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530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45eec84eaa0daab7/Documentos/"/>
    </mc:Choice>
  </mc:AlternateContent>
  <xr:revisionPtr revIDLastSave="996" documentId="8_{7BEAE350-73C6-4A62-87F3-40841A2629EA}" xr6:coauthVersionLast="47" xr6:coauthVersionMax="47" xr10:uidLastSave="{622D6418-AB86-4410-9DA7-34E0EFA8629C}"/>
  <bookViews>
    <workbookView xWindow="-108" yWindow="-108" windowWidth="23256" windowHeight="12456" xr2:uid="{00000000-000D-0000-FFFF-FFFF00000000}"/>
  </bookViews>
  <sheets>
    <sheet name="INVENTARIO" sheetId="1" r:id="rId1"/>
    <sheet name="ENTRADA" sheetId="2" r:id="rId2"/>
    <sheet name="SALIDA" sheetId="3" r:id="rId3"/>
    <sheet name="P.MANOS" sheetId="4" r:id="rId4"/>
    <sheet name="FOTOS" sheetId="6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25" i="3" l="1"/>
  <c r="F224" i="3"/>
  <c r="B224" i="3"/>
  <c r="F223" i="3"/>
  <c r="B223" i="3"/>
  <c r="F222" i="3"/>
  <c r="B222" i="3"/>
  <c r="F221" i="3"/>
  <c r="B221" i="3"/>
  <c r="F220" i="3"/>
  <c r="B220" i="3"/>
  <c r="F227" i="3"/>
  <c r="B227" i="3"/>
  <c r="F226" i="3"/>
  <c r="B226" i="3"/>
  <c r="F225" i="3"/>
  <c r="C170" i="2"/>
  <c r="F218" i="3"/>
  <c r="B218" i="3"/>
  <c r="F217" i="3"/>
  <c r="B217" i="3"/>
  <c r="F216" i="3"/>
  <c r="B216" i="3"/>
  <c r="F215" i="3"/>
  <c r="B215" i="3"/>
  <c r="F214" i="3"/>
  <c r="B214" i="3"/>
  <c r="B202" i="3"/>
  <c r="F202" i="3"/>
  <c r="B203" i="3"/>
  <c r="F203" i="3"/>
  <c r="B204" i="3"/>
  <c r="F204" i="3"/>
  <c r="B205" i="3"/>
  <c r="F205" i="3"/>
  <c r="B206" i="3"/>
  <c r="F206" i="3"/>
  <c r="F198" i="3"/>
  <c r="B198" i="3"/>
  <c r="F197" i="3"/>
  <c r="B197" i="3"/>
  <c r="F196" i="3"/>
  <c r="B196" i="3"/>
  <c r="F195" i="3"/>
  <c r="B195" i="3"/>
  <c r="F194" i="3"/>
  <c r="B194" i="3"/>
  <c r="B189" i="3"/>
  <c r="F189" i="3"/>
  <c r="B190" i="3"/>
  <c r="F190" i="3"/>
  <c r="B191" i="3"/>
  <c r="F191" i="3"/>
  <c r="B192" i="3"/>
  <c r="F192" i="3"/>
  <c r="B193" i="3"/>
  <c r="F193" i="3"/>
  <c r="C489" i="2"/>
  <c r="F157" i="3"/>
  <c r="C110" i="2"/>
  <c r="K110" i="2" a="1"/>
  <c r="K110" i="2" s="1"/>
  <c r="C111" i="2"/>
  <c r="K111" i="2" a="1"/>
  <c r="K111" i="2" s="1"/>
  <c r="C112" i="2"/>
  <c r="K112" i="2" a="1"/>
  <c r="K112" i="2" s="1"/>
  <c r="C113" i="2"/>
  <c r="K113" i="2" a="1"/>
  <c r="K113" i="2" s="1"/>
  <c r="C114" i="2"/>
  <c r="K114" i="2" a="1"/>
  <c r="K114" i="2" s="1"/>
  <c r="C115" i="2"/>
  <c r="K115" i="2" a="1"/>
  <c r="K115" i="2" s="1"/>
  <c r="C116" i="2"/>
  <c r="K116" i="2" a="1"/>
  <c r="K116" i="2" s="1"/>
  <c r="C117" i="2"/>
  <c r="K117" i="2" a="1"/>
  <c r="K117" i="2" s="1"/>
  <c r="C118" i="2"/>
  <c r="K118" i="2" a="1"/>
  <c r="K118" i="2" s="1"/>
  <c r="C119" i="2"/>
  <c r="K119" i="2" a="1"/>
  <c r="K119" i="2" s="1"/>
  <c r="C120" i="2"/>
  <c r="K120" i="2" a="1"/>
  <c r="K120" i="2" s="1"/>
  <c r="C121" i="2"/>
  <c r="K121" i="2" a="1"/>
  <c r="K121" i="2" s="1"/>
  <c r="C122" i="2"/>
  <c r="K122" i="2" a="1"/>
  <c r="K122" i="2" s="1"/>
  <c r="C123" i="2"/>
  <c r="K123" i="2" a="1"/>
  <c r="K123" i="2" s="1"/>
  <c r="C124" i="2"/>
  <c r="K124" i="2" a="1"/>
  <c r="K124" i="2" s="1"/>
  <c r="C125" i="2"/>
  <c r="K125" i="2" a="1"/>
  <c r="K125" i="2" s="1"/>
  <c r="C126" i="2"/>
  <c r="K126" i="2" a="1"/>
  <c r="K126" i="2" s="1"/>
  <c r="C127" i="2"/>
  <c r="K127" i="2" a="1"/>
  <c r="K127" i="2" s="1"/>
  <c r="C128" i="2"/>
  <c r="K128" i="2" a="1"/>
  <c r="K128" i="2" s="1"/>
  <c r="C129" i="2"/>
  <c r="K129" i="2" a="1"/>
  <c r="K129" i="2" s="1"/>
  <c r="C130" i="2"/>
  <c r="K130" i="2" a="1"/>
  <c r="K130" i="2" s="1"/>
  <c r="C131" i="2"/>
  <c r="K131" i="2" a="1"/>
  <c r="K131" i="2" s="1"/>
  <c r="C132" i="2"/>
  <c r="K132" i="2" a="1"/>
  <c r="K132" i="2" s="1"/>
  <c r="C133" i="2"/>
  <c r="K133" i="2" a="1"/>
  <c r="K133" i="2" s="1"/>
  <c r="C134" i="2"/>
  <c r="K134" i="2" a="1"/>
  <c r="K134" i="2" s="1"/>
  <c r="C135" i="2"/>
  <c r="K135" i="2" a="1"/>
  <c r="K135" i="2" s="1"/>
  <c r="C136" i="2"/>
  <c r="K136" i="2" a="1"/>
  <c r="K136" i="2" s="1"/>
  <c r="C137" i="2"/>
  <c r="K137" i="2" a="1"/>
  <c r="K137" i="2" s="1"/>
  <c r="C138" i="2"/>
  <c r="K138" i="2" a="1"/>
  <c r="K138" i="2" s="1"/>
  <c r="C139" i="2"/>
  <c r="K139" i="2" a="1"/>
  <c r="K139" i="2" s="1"/>
  <c r="C140" i="2"/>
  <c r="K140" i="2" a="1"/>
  <c r="K140" i="2" s="1"/>
  <c r="C141" i="2"/>
  <c r="K141" i="2" a="1"/>
  <c r="K141" i="2" s="1"/>
  <c r="C142" i="2"/>
  <c r="K142" i="2" a="1"/>
  <c r="K142" i="2" s="1"/>
  <c r="C143" i="2"/>
  <c r="K143" i="2" a="1"/>
  <c r="K143" i="2" s="1"/>
  <c r="C144" i="2"/>
  <c r="K144" i="2" a="1"/>
  <c r="K144" i="2" s="1"/>
  <c r="C145" i="2"/>
  <c r="K145" i="2" a="1"/>
  <c r="K145" i="2" s="1"/>
  <c r="C146" i="2"/>
  <c r="K146" i="2" a="1"/>
  <c r="K146" i="2" s="1"/>
  <c r="C147" i="2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E37" i="1"/>
  <c r="H37" i="1"/>
  <c r="I37" i="1"/>
  <c r="F37" i="1"/>
  <c r="D23" i="1"/>
  <c r="E23" i="1"/>
  <c r="F23" i="1"/>
  <c r="G23" i="1"/>
  <c r="H23" i="1"/>
  <c r="I23" i="1"/>
  <c r="E13" i="1"/>
  <c r="K2" i="2" a="1"/>
  <c r="K2" i="2" s="1"/>
  <c r="K3" i="2" a="1"/>
  <c r="K3" i="2" s="1"/>
  <c r="K4" i="2" a="1"/>
  <c r="K4" i="2" s="1"/>
  <c r="K5" i="2" a="1"/>
  <c r="K5" i="2" s="1"/>
  <c r="K6" i="2" a="1"/>
  <c r="K6" i="2" s="1"/>
  <c r="K7" i="2" a="1"/>
  <c r="K7" i="2" s="1"/>
  <c r="K8" i="2" a="1"/>
  <c r="K8" i="2" s="1"/>
  <c r="K9" i="2" a="1"/>
  <c r="K9" i="2" s="1"/>
  <c r="K10" i="2" a="1"/>
  <c r="K10" i="2" s="1"/>
  <c r="K11" i="2" a="1"/>
  <c r="K11" i="2" s="1"/>
  <c r="K12" i="2" a="1"/>
  <c r="K12" i="2" s="1"/>
  <c r="K13" i="2" a="1"/>
  <c r="K13" i="2" s="1"/>
  <c r="K14" i="2" a="1"/>
  <c r="K14" i="2" s="1"/>
  <c r="K15" i="2" a="1"/>
  <c r="K15" i="2" s="1"/>
  <c r="K16" i="2" a="1"/>
  <c r="K16" i="2" s="1"/>
  <c r="K17" i="2" a="1"/>
  <c r="K17" i="2" s="1"/>
  <c r="K18" i="2" a="1"/>
  <c r="K18" i="2" s="1"/>
  <c r="K19" i="2" a="1"/>
  <c r="K19" i="2" s="1"/>
  <c r="K20" i="2" a="1"/>
  <c r="K20" i="2" s="1"/>
  <c r="K21" i="2" a="1"/>
  <c r="K21" i="2" s="1"/>
  <c r="K22" i="2" a="1"/>
  <c r="K22" i="2" s="1"/>
  <c r="K23" i="2" a="1"/>
  <c r="K23" i="2" s="1"/>
  <c r="K24" i="2" a="1"/>
  <c r="K24" i="2" s="1"/>
  <c r="K25" i="2" a="1"/>
  <c r="K25" i="2" s="1"/>
  <c r="K26" i="2" a="1"/>
  <c r="K26" i="2" s="1"/>
  <c r="K27" i="2" a="1"/>
  <c r="K27" i="2" s="1"/>
  <c r="K28" i="2" a="1"/>
  <c r="K28" i="2" s="1"/>
  <c r="K29" i="2" a="1"/>
  <c r="K29" i="2" s="1"/>
  <c r="K30" i="2" a="1"/>
  <c r="K30" i="2" s="1"/>
  <c r="K31" i="2" a="1"/>
  <c r="K31" i="2" s="1"/>
  <c r="K32" i="2" a="1"/>
  <c r="K32" i="2" s="1"/>
  <c r="K33" i="2" a="1"/>
  <c r="K33" i="2" s="1"/>
  <c r="K34" i="2" a="1"/>
  <c r="K34" i="2" s="1"/>
  <c r="K35" i="2" a="1"/>
  <c r="K35" i="2" s="1"/>
  <c r="K36" i="2" a="1"/>
  <c r="K36" i="2" s="1"/>
  <c r="K37" i="2" a="1"/>
  <c r="K37" i="2" s="1"/>
  <c r="K38" i="2" a="1"/>
  <c r="K38" i="2" s="1"/>
  <c r="K39" i="2" a="1"/>
  <c r="K39" i="2" s="1"/>
  <c r="K40" i="2" a="1"/>
  <c r="K40" i="2" s="1"/>
  <c r="K41" i="2" a="1"/>
  <c r="K41" i="2" s="1"/>
  <c r="K42" i="2" a="1"/>
  <c r="K42" i="2" s="1"/>
  <c r="K43" i="2" a="1"/>
  <c r="K43" i="2" s="1"/>
  <c r="K44" i="2" a="1"/>
  <c r="K44" i="2" s="1"/>
  <c r="K45" i="2" a="1"/>
  <c r="K45" i="2" s="1"/>
  <c r="K46" i="2" a="1"/>
  <c r="K46" i="2" s="1"/>
  <c r="K47" i="2" a="1"/>
  <c r="K47" i="2" s="1"/>
  <c r="K48" i="2" a="1"/>
  <c r="K48" i="2" s="1"/>
  <c r="K49" i="2" a="1"/>
  <c r="K49" i="2" s="1"/>
  <c r="K50" i="2" a="1"/>
  <c r="K50" i="2" s="1"/>
  <c r="K51" i="2" a="1"/>
  <c r="K51" i="2" s="1"/>
  <c r="K52" i="2" a="1"/>
  <c r="K52" i="2" s="1"/>
  <c r="K53" i="2" a="1"/>
  <c r="K53" i="2" s="1"/>
  <c r="K54" i="2" a="1"/>
  <c r="K54" i="2" s="1"/>
  <c r="K55" i="2" a="1"/>
  <c r="K55" i="2" s="1"/>
  <c r="K56" i="2" a="1"/>
  <c r="K56" i="2" s="1"/>
  <c r="K57" i="2" a="1"/>
  <c r="K57" i="2" s="1"/>
  <c r="K58" i="2" a="1"/>
  <c r="K58" i="2" s="1"/>
  <c r="K59" i="2" a="1"/>
  <c r="K59" i="2" s="1"/>
  <c r="K60" i="2" a="1"/>
  <c r="K60" i="2" s="1"/>
  <c r="K61" i="2" a="1"/>
  <c r="K61" i="2" s="1"/>
  <c r="K62" i="2" a="1"/>
  <c r="K62" i="2" s="1"/>
  <c r="K63" i="2" a="1"/>
  <c r="K63" i="2" s="1"/>
  <c r="K64" i="2" a="1"/>
  <c r="K64" i="2" s="1"/>
  <c r="K65" i="2" a="1"/>
  <c r="K65" i="2" s="1"/>
  <c r="K66" i="2" a="1"/>
  <c r="K66" i="2" s="1"/>
  <c r="K67" i="2" a="1"/>
  <c r="K67" i="2" s="1"/>
  <c r="K68" i="2" a="1"/>
  <c r="K68" i="2" s="1"/>
  <c r="K69" i="2" a="1"/>
  <c r="K69" i="2" s="1"/>
  <c r="K70" i="2" a="1"/>
  <c r="K70" i="2" s="1"/>
  <c r="K71" i="2" a="1"/>
  <c r="K71" i="2" s="1"/>
  <c r="K72" i="2" a="1"/>
  <c r="K72" i="2" s="1"/>
  <c r="K73" i="2" a="1"/>
  <c r="K73" i="2" s="1"/>
  <c r="K74" i="2" a="1"/>
  <c r="K74" i="2" s="1"/>
  <c r="K75" i="2" a="1"/>
  <c r="K75" i="2" s="1"/>
  <c r="K76" i="2" a="1"/>
  <c r="K76" i="2" s="1"/>
  <c r="K77" i="2" a="1"/>
  <c r="K77" i="2" s="1"/>
  <c r="K78" i="2" a="1"/>
  <c r="K78" i="2" s="1"/>
  <c r="K79" i="2" a="1"/>
  <c r="K79" i="2" s="1"/>
  <c r="K80" i="2" a="1"/>
  <c r="K80" i="2" s="1"/>
  <c r="K81" i="2" a="1"/>
  <c r="K81" i="2" s="1"/>
  <c r="K82" i="2" a="1"/>
  <c r="K82" i="2" s="1"/>
  <c r="K83" i="2" a="1"/>
  <c r="K83" i="2" s="1"/>
  <c r="K84" i="2" a="1"/>
  <c r="K84" i="2" s="1"/>
  <c r="K85" i="2" a="1"/>
  <c r="K85" i="2" s="1"/>
  <c r="K86" i="2" a="1"/>
  <c r="K86" i="2" s="1"/>
  <c r="K87" i="2" a="1"/>
  <c r="K87" i="2" s="1"/>
  <c r="K88" i="2" a="1"/>
  <c r="K88" i="2" s="1"/>
  <c r="K89" i="2" a="1"/>
  <c r="K89" i="2" s="1"/>
  <c r="K90" i="2" a="1"/>
  <c r="K90" i="2" s="1"/>
  <c r="K91" i="2" a="1"/>
  <c r="K91" i="2" s="1"/>
  <c r="K92" i="2" a="1"/>
  <c r="K92" i="2" s="1"/>
  <c r="K93" i="2" a="1"/>
  <c r="K93" i="2" s="1"/>
  <c r="K94" i="2" a="1"/>
  <c r="K94" i="2" s="1"/>
  <c r="K95" i="2" a="1"/>
  <c r="K95" i="2" s="1"/>
  <c r="K96" i="2" a="1"/>
  <c r="K96" i="2" s="1"/>
  <c r="K97" i="2" a="1"/>
  <c r="K97" i="2" s="1"/>
  <c r="K98" i="2" a="1"/>
  <c r="K98" i="2" s="1"/>
  <c r="K99" i="2" a="1"/>
  <c r="K99" i="2" s="1"/>
  <c r="K100" i="2" a="1"/>
  <c r="K100" i="2" s="1"/>
  <c r="K101" i="2" a="1"/>
  <c r="K101" i="2" s="1"/>
  <c r="K102" i="2" a="1"/>
  <c r="K102" i="2" s="1"/>
  <c r="K103" i="2" a="1"/>
  <c r="K103" i="2" s="1"/>
  <c r="K104" i="2" a="1"/>
  <c r="K104" i="2" s="1"/>
  <c r="K105" i="2" a="1"/>
  <c r="K105" i="2" s="1"/>
  <c r="K106" i="2" a="1"/>
  <c r="K106" i="2" s="1"/>
  <c r="K107" i="2" a="1"/>
  <c r="K107" i="2" s="1"/>
  <c r="K108" i="2" a="1"/>
  <c r="K108" i="2" s="1"/>
  <c r="K109" i="2" a="1"/>
  <c r="K109" i="2" s="1"/>
  <c r="K147" i="2" a="1"/>
  <c r="K147" i="2" s="1"/>
  <c r="K148" i="2" a="1"/>
  <c r="K148" i="2" s="1"/>
  <c r="K149" i="2" a="1"/>
  <c r="K149" i="2" s="1"/>
  <c r="K150" i="2" a="1"/>
  <c r="K150" i="2" s="1"/>
  <c r="K151" i="2" a="1"/>
  <c r="K151" i="2" s="1"/>
  <c r="K152" i="2" a="1"/>
  <c r="K152" i="2" s="1"/>
  <c r="K153" i="2" a="1"/>
  <c r="K153" i="2" s="1"/>
  <c r="K154" i="2" a="1"/>
  <c r="K154" i="2" s="1"/>
  <c r="K155" i="2" a="1"/>
  <c r="K155" i="2" s="1"/>
  <c r="K156" i="2" a="1"/>
  <c r="K156" i="2" s="1"/>
  <c r="K157" i="2" a="1"/>
  <c r="K157" i="2" s="1"/>
  <c r="K158" i="2" a="1"/>
  <c r="K158" i="2" s="1"/>
  <c r="K159" i="2" a="1"/>
  <c r="K159" i="2" s="1"/>
  <c r="K160" i="2" a="1"/>
  <c r="K160" i="2" s="1"/>
  <c r="K161" i="2" a="1"/>
  <c r="K161" i="2" s="1"/>
  <c r="K162" i="2" a="1"/>
  <c r="K162" i="2" s="1"/>
  <c r="K163" i="2" a="1"/>
  <c r="K163" i="2" s="1"/>
  <c r="K164" i="2" a="1"/>
  <c r="K164" i="2" s="1"/>
  <c r="K165" i="2" a="1"/>
  <c r="K165" i="2" s="1"/>
  <c r="K166" i="2" a="1"/>
  <c r="K166" i="2" s="1"/>
  <c r="K167" i="2" a="1"/>
  <c r="K167" i="2" s="1"/>
  <c r="K168" i="2" a="1"/>
  <c r="K168" i="2" s="1"/>
  <c r="K169" i="2" a="1"/>
  <c r="K169" i="2" s="1"/>
  <c r="K170" i="2" a="1"/>
  <c r="K170" i="2" s="1"/>
  <c r="K171" i="2" a="1"/>
  <c r="K171" i="2" s="1"/>
  <c r="K172" i="2" a="1"/>
  <c r="K172" i="2" s="1"/>
  <c r="K173" i="2" a="1"/>
  <c r="K173" i="2" s="1"/>
  <c r="K174" i="2" a="1"/>
  <c r="K174" i="2" s="1"/>
  <c r="K175" i="2" a="1"/>
  <c r="K175" i="2" s="1"/>
  <c r="K176" i="2" a="1"/>
  <c r="K176" i="2" s="1"/>
  <c r="K177" i="2" a="1"/>
  <c r="K177" i="2" s="1"/>
  <c r="K178" i="2" a="1"/>
  <c r="K178" i="2" s="1"/>
  <c r="K179" i="2" a="1"/>
  <c r="K179" i="2" s="1"/>
  <c r="K180" i="2" a="1"/>
  <c r="K180" i="2" s="1"/>
  <c r="K181" i="2" a="1"/>
  <c r="K181" i="2" s="1"/>
  <c r="K182" i="2" a="1"/>
  <c r="K182" i="2" s="1"/>
  <c r="K183" i="2" a="1"/>
  <c r="K183" i="2" s="1"/>
  <c r="K184" i="2" a="1"/>
  <c r="K184" i="2" s="1"/>
  <c r="K185" i="2" a="1"/>
  <c r="K185" i="2" s="1"/>
  <c r="K186" i="2" a="1"/>
  <c r="K186" i="2" s="1"/>
  <c r="K187" i="2" a="1"/>
  <c r="K187" i="2" s="1"/>
  <c r="K188" i="2" a="1"/>
  <c r="K188" i="2" s="1"/>
  <c r="K189" i="2" a="1"/>
  <c r="K189" i="2" s="1"/>
  <c r="K190" i="2" a="1"/>
  <c r="K190" i="2" s="1"/>
  <c r="K191" i="2" a="1"/>
  <c r="K191" i="2" s="1"/>
  <c r="K192" i="2" a="1"/>
  <c r="K192" i="2" s="1"/>
  <c r="K193" i="2" a="1"/>
  <c r="K193" i="2" s="1"/>
  <c r="K194" i="2" a="1"/>
  <c r="K194" i="2" s="1"/>
  <c r="K195" i="2" a="1"/>
  <c r="K195" i="2" s="1"/>
  <c r="K196" i="2" a="1"/>
  <c r="K196" i="2" s="1"/>
  <c r="K197" i="2" a="1"/>
  <c r="K197" i="2" s="1"/>
  <c r="K198" i="2" a="1"/>
  <c r="K198" i="2" s="1"/>
  <c r="K199" i="2" a="1"/>
  <c r="K199" i="2" s="1"/>
  <c r="K200" i="2" a="1"/>
  <c r="K200" i="2" s="1"/>
  <c r="K201" i="2" a="1"/>
  <c r="K201" i="2" s="1"/>
  <c r="K202" i="2" a="1"/>
  <c r="K202" i="2" s="1"/>
  <c r="K203" i="2" a="1"/>
  <c r="K203" i="2" s="1"/>
  <c r="K204" i="2" a="1"/>
  <c r="K204" i="2" s="1"/>
  <c r="K205" i="2" a="1"/>
  <c r="K205" i="2" s="1"/>
  <c r="K206" i="2" a="1"/>
  <c r="K206" i="2" s="1"/>
  <c r="K207" i="2" a="1"/>
  <c r="K207" i="2" s="1"/>
  <c r="K208" i="2" a="1"/>
  <c r="K208" i="2" s="1"/>
  <c r="K209" i="2" a="1"/>
  <c r="K209" i="2" s="1"/>
  <c r="K210" i="2" a="1"/>
  <c r="K210" i="2" s="1"/>
  <c r="K211" i="2" a="1"/>
  <c r="K211" i="2" s="1"/>
  <c r="K212" i="2" a="1"/>
  <c r="K212" i="2" s="1"/>
  <c r="K213" i="2" a="1"/>
  <c r="K213" i="2" s="1"/>
  <c r="K214" i="2" a="1"/>
  <c r="K214" i="2" s="1"/>
  <c r="K215" i="2" a="1"/>
  <c r="K215" i="2" s="1"/>
  <c r="K216" i="2" a="1"/>
  <c r="K216" i="2" s="1"/>
  <c r="K217" i="2" a="1"/>
  <c r="K217" i="2" s="1"/>
  <c r="K218" i="2" a="1"/>
  <c r="K218" i="2" s="1"/>
  <c r="K219" i="2" a="1"/>
  <c r="K219" i="2" s="1"/>
  <c r="K220" i="2" a="1"/>
  <c r="K220" i="2" s="1"/>
  <c r="K221" i="2" a="1"/>
  <c r="K221" i="2" s="1"/>
  <c r="K222" i="2" a="1"/>
  <c r="K222" i="2" s="1"/>
  <c r="K223" i="2" a="1"/>
  <c r="K223" i="2" s="1"/>
  <c r="K224" i="2" a="1"/>
  <c r="K224" i="2" s="1"/>
  <c r="K225" i="2" a="1"/>
  <c r="K225" i="2" s="1"/>
  <c r="K226" i="2" a="1"/>
  <c r="K226" i="2" s="1"/>
  <c r="K227" i="2" a="1"/>
  <c r="K227" i="2" s="1"/>
  <c r="K228" i="2" a="1"/>
  <c r="K228" i="2" s="1"/>
  <c r="K229" i="2" a="1"/>
  <c r="K229" i="2" s="1"/>
  <c r="K230" i="2" a="1"/>
  <c r="K230" i="2" s="1"/>
  <c r="K231" i="2" a="1"/>
  <c r="K231" i="2" s="1"/>
  <c r="K232" i="2" a="1"/>
  <c r="K232" i="2" s="1"/>
  <c r="K233" i="2" a="1"/>
  <c r="K233" i="2" s="1"/>
  <c r="K234" i="2" a="1"/>
  <c r="K234" i="2" s="1"/>
  <c r="K235" i="2" a="1"/>
  <c r="K235" i="2" s="1"/>
  <c r="K236" i="2" a="1"/>
  <c r="K236" i="2" s="1"/>
  <c r="K237" i="2" a="1"/>
  <c r="K237" i="2" s="1"/>
  <c r="K238" i="2" a="1"/>
  <c r="K238" i="2" s="1"/>
  <c r="K239" i="2" a="1"/>
  <c r="K239" i="2" s="1"/>
  <c r="K240" i="2" a="1"/>
  <c r="K240" i="2" s="1"/>
  <c r="K241" i="2" a="1"/>
  <c r="K241" i="2" s="1"/>
  <c r="K242" i="2" a="1"/>
  <c r="K242" i="2" s="1"/>
  <c r="K243" i="2" a="1"/>
  <c r="K243" i="2" s="1"/>
  <c r="K244" i="2" a="1"/>
  <c r="K244" i="2" s="1"/>
  <c r="K245" i="2" a="1"/>
  <c r="K245" i="2" s="1"/>
  <c r="K246" i="2" a="1"/>
  <c r="K246" i="2" s="1"/>
  <c r="K247" i="2" a="1"/>
  <c r="K247" i="2" s="1"/>
  <c r="K248" i="2" a="1"/>
  <c r="K248" i="2" s="1"/>
  <c r="K249" i="2" a="1"/>
  <c r="K249" i="2" s="1"/>
  <c r="K250" i="2" a="1"/>
  <c r="K250" i="2" s="1"/>
  <c r="K251" i="2" a="1"/>
  <c r="K251" i="2" s="1"/>
  <c r="K252" i="2" a="1"/>
  <c r="K252" i="2" s="1"/>
  <c r="K253" i="2" a="1"/>
  <c r="K253" i="2" s="1"/>
  <c r="K254" i="2" a="1"/>
  <c r="K254" i="2" s="1"/>
  <c r="K255" i="2" a="1"/>
  <c r="K255" i="2" s="1"/>
  <c r="K256" i="2" a="1"/>
  <c r="K256" i="2" s="1"/>
  <c r="K257" i="2" a="1"/>
  <c r="K257" i="2" s="1"/>
  <c r="K258" i="2" a="1"/>
  <c r="K258" i="2" s="1"/>
  <c r="K259" i="2" a="1"/>
  <c r="K259" i="2" s="1"/>
  <c r="K260" i="2" a="1"/>
  <c r="K260" i="2" s="1"/>
  <c r="K261" i="2" a="1"/>
  <c r="K261" i="2" s="1"/>
  <c r="K262" i="2" a="1"/>
  <c r="K262" i="2" s="1"/>
  <c r="K263" i="2" a="1"/>
  <c r="K263" i="2" s="1"/>
  <c r="K264" i="2" a="1"/>
  <c r="K264" i="2" s="1"/>
  <c r="K265" i="2" a="1"/>
  <c r="K265" i="2" s="1"/>
  <c r="K266" i="2" a="1"/>
  <c r="K266" i="2" s="1"/>
  <c r="K267" i="2" a="1"/>
  <c r="K267" i="2" s="1"/>
  <c r="K268" i="2" a="1"/>
  <c r="K268" i="2" s="1"/>
  <c r="K269" i="2" a="1"/>
  <c r="K269" i="2" s="1"/>
  <c r="K270" i="2" a="1"/>
  <c r="K270" i="2" s="1"/>
  <c r="K271" i="2" a="1"/>
  <c r="K271" i="2" s="1"/>
  <c r="K272" i="2" a="1"/>
  <c r="K272" i="2" s="1"/>
  <c r="K273" i="2" a="1"/>
  <c r="K273" i="2" s="1"/>
  <c r="K274" i="2" a="1"/>
  <c r="K274" i="2" s="1"/>
  <c r="K275" i="2" a="1"/>
  <c r="K275" i="2" s="1"/>
  <c r="K276" i="2" a="1"/>
  <c r="K276" i="2" s="1"/>
  <c r="K277" i="2" a="1"/>
  <c r="K277" i="2" s="1"/>
  <c r="K278" i="2" a="1"/>
  <c r="K278" i="2" s="1"/>
  <c r="K279" i="2" a="1"/>
  <c r="K279" i="2" s="1"/>
  <c r="K280" i="2" a="1"/>
  <c r="K280" i="2" s="1"/>
  <c r="K281" i="2" a="1"/>
  <c r="K281" i="2" s="1"/>
  <c r="K282" i="2" a="1"/>
  <c r="K282" i="2" s="1"/>
  <c r="K283" i="2" a="1"/>
  <c r="K283" i="2" s="1"/>
  <c r="K284" i="2" a="1"/>
  <c r="K284" i="2" s="1"/>
  <c r="K285" i="2" a="1"/>
  <c r="K285" i="2" s="1"/>
  <c r="K286" i="2" a="1"/>
  <c r="K286" i="2" s="1"/>
  <c r="K287" i="2" a="1"/>
  <c r="K287" i="2" s="1"/>
  <c r="K288" i="2" a="1"/>
  <c r="K288" i="2" s="1"/>
  <c r="K289" i="2" a="1"/>
  <c r="K289" i="2" s="1"/>
  <c r="K290" i="2" a="1"/>
  <c r="K290" i="2" s="1"/>
  <c r="K291" i="2" a="1"/>
  <c r="K291" i="2" s="1"/>
  <c r="K292" i="2" a="1"/>
  <c r="K292" i="2" s="1"/>
  <c r="K293" i="2" a="1"/>
  <c r="K293" i="2" s="1"/>
  <c r="K294" i="2" a="1"/>
  <c r="K294" i="2" s="1"/>
  <c r="K295" i="2" a="1"/>
  <c r="K295" i="2" s="1"/>
  <c r="K296" i="2" a="1"/>
  <c r="K296" i="2" s="1"/>
  <c r="K297" i="2" a="1"/>
  <c r="K297" i="2" s="1"/>
  <c r="K298" i="2" a="1"/>
  <c r="K298" i="2" s="1"/>
  <c r="K299" i="2" a="1"/>
  <c r="K299" i="2" s="1"/>
  <c r="K300" i="2" a="1"/>
  <c r="K300" i="2" s="1"/>
  <c r="K301" i="2" a="1"/>
  <c r="K301" i="2" s="1"/>
  <c r="K302" i="2" a="1"/>
  <c r="K302" i="2" s="1"/>
  <c r="K303" i="2" a="1"/>
  <c r="K303" i="2" s="1"/>
  <c r="K304" i="2" a="1"/>
  <c r="K304" i="2" s="1"/>
  <c r="K305" i="2" a="1"/>
  <c r="K305" i="2" s="1"/>
  <c r="K306" i="2" a="1"/>
  <c r="K306" i="2" s="1"/>
  <c r="K307" i="2" a="1"/>
  <c r="K307" i="2" s="1"/>
  <c r="K308" i="2" a="1"/>
  <c r="K308" i="2" s="1"/>
  <c r="K309" i="2" a="1"/>
  <c r="K309" i="2" s="1"/>
  <c r="K310" i="2" a="1"/>
  <c r="K310" i="2" s="1"/>
  <c r="K311" i="2" a="1"/>
  <c r="K311" i="2" s="1"/>
  <c r="K312" i="2" a="1"/>
  <c r="K312" i="2" s="1"/>
  <c r="K313" i="2" a="1"/>
  <c r="K313" i="2" s="1"/>
  <c r="K314" i="2" a="1"/>
  <c r="K314" i="2" s="1"/>
  <c r="K315" i="2" a="1"/>
  <c r="K315" i="2" s="1"/>
  <c r="K316" i="2" a="1"/>
  <c r="K316" i="2" s="1"/>
  <c r="K317" i="2" a="1"/>
  <c r="K317" i="2" s="1"/>
  <c r="K318" i="2" a="1"/>
  <c r="K318" i="2" s="1"/>
  <c r="K319" i="2" a="1"/>
  <c r="K319" i="2" s="1"/>
  <c r="K320" i="2" a="1"/>
  <c r="K320" i="2" s="1"/>
  <c r="K321" i="2" a="1"/>
  <c r="K321" i="2" s="1"/>
  <c r="K322" i="2" a="1"/>
  <c r="K322" i="2" s="1"/>
  <c r="K323" i="2" a="1"/>
  <c r="K323" i="2" s="1"/>
  <c r="K324" i="2" a="1"/>
  <c r="K324" i="2" s="1"/>
  <c r="K325" i="2" a="1"/>
  <c r="K325" i="2" s="1"/>
  <c r="K326" i="2" a="1"/>
  <c r="K326" i="2" s="1"/>
  <c r="K327" i="2" a="1"/>
  <c r="K327" i="2" s="1"/>
  <c r="K328" i="2" a="1"/>
  <c r="K328" i="2" s="1"/>
  <c r="K329" i="2" a="1"/>
  <c r="K329" i="2" s="1"/>
  <c r="K330" i="2" a="1"/>
  <c r="K330" i="2" s="1"/>
  <c r="K331" i="2" a="1"/>
  <c r="K331" i="2" s="1"/>
  <c r="K332" i="2" a="1"/>
  <c r="K332" i="2" s="1"/>
  <c r="K333" i="2" a="1"/>
  <c r="K333" i="2" s="1"/>
  <c r="K334" i="2" a="1"/>
  <c r="K334" i="2" s="1"/>
  <c r="K335" i="2" a="1"/>
  <c r="K335" i="2" s="1"/>
  <c r="K336" i="2" a="1"/>
  <c r="K336" i="2" s="1"/>
  <c r="K337" i="2" a="1"/>
  <c r="K337" i="2" s="1"/>
  <c r="K338" i="2" a="1"/>
  <c r="K338" i="2" s="1"/>
  <c r="K339" i="2" a="1"/>
  <c r="K339" i="2" s="1"/>
  <c r="K340" i="2" a="1"/>
  <c r="K340" i="2" s="1"/>
  <c r="K341" i="2" a="1"/>
  <c r="K341" i="2" s="1"/>
  <c r="K342" i="2" a="1"/>
  <c r="K342" i="2" s="1"/>
  <c r="K343" i="2" a="1"/>
  <c r="K343" i="2" s="1"/>
  <c r="K344" i="2" a="1"/>
  <c r="K344" i="2" s="1"/>
  <c r="K345" i="2" a="1"/>
  <c r="K345" i="2" s="1"/>
  <c r="K346" i="2" a="1"/>
  <c r="K346" i="2" s="1"/>
  <c r="K347" i="2" a="1"/>
  <c r="K347" i="2" s="1"/>
  <c r="K348" i="2" a="1"/>
  <c r="K348" i="2" s="1"/>
  <c r="K349" i="2" a="1"/>
  <c r="K349" i="2" s="1"/>
  <c r="K350" i="2" a="1"/>
  <c r="K350" i="2" s="1"/>
  <c r="K351" i="2" a="1"/>
  <c r="K351" i="2" s="1"/>
  <c r="K352" i="2" a="1"/>
  <c r="K352" i="2" s="1"/>
  <c r="K353" i="2" a="1"/>
  <c r="K353" i="2" s="1"/>
  <c r="K354" i="2" a="1"/>
  <c r="K354" i="2" s="1"/>
  <c r="K355" i="2" a="1"/>
  <c r="K355" i="2" s="1"/>
  <c r="K356" i="2" a="1"/>
  <c r="K356" i="2" s="1"/>
  <c r="K357" i="2" a="1"/>
  <c r="K357" i="2" s="1"/>
  <c r="K358" i="2" a="1"/>
  <c r="K358" i="2" s="1"/>
  <c r="K359" i="2" a="1"/>
  <c r="K359" i="2" s="1"/>
  <c r="K360" i="2" a="1"/>
  <c r="K360" i="2" s="1"/>
  <c r="K361" i="2" a="1"/>
  <c r="K361" i="2" s="1"/>
  <c r="K362" i="2" a="1"/>
  <c r="K362" i="2" s="1"/>
  <c r="K363" i="2" a="1"/>
  <c r="K363" i="2" s="1"/>
  <c r="K364" i="2" a="1"/>
  <c r="K364" i="2" s="1"/>
  <c r="K365" i="2" a="1"/>
  <c r="K365" i="2" s="1"/>
  <c r="K366" i="2" a="1"/>
  <c r="K366" i="2" s="1"/>
  <c r="K367" i="2" a="1"/>
  <c r="K367" i="2" s="1"/>
  <c r="K368" i="2" a="1"/>
  <c r="K368" i="2" s="1"/>
  <c r="K369" i="2" a="1"/>
  <c r="K369" i="2" s="1"/>
  <c r="K370" i="2" a="1"/>
  <c r="K370" i="2" s="1"/>
  <c r="K371" i="2" a="1"/>
  <c r="K371" i="2" s="1"/>
  <c r="K372" i="2" a="1"/>
  <c r="K372" i="2" s="1"/>
  <c r="K373" i="2" a="1"/>
  <c r="K373" i="2" s="1"/>
  <c r="K374" i="2" a="1"/>
  <c r="K374" i="2" s="1"/>
  <c r="K375" i="2" a="1"/>
  <c r="K375" i="2" s="1"/>
  <c r="K376" i="2" a="1"/>
  <c r="K376" i="2" s="1"/>
  <c r="K377" i="2" a="1"/>
  <c r="K377" i="2" s="1"/>
  <c r="K378" i="2" a="1"/>
  <c r="K378" i="2" s="1"/>
  <c r="K379" i="2" a="1"/>
  <c r="K379" i="2" s="1"/>
  <c r="K380" i="2" a="1"/>
  <c r="K380" i="2" s="1"/>
  <c r="K381" i="2" a="1"/>
  <c r="K381" i="2" s="1"/>
  <c r="K382" i="2" a="1"/>
  <c r="K382" i="2" s="1"/>
  <c r="K383" i="2" a="1"/>
  <c r="K383" i="2" s="1"/>
  <c r="K384" i="2" a="1"/>
  <c r="K384" i="2" s="1"/>
  <c r="K385" i="2" a="1"/>
  <c r="K385" i="2" s="1"/>
  <c r="K386" i="2" a="1"/>
  <c r="K386" i="2" s="1"/>
  <c r="K387" i="2" a="1"/>
  <c r="K387" i="2" s="1"/>
  <c r="K388" i="2" a="1"/>
  <c r="K388" i="2" s="1"/>
  <c r="K389" i="2" a="1"/>
  <c r="K389" i="2" s="1"/>
  <c r="K390" i="2" a="1"/>
  <c r="K390" i="2" s="1"/>
  <c r="K391" i="2" a="1"/>
  <c r="K391" i="2" s="1"/>
  <c r="K392" i="2" a="1"/>
  <c r="K392" i="2" s="1"/>
  <c r="K393" i="2" a="1"/>
  <c r="K393" i="2" s="1"/>
  <c r="K394" i="2" a="1"/>
  <c r="K394" i="2" s="1"/>
  <c r="K395" i="2" a="1"/>
  <c r="K395" i="2" s="1"/>
  <c r="K396" i="2" a="1"/>
  <c r="K396" i="2" s="1"/>
  <c r="K397" i="2" a="1"/>
  <c r="K397" i="2" s="1"/>
  <c r="K398" i="2" a="1"/>
  <c r="K398" i="2" s="1"/>
  <c r="K399" i="2" a="1"/>
  <c r="K399" i="2" s="1"/>
  <c r="K400" i="2" a="1"/>
  <c r="K400" i="2" s="1"/>
  <c r="K401" i="2" a="1"/>
  <c r="K401" i="2" s="1"/>
  <c r="K402" i="2" a="1"/>
  <c r="K402" i="2" s="1"/>
  <c r="K403" i="2" a="1"/>
  <c r="K403" i="2" s="1"/>
  <c r="K404" i="2" a="1"/>
  <c r="K404" i="2" s="1"/>
  <c r="K405" i="2" a="1"/>
  <c r="K405" i="2" s="1"/>
  <c r="K406" i="2" a="1"/>
  <c r="K406" i="2" s="1"/>
  <c r="K407" i="2" a="1"/>
  <c r="K407" i="2" s="1"/>
  <c r="K408" i="2" a="1"/>
  <c r="K408" i="2" s="1"/>
  <c r="K409" i="2" a="1"/>
  <c r="K409" i="2" s="1"/>
  <c r="K410" i="2" a="1"/>
  <c r="K410" i="2" s="1"/>
  <c r="K411" i="2" a="1"/>
  <c r="K411" i="2" s="1"/>
  <c r="K412" i="2" a="1"/>
  <c r="K412" i="2" s="1"/>
  <c r="K413" i="2" a="1"/>
  <c r="K413" i="2" s="1"/>
  <c r="K414" i="2" a="1"/>
  <c r="K414" i="2" s="1"/>
  <c r="K415" i="2" a="1"/>
  <c r="K415" i="2" s="1"/>
  <c r="K416" i="2" a="1"/>
  <c r="K416" i="2" s="1"/>
  <c r="K417" i="2" a="1"/>
  <c r="K417" i="2" s="1"/>
  <c r="K418" i="2" a="1"/>
  <c r="K418" i="2" s="1"/>
  <c r="K419" i="2" a="1"/>
  <c r="K419" i="2" s="1"/>
  <c r="K420" i="2" a="1"/>
  <c r="K420" i="2" s="1"/>
  <c r="K421" i="2" a="1"/>
  <c r="K421" i="2" s="1"/>
  <c r="K422" i="2" a="1"/>
  <c r="K422" i="2" s="1"/>
  <c r="K423" i="2" a="1"/>
  <c r="K423" i="2" s="1"/>
  <c r="K424" i="2" a="1"/>
  <c r="K424" i="2" s="1"/>
  <c r="K425" i="2" a="1"/>
  <c r="K425" i="2" s="1"/>
  <c r="K426" i="2" a="1"/>
  <c r="K426" i="2" s="1"/>
  <c r="K427" i="2" a="1"/>
  <c r="K427" i="2" s="1"/>
  <c r="K428" i="2" a="1"/>
  <c r="K428" i="2" s="1"/>
  <c r="K429" i="2" a="1"/>
  <c r="K429" i="2" s="1"/>
  <c r="K430" i="2" a="1"/>
  <c r="K430" i="2" s="1"/>
  <c r="K431" i="2" a="1"/>
  <c r="K431" i="2" s="1"/>
  <c r="K432" i="2" a="1"/>
  <c r="K432" i="2" s="1"/>
  <c r="K433" i="2" a="1"/>
  <c r="K433" i="2" s="1"/>
  <c r="K434" i="2" a="1"/>
  <c r="K434" i="2" s="1"/>
  <c r="K435" i="2" a="1"/>
  <c r="K435" i="2" s="1"/>
  <c r="K436" i="2" a="1"/>
  <c r="K436" i="2" s="1"/>
  <c r="K437" i="2" a="1"/>
  <c r="K437" i="2" s="1"/>
  <c r="K438" i="2" a="1"/>
  <c r="K438" i="2" s="1"/>
  <c r="K439" i="2" a="1"/>
  <c r="K439" i="2" s="1"/>
  <c r="K440" i="2" a="1"/>
  <c r="K440" i="2" s="1"/>
  <c r="K441" i="2" a="1"/>
  <c r="K441" i="2" s="1"/>
  <c r="K442" i="2" a="1"/>
  <c r="K442" i="2" s="1"/>
  <c r="K443" i="2" a="1"/>
  <c r="K443" i="2" s="1"/>
  <c r="K444" i="2" a="1"/>
  <c r="K444" i="2" s="1"/>
  <c r="K445" i="2" a="1"/>
  <c r="K445" i="2" s="1"/>
  <c r="K446" i="2" a="1"/>
  <c r="K446" i="2" s="1"/>
  <c r="K447" i="2" a="1"/>
  <c r="K447" i="2" s="1"/>
  <c r="K448" i="2" a="1"/>
  <c r="K448" i="2" s="1"/>
  <c r="K449" i="2" a="1"/>
  <c r="K449" i="2" s="1"/>
  <c r="K450" i="2" a="1"/>
  <c r="K450" i="2" s="1"/>
  <c r="K451" i="2" a="1"/>
  <c r="K451" i="2" s="1"/>
  <c r="K452" i="2" a="1"/>
  <c r="K452" i="2" s="1"/>
  <c r="K453" i="2" a="1"/>
  <c r="K453" i="2" s="1"/>
  <c r="K454" i="2" a="1"/>
  <c r="K454" i="2" s="1"/>
  <c r="K455" i="2" a="1"/>
  <c r="K455" i="2" s="1"/>
  <c r="K456" i="2" a="1"/>
  <c r="K456" i="2" s="1"/>
  <c r="K457" i="2" a="1"/>
  <c r="K457" i="2" s="1"/>
  <c r="K458" i="2" a="1"/>
  <c r="K458" i="2" s="1"/>
  <c r="K459" i="2" a="1"/>
  <c r="K459" i="2" s="1"/>
  <c r="K460" i="2" a="1"/>
  <c r="K460" i="2" s="1"/>
  <c r="K461" i="2" a="1"/>
  <c r="K461" i="2" s="1"/>
  <c r="K462" i="2" a="1"/>
  <c r="K462" i="2" s="1"/>
  <c r="K463" i="2" a="1"/>
  <c r="K463" i="2" s="1"/>
  <c r="K464" i="2" a="1"/>
  <c r="K464" i="2" s="1"/>
  <c r="K465" i="2" a="1"/>
  <c r="K465" i="2" s="1"/>
  <c r="K466" i="2" a="1"/>
  <c r="K466" i="2" s="1"/>
  <c r="K467" i="2" a="1"/>
  <c r="K467" i="2" s="1"/>
  <c r="K468" i="2" a="1"/>
  <c r="K468" i="2" s="1"/>
  <c r="K469" i="2" a="1"/>
  <c r="K469" i="2" s="1"/>
  <c r="K470" i="2" a="1"/>
  <c r="K470" i="2" s="1"/>
  <c r="K471" i="2" a="1"/>
  <c r="K471" i="2" s="1"/>
  <c r="K472" i="2" a="1"/>
  <c r="K472" i="2" s="1"/>
  <c r="K473" i="2" a="1"/>
  <c r="K473" i="2" s="1"/>
  <c r="K474" i="2" a="1"/>
  <c r="K474" i="2" s="1"/>
  <c r="K475" i="2" a="1"/>
  <c r="K475" i="2" s="1"/>
  <c r="K476" i="2" a="1"/>
  <c r="K476" i="2" s="1"/>
  <c r="K477" i="2" a="1"/>
  <c r="K477" i="2" s="1"/>
  <c r="K478" i="2" a="1"/>
  <c r="K478" i="2" s="1"/>
  <c r="K479" i="2" a="1"/>
  <c r="K479" i="2" s="1"/>
  <c r="K480" i="2" a="1"/>
  <c r="K480" i="2" s="1"/>
  <c r="K481" i="2" a="1"/>
  <c r="K481" i="2" s="1"/>
  <c r="K482" i="2" a="1"/>
  <c r="K482" i="2" s="1"/>
  <c r="K483" i="2" a="1"/>
  <c r="K483" i="2" s="1"/>
  <c r="K484" i="2" a="1"/>
  <c r="K484" i="2" s="1"/>
  <c r="K485" i="2" a="1"/>
  <c r="K485" i="2" s="1"/>
  <c r="K486" i="2" a="1"/>
  <c r="K486" i="2" s="1"/>
  <c r="K487" i="2" a="1"/>
  <c r="K487" i="2" s="1"/>
  <c r="K488" i="2" a="1"/>
  <c r="K488" i="2" s="1"/>
  <c r="K489" i="2" a="1"/>
  <c r="K489" i="2" s="1"/>
  <c r="K490" i="2" a="1"/>
  <c r="K490" i="2" s="1"/>
  <c r="K491" i="2" a="1"/>
  <c r="K491" i="2" s="1"/>
  <c r="K492" i="2" a="1"/>
  <c r="K492" i="2" s="1"/>
  <c r="K493" i="2" a="1"/>
  <c r="K493" i="2" s="1"/>
  <c r="K494" i="2" a="1"/>
  <c r="K494" i="2" s="1"/>
  <c r="K495" i="2" a="1"/>
  <c r="K495" i="2" s="1"/>
  <c r="K496" i="2" a="1"/>
  <c r="K496" i="2" s="1"/>
  <c r="K497" i="2" a="1"/>
  <c r="K497" i="2" s="1"/>
  <c r="K498" i="2" a="1"/>
  <c r="K498" i="2" s="1"/>
  <c r="K499" i="2" a="1"/>
  <c r="K499" i="2" s="1"/>
  <c r="K500" i="2" a="1"/>
  <c r="K500" i="2" s="1"/>
  <c r="K501" i="2" a="1"/>
  <c r="K501" i="2" s="1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B92" i="3"/>
  <c r="C42" i="2"/>
  <c r="B57" i="3"/>
  <c r="F39" i="3"/>
  <c r="B42" i="3"/>
  <c r="B501" i="3"/>
  <c r="B502" i="3"/>
  <c r="C25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B16" i="3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D211" i="1"/>
  <c r="D212" i="1"/>
  <c r="D213" i="1"/>
  <c r="D214" i="1"/>
  <c r="D215" i="1"/>
  <c r="D216" i="1"/>
  <c r="E211" i="1"/>
  <c r="E212" i="1"/>
  <c r="E213" i="1"/>
  <c r="E214" i="1"/>
  <c r="E215" i="1"/>
  <c r="E216" i="1"/>
  <c r="F211" i="1"/>
  <c r="F212" i="1"/>
  <c r="F213" i="1"/>
  <c r="F214" i="1"/>
  <c r="F215" i="1"/>
  <c r="F216" i="1"/>
  <c r="G211" i="1"/>
  <c r="G212" i="1"/>
  <c r="G213" i="1"/>
  <c r="G214" i="1"/>
  <c r="G215" i="1"/>
  <c r="G216" i="1"/>
  <c r="H211" i="1"/>
  <c r="H212" i="1"/>
  <c r="H213" i="1"/>
  <c r="H214" i="1"/>
  <c r="H215" i="1"/>
  <c r="H216" i="1"/>
  <c r="I211" i="1"/>
  <c r="I212" i="1"/>
  <c r="I213" i="1"/>
  <c r="I214" i="1"/>
  <c r="I215" i="1"/>
  <c r="I216" i="1"/>
  <c r="D202" i="1"/>
  <c r="D203" i="1"/>
  <c r="D204" i="1"/>
  <c r="D205" i="1"/>
  <c r="D206" i="1"/>
  <c r="D207" i="1"/>
  <c r="D208" i="1"/>
  <c r="D209" i="1"/>
  <c r="D210" i="1"/>
  <c r="E202" i="1"/>
  <c r="E203" i="1"/>
  <c r="E204" i="1"/>
  <c r="E205" i="1"/>
  <c r="E206" i="1"/>
  <c r="E207" i="1"/>
  <c r="E208" i="1"/>
  <c r="E209" i="1"/>
  <c r="E210" i="1"/>
  <c r="F202" i="1"/>
  <c r="F203" i="1"/>
  <c r="F204" i="1"/>
  <c r="F205" i="1"/>
  <c r="F206" i="1"/>
  <c r="F207" i="1"/>
  <c r="F208" i="1"/>
  <c r="F209" i="1"/>
  <c r="F210" i="1"/>
  <c r="G202" i="1"/>
  <c r="G203" i="1"/>
  <c r="G204" i="1"/>
  <c r="G205" i="1"/>
  <c r="G206" i="1"/>
  <c r="G207" i="1"/>
  <c r="G208" i="1"/>
  <c r="G209" i="1"/>
  <c r="G210" i="1"/>
  <c r="H202" i="1"/>
  <c r="H203" i="1"/>
  <c r="H204" i="1"/>
  <c r="H205" i="1"/>
  <c r="H206" i="1"/>
  <c r="H207" i="1"/>
  <c r="H208" i="1"/>
  <c r="H209" i="1"/>
  <c r="H210" i="1"/>
  <c r="I202" i="1"/>
  <c r="I203" i="1"/>
  <c r="I204" i="1"/>
  <c r="I205" i="1"/>
  <c r="I206" i="1"/>
  <c r="I207" i="1"/>
  <c r="I208" i="1"/>
  <c r="I209" i="1"/>
  <c r="I210" i="1"/>
  <c r="D201" i="1"/>
  <c r="E201" i="1"/>
  <c r="F201" i="1"/>
  <c r="G201" i="1"/>
  <c r="H201" i="1"/>
  <c r="I201" i="1"/>
  <c r="I2" i="1"/>
  <c r="H2" i="1"/>
  <c r="G2" i="1"/>
  <c r="E2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3" i="3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E3" i="1"/>
  <c r="E4" i="1"/>
  <c r="E5" i="1"/>
  <c r="E6" i="1"/>
  <c r="E7" i="1"/>
  <c r="E8" i="1"/>
  <c r="E9" i="1"/>
  <c r="E10" i="1"/>
  <c r="E11" i="1"/>
  <c r="E12" i="1"/>
  <c r="E14" i="1"/>
  <c r="E15" i="1"/>
  <c r="E16" i="1"/>
  <c r="E17" i="1"/>
  <c r="E18" i="1"/>
  <c r="E19" i="1"/>
  <c r="E20" i="1"/>
  <c r="E21" i="1"/>
  <c r="E22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99" i="3"/>
  <c r="B200" i="3"/>
  <c r="B201" i="3"/>
  <c r="B207" i="3"/>
  <c r="B208" i="3"/>
  <c r="B209" i="3"/>
  <c r="B210" i="3"/>
  <c r="B211" i="3"/>
  <c r="B212" i="3"/>
  <c r="B213" i="3"/>
  <c r="B219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J252" i="1" l="1"/>
  <c r="J250" i="1"/>
  <c r="J251" i="1"/>
  <c r="J253" i="1"/>
  <c r="J256" i="1"/>
  <c r="J244" i="1"/>
  <c r="J248" i="1"/>
  <c r="J249" i="1"/>
  <c r="J247" i="1"/>
  <c r="J258" i="1"/>
  <c r="J246" i="1"/>
  <c r="J257" i="1"/>
  <c r="J245" i="1"/>
  <c r="J255" i="1"/>
  <c r="J243" i="1"/>
  <c r="J254" i="1"/>
  <c r="J242" i="1"/>
  <c r="J23" i="1"/>
  <c r="J211" i="1"/>
  <c r="J241" i="1"/>
  <c r="J229" i="1"/>
  <c r="J217" i="1"/>
  <c r="J233" i="1"/>
  <c r="J221" i="1"/>
  <c r="J213" i="1"/>
  <c r="J224" i="1"/>
  <c r="J236" i="1"/>
  <c r="J212" i="1"/>
  <c r="J232" i="1"/>
  <c r="J208" i="1"/>
  <c r="J230" i="1"/>
  <c r="J207" i="1"/>
  <c r="J216" i="1"/>
  <c r="J240" i="1"/>
  <c r="J228" i="1"/>
  <c r="J210" i="1"/>
  <c r="J209" i="1"/>
  <c r="J206" i="1"/>
  <c r="J215" i="1"/>
  <c r="J239" i="1"/>
  <c r="J227" i="1"/>
  <c r="J220" i="1"/>
  <c r="J205" i="1"/>
  <c r="J214" i="1"/>
  <c r="J235" i="1"/>
  <c r="J223" i="1"/>
  <c r="J237" i="1"/>
  <c r="J225" i="1"/>
  <c r="J238" i="1"/>
  <c r="J226" i="1"/>
  <c r="J201" i="1"/>
  <c r="J218" i="1"/>
  <c r="J204" i="1"/>
  <c r="J203" i="1"/>
  <c r="J231" i="1"/>
  <c r="J202" i="1"/>
  <c r="J219" i="1"/>
  <c r="J234" i="1"/>
  <c r="J222" i="1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19" i="3"/>
  <c r="F213" i="3"/>
  <c r="F212" i="3"/>
  <c r="F211" i="3"/>
  <c r="F210" i="3"/>
  <c r="F209" i="3"/>
  <c r="F208" i="3"/>
  <c r="F207" i="3"/>
  <c r="F201" i="3"/>
  <c r="F200" i="3"/>
  <c r="F19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5" i="3"/>
  <c r="F14" i="3"/>
  <c r="F13" i="3"/>
  <c r="F12" i="3"/>
  <c r="F11" i="3"/>
  <c r="F10" i="3"/>
  <c r="F9" i="3"/>
  <c r="F8" i="3"/>
  <c r="F7" i="3"/>
  <c r="F6" i="3"/>
  <c r="F5" i="3"/>
  <c r="F4" i="3"/>
  <c r="F2" i="3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</futureMetadata>
  <cellMetadata count="1">
    <bk>
      <rc t="1" v="0"/>
    </bk>
  </cellMetadata>
  <valueMetadata count="15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</valueMetadata>
</metadata>
</file>

<file path=xl/sharedStrings.xml><?xml version="1.0" encoding="utf-8"?>
<sst xmlns="http://schemas.openxmlformats.org/spreadsheetml/2006/main" count="1791" uniqueCount="615">
  <si>
    <t>Código</t>
  </si>
  <si>
    <t>Referencia</t>
  </si>
  <si>
    <t>Valor</t>
  </si>
  <si>
    <t>Talla XS</t>
  </si>
  <si>
    <t>Talla S</t>
  </si>
  <si>
    <t>Talla M</t>
  </si>
  <si>
    <t>Talla L</t>
  </si>
  <si>
    <t>Talla XL</t>
  </si>
  <si>
    <t>Talla 2XL</t>
  </si>
  <si>
    <t>Total</t>
  </si>
  <si>
    <t>Fecha</t>
  </si>
  <si>
    <t>Cantidad</t>
  </si>
  <si>
    <t>Talla</t>
  </si>
  <si>
    <t>Cobro</t>
  </si>
  <si>
    <t>Total Cobro</t>
  </si>
  <si>
    <t>Metodo Pago</t>
  </si>
  <si>
    <t>Lugar De Venta</t>
  </si>
  <si>
    <t xml:space="preserve">COL 2026 AMARILLA 1.1 HOMBRE </t>
  </si>
  <si>
    <t>COL 2026 AMARILLA 1.1 MUJER</t>
  </si>
  <si>
    <t>COL 2026 AMARILLA NIÑO</t>
  </si>
  <si>
    <t>COL 2026 AMARILLA FAN HOMBRE</t>
  </si>
  <si>
    <t>COL 2026 AMARILLA FAN MUJER</t>
  </si>
  <si>
    <t xml:space="preserve">COL CENTENARIO BLANCA HOMBRE </t>
  </si>
  <si>
    <t xml:space="preserve">COL CENTENARIO NEGRA HOMBRE </t>
  </si>
  <si>
    <t xml:space="preserve">COL CENTENARIO BLANCA HOMBRE 1.1 </t>
  </si>
  <si>
    <t xml:space="preserve">COL CENTENARIO BLANCA MUJER </t>
  </si>
  <si>
    <t xml:space="preserve">COL CENTENARIO NEGRA MUJER </t>
  </si>
  <si>
    <t>COL CENTENARIO BLANCA MUJER 1.1</t>
  </si>
  <si>
    <t xml:space="preserve">COL CENTENARIO BLANCA NIÑO </t>
  </si>
  <si>
    <t xml:space="preserve">COL CENTENARIO NEGRA NIÑO </t>
  </si>
  <si>
    <t>COL VINTAGE HOMBRE</t>
  </si>
  <si>
    <t>COL VINTAGE MUJER</t>
  </si>
  <si>
    <t xml:space="preserve">COL POLO NARANJA </t>
  </si>
  <si>
    <t xml:space="preserve">COL POLO ROJO </t>
  </si>
  <si>
    <t xml:space="preserve">COL POLO NEGRO </t>
  </si>
  <si>
    <t xml:space="preserve">COL POLO BLANCO </t>
  </si>
  <si>
    <t>COL EDICIÓN ESPECIAL BLANCA MUJER</t>
  </si>
  <si>
    <t xml:space="preserve">COL EDICIÓN ESPECIAL AZUL 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</si>
  <si>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</si>
  <si>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</si>
  <si>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</si>
  <si>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</si>
  <si>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</si>
  <si>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</si>
  <si>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</si>
  <si>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</si>
  <si>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</si>
  <si>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</si>
  <si>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</si>
  <si>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</si>
  <si>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</si>
  <si>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</si>
  <si>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</si>
  <si>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</si>
  <si>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</si>
  <si>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</si>
  <si>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</si>
  <si>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</si>
  <si>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</si>
  <si>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</si>
  <si>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</si>
  <si>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</si>
  <si>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XS</t>
  </si>
  <si>
    <t>COL 100 AÑOS ESPECIAL BLANCA</t>
  </si>
  <si>
    <t>COL 100 AÑOS ESPECIAL DORADO</t>
  </si>
  <si>
    <t xml:space="preserve">COL 100 AÑOS ESPECIAL PLATEADO </t>
  </si>
  <si>
    <t>COL REEBOOK</t>
  </si>
  <si>
    <t>COL FRANCIA 98</t>
  </si>
  <si>
    <t>COL 2025 NEGRA HOMBRE</t>
  </si>
  <si>
    <t>COL 2025 NEGRA MUJER</t>
  </si>
  <si>
    <t>COL 2025 NEGRA NIÑO</t>
  </si>
  <si>
    <t>COL ITALIA 90 AMARILLA</t>
  </si>
  <si>
    <t>COL ITALIA 90 ROJA</t>
  </si>
  <si>
    <t>NACIONAL 2025-2026 1.1 HOMBRE VERDE</t>
  </si>
  <si>
    <t>NACIONAL 2025-2026 1.1 HOMBRE NEGRA</t>
  </si>
  <si>
    <t>NACIONAL 2025-2026 1.1 HOMBRE BICHE</t>
  </si>
  <si>
    <t>NACIONAL 2025-2026 BORDADA HOMBRE NEGRA</t>
  </si>
  <si>
    <t>NACIONAL ENTRENAMIENTO 2025-2026</t>
  </si>
  <si>
    <t>NACIONAL POLO BLANCO</t>
  </si>
  <si>
    <t>NACIONAL POLO VERDE</t>
  </si>
  <si>
    <t>NACIONAL LEONA</t>
  </si>
  <si>
    <t>NACIONAL FLEX</t>
  </si>
  <si>
    <t>NACIONAL CHAQUETA</t>
  </si>
  <si>
    <t>NACIONAL CONVERS</t>
  </si>
  <si>
    <t>NACIONAL PILSEN</t>
  </si>
  <si>
    <t>NACIONAL LEONA PUMA</t>
  </si>
  <si>
    <t xml:space="preserve">NACIONAL 10 </t>
  </si>
  <si>
    <t>NACIONAL NEGRA 2016</t>
  </si>
  <si>
    <t>NACIONAL 2025-2026 1.1 MUJER VERDE</t>
  </si>
  <si>
    <t>NACIONAL 2025-2026 BORDADA MUJER VERDE</t>
  </si>
  <si>
    <t>NACIONAL 2025-2026 BORDADA MUJER NEGRA</t>
  </si>
  <si>
    <t>NACIONAL NIÑO VERDE</t>
  </si>
  <si>
    <t>NACIONAL NIÑO NEGRA</t>
  </si>
  <si>
    <t xml:space="preserve">NACIONAL NIÑO BICHE </t>
  </si>
  <si>
    <t>MILLOS 2025-2026 1.1 HOMBRE</t>
  </si>
  <si>
    <t>MILLOS 2025-2026 BORDADA HOMBRE</t>
  </si>
  <si>
    <t>MILLOS 2025-2026 1.1 MUJER</t>
  </si>
  <si>
    <t>MILLOS 2025-2026 BORDADA MUJER</t>
  </si>
  <si>
    <t>MILLOS 2025-2026 SEGUNDA EQUIPACIÓN HOMBRE</t>
  </si>
  <si>
    <t>MILLOS 2025-2026 SEGUNDA EQUIPACIÓN MUJER</t>
  </si>
  <si>
    <t xml:space="preserve">MILLOS FLEX </t>
  </si>
  <si>
    <t xml:space="preserve">MILLOS POLO AZUL </t>
  </si>
  <si>
    <t>MILLOS POLO BLANCO</t>
  </si>
  <si>
    <t>MILLOS FALCAO</t>
  </si>
  <si>
    <t xml:space="preserve">MILLOS UNIFORME </t>
  </si>
  <si>
    <t xml:space="preserve">MILLOS NEGRA </t>
  </si>
  <si>
    <t>MILLOS LEONA AZUL</t>
  </si>
  <si>
    <t>MILLOS LEONA BLANCA</t>
  </si>
  <si>
    <t>MILLOS 2023 BLANCA</t>
  </si>
  <si>
    <t>MILLOS ANDINA</t>
  </si>
  <si>
    <t>MILLOS NIÑO 2025 LOCAL</t>
  </si>
  <si>
    <t xml:space="preserve">MILLOS NIÑO 2025 VISITANTE </t>
  </si>
  <si>
    <t>MILLOS ROSADA</t>
  </si>
  <si>
    <t xml:space="preserve">MILLOS BLANCA </t>
  </si>
  <si>
    <t>REAL LOCAL</t>
  </si>
  <si>
    <t xml:space="preserve">REAL VISITANTE </t>
  </si>
  <si>
    <t>REAL TERCERA</t>
  </si>
  <si>
    <t>REAL 2024 BLANCA</t>
  </si>
  <si>
    <t>REAL 2024 GRIS</t>
  </si>
  <si>
    <t>REAL 2024 ENTRENAMIENTO</t>
  </si>
  <si>
    <t>REAL 2024 AZUL BEBE</t>
  </si>
  <si>
    <t>REAL TEKA BLANCA</t>
  </si>
  <si>
    <t>REAL TEKA NEGRA</t>
  </si>
  <si>
    <t xml:space="preserve">REAL UNIFORME 2025 BLANCA </t>
  </si>
  <si>
    <t>REAL UNIFORME TEKA BLANCO</t>
  </si>
  <si>
    <t>REAL UNIFORME TEKA BLANCO FIRMAS</t>
  </si>
  <si>
    <t xml:space="preserve">REAL UNIFORME TEKA NEGRA </t>
  </si>
  <si>
    <t>REAL UNIFORME 2025 AZUL</t>
  </si>
  <si>
    <t>REAL NIÑO BLANCA</t>
  </si>
  <si>
    <t xml:space="preserve">REAL NIÑO AZUL </t>
  </si>
  <si>
    <t>REAL PRESENTACIÓN 2024</t>
  </si>
  <si>
    <t>BARCA 2025 1.1</t>
  </si>
  <si>
    <t>BARCA 125</t>
  </si>
  <si>
    <t>BARCA BEISH</t>
  </si>
  <si>
    <t xml:space="preserve">BARCA 2009 </t>
  </si>
  <si>
    <t>BARCA 2024</t>
  </si>
  <si>
    <t>BARCA 2023</t>
  </si>
  <si>
    <t>BARCA NEGRA</t>
  </si>
  <si>
    <t xml:space="preserve">BARCA NIÑO </t>
  </si>
  <si>
    <t>BARCA UNIFORME 100 AÑOS</t>
  </si>
  <si>
    <t>BARCA UNIFORME 2009</t>
  </si>
  <si>
    <t>BARCA UNIFORME 2011</t>
  </si>
  <si>
    <t>BARCA UNIFORME 2025</t>
  </si>
  <si>
    <t>BARCA UNIFORME 2011 VISITANTE</t>
  </si>
  <si>
    <t>PORTUGAL NEGRA 2026</t>
  </si>
  <si>
    <t>PORTUGAL ROJA 2026</t>
  </si>
  <si>
    <t>PORTUGAL ROJA 2025</t>
  </si>
  <si>
    <t>ARGENTINA 2026</t>
  </si>
  <si>
    <t>ARGENTINA 2025 LOCAL</t>
  </si>
  <si>
    <t>ARGENTINA 2025 VISITANTE</t>
  </si>
  <si>
    <t>ARGENTINA 2025 NIÑO LOCAL</t>
  </si>
  <si>
    <t xml:space="preserve">ARGENTINA 2025 NIÑO VISITANTE </t>
  </si>
  <si>
    <t>ALEMANIA 2026</t>
  </si>
  <si>
    <t>ALEMANIA 2025</t>
  </si>
  <si>
    <t>PSG</t>
  </si>
  <si>
    <t>PSG NIÑO</t>
  </si>
  <si>
    <t>NEWELL´S</t>
  </si>
  <si>
    <t>ARSENAL 2024</t>
  </si>
  <si>
    <t>JUVENTUS BLANCA</t>
  </si>
  <si>
    <t>JUVENTUS AMARILLA 2024 SEGUNDA</t>
  </si>
  <si>
    <t>BAYER 2025 LOCAL</t>
  </si>
  <si>
    <t xml:space="preserve">BAYER 2025 VISITANTE </t>
  </si>
  <si>
    <t>BAYER 2024</t>
  </si>
  <si>
    <t xml:space="preserve">BAYER OKTOBERFEST </t>
  </si>
  <si>
    <t>BAYER NIÑO LOCAL 2025</t>
  </si>
  <si>
    <t>BAYER NIÑO VISITANTE 2025</t>
  </si>
  <si>
    <t xml:space="preserve">AMERICA LOCAL </t>
  </si>
  <si>
    <t>AMERICA VISITANTE COLANTA</t>
  </si>
  <si>
    <t>AMERICA  SIN PATROCINADORES</t>
  </si>
  <si>
    <t>AMERICA  CHAQUETA</t>
  </si>
  <si>
    <t>AMERICA  PEPSI ROJA</t>
  </si>
  <si>
    <t>AMERICA COLOMBIANA</t>
  </si>
  <si>
    <t>AMERICA  PEPSI NEGRA</t>
  </si>
  <si>
    <t>AMERICA  AGUILA</t>
  </si>
  <si>
    <t>AMERICA POKER</t>
  </si>
  <si>
    <t xml:space="preserve">TOLIMA 2025 VISITANTE </t>
  </si>
  <si>
    <t>MANCHESTER UNITED 2024</t>
  </si>
  <si>
    <t>MANCHESTER UNITED 2008</t>
  </si>
  <si>
    <t>MANCHESTER CITY 2024</t>
  </si>
  <si>
    <t xml:space="preserve">ATLETICO DEL MADRID </t>
  </si>
  <si>
    <t>SANTA FE LOCAL</t>
  </si>
  <si>
    <t xml:space="preserve">SANTA FE VISITANTE </t>
  </si>
  <si>
    <t>INTER MIAMI AZUL</t>
  </si>
  <si>
    <t xml:space="preserve">INTER MIAMI ROSADO </t>
  </si>
  <si>
    <t>BUCARAMANGA</t>
  </si>
  <si>
    <t xml:space="preserve">BRAZIL 1.1 </t>
  </si>
  <si>
    <t>BRAZIL NIÑO</t>
  </si>
  <si>
    <t xml:space="preserve">BRAZIL SANTOS BLANCA 1.1 </t>
  </si>
  <si>
    <t>BRAZIL SANTOS BLANCA UNIFORME</t>
  </si>
  <si>
    <t>BRAZIL SANTOS NEGRA UNIFORME</t>
  </si>
  <si>
    <t>BRAZIL CRISTO REDENTOR NIÑO</t>
  </si>
  <si>
    <t>MILAN UNIFORME NEGRO 2007</t>
  </si>
  <si>
    <t>MILAN UNIFORME BLANCO 2007</t>
  </si>
  <si>
    <t>MILAN UNIFORME NEGRO  2008</t>
  </si>
  <si>
    <t xml:space="preserve">FRANCIA </t>
  </si>
  <si>
    <t>CRISTIANO RONALDO EQUIPOS</t>
  </si>
  <si>
    <t>TOTTENHAM</t>
  </si>
  <si>
    <t>MUSCULOSA REAL</t>
  </si>
  <si>
    <t>MUSCULOSA COLOMBIA</t>
  </si>
  <si>
    <t xml:space="preserve">MUSCULOSA NACIONAL </t>
  </si>
  <si>
    <t>MUSCULOSA RIVER</t>
  </si>
  <si>
    <t>MUSCULOSA BARCA</t>
  </si>
  <si>
    <t>REPUJADA</t>
  </si>
  <si>
    <t>SEDA FRIA</t>
  </si>
  <si>
    <t xml:space="preserve">SEDA FRIA PREMIUN </t>
  </si>
  <si>
    <t>SUDADERA ADULTO</t>
  </si>
  <si>
    <t xml:space="preserve">SUDADERA DE PRESENTACIÓN ADULTO </t>
  </si>
  <si>
    <t>SUDADERA DE PRESENTACIÓN NIÑO</t>
  </si>
  <si>
    <t>BUSO AZUL OSCURO</t>
  </si>
  <si>
    <t>BUSO GRIS</t>
  </si>
  <si>
    <t xml:space="preserve">ALGODÓN 1.1 </t>
  </si>
  <si>
    <t xml:space="preserve">ALGODÓN </t>
  </si>
  <si>
    <t>POLOS</t>
  </si>
  <si>
    <t>NFL</t>
  </si>
  <si>
    <t>BEISBOLERA REAL</t>
  </si>
  <si>
    <t xml:space="preserve">BEISBOLERA BAYER </t>
  </si>
  <si>
    <t>BEISBOLERA NUEVA YORK</t>
  </si>
  <si>
    <t>BEISBOLERA CARDINALS</t>
  </si>
  <si>
    <t>BEISBOLERA REDSOX</t>
  </si>
  <si>
    <t>BEISBOLERA LOS ANGELES</t>
  </si>
  <si>
    <t>BEISBOLERA METS</t>
  </si>
  <si>
    <t>BEISBOLERA DODGERS</t>
  </si>
  <si>
    <t>DRYFIT</t>
  </si>
  <si>
    <t>CONJUNTO NIÑO</t>
  </si>
  <si>
    <t>PORTUGAL NIÑO</t>
  </si>
  <si>
    <t>CRISTIANO RONALDO EQUIPOS NIÑO</t>
  </si>
  <si>
    <t>MANCHESTER CITY NIÑO</t>
  </si>
  <si>
    <t>PANTALON SUDADERA</t>
  </si>
  <si>
    <t xml:space="preserve">PANTALONETA 1.1 </t>
  </si>
  <si>
    <t>PANTALONETA ALGODÓN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</si>
  <si>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</si>
  <si>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</si>
  <si>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</si>
  <si>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</si>
  <si>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</si>
  <si>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</si>
  <si>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</si>
  <si>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</si>
  <si>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</si>
  <si>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</si>
  <si>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</si>
  <si>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</si>
  <si>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</si>
  <si>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</si>
  <si>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</si>
  <si>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</si>
  <si>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</si>
  <si>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</si>
  <si>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</si>
  <si>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</si>
  <si>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</si>
  <si>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</si>
  <si>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</si>
  <si>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</si>
  <si>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</si>
  <si>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</si>
  <si>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</si>
  <si>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</si>
  <si>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</si>
  <si>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</si>
  <si>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</si>
  <si>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</si>
  <si>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</si>
  <si>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</si>
  <si>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</si>
  <si>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</si>
  <si>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</si>
  <si>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</si>
  <si>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</si>
  <si>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</si>
  <si>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</si>
  <si>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</si>
  <si>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</si>
  <si>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</si>
  <si>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</si>
  <si>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</si>
  <si>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</si>
  <si>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</si>
  <si>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</si>
  <si>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</si>
  <si>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</si>
  <si>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</si>
  <si>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</si>
  <si>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</si>
  <si>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</si>
  <si>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</si>
  <si>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</si>
  <si>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</si>
  <si>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</si>
  <si>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</si>
  <si>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</si>
  <si>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</si>
  <si>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</si>
  <si>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</si>
  <si>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</si>
  <si>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</si>
  <si>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</si>
  <si>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</si>
  <si>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</si>
  <si>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</si>
  <si>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</si>
  <si>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</si>
  <si>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</si>
  <si>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</si>
  <si>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</si>
  <si>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</si>
  <si>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</si>
  <si>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</si>
  <si>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</si>
  <si>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</si>
  <si>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</si>
  <si>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</si>
  <si>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</si>
  <si>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</si>
  <si>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</si>
  <si>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</si>
  <si>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</si>
  <si>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</si>
  <si>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</si>
  <si>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</si>
  <si>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</si>
  <si>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</si>
  <si>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</si>
  <si>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</si>
  <si>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</si>
  <si>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</si>
  <si>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</si>
  <si>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</si>
  <si>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</si>
  <si>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</si>
  <si>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</si>
  <si>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</si>
  <si>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</si>
  <si>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</si>
  <si>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</si>
  <si>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</si>
  <si>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</si>
  <si>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</si>
  <si>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</si>
  <si>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</si>
  <si>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</si>
  <si>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</si>
  <si>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</si>
  <si>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</si>
  <si>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</si>
  <si>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</si>
  <si>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</si>
  <si>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</si>
  <si>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</si>
  <si>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</si>
  <si>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</si>
  <si>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</si>
  <si>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</si>
  <si>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</si>
  <si>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</si>
  <si>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</si>
  <si>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</si>
  <si>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</si>
  <si>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</si>
  <si>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</si>
  <si>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</si>
  <si>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</si>
  <si>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</si>
  <si>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</si>
  <si>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</si>
  <si>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</si>
  <si>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</si>
  <si>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</si>
  <si>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</si>
  <si>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</si>
  <si>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</si>
  <si>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</si>
  <si>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</si>
  <si>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</si>
  <si>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</si>
  <si>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</si>
  <si>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</si>
  <si>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</si>
  <si>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</si>
  <si>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</si>
  <si>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</si>
  <si>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</si>
  <si>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</si>
  <si>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</si>
  <si>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</si>
  <si>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</si>
  <si>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</si>
  <si>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</si>
  <si>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</si>
  <si>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</si>
  <si>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</si>
  <si>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</si>
  <si>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</si>
  <si>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</si>
  <si>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</si>
  <si>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</si>
  <si>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</si>
  <si>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</si>
  <si>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</si>
  <si>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</si>
  <si>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</si>
  <si>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</si>
  <si>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</si>
  <si>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</si>
  <si>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</si>
  <si>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S</t>
  </si>
  <si>
    <t>EFECTIVO</t>
  </si>
  <si>
    <t>LLAVE</t>
  </si>
  <si>
    <t xml:space="preserve">LOCAL </t>
  </si>
  <si>
    <t>INTERNET</t>
  </si>
  <si>
    <t>M</t>
  </si>
  <si>
    <t>L</t>
  </si>
  <si>
    <t>XL</t>
  </si>
  <si>
    <t>2XL</t>
  </si>
  <si>
    <t>NACIONAL 2025-2026 BORDADA HOMBRE VERDE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</si>
  <si>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</si>
  <si>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</si>
  <si>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</si>
  <si>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</si>
  <si>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</si>
  <si>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</si>
  <si>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</si>
  <si>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</si>
  <si>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</si>
  <si>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</si>
  <si>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CAJAS BARCA</t>
  </si>
  <si>
    <t>CAJAS REAL</t>
  </si>
  <si>
    <t>CAJAS AMERICA</t>
  </si>
  <si>
    <t>CAJAS COLOMBIA</t>
  </si>
  <si>
    <t>CAJAS NACIONAL</t>
  </si>
  <si>
    <t>CAJAS MILLOS</t>
  </si>
  <si>
    <t>CAJAS TODOS LOS EQUIPOS</t>
  </si>
  <si>
    <t>CAJAS COLOMBIA TOP</t>
  </si>
  <si>
    <t>CAJAS CENTENARIO</t>
  </si>
  <si>
    <t>CAJAS CENTENARIO ESTRELLAS</t>
  </si>
  <si>
    <t>CAJAS MANCHESTER UNITED</t>
  </si>
  <si>
    <t>CAJAS BAYER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</si>
  <si>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</si>
  <si>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</si>
  <si>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</si>
  <si>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</si>
  <si>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</si>
  <si>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</si>
  <si>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</si>
  <si>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</si>
  <si>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</si>
  <si>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</si>
  <si>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</si>
  <si>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</si>
  <si>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</si>
  <si>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</si>
  <si>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</si>
  <si>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</si>
  <si>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</si>
  <si>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</si>
  <si>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</si>
  <si>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</si>
  <si>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</si>
  <si>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</si>
  <si>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</si>
  <si>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</si>
  <si>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</si>
  <si>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</si>
  <si>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</si>
  <si>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</si>
  <si>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</si>
  <si>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</si>
  <si>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</si>
  <si>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GORRA COLOMBIA NEGRA</t>
  </si>
  <si>
    <t>GORRA COLOMBIA BLANCA</t>
  </si>
  <si>
    <t>GORRA NACIONAL NEGRA</t>
  </si>
  <si>
    <t>GORRA NACIONAL BLANCA</t>
  </si>
  <si>
    <t>GORRA BARCELONA</t>
  </si>
  <si>
    <t>GORRA REAL MADRID</t>
  </si>
  <si>
    <t>GORRA CHELSEA</t>
  </si>
  <si>
    <t xml:space="preserve">GORRA INTER MIAMI </t>
  </si>
  <si>
    <t>BUFANDA COLOMBIA</t>
  </si>
  <si>
    <t>BUFANDA BARCA</t>
  </si>
  <si>
    <t>BUFEANDA REAL</t>
  </si>
  <si>
    <t>BUFANDA MILLOS</t>
  </si>
  <si>
    <t xml:space="preserve">BUFANDA AMERICA </t>
  </si>
  <si>
    <t>BUFANDA BAYER</t>
  </si>
  <si>
    <t>JESSICA</t>
  </si>
  <si>
    <t>NICO</t>
  </si>
  <si>
    <t>JULIAN</t>
  </si>
  <si>
    <t>CAMISETA</t>
  </si>
  <si>
    <t>CANTIDAD</t>
  </si>
  <si>
    <t>ONCE CALDAS</t>
  </si>
  <si>
    <t>AMERICA LE COQ</t>
  </si>
  <si>
    <t>MAYORISTA</t>
  </si>
  <si>
    <t>CAJAS MILLOS TOP</t>
  </si>
  <si>
    <t>MILLOS ROSADA HOMBRE</t>
  </si>
  <si>
    <t>MILLOS ROSADA MUJER</t>
  </si>
  <si>
    <t>MILLOS ROSADA NIÑO</t>
  </si>
  <si>
    <t>DEBE</t>
  </si>
  <si>
    <t>DEBEMOS</t>
  </si>
  <si>
    <t>X</t>
  </si>
  <si>
    <t>INTER MIAMI NIÑO NEGRO</t>
  </si>
  <si>
    <t>SUDADERA NIÑO 100 AÑOS</t>
  </si>
  <si>
    <t>ANDREW</t>
  </si>
  <si>
    <t>CALI</t>
  </si>
  <si>
    <t>VALOR TOTAL</t>
  </si>
  <si>
    <t>COL FAN DAMA</t>
  </si>
  <si>
    <t>COL 2026 ENTRENAMIENTO</t>
  </si>
  <si>
    <t>COL GOLDEN BLACK  MUJER</t>
  </si>
  <si>
    <t>COL REMAKE</t>
  </si>
  <si>
    <t>COL GOLDEN BLACK  HOMBRE</t>
  </si>
  <si>
    <t>COL 2025 NIÑO AMARILLA</t>
  </si>
  <si>
    <t>COL 2025 HOMBRE AMARILLA</t>
  </si>
  <si>
    <t>COL 2025 MUJER AMARILLA</t>
  </si>
  <si>
    <t>REAL VISITANTE 2024</t>
  </si>
  <si>
    <t>ALNASSR</t>
  </si>
  <si>
    <t>SANTA FE RETRO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</si>
  <si>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</si>
  <si>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</si>
  <si>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</si>
  <si>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</si>
  <si>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</si>
  <si>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</si>
  <si>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</si>
  <si>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</si>
  <si>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</si>
  <si>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</si>
  <si>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</si>
  <si>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</si>
  <si>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</si>
  <si>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</si>
  <si>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</si>
  <si>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</si>
  <si>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</si>
  <si>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LIBERPOOL</t>
  </si>
  <si>
    <t xml:space="preserve">TOLIMA  </t>
  </si>
  <si>
    <t>MILLOS FALCAO BORDADA</t>
  </si>
  <si>
    <t>MILLOS VISITANTE 2024 1.1</t>
  </si>
  <si>
    <t>MILLOS VISITANTE 2024 GALLETA</t>
  </si>
  <si>
    <t>MILLOS VISITANTE 2024 ESCAMA DE PESCADO</t>
  </si>
  <si>
    <t>MILLOS VISITANTE 2024 BORDADA</t>
  </si>
  <si>
    <t xml:space="preserve">MEXICO </t>
  </si>
  <si>
    <t>ESTAMPADOS</t>
  </si>
  <si>
    <t>NACIONAL 1.1 VERDE</t>
  </si>
  <si>
    <t>CAJA COL TOP</t>
  </si>
  <si>
    <t>AMERICA LG</t>
  </si>
  <si>
    <t>AMERICA RETRO</t>
  </si>
  <si>
    <t>COL 2026 DAMA</t>
  </si>
  <si>
    <t>NACIONAL BICHE</t>
  </si>
  <si>
    <t>MICHEL TELO</t>
  </si>
  <si>
    <t>LIBERPOOL UNIFORME</t>
  </si>
  <si>
    <t xml:space="preserve">MILLOS POLO ESPECIAL AZUL </t>
  </si>
  <si>
    <t>MILLOS POLO ESPECIAL BLANCO</t>
  </si>
  <si>
    <t>COLOMBIA  2026 1.1</t>
  </si>
  <si>
    <t>COLOMBIA 2026 FAN</t>
  </si>
  <si>
    <t>COLOMBIA CENTENARIO BLANCA</t>
  </si>
  <si>
    <t>COLOMBIA CENTENARIO NEGRO</t>
  </si>
  <si>
    <t>COLOMBIA CENTENARIO BLANCA 1.1</t>
  </si>
  <si>
    <t xml:space="preserve">COLOMBIA VINTAGE </t>
  </si>
  <si>
    <t>COLOMBIA POLOS</t>
  </si>
  <si>
    <t>COLOMBIA GOLDEN BLACK</t>
  </si>
  <si>
    <t xml:space="preserve">COLOMBIA 100 AÑOS ESPECIAL AZUL </t>
  </si>
  <si>
    <t>COLOMBIA 100 AÑOS ESPECIAL BLANCA</t>
  </si>
  <si>
    <t>COLOMBIA 100 AÑOS ESPECIAL DORADO</t>
  </si>
  <si>
    <t xml:space="preserve">COLOMBIA 100 AÑOS ESPECIAL PLATEADO </t>
  </si>
  <si>
    <t>COLOMBIA REEBOOK</t>
  </si>
  <si>
    <t>COLOMBIA FRANCIA 98</t>
  </si>
  <si>
    <t xml:space="preserve">COLOMBIA 2025 NEGRA </t>
  </si>
  <si>
    <t xml:space="preserve">COLOMBIA ITALIA 90 </t>
  </si>
  <si>
    <t xml:space="preserve">NACIONAL 1.1 </t>
  </si>
  <si>
    <t xml:space="preserve">NACIONAL FAN </t>
  </si>
  <si>
    <t>NACIONAL POLOS</t>
  </si>
  <si>
    <t>NACIONAL SAM</t>
  </si>
  <si>
    <t xml:space="preserve">MILLONARIOS 1.1 </t>
  </si>
  <si>
    <t>MILLONARIOS FAN</t>
  </si>
  <si>
    <t>MILLONARIOS SEGUNDA EQUIPACIÓN</t>
  </si>
  <si>
    <t xml:space="preserve">MILLONARIOS FLEX </t>
  </si>
  <si>
    <t>MILLONARIOS POLO</t>
  </si>
  <si>
    <t>MILLONARIOS FALCAO</t>
  </si>
  <si>
    <t xml:space="preserve">MILLONARIOS UNIFORME </t>
  </si>
  <si>
    <t xml:space="preserve">MILLONARIOS NEGRA </t>
  </si>
  <si>
    <t xml:space="preserve">MILLONARIOS VISITANTE 2024 </t>
  </si>
  <si>
    <t xml:space="preserve">MILLONARIOS LEONA </t>
  </si>
  <si>
    <t>MILLONARIOS 2023 BLANCA</t>
  </si>
  <si>
    <t xml:space="preserve">MILLONARIOS ROSADA </t>
  </si>
  <si>
    <t>MILLONARIOS ANDINA</t>
  </si>
  <si>
    <t>REAL MADRID LOCAL</t>
  </si>
  <si>
    <t>REAL MADRID UNIFORMES</t>
  </si>
  <si>
    <t xml:space="preserve">REAL MADRID VISITANTE </t>
  </si>
  <si>
    <t>REAL MADRID TERCERA</t>
  </si>
  <si>
    <t>REAL MADRID 2024 BLANCA</t>
  </si>
  <si>
    <t>REAL MADRID 2024 GRIS</t>
  </si>
  <si>
    <t>REAL MADRID 2024 ENTRENAMIENTO</t>
  </si>
  <si>
    <t xml:space="preserve">REAL MADRID TEKA </t>
  </si>
  <si>
    <t>BARCA UNIFORMES</t>
  </si>
  <si>
    <t xml:space="preserve">AMERICA  PEPSI </t>
  </si>
  <si>
    <t>BRAZIL SANTOS  UNIFORME</t>
  </si>
  <si>
    <t>MILAN UNIFORME  2007</t>
  </si>
  <si>
    <t xml:space="preserve">MILAN UNIFORME 2008 </t>
  </si>
  <si>
    <t>MUSCULOSAS</t>
  </si>
  <si>
    <t>SEDA FRIA PREMIUN</t>
  </si>
  <si>
    <t>BEISBOLERAS</t>
  </si>
  <si>
    <t>CAJAS</t>
  </si>
  <si>
    <t>GORRAS</t>
  </si>
  <si>
    <t>BUFANDAS</t>
  </si>
  <si>
    <t xml:space="preserve">COL 2025 </t>
  </si>
  <si>
    <t>23/012026</t>
  </si>
  <si>
    <t>REFERENCIA</t>
  </si>
  <si>
    <t>FOTO 1</t>
  </si>
  <si>
    <t>FOTO 2</t>
  </si>
  <si>
    <t>FOTO 3</t>
  </si>
  <si>
    <t>FOTO 4</t>
  </si>
  <si>
    <t>FOTO 5</t>
  </si>
  <si>
    <t>FOTO 6</t>
  </si>
  <si>
    <t>NACIONAL SAM NEGRO</t>
  </si>
  <si>
    <t>NACIONAL SAM BLANCO</t>
  </si>
  <si>
    <t>NACIONAL SAM VERDE</t>
  </si>
  <si>
    <t>COL UMBRO</t>
  </si>
  <si>
    <t>DANIELA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</si>
</sst>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164" formatCode="&quot;$&quot;\ #,##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-0.249977111117893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3">
    <xf numFmtId="0" fontId="0" fillId="0" borderId="0" xfId="0"/>
    <xf numFmtId="0" fontId="0" fillId="0" borderId="1" xfId="0" applyBorder="1"/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 vertical="center"/>
    </xf>
    <xf numFmtId="49" fontId="0" fillId="0" borderId="0" xfId="1" applyNumberFormat="1" applyFont="1"/>
    <xf numFmtId="0" fontId="4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49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49" fontId="0" fillId="3" borderId="2" xfId="0" applyNumberFormat="1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49" fontId="0" fillId="0" borderId="5" xfId="1" applyNumberFormat="1" applyFont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6" xfId="0" applyBorder="1" applyAlignment="1">
      <alignment horizontal="center"/>
    </xf>
    <xf numFmtId="49" fontId="0" fillId="0" borderId="7" xfId="1" applyNumberFormat="1" applyFont="1" applyBorder="1" applyAlignment="1">
      <alignment horizontal="center"/>
    </xf>
    <xf numFmtId="0" fontId="0" fillId="0" borderId="8" xfId="0" applyBorder="1" applyAlignment="1">
      <alignment horizontal="left"/>
    </xf>
    <xf numFmtId="0" fontId="0" fillId="0" borderId="8" xfId="0" applyBorder="1" applyAlignment="1">
      <alignment horizontal="center"/>
    </xf>
    <xf numFmtId="49" fontId="0" fillId="4" borderId="3" xfId="1" applyNumberFormat="1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164" fontId="0" fillId="4" borderId="2" xfId="0" applyNumberFormat="1" applyFill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164" fontId="0" fillId="0" borderId="0" xfId="0" applyNumberFormat="1"/>
    <xf numFmtId="164" fontId="0" fillId="3" borderId="4" xfId="0" applyNumberFormat="1" applyFill="1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164" fontId="0" fillId="0" borderId="9" xfId="0" applyNumberFormat="1" applyBorder="1" applyAlignment="1">
      <alignment horizontal="center" vertical="center"/>
    </xf>
    <xf numFmtId="14" fontId="0" fillId="4" borderId="2" xfId="0" applyNumberFormat="1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14" fontId="0" fillId="0" borderId="8" xfId="0" applyNumberFormat="1" applyBorder="1" applyAlignment="1">
      <alignment horizontal="center"/>
    </xf>
    <xf numFmtId="14" fontId="0" fillId="0" borderId="0" xfId="0" applyNumberFormat="1"/>
    <xf numFmtId="14" fontId="0" fillId="3" borderId="3" xfId="0" applyNumberFormat="1" applyFill="1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14" fontId="0" fillId="0" borderId="7" xfId="0" applyNumberFormat="1" applyBorder="1" applyAlignment="1">
      <alignment horizontal="center" vertical="center"/>
    </xf>
    <xf numFmtId="0" fontId="5" fillId="0" borderId="1" xfId="0" applyFont="1" applyBorder="1"/>
    <xf numFmtId="164" fontId="0" fillId="0" borderId="8" xfId="0" applyNumberFormat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15" fontId="0" fillId="0" borderId="1" xfId="0" applyNumberFormat="1" applyBorder="1" applyAlignment="1">
      <alignment horizontal="center" vertical="center"/>
    </xf>
    <xf numFmtId="0" fontId="5" fillId="10" borderId="1" xfId="0" applyFont="1" applyFill="1" applyBorder="1" applyAlignment="1">
      <alignment horizontal="center"/>
    </xf>
    <xf numFmtId="0" fontId="0" fillId="0" borderId="5" xfId="0" applyBorder="1" applyAlignment="1">
      <alignment horizontal="center" vertical="center"/>
    </xf>
    <xf numFmtId="3" fontId="0" fillId="0" borderId="5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0" fillId="0" borderId="6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5" fillId="10" borderId="5" xfId="0" applyFont="1" applyFill="1" applyBorder="1" applyAlignment="1">
      <alignment horizont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3" fontId="0" fillId="0" borderId="12" xfId="0" applyNumberFormat="1" applyBorder="1" applyAlignment="1">
      <alignment horizontal="center" vertical="center"/>
    </xf>
    <xf numFmtId="0" fontId="0" fillId="0" borderId="5" xfId="0" applyBorder="1"/>
    <xf numFmtId="3" fontId="0" fillId="0" borderId="5" xfId="0" applyNumberFormat="1" applyBorder="1"/>
    <xf numFmtId="0" fontId="0" fillId="0" borderId="10" xfId="0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5" fillId="5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5" fillId="7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center"/>
    </xf>
    <xf numFmtId="0" fontId="5" fillId="11" borderId="6" xfId="0" applyFont="1" applyFill="1" applyBorder="1" applyAlignment="1">
      <alignment horizontal="center"/>
    </xf>
    <xf numFmtId="0" fontId="5" fillId="11" borderId="12" xfId="0" applyFont="1" applyFill="1" applyBorder="1" applyAlignment="1">
      <alignment horizontal="center"/>
    </xf>
    <xf numFmtId="0" fontId="5" fillId="11" borderId="5" xfId="0" applyFont="1" applyFill="1" applyBorder="1" applyAlignment="1">
      <alignment horizontal="center"/>
    </xf>
    <xf numFmtId="0" fontId="5" fillId="9" borderId="9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9" borderId="7" xfId="0" applyFont="1" applyFill="1" applyBorder="1" applyAlignment="1">
      <alignment horizontal="center"/>
    </xf>
  </cellXfs>
  <cellStyles count="2">
    <cellStyle name="Moneda" xfId="1" builtinId="4"/>
    <cellStyle name="Normal" xfId="0" builtinId="0"/>
  </cellStyles>
  <dxfs count="83"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9" formatCode="d/mm/yyyy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&quot;$&quot;\ 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&quot;$&quot;\ 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ill>
        <patternFill patternType="solid">
          <fgColor indexed="64"/>
          <bgColor theme="0" tint="-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64" formatCode="&quot;$&quot;\ 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&quot;$&quot;\ #,##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/mm/yyyy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&quot;$&quot;\ #,##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3" tint="0.3999755851924192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microsoft.com/office/2022/10/relationships/richValueRel" Target="richData/richValueRel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5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nventario" displayName="Inventario" ref="A1:J258" headerRowDxfId="82" dataDxfId="81">
  <autoFilter ref="A1:J258" xr:uid="{00000000-0009-0000-0100-00000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</autoFilter>
  <tableColumns count="10">
    <tableColumn id="1" xr3:uid="{00000000-0010-0000-0000-000001000000}" name="Código" dataDxfId="80"/>
    <tableColumn id="2" xr3:uid="{00000000-0010-0000-0000-000002000000}" name="Referencia" dataDxfId="79"/>
    <tableColumn id="3" xr3:uid="{00000000-0010-0000-0000-000003000000}" name="Valor" dataDxfId="78"/>
    <tableColumn id="4" xr3:uid="{00000000-0010-0000-0000-000004000000}" name="Talla XS" dataDxfId="77">
      <calculatedColumnFormula>SUMIF(ENTRADA!$B:$B,$A2,ENTRADA!$D:$D)
 - SUMIFS(SALIDA!$C:$C,SALIDA!$A:$A,$A2,SALIDA!$D:$D,"XS")</calculatedColumnFormula>
    </tableColumn>
    <tableColumn id="5" xr3:uid="{00000000-0010-0000-0000-000005000000}" name="Talla S" dataDxfId="76">
      <calculatedColumnFormula>SUMIF(ENTRADA!$B:$B,$A2,ENTRADA!$E:$E)
 - SUMIFS(SALIDA!$C:$C,SALIDA!$A:$A,$A2,SALIDA!$D:$D,"S")</calculatedColumnFormula>
    </tableColumn>
    <tableColumn id="6" xr3:uid="{00000000-0010-0000-0000-000006000000}" name="Talla M" dataDxfId="75">
      <calculatedColumnFormula>SUMIF(ENTRADA!$B:$B,$A2,ENTRADA!$F:$F)
 - SUMIFS(SALIDA!$C:$C,SALIDA!$A:$A,$A2,SALIDA!$D:$D,"M")</calculatedColumnFormula>
    </tableColumn>
    <tableColumn id="7" xr3:uid="{00000000-0010-0000-0000-000007000000}" name="Talla L" dataDxfId="74">
      <calculatedColumnFormula>SUMIF(ENTRADA!$B:$B,$A2,ENTRADA!$G:$G)
 - SUMIFS(SALIDA!$C:$C,SALIDA!$A:$A,$A2,SALIDA!$D:$D,"L")</calculatedColumnFormula>
    </tableColumn>
    <tableColumn id="8" xr3:uid="{00000000-0010-0000-0000-000008000000}" name="Talla XL" dataDxfId="73">
      <calculatedColumnFormula>SUMIF(ENTRADA!$B:$B,$A2,ENTRADA!$H:$H)
 - SUMIFS(SALIDA!$C:$C,SALIDA!$A:$A,$A2,SALIDA!$D:$D,"XL")</calculatedColumnFormula>
    </tableColumn>
    <tableColumn id="9" xr3:uid="{00000000-0010-0000-0000-000009000000}" name="Talla 2XL" dataDxfId="72">
      <calculatedColumnFormula>SUMIF(ENTRADA!$B:$B,$A2,ENTRADA!$I:$I)
 - SUMIFS(SALIDA!$C:$C,SALIDA!$A:$A,$A2,SALIDA!$D:$D,"2XL")</calculatedColumnFormula>
    </tableColumn>
    <tableColumn id="10" xr3:uid="{00000000-0010-0000-0000-00000A000000}" name="Total" dataDxfId="71"/>
  </tableColumns>
  <tableStyleInfo name="TableStyleLight2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Entrada" displayName="Entrada" ref="A1:K501" headerRowDxfId="70" dataDxfId="68" totalsRowDxfId="66" headerRowBorderDxfId="69" tableBorderDxfId="67">
  <autoFilter ref="A1:K501" xr:uid="{00000000-0009-0000-0100-000002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00000000-0010-0000-0100-000001000000}" name="Fecha" dataDxfId="65"/>
    <tableColumn id="2" xr3:uid="{00000000-0010-0000-0100-000002000000}" name="Código" dataDxfId="64"/>
    <tableColumn id="3" xr3:uid="{00000000-0010-0000-0100-000003000000}" name="Referencia" dataDxfId="63">
      <calculatedColumnFormula>VLOOKUP(Entrada[[#This Row],[Código]],Inventario[],2,FALSE)</calculatedColumnFormula>
    </tableColumn>
    <tableColumn id="4" xr3:uid="{00000000-0010-0000-0100-000004000000}" name="Talla XS" dataDxfId="62"/>
    <tableColumn id="5" xr3:uid="{00000000-0010-0000-0100-000005000000}" name="Talla S" dataDxfId="61"/>
    <tableColumn id="6" xr3:uid="{00000000-0010-0000-0100-000006000000}" name="Talla M" dataDxfId="60"/>
    <tableColumn id="7" xr3:uid="{00000000-0010-0000-0100-000007000000}" name="Talla L" dataDxfId="59"/>
    <tableColumn id="8" xr3:uid="{00000000-0010-0000-0100-000008000000}" name="Talla XL" dataDxfId="58"/>
    <tableColumn id="9" xr3:uid="{00000000-0010-0000-0100-000009000000}" name="Talla 2XL" dataDxfId="57"/>
    <tableColumn id="10" xr3:uid="{00000000-0010-0000-0100-00000A000000}" name="Valor" dataDxfId="56"/>
    <tableColumn id="11" xr3:uid="{20507635-DC34-4ED3-8221-4E2874BB03B8}" name="VALOR TOTAL" dataDxfId="55" totalsRowDxfId="54">
      <calculatedColumnFormula array="1">SUM(Entrada[[#This Row],[Valor]]*Entrada[[#This Row],[Talla XS]:[Talla 2XL]])</calculatedColumnFormula>
    </tableColumn>
  </tableColumns>
  <tableStyleInfo name="TableStyleLight1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Salida" displayName="Salida" ref="A1:I502" headerRowDxfId="53" dataDxfId="51" totalsRowDxfId="49" headerRowBorderDxfId="52" tableBorderDxfId="50">
  <autoFilter ref="A1:I502" xr:uid="{00000000-0009-0000-0100-000003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00000000-0010-0000-0200-000001000000}" name="Código" dataDxfId="48" dataCellStyle="Moneda"/>
    <tableColumn id="2" xr3:uid="{00000000-0010-0000-0200-000002000000}" name="Referencia" dataDxfId="47">
      <calculatedColumnFormula>VLOOKUP(Salida[[#This Row],[Código]],Inventario[],2,FALSE)</calculatedColumnFormula>
    </tableColumn>
    <tableColumn id="3" xr3:uid="{00000000-0010-0000-0200-000003000000}" name="Cantidad" dataDxfId="46"/>
    <tableColumn id="4" xr3:uid="{00000000-0010-0000-0200-000004000000}" name="Talla" dataDxfId="45"/>
    <tableColumn id="5" xr3:uid="{00000000-0010-0000-0200-000005000000}" name="Cobro" dataDxfId="44"/>
    <tableColumn id="6" xr3:uid="{00000000-0010-0000-0200-000006000000}" name="Total Cobro" dataDxfId="43"/>
    <tableColumn id="7" xr3:uid="{00000000-0010-0000-0200-000007000000}" name="Metodo Pago" dataDxfId="42"/>
    <tableColumn id="8" xr3:uid="{00000000-0010-0000-0200-000008000000}" name="Fecha" dataDxfId="41"/>
    <tableColumn id="9" xr3:uid="{00000000-0010-0000-0200-000009000000}" name="Lugar De Venta" dataDxfId="40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5A0A94C-D347-4615-BC13-58904DEC25DF}" name="Tabla6" displayName="Tabla6" ref="A2:D102" totalsRowShown="0" headerRowDxfId="39" dataDxfId="38">
  <autoFilter ref="A2:D102" xr:uid="{45A0A94C-D347-4615-BC13-58904DEC25DF}">
    <filterColumn colId="0" hiddenButton="1"/>
    <filterColumn colId="1" hiddenButton="1"/>
    <filterColumn colId="2" hiddenButton="1"/>
    <filterColumn colId="3" hiddenButton="1"/>
  </autoFilter>
  <tableColumns count="4">
    <tableColumn id="1" xr3:uid="{0B9718E9-0223-4C6B-BBF2-C28140187292}" name="CAMISETA" dataDxfId="37"/>
    <tableColumn id="2" xr3:uid="{54D9CE36-949D-47A3-B73F-784C60194170}" name="CANTIDAD" dataDxfId="36"/>
    <tableColumn id="3" xr3:uid="{F26D0ED1-C23D-4CA1-9D2A-8E133AE19A73}" name="DEBE" dataDxfId="35"/>
    <tableColumn id="4" xr3:uid="{327119E7-8A2C-4642-A053-9C6B9737A948}" name="DEBEMOS" dataDxfId="34"/>
  </tableColumns>
  <tableStyleInfo name="TableStyleMedium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071F5F-F4EA-4789-855F-C4AE459BB984}" name="Tabla7" displayName="Tabla7" ref="F2:I102" totalsRowShown="0" headerRowDxfId="33" dataDxfId="32">
  <autoFilter ref="F2:I102" xr:uid="{FA071F5F-F4EA-4789-855F-C4AE459BB984}">
    <filterColumn colId="0" hiddenButton="1"/>
    <filterColumn colId="1" hiddenButton="1"/>
    <filterColumn colId="2" hiddenButton="1"/>
    <filterColumn colId="3" hiddenButton="1"/>
  </autoFilter>
  <tableColumns count="4">
    <tableColumn id="1" xr3:uid="{498B1696-FA02-4F50-85D3-0F8F357AB473}" name="CAMISETA" dataDxfId="31"/>
    <tableColumn id="2" xr3:uid="{A694BA30-C1CD-4223-B01C-A024A828B0C6}" name="CANTIDAD" dataDxfId="30"/>
    <tableColumn id="3" xr3:uid="{30A4D1C6-EC4C-407C-B6FB-9934E3F816E3}" name="DEBE" dataDxfId="29"/>
    <tableColumn id="4" xr3:uid="{58D11879-4FB5-4FC9-A8C5-3E00C2BEC92A}" name="DEBEMOS" dataDxfId="28"/>
  </tableColumns>
  <tableStyleInfo name="TableStyleMedium5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AECFC0A-9B82-46D5-91C4-8139AC6BF501}" name="Tabla8" displayName="Tabla8" ref="K2:N102" totalsRowShown="0" headerRowDxfId="27" dataDxfId="26">
  <autoFilter ref="K2:N102" xr:uid="{4AECFC0A-9B82-46D5-91C4-8139AC6BF501}">
    <filterColumn colId="0" hiddenButton="1"/>
    <filterColumn colId="1" hiddenButton="1"/>
    <filterColumn colId="2" hiddenButton="1"/>
    <filterColumn colId="3" hiddenButton="1"/>
  </autoFilter>
  <tableColumns count="4">
    <tableColumn id="1" xr3:uid="{DCD04F4F-CB4A-474C-B2C6-742B7AE57F10}" name="CAMISETA" dataDxfId="25"/>
    <tableColumn id="2" xr3:uid="{EA73177F-60BB-42EA-96A0-C5440519278D}" name="CANTIDAD" dataDxfId="24"/>
    <tableColumn id="3" xr3:uid="{BC5822DF-BE26-44EC-A89B-9002269540FE}" name="DEBE" dataDxfId="23"/>
    <tableColumn id="4" xr3:uid="{FA2E28E0-6C87-4632-B55B-1F608786F99B}" name="DEBEMOS" dataDxfId="22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BBD7A10-889D-422F-B174-EBF9958839FD}" name="Tabla9" displayName="Tabla9" ref="Z2:AC101" totalsRowShown="0" headerRowDxfId="21" dataDxfId="20">
  <autoFilter ref="Z2:AC101" xr:uid="{9BBD7A10-889D-422F-B174-EBF9958839FD}">
    <filterColumn colId="0" hiddenButton="1"/>
    <filterColumn colId="1" hiddenButton="1"/>
    <filterColumn colId="2" hiddenButton="1"/>
    <filterColumn colId="3" hiddenButton="1"/>
  </autoFilter>
  <tableColumns count="4">
    <tableColumn id="1" xr3:uid="{B778269B-C433-4D99-B13C-6AE14AEB9F86}" name="CAMISETA" dataDxfId="19"/>
    <tableColumn id="2" xr3:uid="{20153E90-D863-40D4-B812-3FA1F440ED2C}" name="CANTIDAD" dataDxfId="18"/>
    <tableColumn id="3" xr3:uid="{F46D43EB-4275-41AC-BE97-80E77FB17FDD}" name="DEBE" dataDxfId="17"/>
    <tableColumn id="4" xr3:uid="{32E15F53-E3BE-4985-AFAB-387D32C19BB2}" name="DEBEMOS" dataDxfId="16"/>
  </tableColumns>
  <tableStyleInfo name="TableStyleMedium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478A36-B93B-4ED8-BB0C-B085EB54533F}" name="Tabla4" displayName="Tabla4" ref="P2:S101" totalsRowShown="0" headerRowDxfId="15" headerRowBorderDxfId="14" tableBorderDxfId="13" totalsRowBorderDxfId="12">
  <autoFilter ref="P2:S101" xr:uid="{D3478A36-B93B-4ED8-BB0C-B085EB54533F}">
    <filterColumn colId="0" hiddenButton="1"/>
    <filterColumn colId="1" hiddenButton="1"/>
    <filterColumn colId="2" hiddenButton="1"/>
    <filterColumn colId="3" hiddenButton="1"/>
  </autoFilter>
  <tableColumns count="4">
    <tableColumn id="1" xr3:uid="{3188EDE8-835D-4B04-9A7D-83EB5680E94D}" name="CAMISETA" dataDxfId="11"/>
    <tableColumn id="2" xr3:uid="{ED0AD634-FD93-413C-846A-200F52B4B0DF}" name="CANTIDAD" dataDxfId="10"/>
    <tableColumn id="3" xr3:uid="{A1448930-E003-4199-81F7-8DDC2C546438}" name="DEBE" dataDxfId="9"/>
    <tableColumn id="4" xr3:uid="{201D4AFA-CDF5-4AD1-9074-F74D892735C9}" name="DEBEMOS" dataDxfId="8"/>
  </tableColumns>
  <tableStyleInfo name="TableStyleMedium1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429577B-BE92-495A-9DD0-E9403ED66E6C}" name="Tabla5" displayName="Tabla5" ref="U2:X101" totalsRowShown="0" headerRowDxfId="7" dataDxfId="5" headerRowBorderDxfId="6" tableBorderDxfId="4">
  <autoFilter ref="U2:X101" xr:uid="{2429577B-BE92-495A-9DD0-E9403ED66E6C}">
    <filterColumn colId="0" hiddenButton="1"/>
    <filterColumn colId="1" hiddenButton="1"/>
    <filterColumn colId="2" hiddenButton="1"/>
    <filterColumn colId="3" hiddenButton="1"/>
  </autoFilter>
  <tableColumns count="4">
    <tableColumn id="1" xr3:uid="{B806B88E-F42C-4293-9B05-7326137759C3}" name="CAMISETA" dataDxfId="3"/>
    <tableColumn id="2" xr3:uid="{68E0A282-1F3E-4A53-828F-27A454029F0A}" name="CANTIDAD" dataDxfId="2"/>
    <tableColumn id="3" xr3:uid="{5A3675A3-6082-452E-AC91-D4DE1E125341}" name="DEBE" dataDxfId="1"/>
    <tableColumn id="4" xr3:uid="{2D6116A8-453B-42A4-ABE3-EA1658C46A79}" name="DEBEMOS" dataDxfId="0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Relationship Id="rId6" Type="http://schemas.openxmlformats.org/officeDocument/2006/relationships/table" Target="../tables/table9.xml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8"/>
  <sheetViews>
    <sheetView tabSelected="1" topLeftCell="A21" zoomScale="130" zoomScaleNormal="130" workbookViewId="0">
      <selection activeCell="B33" sqref="B33"/>
    </sheetView>
  </sheetViews>
  <sheetFormatPr baseColWidth="10" defaultColWidth="8.88671875" defaultRowHeight="14.4" x14ac:dyDescent="0.3"/>
  <cols>
    <col min="2" max="2" width="45.6640625" style="8" customWidth="1"/>
    <col min="3" max="3" width="10.6640625" bestFit="1" customWidth="1"/>
  </cols>
  <sheetData>
    <row r="1" spans="1:10" x14ac:dyDescent="0.3">
      <c r="A1" s="11" t="s">
        <v>0</v>
      </c>
      <c r="B1" s="11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</row>
    <row r="2" spans="1:10" x14ac:dyDescent="0.3">
      <c r="A2" s="2" t="s">
        <v>38</v>
      </c>
      <c r="B2" s="1" t="s">
        <v>17</v>
      </c>
      <c r="C2" s="7">
        <v>75000</v>
      </c>
      <c r="D2" s="6">
        <f>SUMIF(ENTRADA!$B:$B,$A2,ENTRADA!$D:$D)
 - SUMIFS(SALIDA!$C:$C,SALIDA!$A:$A,$A2,SALIDA!$D:$D,"XS")</f>
        <v>0</v>
      </c>
      <c r="E2" s="2">
        <f>SUMIF(ENTRADA!$B:$B,$A2,ENTRADA!$E:$E)
 - SUMIFS(SALIDA!$C:$C,SALIDA!$A:$A,$A2,SALIDA!$D:$D,"S")</f>
        <v>18</v>
      </c>
      <c r="F2" s="2">
        <f>SUMIF(ENTRADA!$B:$B,$A2,ENTRADA!$F:$F)
 - SUMIFS(SALIDA!$C:$C,SALIDA!$A:$A,$A2,SALIDA!$D:$D,"M")</f>
        <v>8</v>
      </c>
      <c r="G2" s="2">
        <f>SUMIF(ENTRADA!$B:$B,$A2,ENTRADA!$G:$G)
 - SUMIFS(SALIDA!$C:$C,SALIDA!$A:$A,$A2,SALIDA!$D:$D,"L")</f>
        <v>11</v>
      </c>
      <c r="H2" s="2">
        <f>SUMIF(ENTRADA!$B:$B,$A2,ENTRADA!$H:$H)
 - SUMIFS(SALIDA!$C:$C,SALIDA!$A:$A,$A2,SALIDA!$D:$D,"XL")</f>
        <v>9</v>
      </c>
      <c r="I2" s="2">
        <f>SUMIF(ENTRADA!$B:$B,$A2,ENTRADA!$I:$I)
 - SUMIFS(SALIDA!$C:$C,SALIDA!$A:$A,$A2,SALIDA!$D:$D,"2XL")</f>
        <v>9</v>
      </c>
      <c r="J2" s="6">
        <f t="shared" ref="J2:J33" si="0">SUM(D2:I2)</f>
        <v>55</v>
      </c>
    </row>
    <row r="3" spans="1:10" x14ac:dyDescent="0.3">
      <c r="A3" s="2" t="s">
        <v>39</v>
      </c>
      <c r="B3" s="1" t="s">
        <v>18</v>
      </c>
      <c r="C3" s="7">
        <v>75000</v>
      </c>
      <c r="D3" s="6">
        <f>SUMIF(ENTRADA!$B:$B,$A3,ENTRADA!$D:$D)
 - SUMIFS(SALIDA!$C:$C,SALIDA!$A:$A,$A3,SALIDA!$D:$D,"XS")</f>
        <v>0</v>
      </c>
      <c r="E3" s="2">
        <f>SUMIF(ENTRADA!$B:$B,$A3,ENTRADA!$E:$E)
 - SUMIFS(SALIDA!$C:$C,SALIDA!$A:$A,$A3,SALIDA!$D:$D,"S")</f>
        <v>5</v>
      </c>
      <c r="F3" s="2">
        <f>SUMIF(ENTRADA!$B:$B,$A3,ENTRADA!$F:$F)
 - SUMIFS(SALIDA!$C:$C,SALIDA!$A:$A,$A3,SALIDA!$D:$D,"M")</f>
        <v>8</v>
      </c>
      <c r="G3" s="2">
        <f>SUMIF(ENTRADA!$B:$B,$A3,ENTRADA!$G:$G)
 - SUMIFS(SALIDA!$C:$C,SALIDA!$A:$A,$A3,SALIDA!$D:$D,"L")</f>
        <v>13</v>
      </c>
      <c r="H3" s="2">
        <f>SUMIF(ENTRADA!$B:$B,$A3,ENTRADA!$H:$H)
 - SUMIFS(SALIDA!$C:$C,SALIDA!$A:$A,$A3,SALIDA!$D:$D,"XL")</f>
        <v>2</v>
      </c>
      <c r="I3" s="2">
        <f>SUMIF(ENTRADA!$B:$B,$A3,ENTRADA!$I:$I)
 - SUMIFS(SALIDA!$C:$C,SALIDA!$A:$A,$A3,SALIDA!$D:$D,"2XL")</f>
        <v>0</v>
      </c>
      <c r="J3" s="6">
        <f t="shared" si="0"/>
        <v>28</v>
      </c>
    </row>
    <row r="4" spans="1:10" x14ac:dyDescent="0.3">
      <c r="A4" s="2" t="s">
        <v>40</v>
      </c>
      <c r="B4" s="1" t="s">
        <v>19</v>
      </c>
      <c r="C4" s="7">
        <v>55000</v>
      </c>
      <c r="D4" s="6">
        <f>SUMIF(ENTRADA!$B:$B,$A4,ENTRADA!$D:$D)
 - SUMIFS(SALIDA!$C:$C,SALIDA!$A:$A,$A4,SALIDA!$D:$D,"XS")</f>
        <v>6</v>
      </c>
      <c r="E4" s="2">
        <f>SUMIF(ENTRADA!$B:$B,$A4,ENTRADA!$E:$E)
 - SUMIFS(SALIDA!$C:$C,SALIDA!$A:$A,$A4,SALIDA!$D:$D,"S")</f>
        <v>5</v>
      </c>
      <c r="F4" s="2">
        <f>SUMIF(ENTRADA!$B:$B,$A4,ENTRADA!$F:$F)
 - SUMIFS(SALIDA!$C:$C,SALIDA!$A:$A,$A4,SALIDA!$D:$D,"M")</f>
        <v>2</v>
      </c>
      <c r="G4" s="2">
        <f>SUMIF(ENTRADA!$B:$B,$A4,ENTRADA!$G:$G)
 - SUMIFS(SALIDA!$C:$C,SALIDA!$A:$A,$A4,SALIDA!$D:$D,"L")</f>
        <v>4</v>
      </c>
      <c r="H4" s="2">
        <f>SUMIF(ENTRADA!$B:$B,$A4,ENTRADA!$H:$H)
 - SUMIFS(SALIDA!$C:$C,SALIDA!$A:$A,$A4,SALIDA!$D:$D,"XL")</f>
        <v>6</v>
      </c>
      <c r="I4" s="2">
        <f>SUMIF(ENTRADA!$B:$B,$A4,ENTRADA!$I:$I)
 - SUMIFS(SALIDA!$C:$C,SALIDA!$A:$A,$A4,SALIDA!$D:$D,"2XL")</f>
        <v>7</v>
      </c>
      <c r="J4" s="6">
        <f t="shared" si="0"/>
        <v>30</v>
      </c>
    </row>
    <row r="5" spans="1:10" x14ac:dyDescent="0.3">
      <c r="A5" s="2" t="s">
        <v>41</v>
      </c>
      <c r="B5" s="1" t="s">
        <v>20</v>
      </c>
      <c r="C5" s="7">
        <v>50000</v>
      </c>
      <c r="D5" s="6">
        <f>SUMIF(ENTRADA!$B:$B,$A5,ENTRADA!$D:$D)
 - SUMIFS(SALIDA!$C:$C,SALIDA!$A:$A,$A5,SALIDA!$D:$D,"XS")</f>
        <v>0</v>
      </c>
      <c r="E5" s="2">
        <f>SUMIF(ENTRADA!$B:$B,$A5,ENTRADA!$E:$E)
 - SUMIFS(SALIDA!$C:$C,SALIDA!$A:$A,$A5,SALIDA!$D:$D,"S")</f>
        <v>2</v>
      </c>
      <c r="F5" s="2">
        <f>SUMIF(ENTRADA!$B:$B,$A5,ENTRADA!$F:$F)
 - SUMIFS(SALIDA!$C:$C,SALIDA!$A:$A,$A5,SALIDA!$D:$D,"M")</f>
        <v>3</v>
      </c>
      <c r="G5" s="2">
        <f>SUMIF(ENTRADA!$B:$B,$A5,ENTRADA!$G:$G)
 - SUMIFS(SALIDA!$C:$C,SALIDA!$A:$A,$A5,SALIDA!$D:$D,"L")</f>
        <v>3</v>
      </c>
      <c r="H5" s="2">
        <f>SUMIF(ENTRADA!$B:$B,$A5,ENTRADA!$H:$H)
 - SUMIFS(SALIDA!$C:$C,SALIDA!$A:$A,$A5,SALIDA!$D:$D,"XL")</f>
        <v>2</v>
      </c>
      <c r="I5" s="2">
        <f>SUMIF(ENTRADA!$B:$B,$A5,ENTRADA!$I:$I)
 - SUMIFS(SALIDA!$C:$C,SALIDA!$A:$A,$A5,SALIDA!$D:$D,"2XL")</f>
        <v>2</v>
      </c>
      <c r="J5" s="6">
        <f t="shared" si="0"/>
        <v>12</v>
      </c>
    </row>
    <row r="6" spans="1:10" x14ac:dyDescent="0.3">
      <c r="A6" s="2" t="s">
        <v>42</v>
      </c>
      <c r="B6" s="1" t="s">
        <v>21</v>
      </c>
      <c r="C6" s="7">
        <v>50000</v>
      </c>
      <c r="D6" s="6">
        <f>SUMIF(ENTRADA!$B:$B,$A6,ENTRADA!$D:$D)
 - SUMIFS(SALIDA!$C:$C,SALIDA!$A:$A,$A6,SALIDA!$D:$D,"XS")</f>
        <v>0</v>
      </c>
      <c r="E6" s="2">
        <f>SUMIF(ENTRADA!$B:$B,$A6,ENTRADA!$E:$E)
 - SUMIFS(SALIDA!$C:$C,SALIDA!$A:$A,$A6,SALIDA!$D:$D,"S")</f>
        <v>2</v>
      </c>
      <c r="F6" s="2">
        <f>SUMIF(ENTRADA!$B:$B,$A6,ENTRADA!$F:$F)
 - SUMIFS(SALIDA!$C:$C,SALIDA!$A:$A,$A6,SALIDA!$D:$D,"M")</f>
        <v>4</v>
      </c>
      <c r="G6" s="2">
        <f>SUMIF(ENTRADA!$B:$B,$A6,ENTRADA!$G:$G)
 - SUMIFS(SALIDA!$C:$C,SALIDA!$A:$A,$A6,SALIDA!$D:$D,"L")</f>
        <v>4</v>
      </c>
      <c r="H6" s="2">
        <f>SUMIF(ENTRADA!$B:$B,$A6,ENTRADA!$H:$H)
 - SUMIFS(SALIDA!$C:$C,SALIDA!$A:$A,$A6,SALIDA!$D:$D,"XL")</f>
        <v>2</v>
      </c>
      <c r="I6" s="2">
        <f>SUMIF(ENTRADA!$B:$B,$A6,ENTRADA!$I:$I)
 - SUMIFS(SALIDA!$C:$C,SALIDA!$A:$A,$A6,SALIDA!$D:$D,"2XL")</f>
        <v>4</v>
      </c>
      <c r="J6" s="6">
        <f t="shared" si="0"/>
        <v>16</v>
      </c>
    </row>
    <row r="7" spans="1:10" x14ac:dyDescent="0.3">
      <c r="A7" s="2" t="s">
        <v>43</v>
      </c>
      <c r="B7" s="1" t="s">
        <v>22</v>
      </c>
      <c r="C7" s="7">
        <v>55000</v>
      </c>
      <c r="D7" s="6">
        <f>SUMIF(ENTRADA!$B:$B,$A7,ENTRADA!$D:$D)
 - SUMIFS(SALIDA!$C:$C,SALIDA!$A:$A,$A7,SALIDA!$D:$D,"XS")</f>
        <v>0</v>
      </c>
      <c r="E7" s="2">
        <f>SUMIF(ENTRADA!$B:$B,$A7,ENTRADA!$E:$E)
 - SUMIFS(SALIDA!$C:$C,SALIDA!$A:$A,$A7,SALIDA!$D:$D,"S")</f>
        <v>7</v>
      </c>
      <c r="F7" s="2">
        <f>SUMIF(ENTRADA!$B:$B,$A7,ENTRADA!$F:$F)
 - SUMIFS(SALIDA!$C:$C,SALIDA!$A:$A,$A7,SALIDA!$D:$D,"M")</f>
        <v>9</v>
      </c>
      <c r="G7" s="2">
        <f>SUMIF(ENTRADA!$B:$B,$A7,ENTRADA!$G:$G)
 - SUMIFS(SALIDA!$C:$C,SALIDA!$A:$A,$A7,SALIDA!$D:$D,"L")</f>
        <v>16</v>
      </c>
      <c r="H7" s="2">
        <f>SUMIF(ENTRADA!$B:$B,$A7,ENTRADA!$H:$H)
 - SUMIFS(SALIDA!$C:$C,SALIDA!$A:$A,$A7,SALIDA!$D:$D,"XL")</f>
        <v>23</v>
      </c>
      <c r="I7" s="2">
        <f>SUMIF(ENTRADA!$B:$B,$A7,ENTRADA!$I:$I)
 - SUMIFS(SALIDA!$C:$C,SALIDA!$A:$A,$A7,SALIDA!$D:$D,"2XL")</f>
        <v>33</v>
      </c>
      <c r="J7" s="6">
        <f t="shared" si="0"/>
        <v>88</v>
      </c>
    </row>
    <row r="8" spans="1:10" x14ac:dyDescent="0.3">
      <c r="A8" s="2" t="s">
        <v>44</v>
      </c>
      <c r="B8" s="1" t="s">
        <v>23</v>
      </c>
      <c r="C8" s="7">
        <v>55000</v>
      </c>
      <c r="D8" s="6">
        <f>SUMIF(ENTRADA!$B:$B,$A8,ENTRADA!$D:$D)
 - SUMIFS(SALIDA!$C:$C,SALIDA!$A:$A,$A8,SALIDA!$D:$D,"XS")</f>
        <v>0</v>
      </c>
      <c r="E8" s="2">
        <f>SUMIF(ENTRADA!$B:$B,$A8,ENTRADA!$E:$E)
 - SUMIFS(SALIDA!$C:$C,SALIDA!$A:$A,$A8,SALIDA!$D:$D,"S")</f>
        <v>8</v>
      </c>
      <c r="F8" s="2">
        <f>SUMIF(ENTRADA!$B:$B,$A8,ENTRADA!$F:$F)
 - SUMIFS(SALIDA!$C:$C,SALIDA!$A:$A,$A8,SALIDA!$D:$D,"M")</f>
        <v>7</v>
      </c>
      <c r="G8" s="2">
        <f>SUMIF(ENTRADA!$B:$B,$A8,ENTRADA!$G:$G)
 - SUMIFS(SALIDA!$C:$C,SALIDA!$A:$A,$A8,SALIDA!$D:$D,"L")</f>
        <v>4</v>
      </c>
      <c r="H8" s="2">
        <f>SUMIF(ENTRADA!$B:$B,$A8,ENTRADA!$H:$H)
 - SUMIFS(SALIDA!$C:$C,SALIDA!$A:$A,$A8,SALIDA!$D:$D,"XL")</f>
        <v>4</v>
      </c>
      <c r="I8" s="2">
        <f>SUMIF(ENTRADA!$B:$B,$A8,ENTRADA!$I:$I)
 - SUMIFS(SALIDA!$C:$C,SALIDA!$A:$A,$A8,SALIDA!$D:$D,"2XL")</f>
        <v>9</v>
      </c>
      <c r="J8" s="6">
        <f t="shared" si="0"/>
        <v>32</v>
      </c>
    </row>
    <row r="9" spans="1:10" x14ac:dyDescent="0.3">
      <c r="A9" s="2" t="s">
        <v>45</v>
      </c>
      <c r="B9" s="1" t="s">
        <v>24</v>
      </c>
      <c r="C9" s="7">
        <v>70000</v>
      </c>
      <c r="D9" s="6">
        <f>SUMIF(ENTRADA!$B:$B,$A9,ENTRADA!$D:$D)
 - SUMIFS(SALIDA!$C:$C,SALIDA!$A:$A,$A9,SALIDA!$D:$D,"XS")</f>
        <v>1</v>
      </c>
      <c r="E9" s="2">
        <f>SUMIF(ENTRADA!$B:$B,$A9,ENTRADA!$E:$E)
 - SUMIFS(SALIDA!$C:$C,SALIDA!$A:$A,$A9,SALIDA!$D:$D,"S")</f>
        <v>0</v>
      </c>
      <c r="F9" s="2">
        <f>SUMIF(ENTRADA!$B:$B,$A9,ENTRADA!$F:$F)
 - SUMIFS(SALIDA!$C:$C,SALIDA!$A:$A,$A9,SALIDA!$D:$D,"M")</f>
        <v>1</v>
      </c>
      <c r="G9" s="2">
        <f>SUMIF(ENTRADA!$B:$B,$A9,ENTRADA!$G:$G)
 - SUMIFS(SALIDA!$C:$C,SALIDA!$A:$A,$A9,SALIDA!$D:$D,"L")</f>
        <v>4</v>
      </c>
      <c r="H9" s="2">
        <f>SUMIF(ENTRADA!$B:$B,$A9,ENTRADA!$H:$H)
 - SUMIFS(SALIDA!$C:$C,SALIDA!$A:$A,$A9,SALIDA!$D:$D,"XL")</f>
        <v>12</v>
      </c>
      <c r="I9" s="2">
        <f>SUMIF(ENTRADA!$B:$B,$A9,ENTRADA!$I:$I)
 - SUMIFS(SALIDA!$C:$C,SALIDA!$A:$A,$A9,SALIDA!$D:$D,"2XL")</f>
        <v>1</v>
      </c>
      <c r="J9" s="6">
        <f t="shared" si="0"/>
        <v>19</v>
      </c>
    </row>
    <row r="10" spans="1:10" x14ac:dyDescent="0.3">
      <c r="A10" s="2" t="s">
        <v>46</v>
      </c>
      <c r="B10" s="1" t="s">
        <v>503</v>
      </c>
      <c r="C10" s="7">
        <v>90000</v>
      </c>
      <c r="D10" s="6">
        <f>SUMIF(ENTRADA!$B:$B,$A10,ENTRADA!$D:$D)
 - SUMIFS(SALIDA!$C:$C,SALIDA!$A:$A,$A10,SALIDA!$D:$D,"XS")</f>
        <v>0</v>
      </c>
      <c r="E10" s="2">
        <f>SUMIF(ENTRADA!$B:$B,$A10,ENTRADA!$E:$E)
 - SUMIFS(SALIDA!$C:$C,SALIDA!$A:$A,$A10,SALIDA!$D:$D,"S")</f>
        <v>0</v>
      </c>
      <c r="F10" s="2">
        <f>SUMIF(ENTRADA!$B:$B,$A10,ENTRADA!$F:$F)
 - SUMIFS(SALIDA!$C:$C,SALIDA!$A:$A,$A10,SALIDA!$D:$D,"M")</f>
        <v>0</v>
      </c>
      <c r="G10" s="2">
        <f>SUMIF(ENTRADA!$B:$B,$A10,ENTRADA!$G:$G)
 - SUMIFS(SALIDA!$C:$C,SALIDA!$A:$A,$A10,SALIDA!$D:$D,"L")</f>
        <v>1</v>
      </c>
      <c r="H10" s="2">
        <f>SUMIF(ENTRADA!$B:$B,$A10,ENTRADA!$H:$H)
 - SUMIFS(SALIDA!$C:$C,SALIDA!$A:$A,$A10,SALIDA!$D:$D,"XL")</f>
        <v>0</v>
      </c>
      <c r="I10" s="2">
        <f>SUMIF(ENTRADA!$B:$B,$A10,ENTRADA!$I:$I)
 - SUMIFS(SALIDA!$C:$C,SALIDA!$A:$A,$A10,SALIDA!$D:$D,"2XL")</f>
        <v>0</v>
      </c>
      <c r="J10" s="6">
        <f t="shared" si="0"/>
        <v>1</v>
      </c>
    </row>
    <row r="11" spans="1:10" x14ac:dyDescent="0.3">
      <c r="A11" s="2" t="s">
        <v>47</v>
      </c>
      <c r="B11" s="1" t="s">
        <v>25</v>
      </c>
      <c r="C11" s="7">
        <v>55000</v>
      </c>
      <c r="D11" s="6">
        <f>SUMIF(ENTRADA!$B:$B,$A11,ENTRADA!$D:$D)
 - SUMIFS(SALIDA!$C:$C,SALIDA!$A:$A,$A11,SALIDA!$D:$D,"XS")</f>
        <v>2</v>
      </c>
      <c r="E11" s="2">
        <f>SUMIF(ENTRADA!$B:$B,$A11,ENTRADA!$E:$E)
 - SUMIFS(SALIDA!$C:$C,SALIDA!$A:$A,$A11,SALIDA!$D:$D,"S")</f>
        <v>6</v>
      </c>
      <c r="F11" s="2">
        <f>SUMIF(ENTRADA!$B:$B,$A11,ENTRADA!$F:$F)
 - SUMIFS(SALIDA!$C:$C,SALIDA!$A:$A,$A11,SALIDA!$D:$D,"M")</f>
        <v>8</v>
      </c>
      <c r="G11" s="2">
        <f>SUMIF(ENTRADA!$B:$B,$A11,ENTRADA!$G:$G)
 - SUMIFS(SALIDA!$C:$C,SALIDA!$A:$A,$A11,SALIDA!$D:$D,"L")</f>
        <v>10</v>
      </c>
      <c r="H11" s="2">
        <f>SUMIF(ENTRADA!$B:$B,$A11,ENTRADA!$H:$H)
 - SUMIFS(SALIDA!$C:$C,SALIDA!$A:$A,$A11,SALIDA!$D:$D,"XL")</f>
        <v>9</v>
      </c>
      <c r="I11" s="2">
        <f>SUMIF(ENTRADA!$B:$B,$A11,ENTRADA!$I:$I)
 - SUMIFS(SALIDA!$C:$C,SALIDA!$A:$A,$A11,SALIDA!$D:$D,"2XL")</f>
        <v>0</v>
      </c>
      <c r="J11" s="6">
        <f t="shared" si="0"/>
        <v>35</v>
      </c>
    </row>
    <row r="12" spans="1:10" x14ac:dyDescent="0.3">
      <c r="A12" s="2" t="s">
        <v>48</v>
      </c>
      <c r="B12" s="1" t="s">
        <v>26</v>
      </c>
      <c r="C12" s="7">
        <v>55000</v>
      </c>
      <c r="D12" s="6">
        <f>SUMIF(ENTRADA!$B:$B,$A12,ENTRADA!$D:$D)
 - SUMIFS(SALIDA!$C:$C,SALIDA!$A:$A,$A12,SALIDA!$D:$D,"XS")</f>
        <v>0</v>
      </c>
      <c r="E12" s="2">
        <f>SUMIF(ENTRADA!$B:$B,$A12,ENTRADA!$E:$E)
 - SUMIFS(SALIDA!$C:$C,SALIDA!$A:$A,$A12,SALIDA!$D:$D,"S")</f>
        <v>3</v>
      </c>
      <c r="F12" s="2">
        <f>SUMIF(ENTRADA!$B:$B,$A12,ENTRADA!$F:$F)
 - SUMIFS(SALIDA!$C:$C,SALIDA!$A:$A,$A12,SALIDA!$D:$D,"M")</f>
        <v>7</v>
      </c>
      <c r="G12" s="2">
        <f>SUMIF(ENTRADA!$B:$B,$A12,ENTRADA!$G:$G)
 - SUMIFS(SALIDA!$C:$C,SALIDA!$A:$A,$A12,SALIDA!$D:$D,"L")</f>
        <v>12</v>
      </c>
      <c r="H12" s="2">
        <f>SUMIF(ENTRADA!$B:$B,$A12,ENTRADA!$H:$H)
 - SUMIFS(SALIDA!$C:$C,SALIDA!$A:$A,$A12,SALIDA!$D:$D,"XL")</f>
        <v>4</v>
      </c>
      <c r="I12" s="2">
        <f>SUMIF(ENTRADA!$B:$B,$A12,ENTRADA!$I:$I)
 - SUMIFS(SALIDA!$C:$C,SALIDA!$A:$A,$A12,SALIDA!$D:$D,"2XL")</f>
        <v>0</v>
      </c>
      <c r="J12" s="6">
        <f t="shared" si="0"/>
        <v>26</v>
      </c>
    </row>
    <row r="13" spans="1:10" x14ac:dyDescent="0.3">
      <c r="A13" s="2" t="s">
        <v>49</v>
      </c>
      <c r="B13" s="1" t="s">
        <v>27</v>
      </c>
      <c r="C13" s="7">
        <v>55000</v>
      </c>
      <c r="D13" s="6">
        <f>SUMIF(ENTRADA!$B:$B,$A13,ENTRADA!$D:$D)
 - SUMIFS(SALIDA!$C:$C,SALIDA!$A:$A,$A13,SALIDA!$D:$D,"XS")</f>
        <v>0</v>
      </c>
      <c r="E13" s="2">
        <f>SUMIF(ENTRADA!$B:$B,$A13,ENTRADA!$E:$E)
 - SUMIFS(SALIDA!$C:$C,SALIDA!$A:$A,$A13,SALIDA!$D:$D,"S")</f>
        <v>3</v>
      </c>
      <c r="F13" s="2">
        <f>SUMIF(ENTRADA!$B:$B,$A13,ENTRADA!$F:$F)
 - SUMIFS(SALIDA!$C:$C,SALIDA!$A:$A,$A13,SALIDA!$D:$D,"M")</f>
        <v>1</v>
      </c>
      <c r="G13" s="2">
        <f>SUMIF(ENTRADA!$B:$B,$A13,ENTRADA!$G:$G)
 - SUMIFS(SALIDA!$C:$C,SALIDA!$A:$A,$A13,SALIDA!$D:$D,"L")</f>
        <v>0</v>
      </c>
      <c r="H13" s="2">
        <f>SUMIF(ENTRADA!$B:$B,$A13,ENTRADA!$H:$H)
 - SUMIFS(SALIDA!$C:$C,SALIDA!$A:$A,$A13,SALIDA!$D:$D,"XL")</f>
        <v>0</v>
      </c>
      <c r="I13" s="2">
        <f>SUMIF(ENTRADA!$B:$B,$A13,ENTRADA!$I:$I)
 - SUMIFS(SALIDA!$C:$C,SALIDA!$A:$A,$A13,SALIDA!$D:$D,"2XL")</f>
        <v>0</v>
      </c>
      <c r="J13" s="6">
        <f t="shared" si="0"/>
        <v>4</v>
      </c>
    </row>
    <row r="14" spans="1:10" x14ac:dyDescent="0.3">
      <c r="A14" s="2" t="s">
        <v>50</v>
      </c>
      <c r="B14" s="1" t="s">
        <v>28</v>
      </c>
      <c r="C14" s="7">
        <v>55000</v>
      </c>
      <c r="D14" s="6">
        <f>SUMIF(ENTRADA!$B:$B,$A14,ENTRADA!$D:$D)
 - SUMIFS(SALIDA!$C:$C,SALIDA!$A:$A,$A14,SALIDA!$D:$D,"XS")</f>
        <v>4</v>
      </c>
      <c r="E14" s="2">
        <f>SUMIF(ENTRADA!$B:$B,$A14,ENTRADA!$E:$E)
 - SUMIFS(SALIDA!$C:$C,SALIDA!$A:$A,$A14,SALIDA!$D:$D,"S")</f>
        <v>5</v>
      </c>
      <c r="F14" s="2">
        <f>SUMIF(ENTRADA!$B:$B,$A14,ENTRADA!$F:$F)
 - SUMIFS(SALIDA!$C:$C,SALIDA!$A:$A,$A14,SALIDA!$D:$D,"M")</f>
        <v>6</v>
      </c>
      <c r="G14" s="2">
        <f>SUMIF(ENTRADA!$B:$B,$A14,ENTRADA!$G:$G)
 - SUMIFS(SALIDA!$C:$C,SALIDA!$A:$A,$A14,SALIDA!$D:$D,"L")</f>
        <v>4</v>
      </c>
      <c r="H14" s="2">
        <f>SUMIF(ENTRADA!$B:$B,$A14,ENTRADA!$H:$H)
 - SUMIFS(SALIDA!$C:$C,SALIDA!$A:$A,$A14,SALIDA!$D:$D,"XL")</f>
        <v>10</v>
      </c>
      <c r="I14" s="2">
        <f>SUMIF(ENTRADA!$B:$B,$A14,ENTRADA!$I:$I)
 - SUMIFS(SALIDA!$C:$C,SALIDA!$A:$A,$A14,SALIDA!$D:$D,"2XL")</f>
        <v>10</v>
      </c>
      <c r="J14" s="6">
        <f t="shared" si="0"/>
        <v>39</v>
      </c>
    </row>
    <row r="15" spans="1:10" x14ac:dyDescent="0.3">
      <c r="A15" s="2" t="s">
        <v>51</v>
      </c>
      <c r="B15" s="1" t="s">
        <v>29</v>
      </c>
      <c r="C15" s="7">
        <v>55000</v>
      </c>
      <c r="D15" s="6">
        <f>SUMIF(ENTRADA!$B:$B,$A15,ENTRADA!$D:$D)
 - SUMIFS(SALIDA!$C:$C,SALIDA!$A:$A,$A15,SALIDA!$D:$D,"XS")</f>
        <v>7</v>
      </c>
      <c r="E15" s="2">
        <f>SUMIF(ENTRADA!$B:$B,$A15,ENTRADA!$E:$E)
 - SUMIFS(SALIDA!$C:$C,SALIDA!$A:$A,$A15,SALIDA!$D:$D,"S")</f>
        <v>8</v>
      </c>
      <c r="F15" s="2">
        <f>SUMIF(ENTRADA!$B:$B,$A15,ENTRADA!$F:$F)
 - SUMIFS(SALIDA!$C:$C,SALIDA!$A:$A,$A15,SALIDA!$D:$D,"M")</f>
        <v>5</v>
      </c>
      <c r="G15" s="2">
        <f>SUMIF(ENTRADA!$B:$B,$A15,ENTRADA!$G:$G)
 - SUMIFS(SALIDA!$C:$C,SALIDA!$A:$A,$A15,SALIDA!$D:$D,"L")</f>
        <v>8</v>
      </c>
      <c r="H15" s="2">
        <f>SUMIF(ENTRADA!$B:$B,$A15,ENTRADA!$H:$H)
 - SUMIFS(SALIDA!$C:$C,SALIDA!$A:$A,$A15,SALIDA!$D:$D,"XL")</f>
        <v>7</v>
      </c>
      <c r="I15" s="2">
        <f>SUMIF(ENTRADA!$B:$B,$A15,ENTRADA!$I:$I)
 - SUMIFS(SALIDA!$C:$C,SALIDA!$A:$A,$A15,SALIDA!$D:$D,"2XL")</f>
        <v>7</v>
      </c>
      <c r="J15" s="6">
        <f t="shared" si="0"/>
        <v>42</v>
      </c>
    </row>
    <row r="16" spans="1:10" x14ac:dyDescent="0.3">
      <c r="A16" s="2" t="s">
        <v>52</v>
      </c>
      <c r="B16" s="1" t="s">
        <v>30</v>
      </c>
      <c r="C16" s="7">
        <v>60000</v>
      </c>
      <c r="D16" s="6">
        <f>SUMIF(ENTRADA!$B:$B,$A16,ENTRADA!$D:$D)
 - SUMIFS(SALIDA!$C:$C,SALIDA!$A:$A,$A16,SALIDA!$D:$D,"XS")</f>
        <v>0</v>
      </c>
      <c r="E16" s="2">
        <f>SUMIF(ENTRADA!$B:$B,$A16,ENTRADA!$E:$E)
 - SUMIFS(SALIDA!$C:$C,SALIDA!$A:$A,$A16,SALIDA!$D:$D,"S")</f>
        <v>3</v>
      </c>
      <c r="F16" s="2">
        <f>SUMIF(ENTRADA!$B:$B,$A16,ENTRADA!$F:$F)
 - SUMIFS(SALIDA!$C:$C,SALIDA!$A:$A,$A16,SALIDA!$D:$D,"M")</f>
        <v>6</v>
      </c>
      <c r="G16" s="2">
        <f>SUMIF(ENTRADA!$B:$B,$A16,ENTRADA!$G:$G)
 - SUMIFS(SALIDA!$C:$C,SALIDA!$A:$A,$A16,SALIDA!$D:$D,"L")</f>
        <v>6</v>
      </c>
      <c r="H16" s="2">
        <f>SUMIF(ENTRADA!$B:$B,$A16,ENTRADA!$H:$H)
 - SUMIFS(SALIDA!$C:$C,SALIDA!$A:$A,$A16,SALIDA!$D:$D,"XL")</f>
        <v>5</v>
      </c>
      <c r="I16" s="2">
        <f>SUMIF(ENTRADA!$B:$B,$A16,ENTRADA!$I:$I)
 - SUMIFS(SALIDA!$C:$C,SALIDA!$A:$A,$A16,SALIDA!$D:$D,"2XL")</f>
        <v>0</v>
      </c>
      <c r="J16" s="6">
        <f t="shared" si="0"/>
        <v>20</v>
      </c>
    </row>
    <row r="17" spans="1:10" x14ac:dyDescent="0.3">
      <c r="A17" s="2" t="s">
        <v>53</v>
      </c>
      <c r="B17" s="1" t="s">
        <v>31</v>
      </c>
      <c r="C17" s="7">
        <v>60000</v>
      </c>
      <c r="D17" s="6">
        <f>SUMIF(ENTRADA!$B:$B,$A17,ENTRADA!$D:$D)
 - SUMIFS(SALIDA!$C:$C,SALIDA!$A:$A,$A17,SALIDA!$D:$D,"XS")</f>
        <v>0</v>
      </c>
      <c r="E17" s="2">
        <f>SUMIF(ENTRADA!$B:$B,$A17,ENTRADA!$E:$E)
 - SUMIFS(SALIDA!$C:$C,SALIDA!$A:$A,$A17,SALIDA!$D:$D,"S")</f>
        <v>3</v>
      </c>
      <c r="F17" s="2">
        <f>SUMIF(ENTRADA!$B:$B,$A17,ENTRADA!$F:$F)
 - SUMIFS(SALIDA!$C:$C,SALIDA!$A:$A,$A17,SALIDA!$D:$D,"M")</f>
        <v>5</v>
      </c>
      <c r="G17" s="2">
        <f>SUMIF(ENTRADA!$B:$B,$A17,ENTRADA!$G:$G)
 - SUMIFS(SALIDA!$C:$C,SALIDA!$A:$A,$A17,SALIDA!$D:$D,"L")</f>
        <v>3</v>
      </c>
      <c r="H17" s="2">
        <f>SUMIF(ENTRADA!$B:$B,$A17,ENTRADA!$H:$H)
 - SUMIFS(SALIDA!$C:$C,SALIDA!$A:$A,$A17,SALIDA!$D:$D,"XL")</f>
        <v>1</v>
      </c>
      <c r="I17" s="2">
        <f>SUMIF(ENTRADA!$B:$B,$A17,ENTRADA!$I:$I)
 - SUMIFS(SALIDA!$C:$C,SALIDA!$A:$A,$A17,SALIDA!$D:$D,"2XL")</f>
        <v>0</v>
      </c>
      <c r="J17" s="6">
        <f t="shared" si="0"/>
        <v>12</v>
      </c>
    </row>
    <row r="18" spans="1:10" x14ac:dyDescent="0.3">
      <c r="A18" s="2" t="s">
        <v>54</v>
      </c>
      <c r="B18" s="1" t="s">
        <v>32</v>
      </c>
      <c r="C18" s="7">
        <v>55000</v>
      </c>
      <c r="D18" s="6">
        <f>SUMIF(ENTRADA!$B:$B,$A18,ENTRADA!$D:$D)
 - SUMIFS(SALIDA!$C:$C,SALIDA!$A:$A,$A18,SALIDA!$D:$D,"XS")</f>
        <v>0</v>
      </c>
      <c r="E18" s="2">
        <f>SUMIF(ENTRADA!$B:$B,$A18,ENTRADA!$E:$E)
 - SUMIFS(SALIDA!$C:$C,SALIDA!$A:$A,$A18,SALIDA!$D:$D,"S")</f>
        <v>1</v>
      </c>
      <c r="F18" s="2">
        <f>SUMIF(ENTRADA!$B:$B,$A18,ENTRADA!$F:$F)
 - SUMIFS(SALIDA!$C:$C,SALIDA!$A:$A,$A18,SALIDA!$D:$D,"M")</f>
        <v>3</v>
      </c>
      <c r="G18" s="2">
        <f>SUMIF(ENTRADA!$B:$B,$A18,ENTRADA!$G:$G)
 - SUMIFS(SALIDA!$C:$C,SALIDA!$A:$A,$A18,SALIDA!$D:$D,"L")</f>
        <v>1</v>
      </c>
      <c r="H18" s="2">
        <f>SUMIF(ENTRADA!$B:$B,$A18,ENTRADA!$H:$H)
 - SUMIFS(SALIDA!$C:$C,SALIDA!$A:$A,$A18,SALIDA!$D:$D,"XL")</f>
        <v>0</v>
      </c>
      <c r="I18" s="2">
        <f>SUMIF(ENTRADA!$B:$B,$A18,ENTRADA!$I:$I)
 - SUMIFS(SALIDA!$C:$C,SALIDA!$A:$A,$A18,SALIDA!$D:$D,"2XL")</f>
        <v>0</v>
      </c>
      <c r="J18" s="6">
        <f t="shared" si="0"/>
        <v>5</v>
      </c>
    </row>
    <row r="19" spans="1:10" x14ac:dyDescent="0.3">
      <c r="A19" s="2" t="s">
        <v>55</v>
      </c>
      <c r="B19" s="1" t="s">
        <v>33</v>
      </c>
      <c r="C19" s="7">
        <v>55000</v>
      </c>
      <c r="D19" s="6">
        <f>SUMIF(ENTRADA!$B:$B,$A19,ENTRADA!$D:$D)
 - SUMIFS(SALIDA!$C:$C,SALIDA!$A:$A,$A19,SALIDA!$D:$D,"XS")</f>
        <v>0</v>
      </c>
      <c r="E19" s="2">
        <f>SUMIF(ENTRADA!$B:$B,$A19,ENTRADA!$E:$E)
 - SUMIFS(SALIDA!$C:$C,SALIDA!$A:$A,$A19,SALIDA!$D:$D,"S")</f>
        <v>6</v>
      </c>
      <c r="F19" s="2">
        <f>SUMIF(ENTRADA!$B:$B,$A19,ENTRADA!$F:$F)
 - SUMIFS(SALIDA!$C:$C,SALIDA!$A:$A,$A19,SALIDA!$D:$D,"M")</f>
        <v>5</v>
      </c>
      <c r="G19" s="2">
        <f>SUMIF(ENTRADA!$B:$B,$A19,ENTRADA!$G:$G)
 - SUMIFS(SALIDA!$C:$C,SALIDA!$A:$A,$A19,SALIDA!$D:$D,"L")</f>
        <v>0</v>
      </c>
      <c r="H19" s="2">
        <f>SUMIF(ENTRADA!$B:$B,$A19,ENTRADA!$H:$H)
 - SUMIFS(SALIDA!$C:$C,SALIDA!$A:$A,$A19,SALIDA!$D:$D,"XL")</f>
        <v>0</v>
      </c>
      <c r="I19" s="2">
        <f>SUMIF(ENTRADA!$B:$B,$A19,ENTRADA!$I:$I)
 - SUMIFS(SALIDA!$C:$C,SALIDA!$A:$A,$A19,SALIDA!$D:$D,"2XL")</f>
        <v>0</v>
      </c>
      <c r="J19" s="6">
        <f t="shared" si="0"/>
        <v>11</v>
      </c>
    </row>
    <row r="20" spans="1:10" x14ac:dyDescent="0.3">
      <c r="A20" s="2" t="s">
        <v>56</v>
      </c>
      <c r="B20" s="1" t="s">
        <v>34</v>
      </c>
      <c r="C20" s="7">
        <v>55000</v>
      </c>
      <c r="D20" s="6">
        <f>SUMIF(ENTRADA!$B:$B,$A20,ENTRADA!$D:$D)
 - SUMIFS(SALIDA!$C:$C,SALIDA!$A:$A,$A20,SALIDA!$D:$D,"XS")</f>
        <v>0</v>
      </c>
      <c r="E20" s="2">
        <f>SUMIF(ENTRADA!$B:$B,$A20,ENTRADA!$E:$E)
 - SUMIFS(SALIDA!$C:$C,SALIDA!$A:$A,$A20,SALIDA!$D:$D,"S")</f>
        <v>0</v>
      </c>
      <c r="F20" s="2">
        <f>SUMIF(ENTRADA!$B:$B,$A20,ENTRADA!$F:$F)
 - SUMIFS(SALIDA!$C:$C,SALIDA!$A:$A,$A20,SALIDA!$D:$D,"M")</f>
        <v>0</v>
      </c>
      <c r="G20" s="2">
        <f>SUMIF(ENTRADA!$B:$B,$A20,ENTRADA!$G:$G)
 - SUMIFS(SALIDA!$C:$C,SALIDA!$A:$A,$A20,SALIDA!$D:$D,"L")</f>
        <v>2</v>
      </c>
      <c r="H20" s="2">
        <f>SUMIF(ENTRADA!$B:$B,$A20,ENTRADA!$H:$H)
 - SUMIFS(SALIDA!$C:$C,SALIDA!$A:$A,$A20,SALIDA!$D:$D,"XL")</f>
        <v>1</v>
      </c>
      <c r="I20" s="2">
        <f>SUMIF(ENTRADA!$B:$B,$A20,ENTRADA!$I:$I)
 - SUMIFS(SALIDA!$C:$C,SALIDA!$A:$A,$A20,SALIDA!$D:$D,"2XL")</f>
        <v>0</v>
      </c>
      <c r="J20" s="6">
        <f t="shared" si="0"/>
        <v>3</v>
      </c>
    </row>
    <row r="21" spans="1:10" x14ac:dyDescent="0.3">
      <c r="A21" s="2" t="s">
        <v>57</v>
      </c>
      <c r="B21" s="1" t="s">
        <v>35</v>
      </c>
      <c r="C21" s="7">
        <v>55000</v>
      </c>
      <c r="D21" s="6">
        <f>SUMIF(ENTRADA!$B:$B,$A21,ENTRADA!$D:$D)
 - SUMIFS(SALIDA!$C:$C,SALIDA!$A:$A,$A21,SALIDA!$D:$D,"XS")</f>
        <v>0</v>
      </c>
      <c r="E21" s="2">
        <f>SUMIF(ENTRADA!$B:$B,$A21,ENTRADA!$E:$E)
 - SUMIFS(SALIDA!$C:$C,SALIDA!$A:$A,$A21,SALIDA!$D:$D,"S")</f>
        <v>0</v>
      </c>
      <c r="F21" s="2">
        <f>SUMIF(ENTRADA!$B:$B,$A21,ENTRADA!$F:$F)
 - SUMIFS(SALIDA!$C:$C,SALIDA!$A:$A,$A21,SALIDA!$D:$D,"M")</f>
        <v>0</v>
      </c>
      <c r="G21" s="2">
        <f>SUMIF(ENTRADA!$B:$B,$A21,ENTRADA!$G:$G)
 - SUMIFS(SALIDA!$C:$C,SALIDA!$A:$A,$A21,SALIDA!$D:$D,"L")</f>
        <v>3</v>
      </c>
      <c r="H21" s="2">
        <f>SUMIF(ENTRADA!$B:$B,$A21,ENTRADA!$H:$H)
 - SUMIFS(SALIDA!$C:$C,SALIDA!$A:$A,$A21,SALIDA!$D:$D,"XL")</f>
        <v>1</v>
      </c>
      <c r="I21" s="2">
        <f>SUMIF(ENTRADA!$B:$B,$A21,ENTRADA!$I:$I)
 - SUMIFS(SALIDA!$C:$C,SALIDA!$A:$A,$A21,SALIDA!$D:$D,"2XL")</f>
        <v>0</v>
      </c>
      <c r="J21" s="6">
        <f t="shared" si="0"/>
        <v>4</v>
      </c>
    </row>
    <row r="22" spans="1:10" x14ac:dyDescent="0.3">
      <c r="A22" s="2" t="s">
        <v>58</v>
      </c>
      <c r="B22" s="1" t="s">
        <v>506</v>
      </c>
      <c r="C22" s="7">
        <v>55000</v>
      </c>
      <c r="D22" s="6">
        <f>SUMIF(ENTRADA!$B:$B,$A22,ENTRADA!$D:$D)
 - SUMIFS(SALIDA!$C:$C,SALIDA!$A:$A,$A22,SALIDA!$D:$D,"XS")</f>
        <v>0</v>
      </c>
      <c r="E22" s="2">
        <f>SUMIF(ENTRADA!$B:$B,$A22,ENTRADA!$E:$E)
 - SUMIFS(SALIDA!$C:$C,SALIDA!$A:$A,$A22,SALIDA!$D:$D,"S")</f>
        <v>2</v>
      </c>
      <c r="F22" s="2">
        <f>SUMIF(ENTRADA!$B:$B,$A22,ENTRADA!$F:$F)
 - SUMIFS(SALIDA!$C:$C,SALIDA!$A:$A,$A22,SALIDA!$D:$D,"M")</f>
        <v>0</v>
      </c>
      <c r="G22" s="2">
        <f>SUMIF(ENTRADA!$B:$B,$A22,ENTRADA!$G:$G)
 - SUMIFS(SALIDA!$C:$C,SALIDA!$A:$A,$A22,SALIDA!$D:$D,"L")</f>
        <v>0</v>
      </c>
      <c r="H22" s="2">
        <f>SUMIF(ENTRADA!$B:$B,$A22,ENTRADA!$H:$H)
 - SUMIFS(SALIDA!$C:$C,SALIDA!$A:$A,$A22,SALIDA!$D:$D,"XL")</f>
        <v>1</v>
      </c>
      <c r="I22" s="2">
        <f>SUMIF(ENTRADA!$B:$B,$A22,ENTRADA!$I:$I)
 - SUMIFS(SALIDA!$C:$C,SALIDA!$A:$A,$A22,SALIDA!$D:$D,"2XL")</f>
        <v>0</v>
      </c>
      <c r="J22" s="6">
        <f t="shared" si="0"/>
        <v>3</v>
      </c>
    </row>
    <row r="23" spans="1:10" x14ac:dyDescent="0.3">
      <c r="A23" s="2" t="s">
        <v>59</v>
      </c>
      <c r="B23" s="1" t="s">
        <v>504</v>
      </c>
      <c r="C23" s="7">
        <v>55000</v>
      </c>
      <c r="D23" s="6">
        <f>SUMIF(ENTRADA!$B:$B,$A23,ENTRADA!$D:$D)
 - SUMIFS(SALIDA!$C:$C,SALIDA!$A:$A,$A23,SALIDA!$D:$D,"XS")</f>
        <v>0</v>
      </c>
      <c r="E23" s="2">
        <f>SUMIF(ENTRADA!$B:$B,$A23,ENTRADA!$E:$E)
 - SUMIFS(SALIDA!$C:$C,SALIDA!$A:$A,$A23,SALIDA!$D:$D,"S")</f>
        <v>2</v>
      </c>
      <c r="F23" s="2">
        <f>SUMIF(ENTRADA!$B:$B,$A23,ENTRADA!$F:$F)
 - SUMIFS(SALIDA!$C:$C,SALIDA!$A:$A,$A23,SALIDA!$D:$D,"M")</f>
        <v>4</v>
      </c>
      <c r="G23" s="2">
        <f>SUMIF(ENTRADA!$B:$B,$A23,ENTRADA!$G:$G)
 - SUMIFS(SALIDA!$C:$C,SALIDA!$A:$A,$A23,SALIDA!$D:$D,"L")</f>
        <v>4</v>
      </c>
      <c r="H23" s="2">
        <f>SUMIF(ENTRADA!$B:$B,$A23,ENTRADA!$H:$H)
 - SUMIFS(SALIDA!$C:$C,SALIDA!$A:$A,$A23,SALIDA!$D:$D,"XL")</f>
        <v>2</v>
      </c>
      <c r="I23" s="2">
        <f>SUMIF(ENTRADA!$B:$B,$A23,ENTRADA!$I:$I)
 - SUMIFS(SALIDA!$C:$C,SALIDA!$A:$A,$A23,SALIDA!$D:$D,"2XL")</f>
        <v>0</v>
      </c>
      <c r="J23" s="6">
        <f t="shared" si="0"/>
        <v>12</v>
      </c>
    </row>
    <row r="24" spans="1:10" x14ac:dyDescent="0.3">
      <c r="A24" s="2" t="s">
        <v>60</v>
      </c>
      <c r="B24" s="1" t="s">
        <v>36</v>
      </c>
      <c r="C24" s="7">
        <v>55000</v>
      </c>
      <c r="D24" s="6">
        <f>SUMIF(ENTRADA!$B:$B,$A24,ENTRADA!$D:$D)
 - SUMIFS(SALIDA!$C:$C,SALIDA!$A:$A,$A24,SALIDA!$D:$D,"XS")</f>
        <v>0</v>
      </c>
      <c r="E24" s="2">
        <f>SUMIF(ENTRADA!$B:$B,$A24,ENTRADA!$E:$E)
 - SUMIFS(SALIDA!$C:$C,SALIDA!$A:$A,$A24,SALIDA!$D:$D,"S")</f>
        <v>0</v>
      </c>
      <c r="F24" s="2">
        <f>SUMIF(ENTRADA!$B:$B,$A24,ENTRADA!$F:$F)
 - SUMIFS(SALIDA!$C:$C,SALIDA!$A:$A,$A24,SALIDA!$D:$D,"M")</f>
        <v>0</v>
      </c>
      <c r="G24" s="2">
        <f>SUMIF(ENTRADA!$B:$B,$A24,ENTRADA!$G:$G)
 - SUMIFS(SALIDA!$C:$C,SALIDA!$A:$A,$A24,SALIDA!$D:$D,"L")</f>
        <v>1</v>
      </c>
      <c r="H24" s="2">
        <f>SUMIF(ENTRADA!$B:$B,$A24,ENTRADA!$H:$H)
 - SUMIFS(SALIDA!$C:$C,SALIDA!$A:$A,$A24,SALIDA!$D:$D,"XL")</f>
        <v>0</v>
      </c>
      <c r="I24" s="2">
        <f>SUMIF(ENTRADA!$B:$B,$A24,ENTRADA!$I:$I)
 - SUMIFS(SALIDA!$C:$C,SALIDA!$A:$A,$A24,SALIDA!$D:$D,"2XL")</f>
        <v>0</v>
      </c>
      <c r="J24" s="6">
        <f t="shared" si="0"/>
        <v>1</v>
      </c>
    </row>
    <row r="25" spans="1:10" x14ac:dyDescent="0.3">
      <c r="A25" s="2" t="s">
        <v>61</v>
      </c>
      <c r="B25" s="1" t="s">
        <v>37</v>
      </c>
      <c r="C25" s="7">
        <v>60000</v>
      </c>
      <c r="D25" s="6">
        <f>SUMIF(ENTRADA!$B:$B,$A25,ENTRADA!$D:$D)
 - SUMIFS(SALIDA!$C:$C,SALIDA!$A:$A,$A25,SALIDA!$D:$D,"XS")</f>
        <v>0</v>
      </c>
      <c r="E25" s="2">
        <f>SUMIF(ENTRADA!$B:$B,$A25,ENTRADA!$E:$E)
 - SUMIFS(SALIDA!$C:$C,SALIDA!$A:$A,$A25,SALIDA!$D:$D,"S")</f>
        <v>2</v>
      </c>
      <c r="F25" s="2">
        <f>SUMIF(ENTRADA!$B:$B,$A25,ENTRADA!$F:$F)
 - SUMIFS(SALIDA!$C:$C,SALIDA!$A:$A,$A25,SALIDA!$D:$D,"M")</f>
        <v>9</v>
      </c>
      <c r="G25" s="2">
        <f>SUMIF(ENTRADA!$B:$B,$A25,ENTRADA!$G:$G)
 - SUMIFS(SALIDA!$C:$C,SALIDA!$A:$A,$A25,SALIDA!$D:$D,"L")</f>
        <v>12</v>
      </c>
      <c r="H25" s="2">
        <f>SUMIF(ENTRADA!$B:$B,$A25,ENTRADA!$H:$H)
 - SUMIFS(SALIDA!$C:$C,SALIDA!$A:$A,$A25,SALIDA!$D:$D,"XL")</f>
        <v>4</v>
      </c>
      <c r="I25" s="2">
        <f>SUMIF(ENTRADA!$B:$B,$A25,ENTRADA!$I:$I)
 - SUMIFS(SALIDA!$C:$C,SALIDA!$A:$A,$A25,SALIDA!$D:$D,"2XL")</f>
        <v>0</v>
      </c>
      <c r="J25" s="6">
        <f t="shared" si="0"/>
        <v>27</v>
      </c>
    </row>
    <row r="26" spans="1:10" x14ac:dyDescent="0.3">
      <c r="A26" s="2" t="s">
        <v>230</v>
      </c>
      <c r="B26" s="1" t="s">
        <v>63</v>
      </c>
      <c r="C26" s="7">
        <v>55000</v>
      </c>
      <c r="D26" s="6">
        <f>SUMIF(ENTRADA!$B:$B,$A26,ENTRADA!$D:$D)
 - SUMIFS(SALIDA!$C:$C,SALIDA!$A:$A,$A26,SALIDA!$D:$D,"XS")</f>
        <v>0</v>
      </c>
      <c r="E26" s="2">
        <f>SUMIF(ENTRADA!$B:$B,$A26,ENTRADA!$E:$E)
 - SUMIFS(SALIDA!$C:$C,SALIDA!$A:$A,$A26,SALIDA!$D:$D,"S")</f>
        <v>1</v>
      </c>
      <c r="F26" s="2">
        <f>SUMIF(ENTRADA!$B:$B,$A26,ENTRADA!$F:$F)
 - SUMIFS(SALIDA!$C:$C,SALIDA!$A:$A,$A26,SALIDA!$D:$D,"M")</f>
        <v>2</v>
      </c>
      <c r="G26" s="2">
        <f>SUMIF(ENTRADA!$B:$B,$A26,ENTRADA!$G:$G)
 - SUMIFS(SALIDA!$C:$C,SALIDA!$A:$A,$A26,SALIDA!$D:$D,"L")</f>
        <v>2</v>
      </c>
      <c r="H26" s="2">
        <f>SUMIF(ENTRADA!$B:$B,$A26,ENTRADA!$H:$H)
 - SUMIFS(SALIDA!$C:$C,SALIDA!$A:$A,$A26,SALIDA!$D:$D,"XL")</f>
        <v>0</v>
      </c>
      <c r="I26" s="2">
        <f>SUMIF(ENTRADA!$B:$B,$A26,ENTRADA!$I:$I)
 - SUMIFS(SALIDA!$C:$C,SALIDA!$A:$A,$A26,SALIDA!$D:$D,"2XL")</f>
        <v>0</v>
      </c>
      <c r="J26" s="6">
        <f t="shared" si="0"/>
        <v>5</v>
      </c>
    </row>
    <row r="27" spans="1:10" x14ac:dyDescent="0.3">
      <c r="A27" s="2" t="s">
        <v>231</v>
      </c>
      <c r="B27" s="1" t="s">
        <v>64</v>
      </c>
      <c r="C27" s="7">
        <v>55000</v>
      </c>
      <c r="D27" s="6">
        <f>SUMIF(ENTRADA!$B:$B,$A27,ENTRADA!$D:$D)
 - SUMIFS(SALIDA!$C:$C,SALIDA!$A:$A,$A27,SALIDA!$D:$D,"XS")</f>
        <v>0</v>
      </c>
      <c r="E27" s="2">
        <f>SUMIF(ENTRADA!$B:$B,$A27,ENTRADA!$E:$E)
 - SUMIFS(SALIDA!$C:$C,SALIDA!$A:$A,$A27,SALIDA!$D:$D,"S")</f>
        <v>2</v>
      </c>
      <c r="F27" s="2">
        <f>SUMIF(ENTRADA!$B:$B,$A27,ENTRADA!$F:$F)
 - SUMIFS(SALIDA!$C:$C,SALIDA!$A:$A,$A27,SALIDA!$D:$D,"M")</f>
        <v>1</v>
      </c>
      <c r="G27" s="2">
        <f>SUMIF(ENTRADA!$B:$B,$A27,ENTRADA!$G:$G)
 - SUMIFS(SALIDA!$C:$C,SALIDA!$A:$A,$A27,SALIDA!$D:$D,"L")</f>
        <v>3</v>
      </c>
      <c r="H27" s="2">
        <f>SUMIF(ENTRADA!$B:$B,$A27,ENTRADA!$H:$H)
 - SUMIFS(SALIDA!$C:$C,SALIDA!$A:$A,$A27,SALIDA!$D:$D,"XL")</f>
        <v>5</v>
      </c>
      <c r="I27" s="2">
        <f>SUMIF(ENTRADA!$B:$B,$A27,ENTRADA!$I:$I)
 - SUMIFS(SALIDA!$C:$C,SALIDA!$A:$A,$A27,SALIDA!$D:$D,"2XL")</f>
        <v>8</v>
      </c>
      <c r="J27" s="6">
        <f t="shared" si="0"/>
        <v>19</v>
      </c>
    </row>
    <row r="28" spans="1:10" x14ac:dyDescent="0.3">
      <c r="A28" s="2" t="s">
        <v>232</v>
      </c>
      <c r="B28" s="1" t="s">
        <v>65</v>
      </c>
      <c r="C28" s="7">
        <v>55000</v>
      </c>
      <c r="D28" s="6">
        <f>SUMIF(ENTRADA!$B:$B,$A28,ENTRADA!$D:$D)
 - SUMIFS(SALIDA!$C:$C,SALIDA!$A:$A,$A28,SALIDA!$D:$D,"XS")</f>
        <v>0</v>
      </c>
      <c r="E28" s="2">
        <f>SUMIF(ENTRADA!$B:$B,$A28,ENTRADA!$E:$E)
 - SUMIFS(SALIDA!$C:$C,SALIDA!$A:$A,$A28,SALIDA!$D:$D,"S")</f>
        <v>3</v>
      </c>
      <c r="F28" s="2">
        <f>SUMIF(ENTRADA!$B:$B,$A28,ENTRADA!$F:$F)
 - SUMIFS(SALIDA!$C:$C,SALIDA!$A:$A,$A28,SALIDA!$D:$D,"M")</f>
        <v>0</v>
      </c>
      <c r="G28" s="2">
        <f>SUMIF(ENTRADA!$B:$B,$A28,ENTRADA!$G:$G)
 - SUMIFS(SALIDA!$C:$C,SALIDA!$A:$A,$A28,SALIDA!$D:$D,"L")</f>
        <v>0</v>
      </c>
      <c r="H28" s="2">
        <f>SUMIF(ENTRADA!$B:$B,$A28,ENTRADA!$H:$H)
 - SUMIFS(SALIDA!$C:$C,SALIDA!$A:$A,$A28,SALIDA!$D:$D,"XL")</f>
        <v>0</v>
      </c>
      <c r="I28" s="2">
        <f>SUMIF(ENTRADA!$B:$B,$A28,ENTRADA!$I:$I)
 - SUMIFS(SALIDA!$C:$C,SALIDA!$A:$A,$A28,SALIDA!$D:$D,"2XL")</f>
        <v>0</v>
      </c>
      <c r="J28" s="6">
        <f t="shared" si="0"/>
        <v>3</v>
      </c>
    </row>
    <row r="29" spans="1:10" x14ac:dyDescent="0.3">
      <c r="A29" s="2" t="s">
        <v>233</v>
      </c>
      <c r="B29" s="1" t="s">
        <v>66</v>
      </c>
      <c r="C29" s="7">
        <v>70000</v>
      </c>
      <c r="D29" s="6">
        <f>SUMIF(ENTRADA!$B:$B,$A29,ENTRADA!$D:$D)
 - SUMIFS(SALIDA!$C:$C,SALIDA!$A:$A,$A29,SALIDA!$D:$D,"XS")</f>
        <v>0</v>
      </c>
      <c r="E29" s="2">
        <f>SUMIF(ENTRADA!$B:$B,$A29,ENTRADA!$E:$E)
 - SUMIFS(SALIDA!$C:$C,SALIDA!$A:$A,$A29,SALIDA!$D:$D,"S")</f>
        <v>0</v>
      </c>
      <c r="F29" s="2">
        <f>SUMIF(ENTRADA!$B:$B,$A29,ENTRADA!$F:$F)
 - SUMIFS(SALIDA!$C:$C,SALIDA!$A:$A,$A29,SALIDA!$D:$D,"M")</f>
        <v>0</v>
      </c>
      <c r="G29" s="2">
        <f>SUMIF(ENTRADA!$B:$B,$A29,ENTRADA!$G:$G)
 - SUMIFS(SALIDA!$C:$C,SALIDA!$A:$A,$A29,SALIDA!$D:$D,"L")</f>
        <v>0</v>
      </c>
      <c r="H29" s="2">
        <f>SUMIF(ENTRADA!$B:$B,$A29,ENTRADA!$H:$H)
 - SUMIFS(SALIDA!$C:$C,SALIDA!$A:$A,$A29,SALIDA!$D:$D,"XL")</f>
        <v>0</v>
      </c>
      <c r="I29" s="2">
        <f>SUMIF(ENTRADA!$B:$B,$A29,ENTRADA!$I:$I)
 - SUMIFS(SALIDA!$C:$C,SALIDA!$A:$A,$A29,SALIDA!$D:$D,"2XL")</f>
        <v>0</v>
      </c>
      <c r="J29" s="6">
        <f t="shared" si="0"/>
        <v>0</v>
      </c>
    </row>
    <row r="30" spans="1:10" x14ac:dyDescent="0.3">
      <c r="A30" s="2" t="s">
        <v>234</v>
      </c>
      <c r="B30" s="1" t="s">
        <v>67</v>
      </c>
      <c r="C30" s="7">
        <v>60000</v>
      </c>
      <c r="D30" s="6">
        <f>SUMIF(ENTRADA!$B:$B,$A30,ENTRADA!$D:$D)
 - SUMIFS(SALIDA!$C:$C,SALIDA!$A:$A,$A30,SALIDA!$D:$D,"XS")</f>
        <v>0</v>
      </c>
      <c r="E30" s="2">
        <f>SUMIF(ENTRADA!$B:$B,$A30,ENTRADA!$E:$E)
 - SUMIFS(SALIDA!$C:$C,SALIDA!$A:$A,$A30,SALIDA!$D:$D,"S")</f>
        <v>2</v>
      </c>
      <c r="F30" s="2">
        <f>SUMIF(ENTRADA!$B:$B,$A30,ENTRADA!$F:$F)
 - SUMIFS(SALIDA!$C:$C,SALIDA!$A:$A,$A30,SALIDA!$D:$D,"M")</f>
        <v>4</v>
      </c>
      <c r="G30" s="2">
        <f>SUMIF(ENTRADA!$B:$B,$A30,ENTRADA!$G:$G)
 - SUMIFS(SALIDA!$C:$C,SALIDA!$A:$A,$A30,SALIDA!$D:$D,"L")</f>
        <v>3</v>
      </c>
      <c r="H30" s="2">
        <f>SUMIF(ENTRADA!$B:$B,$A30,ENTRADA!$H:$H)
 - SUMIFS(SALIDA!$C:$C,SALIDA!$A:$A,$A30,SALIDA!$D:$D,"XL")</f>
        <v>0</v>
      </c>
      <c r="I30" s="2">
        <f>SUMIF(ENTRADA!$B:$B,$A30,ENTRADA!$I:$I)
 - SUMIFS(SALIDA!$C:$C,SALIDA!$A:$A,$A30,SALIDA!$D:$D,"2XL")</f>
        <v>0</v>
      </c>
      <c r="J30" s="6">
        <f t="shared" si="0"/>
        <v>9</v>
      </c>
    </row>
    <row r="31" spans="1:10" x14ac:dyDescent="0.3">
      <c r="A31" s="2" t="s">
        <v>235</v>
      </c>
      <c r="B31" s="1" t="s">
        <v>68</v>
      </c>
      <c r="C31" s="7">
        <v>55000</v>
      </c>
      <c r="D31" s="6">
        <f>SUMIF(ENTRADA!$B:$B,$A31,ENTRADA!$D:$D)
 - SUMIFS(SALIDA!$C:$C,SALIDA!$A:$A,$A31,SALIDA!$D:$D,"XS")</f>
        <v>0</v>
      </c>
      <c r="E31" s="2">
        <f>SUMIF(ENTRADA!$B:$B,$A31,ENTRADA!$E:$E)
 - SUMIFS(SALIDA!$C:$C,SALIDA!$A:$A,$A31,SALIDA!$D:$D,"S")</f>
        <v>3</v>
      </c>
      <c r="F31" s="2">
        <f>SUMIF(ENTRADA!$B:$B,$A31,ENTRADA!$F:$F)
 - SUMIFS(SALIDA!$C:$C,SALIDA!$A:$A,$A31,SALIDA!$D:$D,"M")</f>
        <v>0</v>
      </c>
      <c r="G31" s="2">
        <f>SUMIF(ENTRADA!$B:$B,$A31,ENTRADA!$G:$G)
 - SUMIFS(SALIDA!$C:$C,SALIDA!$A:$A,$A31,SALIDA!$D:$D,"L")</f>
        <v>4</v>
      </c>
      <c r="H31" s="2">
        <f>SUMIF(ENTRADA!$B:$B,$A31,ENTRADA!$H:$H)
 - SUMIFS(SALIDA!$C:$C,SALIDA!$A:$A,$A31,SALIDA!$D:$D,"XL")</f>
        <v>5</v>
      </c>
      <c r="I31" s="2">
        <f>SUMIF(ENTRADA!$B:$B,$A31,ENTRADA!$I:$I)
 - SUMIFS(SALIDA!$C:$C,SALIDA!$A:$A,$A31,SALIDA!$D:$D,"2XL")</f>
        <v>9</v>
      </c>
      <c r="J31" s="6">
        <f t="shared" si="0"/>
        <v>21</v>
      </c>
    </row>
    <row r="32" spans="1:10" x14ac:dyDescent="0.3">
      <c r="A32" s="2" t="s">
        <v>236</v>
      </c>
      <c r="B32" s="1" t="s">
        <v>69</v>
      </c>
      <c r="C32" s="7">
        <v>55000</v>
      </c>
      <c r="D32" s="6">
        <f>SUMIF(ENTRADA!$B:$B,$A32,ENTRADA!$D:$D)
 - SUMIFS(SALIDA!$C:$C,SALIDA!$A:$A,$A32,SALIDA!$D:$D,"XS")</f>
        <v>2</v>
      </c>
      <c r="E32" s="2">
        <f>SUMIF(ENTRADA!$B:$B,$A32,ENTRADA!$E:$E)
 - SUMIFS(SALIDA!$C:$C,SALIDA!$A:$A,$A32,SALIDA!$D:$D,"S")</f>
        <v>2</v>
      </c>
      <c r="F32" s="2">
        <f>SUMIF(ENTRADA!$B:$B,$A32,ENTRADA!$F:$F)
 - SUMIFS(SALIDA!$C:$C,SALIDA!$A:$A,$A32,SALIDA!$D:$D,"M")</f>
        <v>1</v>
      </c>
      <c r="G32" s="2">
        <f>SUMIF(ENTRADA!$B:$B,$A32,ENTRADA!$G:$G)
 - SUMIFS(SALIDA!$C:$C,SALIDA!$A:$A,$A32,SALIDA!$D:$D,"L")</f>
        <v>4</v>
      </c>
      <c r="H32" s="2">
        <f>SUMIF(ENTRADA!$B:$B,$A32,ENTRADA!$H:$H)
 - SUMIFS(SALIDA!$C:$C,SALIDA!$A:$A,$A32,SALIDA!$D:$D,"XL")</f>
        <v>1</v>
      </c>
      <c r="I32" s="2">
        <f>SUMIF(ENTRADA!$B:$B,$A32,ENTRADA!$I:$I)
 - SUMIFS(SALIDA!$C:$C,SALIDA!$A:$A,$A32,SALIDA!$D:$D,"2XL")</f>
        <v>0</v>
      </c>
      <c r="J32" s="6">
        <f t="shared" si="0"/>
        <v>10</v>
      </c>
    </row>
    <row r="33" spans="1:10" x14ac:dyDescent="0.3">
      <c r="A33" s="2" t="s">
        <v>237</v>
      </c>
      <c r="B33" s="1" t="s">
        <v>70</v>
      </c>
      <c r="C33" s="7">
        <v>55000</v>
      </c>
      <c r="D33" s="6">
        <f>SUMIF(ENTRADA!$B:$B,$A33,ENTRADA!$D:$D)
 - SUMIFS(SALIDA!$C:$C,SALIDA!$A:$A,$A33,SALIDA!$D:$D,"XS")</f>
        <v>1</v>
      </c>
      <c r="E33" s="2">
        <f>SUMIF(ENTRADA!$B:$B,$A33,ENTRADA!$E:$E)
 - SUMIFS(SALIDA!$C:$C,SALIDA!$A:$A,$A33,SALIDA!$D:$D,"S")</f>
        <v>2</v>
      </c>
      <c r="F33" s="2">
        <f>SUMIF(ENTRADA!$B:$B,$A33,ENTRADA!$F:$F)
 - SUMIFS(SALIDA!$C:$C,SALIDA!$A:$A,$A33,SALIDA!$D:$D,"M")</f>
        <v>1</v>
      </c>
      <c r="G33" s="2">
        <f>SUMIF(ENTRADA!$B:$B,$A33,ENTRADA!$G:$G)
 - SUMIFS(SALIDA!$C:$C,SALIDA!$A:$A,$A33,SALIDA!$D:$D,"L")</f>
        <v>1</v>
      </c>
      <c r="H33" s="2">
        <f>SUMIF(ENTRADA!$B:$B,$A33,ENTRADA!$H:$H)
 - SUMIFS(SALIDA!$C:$C,SALIDA!$A:$A,$A33,SALIDA!$D:$D,"XL")</f>
        <v>1</v>
      </c>
      <c r="I33" s="2">
        <f>SUMIF(ENTRADA!$B:$B,$A33,ENTRADA!$I:$I)
 - SUMIFS(SALIDA!$C:$C,SALIDA!$A:$A,$A33,SALIDA!$D:$D,"2XL")</f>
        <v>1</v>
      </c>
      <c r="J33" s="6">
        <f t="shared" si="0"/>
        <v>7</v>
      </c>
    </row>
    <row r="34" spans="1:10" x14ac:dyDescent="0.3">
      <c r="A34" s="2" t="s">
        <v>238</v>
      </c>
      <c r="B34" s="1" t="s">
        <v>71</v>
      </c>
      <c r="C34" s="7">
        <v>55000</v>
      </c>
      <c r="D34" s="6">
        <f>SUMIF(ENTRADA!$B:$B,$A34,ENTRADA!$D:$D)
 - SUMIFS(SALIDA!$C:$C,SALIDA!$A:$A,$A34,SALIDA!$D:$D,"XS")</f>
        <v>0</v>
      </c>
      <c r="E34" s="2">
        <f>SUMIF(ENTRADA!$B:$B,$A34,ENTRADA!$E:$E)
 - SUMIFS(SALIDA!$C:$C,SALIDA!$A:$A,$A34,SALIDA!$D:$D,"S")</f>
        <v>1</v>
      </c>
      <c r="F34" s="2">
        <f>SUMIF(ENTRADA!$B:$B,$A34,ENTRADA!$F:$F)
 - SUMIFS(SALIDA!$C:$C,SALIDA!$A:$A,$A34,SALIDA!$D:$D,"M")</f>
        <v>3</v>
      </c>
      <c r="G34" s="2">
        <f>SUMIF(ENTRADA!$B:$B,$A34,ENTRADA!$G:$G)
 - SUMIFS(SALIDA!$C:$C,SALIDA!$A:$A,$A34,SALIDA!$D:$D,"L")</f>
        <v>2</v>
      </c>
      <c r="H34" s="2">
        <f>SUMIF(ENTRADA!$B:$B,$A34,ENTRADA!$H:$H)
 - SUMIFS(SALIDA!$C:$C,SALIDA!$A:$A,$A34,SALIDA!$D:$D,"XL")</f>
        <v>2</v>
      </c>
      <c r="I34" s="2">
        <f>SUMIF(ENTRADA!$B:$B,$A34,ENTRADA!$I:$I)
 - SUMIFS(SALIDA!$C:$C,SALIDA!$A:$A,$A34,SALIDA!$D:$D,"2XL")</f>
        <v>0</v>
      </c>
      <c r="J34" s="6">
        <f t="shared" ref="J34:J65" si="1">SUM(D34:I34)</f>
        <v>8</v>
      </c>
    </row>
    <row r="35" spans="1:10" x14ac:dyDescent="0.3">
      <c r="A35" s="2" t="s">
        <v>239</v>
      </c>
      <c r="B35" s="1" t="s">
        <v>72</v>
      </c>
      <c r="C35" s="7">
        <v>55000</v>
      </c>
      <c r="D35" s="6">
        <f>SUMIF(ENTRADA!$B:$B,$A35,ENTRADA!$D:$D)
 - SUMIFS(SALIDA!$C:$C,SALIDA!$A:$A,$A35,SALIDA!$D:$D,"XS")</f>
        <v>0</v>
      </c>
      <c r="E35" s="2">
        <f>SUMIF(ENTRADA!$B:$B,$A35,ENTRADA!$E:$E)
 - SUMIFS(SALIDA!$C:$C,SALIDA!$A:$A,$A35,SALIDA!$D:$D,"S")</f>
        <v>0</v>
      </c>
      <c r="F35" s="2">
        <f>SUMIF(ENTRADA!$B:$B,$A35,ENTRADA!$F:$F)
 - SUMIFS(SALIDA!$C:$C,SALIDA!$A:$A,$A35,SALIDA!$D:$D,"M")</f>
        <v>0</v>
      </c>
      <c r="G35" s="2">
        <f>SUMIF(ENTRADA!$B:$B,$A35,ENTRADA!$G:$G)
 - SUMIFS(SALIDA!$C:$C,SALIDA!$A:$A,$A35,SALIDA!$D:$D,"L")</f>
        <v>1</v>
      </c>
      <c r="H35" s="2">
        <f>SUMIF(ENTRADA!$B:$B,$A35,ENTRADA!$H:$H)
 - SUMIFS(SALIDA!$C:$C,SALIDA!$A:$A,$A35,SALIDA!$D:$D,"XL")</f>
        <v>0</v>
      </c>
      <c r="I35" s="2">
        <f>SUMIF(ENTRADA!$B:$B,$A35,ENTRADA!$I:$I)
 - SUMIFS(SALIDA!$C:$C,SALIDA!$A:$A,$A35,SALIDA!$D:$D,"2XL")</f>
        <v>0</v>
      </c>
      <c r="J35" s="6">
        <f t="shared" si="1"/>
        <v>1</v>
      </c>
    </row>
    <row r="36" spans="1:10" x14ac:dyDescent="0.3">
      <c r="A36" s="2" t="s">
        <v>240</v>
      </c>
      <c r="B36" s="1" t="s">
        <v>73</v>
      </c>
      <c r="C36" s="7">
        <v>75000</v>
      </c>
      <c r="D36" s="6">
        <f>SUMIF(ENTRADA!$B:$B,$A36,ENTRADA!$D:$D)
 - SUMIFS(SALIDA!$C:$C,SALIDA!$A:$A,$A36,SALIDA!$D:$D,"XS")</f>
        <v>0</v>
      </c>
      <c r="E36" s="2">
        <f>SUMIF(ENTRADA!$B:$B,$A36,ENTRADA!$E:$E)
 - SUMIFS(SALIDA!$C:$C,SALIDA!$A:$A,$A36,SALIDA!$D:$D,"S")</f>
        <v>9</v>
      </c>
      <c r="F36" s="2">
        <f>SUMIF(ENTRADA!$B:$B,$A36,ENTRADA!$F:$F)
 - SUMIFS(SALIDA!$C:$C,SALIDA!$A:$A,$A36,SALIDA!$D:$D,"M")</f>
        <v>13</v>
      </c>
      <c r="G36" s="2">
        <f>SUMIF(ENTRADA!$B:$B,$A36,ENTRADA!$G:$G)
 - SUMIFS(SALIDA!$C:$C,SALIDA!$A:$A,$A36,SALIDA!$D:$D,"L")</f>
        <v>6</v>
      </c>
      <c r="H36" s="2">
        <f>SUMIF(ENTRADA!$B:$B,$A36,ENTRADA!$H:$H)
 - SUMIFS(SALIDA!$C:$C,SALIDA!$A:$A,$A36,SALIDA!$D:$D,"XL")</f>
        <v>22</v>
      </c>
      <c r="I36" s="2">
        <f>SUMIF(ENTRADA!$B:$B,$A36,ENTRADA!$I:$I)
 - SUMIFS(SALIDA!$C:$C,SALIDA!$A:$A,$A36,SALIDA!$D:$D,"2XL")</f>
        <v>0</v>
      </c>
      <c r="J36" s="6">
        <f t="shared" si="1"/>
        <v>50</v>
      </c>
    </row>
    <row r="37" spans="1:10" x14ac:dyDescent="0.3">
      <c r="A37" s="2" t="s">
        <v>241</v>
      </c>
      <c r="B37" s="1" t="s">
        <v>74</v>
      </c>
      <c r="C37" s="7">
        <v>75000</v>
      </c>
      <c r="D37" s="6">
        <f>SUMIF(ENTRADA!$B:$B,$A37,ENTRADA!$D:$D)
 - SUMIFS(SALIDA!$C:$C,SALIDA!$A:$A,$A37,SALIDA!$D:$D,"XS")</f>
        <v>0</v>
      </c>
      <c r="E37" s="2">
        <f>SUMIF(ENTRADA!$B:$B,$A37,ENTRADA!$E:$E)
 - SUMIFS(SALIDA!$C:$C,SALIDA!$A:$A,$A37,SALIDA!$D:$D,"S")</f>
        <v>22</v>
      </c>
      <c r="F37" s="2">
        <f>SUMIF(ENTRADA!$B:$B,$A37,ENTRADA!$F:$F)
 - SUMIFS(SALIDA!$C:$C,SALIDA!$A:$A,$A37,SALIDA!$D:$D,"M")</f>
        <v>26</v>
      </c>
      <c r="G37" s="2">
        <f>SUMIF(ENTRADA!$B:$B,$A37,ENTRADA!$G:$G)
 - SUMIFS(SALIDA!$C:$C,SALIDA!$A:$A,$A37,SALIDA!$D:$D,"L")</f>
        <v>29</v>
      </c>
      <c r="H37" s="2">
        <f>SUMIF(ENTRADA!$B:$B,$A37,ENTRADA!$H:$H)
 - SUMIFS(SALIDA!$C:$C,SALIDA!$A:$A,$A37,SALIDA!$D:$D,"XL")</f>
        <v>30</v>
      </c>
      <c r="I37" s="2">
        <f>SUMIF(ENTRADA!$B:$B,$A37,ENTRADA!$I:$I)
 - SUMIFS(SALIDA!$C:$C,SALIDA!$A:$A,$A37,SALIDA!$D:$D,"2XL")</f>
        <v>9</v>
      </c>
      <c r="J37" s="6">
        <f t="shared" si="1"/>
        <v>116</v>
      </c>
    </row>
    <row r="38" spans="1:10" x14ac:dyDescent="0.3">
      <c r="A38" s="2" t="s">
        <v>242</v>
      </c>
      <c r="B38" s="1" t="s">
        <v>75</v>
      </c>
      <c r="C38" s="7">
        <v>75000</v>
      </c>
      <c r="D38" s="6">
        <f>SUMIF(ENTRADA!$B:$B,$A38,ENTRADA!$D:$D)
 - SUMIFS(SALIDA!$C:$C,SALIDA!$A:$A,$A38,SALIDA!$D:$D,"XS")</f>
        <v>0</v>
      </c>
      <c r="E38" s="2">
        <f>SUMIF(ENTRADA!$B:$B,$A38,ENTRADA!$E:$E)
 - SUMIFS(SALIDA!$C:$C,SALIDA!$A:$A,$A38,SALIDA!$D:$D,"S")</f>
        <v>9</v>
      </c>
      <c r="F38" s="2">
        <f>SUMIF(ENTRADA!$B:$B,$A38,ENTRADA!$F:$F)
 - SUMIFS(SALIDA!$C:$C,SALIDA!$A:$A,$A38,SALIDA!$D:$D,"M")</f>
        <v>18</v>
      </c>
      <c r="G38" s="2">
        <f>SUMIF(ENTRADA!$B:$B,$A38,ENTRADA!$G:$G)
 - SUMIFS(SALIDA!$C:$C,SALIDA!$A:$A,$A38,SALIDA!$D:$D,"L")</f>
        <v>14</v>
      </c>
      <c r="H38" s="2">
        <f>SUMIF(ENTRADA!$B:$B,$A38,ENTRADA!$H:$H)
 - SUMIFS(SALIDA!$C:$C,SALIDA!$A:$A,$A38,SALIDA!$D:$D,"XL")</f>
        <v>8</v>
      </c>
      <c r="I38" s="2">
        <f>SUMIF(ENTRADA!$B:$B,$A38,ENTRADA!$I:$I)
 - SUMIFS(SALIDA!$C:$C,SALIDA!$A:$A,$A38,SALIDA!$D:$D,"2XL")</f>
        <v>2</v>
      </c>
      <c r="J38" s="6">
        <f t="shared" si="1"/>
        <v>51</v>
      </c>
    </row>
    <row r="39" spans="1:10" x14ac:dyDescent="0.3">
      <c r="A39" s="2" t="s">
        <v>243</v>
      </c>
      <c r="B39" s="1" t="s">
        <v>76</v>
      </c>
      <c r="C39" s="7">
        <v>55000</v>
      </c>
      <c r="D39" s="6">
        <f>SUMIF(ENTRADA!$B:$B,$A39,ENTRADA!$D:$D)
 - SUMIFS(SALIDA!$C:$C,SALIDA!$A:$A,$A39,SALIDA!$D:$D,"XS")</f>
        <v>0</v>
      </c>
      <c r="E39" s="2">
        <f>SUMIF(ENTRADA!$B:$B,$A39,ENTRADA!$E:$E)
 - SUMIFS(SALIDA!$C:$C,SALIDA!$A:$A,$A39,SALIDA!$D:$D,"S")</f>
        <v>0</v>
      </c>
      <c r="F39" s="2">
        <f>SUMIF(ENTRADA!$B:$B,$A39,ENTRADA!$F:$F)
 - SUMIFS(SALIDA!$C:$C,SALIDA!$A:$A,$A39,SALIDA!$D:$D,"M")</f>
        <v>0</v>
      </c>
      <c r="G39" s="2">
        <f>SUMIF(ENTRADA!$B:$B,$A39,ENTRADA!$G:$G)
 - SUMIFS(SALIDA!$C:$C,SALIDA!$A:$A,$A39,SALIDA!$D:$D,"L")</f>
        <v>0</v>
      </c>
      <c r="H39" s="2">
        <f>SUMIF(ENTRADA!$B:$B,$A39,ENTRADA!$H:$H)
 - SUMIFS(SALIDA!$C:$C,SALIDA!$A:$A,$A39,SALIDA!$D:$D,"XL")</f>
        <v>0</v>
      </c>
      <c r="I39" s="2">
        <f>SUMIF(ENTRADA!$B:$B,$A39,ENTRADA!$I:$I)
 - SUMIFS(SALIDA!$C:$C,SALIDA!$A:$A,$A39,SALIDA!$D:$D,"2XL")</f>
        <v>0</v>
      </c>
      <c r="J39" s="6">
        <f t="shared" si="1"/>
        <v>0</v>
      </c>
    </row>
    <row r="40" spans="1:10" x14ac:dyDescent="0.3">
      <c r="A40" s="2" t="s">
        <v>244</v>
      </c>
      <c r="B40" s="1" t="s">
        <v>414</v>
      </c>
      <c r="C40" s="7">
        <v>55000</v>
      </c>
      <c r="D40" s="6">
        <f>SUMIF(ENTRADA!$B:$B,$A40,ENTRADA!$D:$D)
 - SUMIFS(SALIDA!$C:$C,SALIDA!$A:$A,$A40,SALIDA!$D:$D,"XS")</f>
        <v>0</v>
      </c>
      <c r="E40" s="2">
        <f>SUMIF(ENTRADA!$B:$B,$A40,ENTRADA!$E:$E)
 - SUMIFS(SALIDA!$C:$C,SALIDA!$A:$A,$A40,SALIDA!$D:$D,"S")</f>
        <v>13</v>
      </c>
      <c r="F40" s="2">
        <f>SUMIF(ENTRADA!$B:$B,$A40,ENTRADA!$F:$F)
 - SUMIFS(SALIDA!$C:$C,SALIDA!$A:$A,$A40,SALIDA!$D:$D,"M")</f>
        <v>39</v>
      </c>
      <c r="G40" s="2">
        <f>SUMIF(ENTRADA!$B:$B,$A40,ENTRADA!$G:$G)
 - SUMIFS(SALIDA!$C:$C,SALIDA!$A:$A,$A40,SALIDA!$D:$D,"L")</f>
        <v>31</v>
      </c>
      <c r="H40" s="2">
        <f>SUMIF(ENTRADA!$B:$B,$A40,ENTRADA!$H:$H)
 - SUMIFS(SALIDA!$C:$C,SALIDA!$A:$A,$A40,SALIDA!$D:$D,"XL")</f>
        <v>9</v>
      </c>
      <c r="I40" s="2">
        <f>SUMIF(ENTRADA!$B:$B,$A40,ENTRADA!$I:$I)
 - SUMIFS(SALIDA!$C:$C,SALIDA!$A:$A,$A40,SALIDA!$D:$D,"2XL")</f>
        <v>16</v>
      </c>
      <c r="J40" s="6">
        <f t="shared" si="1"/>
        <v>108</v>
      </c>
    </row>
    <row r="41" spans="1:10" x14ac:dyDescent="0.3">
      <c r="A41" s="2" t="s">
        <v>245</v>
      </c>
      <c r="B41" s="1" t="s">
        <v>77</v>
      </c>
      <c r="C41" s="7">
        <v>55000</v>
      </c>
      <c r="D41" s="6">
        <f>SUMIF(ENTRADA!$B:$B,$A41,ENTRADA!$D:$D)
 - SUMIFS(SALIDA!$C:$C,SALIDA!$A:$A,$A41,SALIDA!$D:$D,"XS")</f>
        <v>0</v>
      </c>
      <c r="E41" s="2">
        <f>SUMIF(ENTRADA!$B:$B,$A41,ENTRADA!$E:$E)
 - SUMIFS(SALIDA!$C:$C,SALIDA!$A:$A,$A41,SALIDA!$D:$D,"S")</f>
        <v>0</v>
      </c>
      <c r="F41" s="2">
        <f>SUMIF(ENTRADA!$B:$B,$A41,ENTRADA!$F:$F)
 - SUMIFS(SALIDA!$C:$C,SALIDA!$A:$A,$A41,SALIDA!$D:$D,"M")</f>
        <v>0</v>
      </c>
      <c r="G41" s="2">
        <f>SUMIF(ENTRADA!$B:$B,$A41,ENTRADA!$G:$G)
 - SUMIFS(SALIDA!$C:$C,SALIDA!$A:$A,$A41,SALIDA!$D:$D,"L")</f>
        <v>0</v>
      </c>
      <c r="H41" s="2">
        <f>SUMIF(ENTRADA!$B:$B,$A41,ENTRADA!$H:$H)
 - SUMIFS(SALIDA!$C:$C,SALIDA!$A:$A,$A41,SALIDA!$D:$D,"XL")</f>
        <v>0</v>
      </c>
      <c r="I41" s="2">
        <f>SUMIF(ENTRADA!$B:$B,$A41,ENTRADA!$I:$I)
 - SUMIFS(SALIDA!$C:$C,SALIDA!$A:$A,$A41,SALIDA!$D:$D,"2XL")</f>
        <v>0</v>
      </c>
      <c r="J41" s="6">
        <f t="shared" si="1"/>
        <v>0</v>
      </c>
    </row>
    <row r="42" spans="1:10" x14ac:dyDescent="0.3">
      <c r="A42" s="2" t="s">
        <v>246</v>
      </c>
      <c r="B42" s="1" t="s">
        <v>78</v>
      </c>
      <c r="C42" s="7">
        <v>55000</v>
      </c>
      <c r="D42" s="6">
        <f>SUMIF(ENTRADA!$B:$B,$A42,ENTRADA!$D:$D)
 - SUMIFS(SALIDA!$C:$C,SALIDA!$A:$A,$A42,SALIDA!$D:$D,"XS")</f>
        <v>0</v>
      </c>
      <c r="E42" s="2">
        <f>SUMIF(ENTRADA!$B:$B,$A42,ENTRADA!$E:$E)
 - SUMIFS(SALIDA!$C:$C,SALIDA!$A:$A,$A42,SALIDA!$D:$D,"S")</f>
        <v>0</v>
      </c>
      <c r="F42" s="2">
        <f>SUMIF(ENTRADA!$B:$B,$A42,ENTRADA!$F:$F)
 - SUMIFS(SALIDA!$C:$C,SALIDA!$A:$A,$A42,SALIDA!$D:$D,"M")</f>
        <v>0</v>
      </c>
      <c r="G42" s="2">
        <f>SUMIF(ENTRADA!$B:$B,$A42,ENTRADA!$G:$G)
 - SUMIFS(SALIDA!$C:$C,SALIDA!$A:$A,$A42,SALIDA!$D:$D,"L")</f>
        <v>0</v>
      </c>
      <c r="H42" s="2">
        <f>SUMIF(ENTRADA!$B:$B,$A42,ENTRADA!$H:$H)
 - SUMIFS(SALIDA!$C:$C,SALIDA!$A:$A,$A42,SALIDA!$D:$D,"XL")</f>
        <v>0</v>
      </c>
      <c r="I42" s="2">
        <f>SUMIF(ENTRADA!$B:$B,$A42,ENTRADA!$I:$I)
 - SUMIFS(SALIDA!$C:$C,SALIDA!$A:$A,$A42,SALIDA!$D:$D,"2XL")</f>
        <v>0</v>
      </c>
      <c r="J42" s="6">
        <f t="shared" si="1"/>
        <v>0</v>
      </c>
    </row>
    <row r="43" spans="1:10" x14ac:dyDescent="0.3">
      <c r="A43" s="2" t="s">
        <v>247</v>
      </c>
      <c r="B43" s="1" t="s">
        <v>79</v>
      </c>
      <c r="C43" s="7">
        <v>55000</v>
      </c>
      <c r="D43" s="6">
        <f>SUMIF(ENTRADA!$B:$B,$A43,ENTRADA!$D:$D)
 - SUMIFS(SALIDA!$C:$C,SALIDA!$A:$A,$A43,SALIDA!$D:$D,"XS")</f>
        <v>0</v>
      </c>
      <c r="E43" s="2">
        <f>SUMIF(ENTRADA!$B:$B,$A43,ENTRADA!$E:$E)
 - SUMIFS(SALIDA!$C:$C,SALIDA!$A:$A,$A43,SALIDA!$D:$D,"S")</f>
        <v>-1</v>
      </c>
      <c r="F43" s="2">
        <f>SUMIF(ENTRADA!$B:$B,$A43,ENTRADA!$F:$F)
 - SUMIFS(SALIDA!$C:$C,SALIDA!$A:$A,$A43,SALIDA!$D:$D,"M")</f>
        <v>0</v>
      </c>
      <c r="G43" s="2">
        <f>SUMIF(ENTRADA!$B:$B,$A43,ENTRADA!$G:$G)
 - SUMIFS(SALIDA!$C:$C,SALIDA!$A:$A,$A43,SALIDA!$D:$D,"L")</f>
        <v>0</v>
      </c>
      <c r="H43" s="2">
        <f>SUMIF(ENTRADA!$B:$B,$A43,ENTRADA!$H:$H)
 - SUMIFS(SALIDA!$C:$C,SALIDA!$A:$A,$A43,SALIDA!$D:$D,"XL")</f>
        <v>0</v>
      </c>
      <c r="I43" s="2">
        <f>SUMIF(ENTRADA!$B:$B,$A43,ENTRADA!$I:$I)
 - SUMIFS(SALIDA!$C:$C,SALIDA!$A:$A,$A43,SALIDA!$D:$D,"2XL")</f>
        <v>0</v>
      </c>
      <c r="J43" s="6">
        <f t="shared" si="1"/>
        <v>-1</v>
      </c>
    </row>
    <row r="44" spans="1:10" x14ac:dyDescent="0.3">
      <c r="A44" s="2" t="s">
        <v>248</v>
      </c>
      <c r="B44" s="1" t="s">
        <v>80</v>
      </c>
      <c r="C44" s="7">
        <v>55000</v>
      </c>
      <c r="D44" s="6">
        <f>SUMIF(ENTRADA!$B:$B,$A44,ENTRADA!$D:$D)
 - SUMIFS(SALIDA!$C:$C,SALIDA!$A:$A,$A44,SALIDA!$D:$D,"XS")</f>
        <v>0</v>
      </c>
      <c r="E44" s="2">
        <f>SUMIF(ENTRADA!$B:$B,$A44,ENTRADA!$E:$E)
 - SUMIFS(SALIDA!$C:$C,SALIDA!$A:$A,$A44,SALIDA!$D:$D,"S")</f>
        <v>0</v>
      </c>
      <c r="F44" s="2">
        <f>SUMIF(ENTRADA!$B:$B,$A44,ENTRADA!$F:$F)
 - SUMIFS(SALIDA!$C:$C,SALIDA!$A:$A,$A44,SALIDA!$D:$D,"M")</f>
        <v>0</v>
      </c>
      <c r="G44" s="2">
        <f>SUMIF(ENTRADA!$B:$B,$A44,ENTRADA!$G:$G)
 - SUMIFS(SALIDA!$C:$C,SALIDA!$A:$A,$A44,SALIDA!$D:$D,"L")</f>
        <v>0</v>
      </c>
      <c r="H44" s="2">
        <f>SUMIF(ENTRADA!$B:$B,$A44,ENTRADA!$H:$H)
 - SUMIFS(SALIDA!$C:$C,SALIDA!$A:$A,$A44,SALIDA!$D:$D,"XL")</f>
        <v>0</v>
      </c>
      <c r="I44" s="2">
        <f>SUMIF(ENTRADA!$B:$B,$A44,ENTRADA!$I:$I)
 - SUMIFS(SALIDA!$C:$C,SALIDA!$A:$A,$A44,SALIDA!$D:$D,"2XL")</f>
        <v>0</v>
      </c>
      <c r="J44" s="6">
        <f t="shared" si="1"/>
        <v>0</v>
      </c>
    </row>
    <row r="45" spans="1:10" x14ac:dyDescent="0.3">
      <c r="A45" s="2" t="s">
        <v>249</v>
      </c>
      <c r="B45" s="1" t="s">
        <v>81</v>
      </c>
      <c r="C45" s="7">
        <v>75000</v>
      </c>
      <c r="D45" s="6">
        <f>SUMIF(ENTRADA!$B:$B,$A45,ENTRADA!$D:$D)
 - SUMIFS(SALIDA!$C:$C,SALIDA!$A:$A,$A45,SALIDA!$D:$D,"XS")</f>
        <v>0</v>
      </c>
      <c r="E45" s="2">
        <f>SUMIF(ENTRADA!$B:$B,$A45,ENTRADA!$E:$E)
 - SUMIFS(SALIDA!$C:$C,SALIDA!$A:$A,$A45,SALIDA!$D:$D,"S")</f>
        <v>0</v>
      </c>
      <c r="F45" s="2">
        <f>SUMIF(ENTRADA!$B:$B,$A45,ENTRADA!$F:$F)
 - SUMIFS(SALIDA!$C:$C,SALIDA!$A:$A,$A45,SALIDA!$D:$D,"M")</f>
        <v>0</v>
      </c>
      <c r="G45" s="2">
        <f>SUMIF(ENTRADA!$B:$B,$A45,ENTRADA!$G:$G)
 - SUMIFS(SALIDA!$C:$C,SALIDA!$A:$A,$A45,SALIDA!$D:$D,"L")</f>
        <v>0</v>
      </c>
      <c r="H45" s="2">
        <f>SUMIF(ENTRADA!$B:$B,$A45,ENTRADA!$H:$H)
 - SUMIFS(SALIDA!$C:$C,SALIDA!$A:$A,$A45,SALIDA!$D:$D,"XL")</f>
        <v>0</v>
      </c>
      <c r="I45" s="2">
        <f>SUMIF(ENTRADA!$B:$B,$A45,ENTRADA!$I:$I)
 - SUMIFS(SALIDA!$C:$C,SALIDA!$A:$A,$A45,SALIDA!$D:$D,"2XL")</f>
        <v>0</v>
      </c>
      <c r="J45" s="6">
        <f t="shared" si="1"/>
        <v>0</v>
      </c>
    </row>
    <row r="46" spans="1:10" x14ac:dyDescent="0.3">
      <c r="A46" s="2" t="s">
        <v>250</v>
      </c>
      <c r="B46" s="1" t="s">
        <v>82</v>
      </c>
      <c r="C46" s="7">
        <v>85000</v>
      </c>
      <c r="D46" s="6">
        <f>SUMIF(ENTRADA!$B:$B,$A46,ENTRADA!$D:$D)
 - SUMIFS(SALIDA!$C:$C,SALIDA!$A:$A,$A46,SALIDA!$D:$D,"XS")</f>
        <v>0</v>
      </c>
      <c r="E46" s="2">
        <f>SUMIF(ENTRADA!$B:$B,$A46,ENTRADA!$E:$E)
 - SUMIFS(SALIDA!$C:$C,SALIDA!$A:$A,$A46,SALIDA!$D:$D,"S")</f>
        <v>0</v>
      </c>
      <c r="F46" s="2">
        <f>SUMIF(ENTRADA!$B:$B,$A46,ENTRADA!$F:$F)
 - SUMIFS(SALIDA!$C:$C,SALIDA!$A:$A,$A46,SALIDA!$D:$D,"M")</f>
        <v>0</v>
      </c>
      <c r="G46" s="2">
        <f>SUMIF(ENTRADA!$B:$B,$A46,ENTRADA!$G:$G)
 - SUMIFS(SALIDA!$C:$C,SALIDA!$A:$A,$A46,SALIDA!$D:$D,"L")</f>
        <v>0</v>
      </c>
      <c r="H46" s="2">
        <f>SUMIF(ENTRADA!$B:$B,$A46,ENTRADA!$H:$H)
 - SUMIFS(SALIDA!$C:$C,SALIDA!$A:$A,$A46,SALIDA!$D:$D,"XL")</f>
        <v>0</v>
      </c>
      <c r="I46" s="2">
        <f>SUMIF(ENTRADA!$B:$B,$A46,ENTRADA!$I:$I)
 - SUMIFS(SALIDA!$C:$C,SALIDA!$A:$A,$A46,SALIDA!$D:$D,"2XL")</f>
        <v>0</v>
      </c>
      <c r="J46" s="6">
        <f t="shared" si="1"/>
        <v>0</v>
      </c>
    </row>
    <row r="47" spans="1:10" x14ac:dyDescent="0.3">
      <c r="A47" s="2" t="s">
        <v>251</v>
      </c>
      <c r="B47" s="1" t="s">
        <v>610</v>
      </c>
      <c r="C47" s="7">
        <v>55000</v>
      </c>
      <c r="D47" s="6">
        <f>SUMIF(ENTRADA!$B:$B,$A47,ENTRADA!$D:$D)
 - SUMIFS(SALIDA!$C:$C,SALIDA!$A:$A,$A47,SALIDA!$D:$D,"XS")</f>
        <v>0</v>
      </c>
      <c r="E47" s="2">
        <f>SUMIF(ENTRADA!$B:$B,$A47,ENTRADA!$E:$E)
 - SUMIFS(SALIDA!$C:$C,SALIDA!$A:$A,$A47,SALIDA!$D:$D,"S")</f>
        <v>7</v>
      </c>
      <c r="F47" s="2">
        <f>SUMIF(ENTRADA!$B:$B,$A47,ENTRADA!$F:$F)
 - SUMIFS(SALIDA!$C:$C,SALIDA!$A:$A,$A47,SALIDA!$D:$D,"M")</f>
        <v>6</v>
      </c>
      <c r="G47" s="2">
        <f>SUMIF(ENTRADA!$B:$B,$A47,ENTRADA!$G:$G)
 - SUMIFS(SALIDA!$C:$C,SALIDA!$A:$A,$A47,SALIDA!$D:$D,"L")</f>
        <v>5</v>
      </c>
      <c r="H47" s="2">
        <f>SUMIF(ENTRADA!$B:$B,$A47,ENTRADA!$H:$H)
 - SUMIFS(SALIDA!$C:$C,SALIDA!$A:$A,$A47,SALIDA!$D:$D,"XL")</f>
        <v>5</v>
      </c>
      <c r="I47" s="2">
        <f>SUMIF(ENTRADA!$B:$B,$A47,ENTRADA!$I:$I)
 - SUMIFS(SALIDA!$C:$C,SALIDA!$A:$A,$A47,SALIDA!$D:$D,"2XL")</f>
        <v>0</v>
      </c>
      <c r="J47" s="6">
        <f t="shared" si="1"/>
        <v>23</v>
      </c>
    </row>
    <row r="48" spans="1:10" x14ac:dyDescent="0.3">
      <c r="A48" s="2" t="s">
        <v>252</v>
      </c>
      <c r="B48" s="1" t="s">
        <v>611</v>
      </c>
      <c r="C48" s="7">
        <v>55000</v>
      </c>
      <c r="D48" s="6">
        <f>SUMIF(ENTRADA!$B:$B,$A48,ENTRADA!$D:$D)
 - SUMIFS(SALIDA!$C:$C,SALIDA!$A:$A,$A48,SALIDA!$D:$D,"XS")</f>
        <v>0</v>
      </c>
      <c r="E48" s="2">
        <f>SUMIF(ENTRADA!$B:$B,$A48,ENTRADA!$E:$E)
 - SUMIFS(SALIDA!$C:$C,SALIDA!$A:$A,$A48,SALIDA!$D:$D,"S")</f>
        <v>0</v>
      </c>
      <c r="F48" s="2">
        <f>SUMIF(ENTRADA!$B:$B,$A48,ENTRADA!$F:$F)
 - SUMIFS(SALIDA!$C:$C,SALIDA!$A:$A,$A48,SALIDA!$D:$D,"M")</f>
        <v>0</v>
      </c>
      <c r="G48" s="2">
        <f>SUMIF(ENTRADA!$B:$B,$A48,ENTRADA!$G:$G)
 - SUMIFS(SALIDA!$C:$C,SALIDA!$A:$A,$A48,SALIDA!$D:$D,"L")</f>
        <v>0</v>
      </c>
      <c r="H48" s="2">
        <f>SUMIF(ENTRADA!$B:$B,$A48,ENTRADA!$H:$H)
 - SUMIFS(SALIDA!$C:$C,SALIDA!$A:$A,$A48,SALIDA!$D:$D,"XL")</f>
        <v>0</v>
      </c>
      <c r="I48" s="2">
        <f>SUMIF(ENTRADA!$B:$B,$A48,ENTRADA!$I:$I)
 - SUMIFS(SALIDA!$C:$C,SALIDA!$A:$A,$A48,SALIDA!$D:$D,"2XL")</f>
        <v>0</v>
      </c>
      <c r="J48" s="6">
        <f t="shared" si="1"/>
        <v>0</v>
      </c>
    </row>
    <row r="49" spans="1:10" x14ac:dyDescent="0.3">
      <c r="A49" s="2" t="s">
        <v>253</v>
      </c>
      <c r="B49" s="1" t="s">
        <v>612</v>
      </c>
      <c r="C49" s="7">
        <v>55000</v>
      </c>
      <c r="D49" s="6">
        <f>SUMIF(ENTRADA!$B:$B,$A49,ENTRADA!$D:$D)
 - SUMIFS(SALIDA!$C:$C,SALIDA!$A:$A,$A49,SALIDA!$D:$D,"XS")</f>
        <v>0</v>
      </c>
      <c r="E49" s="2">
        <f>SUMIF(ENTRADA!$B:$B,$A49,ENTRADA!$E:$E)
 - SUMIFS(SALIDA!$C:$C,SALIDA!$A:$A,$A49,SALIDA!$D:$D,"S")</f>
        <v>0</v>
      </c>
      <c r="F49" s="2">
        <f>SUMIF(ENTRADA!$B:$B,$A49,ENTRADA!$F:$F)
 - SUMIFS(SALIDA!$C:$C,SALIDA!$A:$A,$A49,SALIDA!$D:$D,"M")</f>
        <v>0</v>
      </c>
      <c r="G49" s="2">
        <f>SUMIF(ENTRADA!$B:$B,$A49,ENTRADA!$G:$G)
 - SUMIFS(SALIDA!$C:$C,SALIDA!$A:$A,$A49,SALIDA!$D:$D,"L")</f>
        <v>0</v>
      </c>
      <c r="H49" s="2">
        <f>SUMIF(ENTRADA!$B:$B,$A49,ENTRADA!$H:$H)
 - SUMIFS(SALIDA!$C:$C,SALIDA!$A:$A,$A49,SALIDA!$D:$D,"XL")</f>
        <v>0</v>
      </c>
      <c r="I49" s="2">
        <f>SUMIF(ENTRADA!$B:$B,$A49,ENTRADA!$I:$I)
 - SUMIFS(SALIDA!$C:$C,SALIDA!$A:$A,$A49,SALIDA!$D:$D,"2XL")</f>
        <v>0</v>
      </c>
      <c r="J49" s="6">
        <f t="shared" si="1"/>
        <v>0</v>
      </c>
    </row>
    <row r="50" spans="1:10" x14ac:dyDescent="0.3">
      <c r="A50" s="2" t="s">
        <v>254</v>
      </c>
      <c r="B50" s="1" t="s">
        <v>83</v>
      </c>
      <c r="C50" s="7">
        <v>55000</v>
      </c>
      <c r="D50" s="6">
        <f>SUMIF(ENTRADA!$B:$B,$A50,ENTRADA!$D:$D)
 - SUMIFS(SALIDA!$C:$C,SALIDA!$A:$A,$A50,SALIDA!$D:$D,"XS")</f>
        <v>0</v>
      </c>
      <c r="E50" s="2">
        <f>SUMIF(ENTRADA!$B:$B,$A50,ENTRADA!$E:$E)
 - SUMIFS(SALIDA!$C:$C,SALIDA!$A:$A,$A50,SALIDA!$D:$D,"S")</f>
        <v>0</v>
      </c>
      <c r="F50" s="2">
        <f>SUMIF(ENTRADA!$B:$B,$A50,ENTRADA!$F:$F)
 - SUMIFS(SALIDA!$C:$C,SALIDA!$A:$A,$A50,SALIDA!$D:$D,"M")</f>
        <v>0</v>
      </c>
      <c r="G50" s="2">
        <f>SUMIF(ENTRADA!$B:$B,$A50,ENTRADA!$G:$G)
 - SUMIFS(SALIDA!$C:$C,SALIDA!$A:$A,$A50,SALIDA!$D:$D,"L")</f>
        <v>0</v>
      </c>
      <c r="H50" s="2">
        <f>SUMIF(ENTRADA!$B:$B,$A50,ENTRADA!$H:$H)
 - SUMIFS(SALIDA!$C:$C,SALIDA!$A:$A,$A50,SALIDA!$D:$D,"XL")</f>
        <v>0</v>
      </c>
      <c r="I50" s="2">
        <f>SUMIF(ENTRADA!$B:$B,$A50,ENTRADA!$I:$I)
 - SUMIFS(SALIDA!$C:$C,SALIDA!$A:$A,$A50,SALIDA!$D:$D,"2XL")</f>
        <v>0</v>
      </c>
      <c r="J50" s="6">
        <f t="shared" si="1"/>
        <v>0</v>
      </c>
    </row>
    <row r="51" spans="1:10" x14ac:dyDescent="0.3">
      <c r="A51" s="2" t="s">
        <v>255</v>
      </c>
      <c r="B51" s="1" t="s">
        <v>84</v>
      </c>
      <c r="C51" s="7">
        <v>55000</v>
      </c>
      <c r="D51" s="6">
        <f>SUMIF(ENTRADA!$B:$B,$A51,ENTRADA!$D:$D)
 - SUMIFS(SALIDA!$C:$C,SALIDA!$A:$A,$A51,SALIDA!$D:$D,"XS")</f>
        <v>0</v>
      </c>
      <c r="E51" s="2">
        <f>SUMIF(ENTRADA!$B:$B,$A51,ENTRADA!$E:$E)
 - SUMIFS(SALIDA!$C:$C,SALIDA!$A:$A,$A51,SALIDA!$D:$D,"S")</f>
        <v>0</v>
      </c>
      <c r="F51" s="2">
        <f>SUMIF(ENTRADA!$B:$B,$A51,ENTRADA!$F:$F)
 - SUMIFS(SALIDA!$C:$C,SALIDA!$A:$A,$A51,SALIDA!$D:$D,"M")</f>
        <v>0</v>
      </c>
      <c r="G51" s="2">
        <f>SUMIF(ENTRADA!$B:$B,$A51,ENTRADA!$G:$G)
 - SUMIFS(SALIDA!$C:$C,SALIDA!$A:$A,$A51,SALIDA!$D:$D,"L")</f>
        <v>0</v>
      </c>
      <c r="H51" s="2">
        <f>SUMIF(ENTRADA!$B:$B,$A51,ENTRADA!$H:$H)
 - SUMIFS(SALIDA!$C:$C,SALIDA!$A:$A,$A51,SALIDA!$D:$D,"XL")</f>
        <v>0</v>
      </c>
      <c r="I51" s="2">
        <f>SUMIF(ENTRADA!$B:$B,$A51,ENTRADA!$I:$I)
 - SUMIFS(SALIDA!$C:$C,SALIDA!$A:$A,$A51,SALIDA!$D:$D,"2XL")</f>
        <v>0</v>
      </c>
      <c r="J51" s="6">
        <f t="shared" si="1"/>
        <v>0</v>
      </c>
    </row>
    <row r="52" spans="1:10" x14ac:dyDescent="0.3">
      <c r="A52" s="2" t="s">
        <v>256</v>
      </c>
      <c r="B52" s="1" t="s">
        <v>85</v>
      </c>
      <c r="C52" s="7">
        <v>55000</v>
      </c>
      <c r="D52" s="6">
        <f>SUMIF(ENTRADA!$B:$B,$A52,ENTRADA!$D:$D)
 - SUMIFS(SALIDA!$C:$C,SALIDA!$A:$A,$A52,SALIDA!$D:$D,"XS")</f>
        <v>0</v>
      </c>
      <c r="E52" s="2">
        <f>SUMIF(ENTRADA!$B:$B,$A52,ENTRADA!$E:$E)
 - SUMIFS(SALIDA!$C:$C,SALIDA!$A:$A,$A52,SALIDA!$D:$D,"S")</f>
        <v>0</v>
      </c>
      <c r="F52" s="2">
        <f>SUMIF(ENTRADA!$B:$B,$A52,ENTRADA!$F:$F)
 - SUMIFS(SALIDA!$C:$C,SALIDA!$A:$A,$A52,SALIDA!$D:$D,"M")</f>
        <v>0</v>
      </c>
      <c r="G52" s="2">
        <f>SUMIF(ENTRADA!$B:$B,$A52,ENTRADA!$G:$G)
 - SUMIFS(SALIDA!$C:$C,SALIDA!$A:$A,$A52,SALIDA!$D:$D,"L")</f>
        <v>0</v>
      </c>
      <c r="H52" s="2">
        <f>SUMIF(ENTRADA!$B:$B,$A52,ENTRADA!$H:$H)
 - SUMIFS(SALIDA!$C:$C,SALIDA!$A:$A,$A52,SALIDA!$D:$D,"XL")</f>
        <v>0</v>
      </c>
      <c r="I52" s="2">
        <f>SUMIF(ENTRADA!$B:$B,$A52,ENTRADA!$I:$I)
 - SUMIFS(SALIDA!$C:$C,SALIDA!$A:$A,$A52,SALIDA!$D:$D,"2XL")</f>
        <v>0</v>
      </c>
      <c r="J52" s="6">
        <f t="shared" si="1"/>
        <v>0</v>
      </c>
    </row>
    <row r="53" spans="1:10" x14ac:dyDescent="0.3">
      <c r="A53" s="2" t="s">
        <v>257</v>
      </c>
      <c r="B53" s="1" t="s">
        <v>86</v>
      </c>
      <c r="C53" s="7">
        <v>55000</v>
      </c>
      <c r="D53" s="6">
        <f>SUMIF(ENTRADA!$B:$B,$A53,ENTRADA!$D:$D)
 - SUMIFS(SALIDA!$C:$C,SALIDA!$A:$A,$A53,SALIDA!$D:$D,"XS")</f>
        <v>0</v>
      </c>
      <c r="E53" s="2">
        <f>SUMIF(ENTRADA!$B:$B,$A53,ENTRADA!$E:$E)
 - SUMIFS(SALIDA!$C:$C,SALIDA!$A:$A,$A53,SALIDA!$D:$D,"S")</f>
        <v>0</v>
      </c>
      <c r="F53" s="2">
        <f>SUMIF(ENTRADA!$B:$B,$A53,ENTRADA!$F:$F)
 - SUMIFS(SALIDA!$C:$C,SALIDA!$A:$A,$A53,SALIDA!$D:$D,"M")</f>
        <v>0</v>
      </c>
      <c r="G53" s="2">
        <f>SUMIF(ENTRADA!$B:$B,$A53,ENTRADA!$G:$G)
 - SUMIFS(SALIDA!$C:$C,SALIDA!$A:$A,$A53,SALIDA!$D:$D,"L")</f>
        <v>0</v>
      </c>
      <c r="H53" s="2">
        <f>SUMIF(ENTRADA!$B:$B,$A53,ENTRADA!$H:$H)
 - SUMIFS(SALIDA!$C:$C,SALIDA!$A:$A,$A53,SALIDA!$D:$D,"XL")</f>
        <v>0</v>
      </c>
      <c r="I53" s="2">
        <f>SUMIF(ENTRADA!$B:$B,$A53,ENTRADA!$I:$I)
 - SUMIFS(SALIDA!$C:$C,SALIDA!$A:$A,$A53,SALIDA!$D:$D,"2XL")</f>
        <v>0</v>
      </c>
      <c r="J53" s="6">
        <f t="shared" si="1"/>
        <v>0</v>
      </c>
    </row>
    <row r="54" spans="1:10" x14ac:dyDescent="0.3">
      <c r="A54" s="2" t="s">
        <v>258</v>
      </c>
      <c r="B54" s="1" t="s">
        <v>87</v>
      </c>
      <c r="C54" s="7">
        <v>55000</v>
      </c>
      <c r="D54" s="6">
        <f>SUMIF(ENTRADA!$B:$B,$A54,ENTRADA!$D:$D)
 - SUMIFS(SALIDA!$C:$C,SALIDA!$A:$A,$A54,SALIDA!$D:$D,"XS")</f>
        <v>0</v>
      </c>
      <c r="E54" s="2">
        <f>SUMIF(ENTRADA!$B:$B,$A54,ENTRADA!$E:$E)
 - SUMIFS(SALIDA!$C:$C,SALIDA!$A:$A,$A54,SALIDA!$D:$D,"S")</f>
        <v>0</v>
      </c>
      <c r="F54" s="2">
        <f>SUMIF(ENTRADA!$B:$B,$A54,ENTRADA!$F:$F)
 - SUMIFS(SALIDA!$C:$C,SALIDA!$A:$A,$A54,SALIDA!$D:$D,"M")</f>
        <v>0</v>
      </c>
      <c r="G54" s="2">
        <f>SUMIF(ENTRADA!$B:$B,$A54,ENTRADA!$G:$G)
 - SUMIFS(SALIDA!$C:$C,SALIDA!$A:$A,$A54,SALIDA!$D:$D,"L")</f>
        <v>0</v>
      </c>
      <c r="H54" s="2">
        <f>SUMIF(ENTRADA!$B:$B,$A54,ENTRADA!$H:$H)
 - SUMIFS(SALIDA!$C:$C,SALIDA!$A:$A,$A54,SALIDA!$D:$D,"XL")</f>
        <v>0</v>
      </c>
      <c r="I54" s="2">
        <f>SUMIF(ENTRADA!$B:$B,$A54,ENTRADA!$I:$I)
 - SUMIFS(SALIDA!$C:$C,SALIDA!$A:$A,$A54,SALIDA!$D:$D,"2XL")</f>
        <v>0</v>
      </c>
      <c r="J54" s="6">
        <f t="shared" si="1"/>
        <v>0</v>
      </c>
    </row>
    <row r="55" spans="1:10" x14ac:dyDescent="0.3">
      <c r="A55" s="2" t="s">
        <v>259</v>
      </c>
      <c r="B55" s="1" t="s">
        <v>88</v>
      </c>
      <c r="C55" s="7">
        <v>65000</v>
      </c>
      <c r="D55" s="6">
        <f>SUMIF(ENTRADA!$B:$B,$A55,ENTRADA!$D:$D)
 - SUMIFS(SALIDA!$C:$C,SALIDA!$A:$A,$A55,SALIDA!$D:$D,"XS")</f>
        <v>0</v>
      </c>
      <c r="E55" s="2">
        <f>SUMIF(ENTRADA!$B:$B,$A55,ENTRADA!$E:$E)
 - SUMIFS(SALIDA!$C:$C,SALIDA!$A:$A,$A55,SALIDA!$D:$D,"S")</f>
        <v>0</v>
      </c>
      <c r="F55" s="2">
        <f>SUMIF(ENTRADA!$B:$B,$A55,ENTRADA!$F:$F)
 - SUMIFS(SALIDA!$C:$C,SALIDA!$A:$A,$A55,SALIDA!$D:$D,"M")</f>
        <v>0</v>
      </c>
      <c r="G55" s="2">
        <f>SUMIF(ENTRADA!$B:$B,$A55,ENTRADA!$G:$G)
 - SUMIFS(SALIDA!$C:$C,SALIDA!$A:$A,$A55,SALIDA!$D:$D,"L")</f>
        <v>0</v>
      </c>
      <c r="H55" s="2">
        <f>SUMIF(ENTRADA!$B:$B,$A55,ENTRADA!$H:$H)
 - SUMIFS(SALIDA!$C:$C,SALIDA!$A:$A,$A55,SALIDA!$D:$D,"XL")</f>
        <v>0</v>
      </c>
      <c r="I55" s="2">
        <f>SUMIF(ENTRADA!$B:$B,$A55,ENTRADA!$I:$I)
 - SUMIFS(SALIDA!$C:$C,SALIDA!$A:$A,$A55,SALIDA!$D:$D,"2XL")</f>
        <v>0</v>
      </c>
      <c r="J55" s="6">
        <f t="shared" si="1"/>
        <v>0</v>
      </c>
    </row>
    <row r="56" spans="1:10" x14ac:dyDescent="0.3">
      <c r="A56" s="2" t="s">
        <v>260</v>
      </c>
      <c r="B56" s="1" t="s">
        <v>89</v>
      </c>
      <c r="C56" s="7">
        <v>55000</v>
      </c>
      <c r="D56" s="6">
        <f>SUMIF(ENTRADA!$B:$B,$A56,ENTRADA!$D:$D)
 - SUMIFS(SALIDA!$C:$C,SALIDA!$A:$A,$A56,SALIDA!$D:$D,"XS")</f>
        <v>0</v>
      </c>
      <c r="E56" s="2">
        <f>SUMIF(ENTRADA!$B:$B,$A56,ENTRADA!$E:$E)
 - SUMIFS(SALIDA!$C:$C,SALIDA!$A:$A,$A56,SALIDA!$D:$D,"S")</f>
        <v>0</v>
      </c>
      <c r="F56" s="2">
        <f>SUMIF(ENTRADA!$B:$B,$A56,ENTRADA!$F:$F)
 - SUMIFS(SALIDA!$C:$C,SALIDA!$A:$A,$A56,SALIDA!$D:$D,"M")</f>
        <v>0</v>
      </c>
      <c r="G56" s="2">
        <f>SUMIF(ENTRADA!$B:$B,$A56,ENTRADA!$G:$G)
 - SUMIFS(SALIDA!$C:$C,SALIDA!$A:$A,$A56,SALIDA!$D:$D,"L")</f>
        <v>0</v>
      </c>
      <c r="H56" s="2">
        <f>SUMIF(ENTRADA!$B:$B,$A56,ENTRADA!$H:$H)
 - SUMIFS(SALIDA!$C:$C,SALIDA!$A:$A,$A56,SALIDA!$D:$D,"XL")</f>
        <v>0</v>
      </c>
      <c r="I56" s="2">
        <f>SUMIF(ENTRADA!$B:$B,$A56,ENTRADA!$I:$I)
 - SUMIFS(SALIDA!$C:$C,SALIDA!$A:$A,$A56,SALIDA!$D:$D,"2XL")</f>
        <v>0</v>
      </c>
      <c r="J56" s="6">
        <f t="shared" si="1"/>
        <v>0</v>
      </c>
    </row>
    <row r="57" spans="1:10" x14ac:dyDescent="0.3">
      <c r="A57" s="2" t="s">
        <v>261</v>
      </c>
      <c r="B57" s="1" t="s">
        <v>90</v>
      </c>
      <c r="C57" s="7">
        <v>55000</v>
      </c>
      <c r="D57" s="6">
        <f>SUMIF(ENTRADA!$B:$B,$A57,ENTRADA!$D:$D)
 - SUMIFS(SALIDA!$C:$C,SALIDA!$A:$A,$A57,SALIDA!$D:$D,"XS")</f>
        <v>0</v>
      </c>
      <c r="E57" s="2">
        <f>SUMIF(ENTRADA!$B:$B,$A57,ENTRADA!$E:$E)
 - SUMIFS(SALIDA!$C:$C,SALIDA!$A:$A,$A57,SALIDA!$D:$D,"S")</f>
        <v>0</v>
      </c>
      <c r="F57" s="2">
        <f>SUMIF(ENTRADA!$B:$B,$A57,ENTRADA!$F:$F)
 - SUMIFS(SALIDA!$C:$C,SALIDA!$A:$A,$A57,SALIDA!$D:$D,"M")</f>
        <v>0</v>
      </c>
      <c r="G57" s="2">
        <f>SUMIF(ENTRADA!$B:$B,$A57,ENTRADA!$G:$G)
 - SUMIFS(SALIDA!$C:$C,SALIDA!$A:$A,$A57,SALIDA!$D:$D,"L")</f>
        <v>0</v>
      </c>
      <c r="H57" s="2">
        <f>SUMIF(ENTRADA!$B:$B,$A57,ENTRADA!$H:$H)
 - SUMIFS(SALIDA!$C:$C,SALIDA!$A:$A,$A57,SALIDA!$D:$D,"XL")</f>
        <v>0</v>
      </c>
      <c r="I57" s="2">
        <f>SUMIF(ENTRADA!$B:$B,$A57,ENTRADA!$I:$I)
 - SUMIFS(SALIDA!$C:$C,SALIDA!$A:$A,$A57,SALIDA!$D:$D,"2XL")</f>
        <v>0</v>
      </c>
      <c r="J57" s="6">
        <f t="shared" si="1"/>
        <v>0</v>
      </c>
    </row>
    <row r="58" spans="1:10" x14ac:dyDescent="0.3">
      <c r="A58" s="2" t="s">
        <v>262</v>
      </c>
      <c r="B58" s="1" t="s">
        <v>91</v>
      </c>
      <c r="C58" s="7">
        <v>55000</v>
      </c>
      <c r="D58" s="6">
        <f>SUMIF(ENTRADA!$B:$B,$A58,ENTRADA!$D:$D)
 - SUMIFS(SALIDA!$C:$C,SALIDA!$A:$A,$A58,SALIDA!$D:$D,"XS")</f>
        <v>0</v>
      </c>
      <c r="E58" s="2">
        <f>SUMIF(ENTRADA!$B:$B,$A58,ENTRADA!$E:$E)
 - SUMIFS(SALIDA!$C:$C,SALIDA!$A:$A,$A58,SALIDA!$D:$D,"S")</f>
        <v>0</v>
      </c>
      <c r="F58" s="2">
        <f>SUMIF(ENTRADA!$B:$B,$A58,ENTRADA!$F:$F)
 - SUMIFS(SALIDA!$C:$C,SALIDA!$A:$A,$A58,SALIDA!$D:$D,"M")</f>
        <v>0</v>
      </c>
      <c r="G58" s="2">
        <f>SUMIF(ENTRADA!$B:$B,$A58,ENTRADA!$G:$G)
 - SUMIFS(SALIDA!$C:$C,SALIDA!$A:$A,$A58,SALIDA!$D:$D,"L")</f>
        <v>0</v>
      </c>
      <c r="H58" s="2">
        <f>SUMIF(ENTRADA!$B:$B,$A58,ENTRADA!$H:$H)
 - SUMIFS(SALIDA!$C:$C,SALIDA!$A:$A,$A58,SALIDA!$D:$D,"XL")</f>
        <v>0</v>
      </c>
      <c r="I58" s="2">
        <f>SUMIF(ENTRADA!$B:$B,$A58,ENTRADA!$I:$I)
 - SUMIFS(SALIDA!$C:$C,SALIDA!$A:$A,$A58,SALIDA!$D:$D,"2XL")</f>
        <v>0</v>
      </c>
      <c r="J58" s="6">
        <f t="shared" si="1"/>
        <v>0</v>
      </c>
    </row>
    <row r="59" spans="1:10" x14ac:dyDescent="0.3">
      <c r="A59" s="2" t="s">
        <v>263</v>
      </c>
      <c r="B59" s="1" t="s">
        <v>92</v>
      </c>
      <c r="C59" s="7">
        <v>55000</v>
      </c>
      <c r="D59" s="6">
        <f>SUMIF(ENTRADA!$B:$B,$A59,ENTRADA!$D:$D)
 - SUMIFS(SALIDA!$C:$C,SALIDA!$A:$A,$A59,SALIDA!$D:$D,"XS")</f>
        <v>0</v>
      </c>
      <c r="E59" s="2">
        <f>SUMIF(ENTRADA!$B:$B,$A59,ENTRADA!$E:$E)
 - SUMIFS(SALIDA!$C:$C,SALIDA!$A:$A,$A59,SALIDA!$D:$D,"S")</f>
        <v>0</v>
      </c>
      <c r="F59" s="2">
        <f>SUMIF(ENTRADA!$B:$B,$A59,ENTRADA!$F:$F)
 - SUMIFS(SALIDA!$C:$C,SALIDA!$A:$A,$A59,SALIDA!$D:$D,"M")</f>
        <v>0</v>
      </c>
      <c r="G59" s="2">
        <f>SUMIF(ENTRADA!$B:$B,$A59,ENTRADA!$G:$G)
 - SUMIFS(SALIDA!$C:$C,SALIDA!$A:$A,$A59,SALIDA!$D:$D,"L")</f>
        <v>0</v>
      </c>
      <c r="H59" s="2">
        <f>SUMIF(ENTRADA!$B:$B,$A59,ENTRADA!$H:$H)
 - SUMIFS(SALIDA!$C:$C,SALIDA!$A:$A,$A59,SALIDA!$D:$D,"XL")</f>
        <v>0</v>
      </c>
      <c r="I59" s="2">
        <f>SUMIF(ENTRADA!$B:$B,$A59,ENTRADA!$I:$I)
 - SUMIFS(SALIDA!$C:$C,SALIDA!$A:$A,$A59,SALIDA!$D:$D,"2XL")</f>
        <v>0</v>
      </c>
      <c r="J59" s="6">
        <f t="shared" si="1"/>
        <v>0</v>
      </c>
    </row>
    <row r="60" spans="1:10" x14ac:dyDescent="0.3">
      <c r="A60" s="2" t="s">
        <v>264</v>
      </c>
      <c r="B60" s="1" t="s">
        <v>93</v>
      </c>
      <c r="C60" s="7">
        <v>55000</v>
      </c>
      <c r="D60" s="6">
        <f>SUMIF(ENTRADA!$B:$B,$A60,ENTRADA!$D:$D)
 - SUMIFS(SALIDA!$C:$C,SALIDA!$A:$A,$A60,SALIDA!$D:$D,"XS")</f>
        <v>0</v>
      </c>
      <c r="E60" s="2">
        <f>SUMIF(ENTRADA!$B:$B,$A60,ENTRADA!$E:$E)
 - SUMIFS(SALIDA!$C:$C,SALIDA!$A:$A,$A60,SALIDA!$D:$D,"S")</f>
        <v>0</v>
      </c>
      <c r="F60" s="2">
        <f>SUMIF(ENTRADA!$B:$B,$A60,ENTRADA!$F:$F)
 - SUMIFS(SALIDA!$C:$C,SALIDA!$A:$A,$A60,SALIDA!$D:$D,"M")</f>
        <v>0</v>
      </c>
      <c r="G60" s="2">
        <f>SUMIF(ENTRADA!$B:$B,$A60,ENTRADA!$G:$G)
 - SUMIFS(SALIDA!$C:$C,SALIDA!$A:$A,$A60,SALIDA!$D:$D,"L")</f>
        <v>0</v>
      </c>
      <c r="H60" s="2">
        <f>SUMIF(ENTRADA!$B:$B,$A60,ENTRADA!$H:$H)
 - SUMIFS(SALIDA!$C:$C,SALIDA!$A:$A,$A60,SALIDA!$D:$D,"XL")</f>
        <v>0</v>
      </c>
      <c r="I60" s="2">
        <f>SUMIF(ENTRADA!$B:$B,$A60,ENTRADA!$I:$I)
 - SUMIFS(SALIDA!$C:$C,SALIDA!$A:$A,$A60,SALIDA!$D:$D,"2XL")</f>
        <v>0</v>
      </c>
      <c r="J60" s="6">
        <f t="shared" si="1"/>
        <v>0</v>
      </c>
    </row>
    <row r="61" spans="1:10" x14ac:dyDescent="0.3">
      <c r="A61" s="2" t="s">
        <v>265</v>
      </c>
      <c r="B61" s="1" t="s">
        <v>94</v>
      </c>
      <c r="C61" s="7">
        <v>75000</v>
      </c>
      <c r="D61" s="6">
        <f>SUMIF(ENTRADA!$B:$B,$A61,ENTRADA!$D:$D)
 - SUMIFS(SALIDA!$C:$C,SALIDA!$A:$A,$A61,SALIDA!$D:$D,"XS")</f>
        <v>0</v>
      </c>
      <c r="E61" s="2">
        <f>SUMIF(ENTRADA!$B:$B,$A61,ENTRADA!$E:$E)
 - SUMIFS(SALIDA!$C:$C,SALIDA!$A:$A,$A61,SALIDA!$D:$D,"S")</f>
        <v>26</v>
      </c>
      <c r="F61" s="2">
        <f>SUMIF(ENTRADA!$B:$B,$A61,ENTRADA!$F:$F)
 - SUMIFS(SALIDA!$C:$C,SALIDA!$A:$A,$A61,SALIDA!$D:$D,"M")</f>
        <v>25</v>
      </c>
      <c r="G61" s="2">
        <f>SUMIF(ENTRADA!$B:$B,$A61,ENTRADA!$G:$G)
 - SUMIFS(SALIDA!$C:$C,SALIDA!$A:$A,$A61,SALIDA!$D:$D,"L")</f>
        <v>26</v>
      </c>
      <c r="H61" s="2">
        <f>SUMIF(ENTRADA!$B:$B,$A61,ENTRADA!$H:$H)
 - SUMIFS(SALIDA!$C:$C,SALIDA!$A:$A,$A61,SALIDA!$D:$D,"XL")</f>
        <v>29</v>
      </c>
      <c r="I61" s="2">
        <f>SUMIF(ENTRADA!$B:$B,$A61,ENTRADA!$I:$I)
 - SUMIFS(SALIDA!$C:$C,SALIDA!$A:$A,$A61,SALIDA!$D:$D,"2XL")</f>
        <v>6</v>
      </c>
      <c r="J61" s="6">
        <f t="shared" si="1"/>
        <v>112</v>
      </c>
    </row>
    <row r="62" spans="1:10" x14ac:dyDescent="0.3">
      <c r="A62" s="2" t="s">
        <v>266</v>
      </c>
      <c r="B62" s="1" t="s">
        <v>95</v>
      </c>
      <c r="C62" s="7">
        <v>55000</v>
      </c>
      <c r="D62" s="6">
        <f>SUMIF(ENTRADA!$B:$B,$A62,ENTRADA!$D:$D)
 - SUMIFS(SALIDA!$C:$C,SALIDA!$A:$A,$A62,SALIDA!$D:$D,"XS")</f>
        <v>0</v>
      </c>
      <c r="E62" s="2">
        <f>SUMIF(ENTRADA!$B:$B,$A62,ENTRADA!$E:$E)
 - SUMIFS(SALIDA!$C:$C,SALIDA!$A:$A,$A62,SALIDA!$D:$D,"S")</f>
        <v>6</v>
      </c>
      <c r="F62" s="2">
        <f>SUMIF(ENTRADA!$B:$B,$A62,ENTRADA!$F:$F)
 - SUMIFS(SALIDA!$C:$C,SALIDA!$A:$A,$A62,SALIDA!$D:$D,"M")</f>
        <v>16</v>
      </c>
      <c r="G62" s="2">
        <f>SUMIF(ENTRADA!$B:$B,$A62,ENTRADA!$G:$G)
 - SUMIFS(SALIDA!$C:$C,SALIDA!$A:$A,$A62,SALIDA!$D:$D,"L")</f>
        <v>18</v>
      </c>
      <c r="H62" s="2">
        <f>SUMIF(ENTRADA!$B:$B,$A62,ENTRADA!$H:$H)
 - SUMIFS(SALIDA!$C:$C,SALIDA!$A:$A,$A62,SALIDA!$D:$D,"XL")</f>
        <v>7</v>
      </c>
      <c r="I62" s="2">
        <f>SUMIF(ENTRADA!$B:$B,$A62,ENTRADA!$I:$I)
 - SUMIFS(SALIDA!$C:$C,SALIDA!$A:$A,$A62,SALIDA!$D:$D,"2XL")</f>
        <v>0</v>
      </c>
      <c r="J62" s="6">
        <f t="shared" si="1"/>
        <v>47</v>
      </c>
    </row>
    <row r="63" spans="1:10" x14ac:dyDescent="0.3">
      <c r="A63" s="2" t="s">
        <v>267</v>
      </c>
      <c r="B63" s="1" t="s">
        <v>96</v>
      </c>
      <c r="C63" s="7">
        <v>75000</v>
      </c>
      <c r="D63" s="6">
        <f>SUMIF(ENTRADA!$B:$B,$A63,ENTRADA!$D:$D)
 - SUMIFS(SALIDA!$C:$C,SALIDA!$A:$A,$A63,SALIDA!$D:$D,"XS")</f>
        <v>0</v>
      </c>
      <c r="E63" s="2">
        <f>SUMIF(ENTRADA!$B:$B,$A63,ENTRADA!$E:$E)
 - SUMIFS(SALIDA!$C:$C,SALIDA!$A:$A,$A63,SALIDA!$D:$D,"S")</f>
        <v>0</v>
      </c>
      <c r="F63" s="2">
        <f>SUMIF(ENTRADA!$B:$B,$A63,ENTRADA!$F:$F)
 - SUMIFS(SALIDA!$C:$C,SALIDA!$A:$A,$A63,SALIDA!$D:$D,"M")</f>
        <v>0</v>
      </c>
      <c r="G63" s="2">
        <f>SUMIF(ENTRADA!$B:$B,$A63,ENTRADA!$G:$G)
 - SUMIFS(SALIDA!$C:$C,SALIDA!$A:$A,$A63,SALIDA!$D:$D,"L")</f>
        <v>0</v>
      </c>
      <c r="H63" s="2">
        <f>SUMIF(ENTRADA!$B:$B,$A63,ENTRADA!$H:$H)
 - SUMIFS(SALIDA!$C:$C,SALIDA!$A:$A,$A63,SALIDA!$D:$D,"XL")</f>
        <v>0</v>
      </c>
      <c r="I63" s="2">
        <f>SUMIF(ENTRADA!$B:$B,$A63,ENTRADA!$I:$I)
 - SUMIFS(SALIDA!$C:$C,SALIDA!$A:$A,$A63,SALIDA!$D:$D,"2XL")</f>
        <v>0</v>
      </c>
      <c r="J63" s="6">
        <f t="shared" si="1"/>
        <v>0</v>
      </c>
    </row>
    <row r="64" spans="1:10" x14ac:dyDescent="0.3">
      <c r="A64" s="2" t="s">
        <v>268</v>
      </c>
      <c r="B64" s="1" t="s">
        <v>97</v>
      </c>
      <c r="C64" s="7">
        <v>55000</v>
      </c>
      <c r="D64" s="6">
        <f>SUMIF(ENTRADA!$B:$B,$A64,ENTRADA!$D:$D)
 - SUMIFS(SALIDA!$C:$C,SALIDA!$A:$A,$A64,SALIDA!$D:$D,"XS")</f>
        <v>0</v>
      </c>
      <c r="E64" s="2">
        <f>SUMIF(ENTRADA!$B:$B,$A64,ENTRADA!$E:$E)
 - SUMIFS(SALIDA!$C:$C,SALIDA!$A:$A,$A64,SALIDA!$D:$D,"S")</f>
        <v>0</v>
      </c>
      <c r="F64" s="2">
        <f>SUMIF(ENTRADA!$B:$B,$A64,ENTRADA!$F:$F)
 - SUMIFS(SALIDA!$C:$C,SALIDA!$A:$A,$A64,SALIDA!$D:$D,"M")</f>
        <v>0</v>
      </c>
      <c r="G64" s="2">
        <f>SUMIF(ENTRADA!$B:$B,$A64,ENTRADA!$G:$G)
 - SUMIFS(SALIDA!$C:$C,SALIDA!$A:$A,$A64,SALIDA!$D:$D,"L")</f>
        <v>0</v>
      </c>
      <c r="H64" s="2">
        <f>SUMIF(ENTRADA!$B:$B,$A64,ENTRADA!$H:$H)
 - SUMIFS(SALIDA!$C:$C,SALIDA!$A:$A,$A64,SALIDA!$D:$D,"XL")</f>
        <v>0</v>
      </c>
      <c r="I64" s="2">
        <f>SUMIF(ENTRADA!$B:$B,$A64,ENTRADA!$I:$I)
 - SUMIFS(SALIDA!$C:$C,SALIDA!$A:$A,$A64,SALIDA!$D:$D,"2XL")</f>
        <v>0</v>
      </c>
      <c r="J64" s="6">
        <f t="shared" si="1"/>
        <v>0</v>
      </c>
    </row>
    <row r="65" spans="1:10" x14ac:dyDescent="0.3">
      <c r="A65" s="2" t="s">
        <v>269</v>
      </c>
      <c r="B65" s="1" t="s">
        <v>98</v>
      </c>
      <c r="C65" s="7">
        <v>75000</v>
      </c>
      <c r="D65" s="6">
        <f>SUMIF(ENTRADA!$B:$B,$A65,ENTRADA!$D:$D)
 - SUMIFS(SALIDA!$C:$C,SALIDA!$A:$A,$A65,SALIDA!$D:$D,"XS")</f>
        <v>0</v>
      </c>
      <c r="E65" s="2">
        <f>SUMIF(ENTRADA!$B:$B,$A65,ENTRADA!$E:$E)
 - SUMIFS(SALIDA!$C:$C,SALIDA!$A:$A,$A65,SALIDA!$D:$D,"S")</f>
        <v>0</v>
      </c>
      <c r="F65" s="2">
        <f>SUMIF(ENTRADA!$B:$B,$A65,ENTRADA!$F:$F)
 - SUMIFS(SALIDA!$C:$C,SALIDA!$A:$A,$A65,SALIDA!$D:$D,"M")</f>
        <v>0</v>
      </c>
      <c r="G65" s="2">
        <f>SUMIF(ENTRADA!$B:$B,$A65,ENTRADA!$G:$G)
 - SUMIFS(SALIDA!$C:$C,SALIDA!$A:$A,$A65,SALIDA!$D:$D,"L")</f>
        <v>0</v>
      </c>
      <c r="H65" s="2">
        <f>SUMIF(ENTRADA!$B:$B,$A65,ENTRADA!$H:$H)
 - SUMIFS(SALIDA!$C:$C,SALIDA!$A:$A,$A65,SALIDA!$D:$D,"XL")</f>
        <v>0</v>
      </c>
      <c r="I65" s="2">
        <f>SUMIF(ENTRADA!$B:$B,$A65,ENTRADA!$I:$I)
 - SUMIFS(SALIDA!$C:$C,SALIDA!$A:$A,$A65,SALIDA!$D:$D,"2XL")</f>
        <v>0</v>
      </c>
      <c r="J65" s="6">
        <f t="shared" si="1"/>
        <v>0</v>
      </c>
    </row>
    <row r="66" spans="1:10" x14ac:dyDescent="0.3">
      <c r="A66" s="2" t="s">
        <v>270</v>
      </c>
      <c r="B66" s="1" t="s">
        <v>99</v>
      </c>
      <c r="C66" s="7">
        <v>75000</v>
      </c>
      <c r="D66" s="6">
        <f>SUMIF(ENTRADA!$B:$B,$A66,ENTRADA!$D:$D)
 - SUMIFS(SALIDA!$C:$C,SALIDA!$A:$A,$A66,SALIDA!$D:$D,"XS")</f>
        <v>0</v>
      </c>
      <c r="E66" s="2">
        <f>SUMIF(ENTRADA!$B:$B,$A66,ENTRADA!$E:$E)
 - SUMIFS(SALIDA!$C:$C,SALIDA!$A:$A,$A66,SALIDA!$D:$D,"S")</f>
        <v>0</v>
      </c>
      <c r="F66" s="2">
        <f>SUMIF(ENTRADA!$B:$B,$A66,ENTRADA!$F:$F)
 - SUMIFS(SALIDA!$C:$C,SALIDA!$A:$A,$A66,SALIDA!$D:$D,"M")</f>
        <v>0</v>
      </c>
      <c r="G66" s="2">
        <f>SUMIF(ENTRADA!$B:$B,$A66,ENTRADA!$G:$G)
 - SUMIFS(SALIDA!$C:$C,SALIDA!$A:$A,$A66,SALIDA!$D:$D,"L")</f>
        <v>0</v>
      </c>
      <c r="H66" s="2">
        <f>SUMIF(ENTRADA!$B:$B,$A66,ENTRADA!$H:$H)
 - SUMIFS(SALIDA!$C:$C,SALIDA!$A:$A,$A66,SALIDA!$D:$D,"XL")</f>
        <v>0</v>
      </c>
      <c r="I66" s="2">
        <f>SUMIF(ENTRADA!$B:$B,$A66,ENTRADA!$I:$I)
 - SUMIFS(SALIDA!$C:$C,SALIDA!$A:$A,$A66,SALIDA!$D:$D,"2XL")</f>
        <v>0</v>
      </c>
      <c r="J66" s="6">
        <f t="shared" ref="J66:J97" si="2">SUM(D66:I66)</f>
        <v>0</v>
      </c>
    </row>
    <row r="67" spans="1:10" x14ac:dyDescent="0.3">
      <c r="A67" s="2" t="s">
        <v>271</v>
      </c>
      <c r="B67" s="1" t="s">
        <v>100</v>
      </c>
      <c r="C67" s="7">
        <v>75000</v>
      </c>
      <c r="D67" s="6">
        <f>SUMIF(ENTRADA!$B:$B,$A67,ENTRADA!$D:$D)
 - SUMIFS(SALIDA!$C:$C,SALIDA!$A:$A,$A67,SALIDA!$D:$D,"XS")</f>
        <v>0</v>
      </c>
      <c r="E67" s="2">
        <f>SUMIF(ENTRADA!$B:$B,$A67,ENTRADA!$E:$E)
 - SUMIFS(SALIDA!$C:$C,SALIDA!$A:$A,$A67,SALIDA!$D:$D,"S")</f>
        <v>2</v>
      </c>
      <c r="F67" s="2">
        <f>SUMIF(ENTRADA!$B:$B,$A67,ENTRADA!$F:$F)
 - SUMIFS(SALIDA!$C:$C,SALIDA!$A:$A,$A67,SALIDA!$D:$D,"M")</f>
        <v>3</v>
      </c>
      <c r="G67" s="2">
        <f>SUMIF(ENTRADA!$B:$B,$A67,ENTRADA!$G:$G)
 - SUMIFS(SALIDA!$C:$C,SALIDA!$A:$A,$A67,SALIDA!$D:$D,"L")</f>
        <v>0</v>
      </c>
      <c r="H67" s="2">
        <f>SUMIF(ENTRADA!$B:$B,$A67,ENTRADA!$H:$H)
 - SUMIFS(SALIDA!$C:$C,SALIDA!$A:$A,$A67,SALIDA!$D:$D,"XL")</f>
        <v>0</v>
      </c>
      <c r="I67" s="2">
        <f>SUMIF(ENTRADA!$B:$B,$A67,ENTRADA!$I:$I)
 - SUMIFS(SALIDA!$C:$C,SALIDA!$A:$A,$A67,SALIDA!$D:$D,"2XL")</f>
        <v>0</v>
      </c>
      <c r="J67" s="6">
        <f t="shared" si="2"/>
        <v>5</v>
      </c>
    </row>
    <row r="68" spans="1:10" x14ac:dyDescent="0.3">
      <c r="A68" s="2" t="s">
        <v>272</v>
      </c>
      <c r="B68" s="1" t="s">
        <v>101</v>
      </c>
      <c r="C68" s="7"/>
      <c r="D68" s="6">
        <f>SUMIF(ENTRADA!$B:$B,$A68,ENTRADA!$D:$D)
 - SUMIFS(SALIDA!$C:$C,SALIDA!$A:$A,$A68,SALIDA!$D:$D,"XS")</f>
        <v>0</v>
      </c>
      <c r="E68" s="2">
        <f>SUMIF(ENTRADA!$B:$B,$A68,ENTRADA!$E:$E)
 - SUMIFS(SALIDA!$C:$C,SALIDA!$A:$A,$A68,SALIDA!$D:$D,"S")</f>
        <v>3</v>
      </c>
      <c r="F68" s="2">
        <f>SUMIF(ENTRADA!$B:$B,$A68,ENTRADA!$F:$F)
 - SUMIFS(SALIDA!$C:$C,SALIDA!$A:$A,$A68,SALIDA!$D:$D,"M")</f>
        <v>0</v>
      </c>
      <c r="G68" s="2">
        <f>SUMIF(ENTRADA!$B:$B,$A68,ENTRADA!$G:$G)
 - SUMIFS(SALIDA!$C:$C,SALIDA!$A:$A,$A68,SALIDA!$D:$D,"L")</f>
        <v>4</v>
      </c>
      <c r="H68" s="2">
        <f>SUMIF(ENTRADA!$B:$B,$A68,ENTRADA!$H:$H)
 - SUMIFS(SALIDA!$C:$C,SALIDA!$A:$A,$A68,SALIDA!$D:$D,"XL")</f>
        <v>3</v>
      </c>
      <c r="I68" s="2">
        <f>SUMIF(ENTRADA!$B:$B,$A68,ENTRADA!$I:$I)
 - SUMIFS(SALIDA!$C:$C,SALIDA!$A:$A,$A68,SALIDA!$D:$D,"2XL")</f>
        <v>1</v>
      </c>
      <c r="J68" s="6">
        <f t="shared" si="2"/>
        <v>11</v>
      </c>
    </row>
    <row r="69" spans="1:10" x14ac:dyDescent="0.3">
      <c r="A69" s="2" t="s">
        <v>273</v>
      </c>
      <c r="B69" s="1" t="s">
        <v>102</v>
      </c>
      <c r="C69" s="7"/>
      <c r="D69" s="6">
        <f>SUMIF(ENTRADA!$B:$B,$A69,ENTRADA!$D:$D)
 - SUMIFS(SALIDA!$C:$C,SALIDA!$A:$A,$A69,SALIDA!$D:$D,"XS")</f>
        <v>0</v>
      </c>
      <c r="E69" s="2">
        <f>SUMIF(ENTRADA!$B:$B,$A69,ENTRADA!$E:$E)
 - SUMIFS(SALIDA!$C:$C,SALIDA!$A:$A,$A69,SALIDA!$D:$D,"S")</f>
        <v>10</v>
      </c>
      <c r="F69" s="2">
        <f>SUMIF(ENTRADA!$B:$B,$A69,ENTRADA!$F:$F)
 - SUMIFS(SALIDA!$C:$C,SALIDA!$A:$A,$A69,SALIDA!$D:$D,"M")</f>
        <v>16</v>
      </c>
      <c r="G69" s="2">
        <f>SUMIF(ENTRADA!$B:$B,$A69,ENTRADA!$G:$G)
 - SUMIFS(SALIDA!$C:$C,SALIDA!$A:$A,$A69,SALIDA!$D:$D,"L")</f>
        <v>12</v>
      </c>
      <c r="H69" s="2">
        <f>SUMIF(ENTRADA!$B:$B,$A69,ENTRADA!$H:$H)
 - SUMIFS(SALIDA!$C:$C,SALIDA!$A:$A,$A69,SALIDA!$D:$D,"XL")</f>
        <v>6</v>
      </c>
      <c r="I69" s="2">
        <f>SUMIF(ENTRADA!$B:$B,$A69,ENTRADA!$I:$I)
 - SUMIFS(SALIDA!$C:$C,SALIDA!$A:$A,$A69,SALIDA!$D:$D,"2XL")</f>
        <v>0</v>
      </c>
      <c r="J69" s="6">
        <f t="shared" si="2"/>
        <v>44</v>
      </c>
    </row>
    <row r="70" spans="1:10" x14ac:dyDescent="0.3">
      <c r="A70" s="2" t="s">
        <v>274</v>
      </c>
      <c r="B70" s="1" t="s">
        <v>103</v>
      </c>
      <c r="C70" s="7"/>
      <c r="D70" s="6">
        <f>SUMIF(ENTRADA!$B:$B,$A70,ENTRADA!$D:$D)
 - SUMIFS(SALIDA!$C:$C,SALIDA!$A:$A,$A70,SALIDA!$D:$D,"XS")</f>
        <v>0</v>
      </c>
      <c r="E70" s="2">
        <f>SUMIF(ENTRADA!$B:$B,$A70,ENTRADA!$E:$E)
 - SUMIFS(SALIDA!$C:$C,SALIDA!$A:$A,$A70,SALIDA!$D:$D,"S")</f>
        <v>5</v>
      </c>
      <c r="F70" s="2">
        <f>SUMIF(ENTRADA!$B:$B,$A70,ENTRADA!$F:$F)
 - SUMIFS(SALIDA!$C:$C,SALIDA!$A:$A,$A70,SALIDA!$D:$D,"M")</f>
        <v>8</v>
      </c>
      <c r="G70" s="2">
        <f>SUMIF(ENTRADA!$B:$B,$A70,ENTRADA!$G:$G)
 - SUMIFS(SALIDA!$C:$C,SALIDA!$A:$A,$A70,SALIDA!$D:$D,"L")</f>
        <v>3</v>
      </c>
      <c r="H70" s="2">
        <f>SUMIF(ENTRADA!$B:$B,$A70,ENTRADA!$H:$H)
 - SUMIFS(SALIDA!$C:$C,SALIDA!$A:$A,$A70,SALIDA!$D:$D,"XL")</f>
        <v>10</v>
      </c>
      <c r="I70" s="2">
        <f>SUMIF(ENTRADA!$B:$B,$A70,ENTRADA!$I:$I)
 - SUMIFS(SALIDA!$C:$C,SALIDA!$A:$A,$A70,SALIDA!$D:$D,"2XL")</f>
        <v>3</v>
      </c>
      <c r="J70" s="6">
        <f t="shared" si="2"/>
        <v>29</v>
      </c>
    </row>
    <row r="71" spans="1:10" x14ac:dyDescent="0.3">
      <c r="A71" s="2" t="s">
        <v>275</v>
      </c>
      <c r="B71" s="1" t="s">
        <v>104</v>
      </c>
      <c r="C71" s="7"/>
      <c r="D71" s="6">
        <f>SUMIF(ENTRADA!$B:$B,$A71,ENTRADA!$D:$D)
 - SUMIFS(SALIDA!$C:$C,SALIDA!$A:$A,$A71,SALIDA!$D:$D,"XS")</f>
        <v>0</v>
      </c>
      <c r="E71" s="2">
        <f>SUMIF(ENTRADA!$B:$B,$A71,ENTRADA!$E:$E)
 - SUMIFS(SALIDA!$C:$C,SALIDA!$A:$A,$A71,SALIDA!$D:$D,"S")</f>
        <v>2</v>
      </c>
      <c r="F71" s="2">
        <f>SUMIF(ENTRADA!$B:$B,$A71,ENTRADA!$F:$F)
 - SUMIFS(SALIDA!$C:$C,SALIDA!$A:$A,$A71,SALIDA!$D:$D,"M")</f>
        <v>8</v>
      </c>
      <c r="G71" s="2">
        <f>SUMIF(ENTRADA!$B:$B,$A71,ENTRADA!$G:$G)
 - SUMIFS(SALIDA!$C:$C,SALIDA!$A:$A,$A71,SALIDA!$D:$D,"L")</f>
        <v>9</v>
      </c>
      <c r="H71" s="2">
        <f>SUMIF(ENTRADA!$B:$B,$A71,ENTRADA!$H:$H)
 - SUMIFS(SALIDA!$C:$C,SALIDA!$A:$A,$A71,SALIDA!$D:$D,"XL")</f>
        <v>2</v>
      </c>
      <c r="I71" s="2">
        <f>SUMIF(ENTRADA!$B:$B,$A71,ENTRADA!$I:$I)
 - SUMIFS(SALIDA!$C:$C,SALIDA!$A:$A,$A71,SALIDA!$D:$D,"2XL")</f>
        <v>0</v>
      </c>
      <c r="J71" s="6">
        <f t="shared" si="2"/>
        <v>21</v>
      </c>
    </row>
    <row r="72" spans="1:10" x14ac:dyDescent="0.3">
      <c r="A72" s="2" t="s">
        <v>276</v>
      </c>
      <c r="B72" s="1" t="s">
        <v>105</v>
      </c>
      <c r="C72" s="7"/>
      <c r="D72" s="6">
        <f>SUMIF(ENTRADA!$B:$B,$A72,ENTRADA!$D:$D)
 - SUMIFS(SALIDA!$C:$C,SALIDA!$A:$A,$A72,SALIDA!$D:$D,"XS")</f>
        <v>0</v>
      </c>
      <c r="E72" s="2">
        <f>SUMIF(ENTRADA!$B:$B,$A72,ENTRADA!$E:$E)
 - SUMIFS(SALIDA!$C:$C,SALIDA!$A:$A,$A72,SALIDA!$D:$D,"S")</f>
        <v>9</v>
      </c>
      <c r="F72" s="2">
        <f>SUMIF(ENTRADA!$B:$B,$A72,ENTRADA!$F:$F)
 - SUMIFS(SALIDA!$C:$C,SALIDA!$A:$A,$A72,SALIDA!$D:$D,"M")</f>
        <v>1</v>
      </c>
      <c r="G72" s="2">
        <f>SUMIF(ENTRADA!$B:$B,$A72,ENTRADA!$G:$G)
 - SUMIFS(SALIDA!$C:$C,SALIDA!$A:$A,$A72,SALIDA!$D:$D,"L")</f>
        <v>2</v>
      </c>
      <c r="H72" s="2">
        <f>SUMIF(ENTRADA!$B:$B,$A72,ENTRADA!$H:$H)
 - SUMIFS(SALIDA!$C:$C,SALIDA!$A:$A,$A72,SALIDA!$D:$D,"XL")</f>
        <v>0</v>
      </c>
      <c r="I72" s="2">
        <f>SUMIF(ENTRADA!$B:$B,$A72,ENTRADA!$I:$I)
 - SUMIFS(SALIDA!$C:$C,SALIDA!$A:$A,$A72,SALIDA!$D:$D,"2XL")</f>
        <v>0</v>
      </c>
      <c r="J72" s="6">
        <f t="shared" si="2"/>
        <v>12</v>
      </c>
    </row>
    <row r="73" spans="1:10" x14ac:dyDescent="0.3">
      <c r="A73" s="2" t="s">
        <v>277</v>
      </c>
      <c r="B73" s="1" t="s">
        <v>534</v>
      </c>
      <c r="C73" s="7"/>
      <c r="D73" s="6">
        <f>SUMIF(ENTRADA!$B:$B,$A73,ENTRADA!$D:$D)
 - SUMIFS(SALIDA!$C:$C,SALIDA!$A:$A,$A73,SALIDA!$D:$D,"XS")</f>
        <v>0</v>
      </c>
      <c r="E73" s="2">
        <f>SUMIF(ENTRADA!$B:$B,$A73,ENTRADA!$E:$E)
 - SUMIFS(SALIDA!$C:$C,SALIDA!$A:$A,$A73,SALIDA!$D:$D,"S")</f>
        <v>0</v>
      </c>
      <c r="F73" s="2">
        <f>SUMIF(ENTRADA!$B:$B,$A73,ENTRADA!$F:$F)
 - SUMIFS(SALIDA!$C:$C,SALIDA!$A:$A,$A73,SALIDA!$D:$D,"M")</f>
        <v>2</v>
      </c>
      <c r="G73" s="2">
        <f>SUMIF(ENTRADA!$B:$B,$A73,ENTRADA!$G:$G)
 - SUMIFS(SALIDA!$C:$C,SALIDA!$A:$A,$A73,SALIDA!$D:$D,"L")</f>
        <v>12</v>
      </c>
      <c r="H73" s="2">
        <f>SUMIF(ENTRADA!$B:$B,$A73,ENTRADA!$H:$H)
 - SUMIFS(SALIDA!$C:$C,SALIDA!$A:$A,$A73,SALIDA!$D:$D,"XL")</f>
        <v>1</v>
      </c>
      <c r="I73" s="2">
        <f>SUMIF(ENTRADA!$B:$B,$A73,ENTRADA!$I:$I)
 - SUMIFS(SALIDA!$C:$C,SALIDA!$A:$A,$A73,SALIDA!$D:$D,"2XL")</f>
        <v>0</v>
      </c>
      <c r="J73" s="6">
        <f t="shared" si="2"/>
        <v>15</v>
      </c>
    </row>
    <row r="74" spans="1:10" x14ac:dyDescent="0.3">
      <c r="A74" s="2" t="s">
        <v>278</v>
      </c>
      <c r="B74" s="1" t="s">
        <v>106</v>
      </c>
      <c r="C74" s="7"/>
      <c r="D74" s="6">
        <f>SUMIF(ENTRADA!$B:$B,$A74,ENTRADA!$D:$D)
 - SUMIFS(SALIDA!$C:$C,SALIDA!$A:$A,$A74,SALIDA!$D:$D,"XS")</f>
        <v>0</v>
      </c>
      <c r="E74" s="2">
        <f>SUMIF(ENTRADA!$B:$B,$A74,ENTRADA!$E:$E)
 - SUMIFS(SALIDA!$C:$C,SALIDA!$A:$A,$A74,SALIDA!$D:$D,"S")</f>
        <v>0</v>
      </c>
      <c r="F74" s="2">
        <f>SUMIF(ENTRADA!$B:$B,$A74,ENTRADA!$F:$F)
 - SUMIFS(SALIDA!$C:$C,SALIDA!$A:$A,$A74,SALIDA!$D:$D,"M")</f>
        <v>0</v>
      </c>
      <c r="G74" s="2">
        <f>SUMIF(ENTRADA!$B:$B,$A74,ENTRADA!$G:$G)
 - SUMIFS(SALIDA!$C:$C,SALIDA!$A:$A,$A74,SALIDA!$D:$D,"L")</f>
        <v>0</v>
      </c>
      <c r="H74" s="2">
        <f>SUMIF(ENTRADA!$B:$B,$A74,ENTRADA!$H:$H)
 - SUMIFS(SALIDA!$C:$C,SALIDA!$A:$A,$A74,SALIDA!$D:$D,"XL")</f>
        <v>0</v>
      </c>
      <c r="I74" s="2">
        <f>SUMIF(ENTRADA!$B:$B,$A74,ENTRADA!$I:$I)
 - SUMIFS(SALIDA!$C:$C,SALIDA!$A:$A,$A74,SALIDA!$D:$D,"2XL")</f>
        <v>0</v>
      </c>
      <c r="J74" s="6">
        <f t="shared" si="2"/>
        <v>0</v>
      </c>
    </row>
    <row r="75" spans="1:10" x14ac:dyDescent="0.3">
      <c r="A75" s="2" t="s">
        <v>279</v>
      </c>
      <c r="B75" s="1" t="s">
        <v>107</v>
      </c>
      <c r="C75" s="7"/>
      <c r="D75" s="6">
        <f>SUMIF(ENTRADA!$B:$B,$A75,ENTRADA!$D:$D)
 - SUMIFS(SALIDA!$C:$C,SALIDA!$A:$A,$A75,SALIDA!$D:$D,"XS")</f>
        <v>0</v>
      </c>
      <c r="E75" s="2">
        <f>SUMIF(ENTRADA!$B:$B,$A75,ENTRADA!$E:$E)
 - SUMIFS(SALIDA!$C:$C,SALIDA!$A:$A,$A75,SALIDA!$D:$D,"S")</f>
        <v>0</v>
      </c>
      <c r="F75" s="2">
        <f>SUMIF(ENTRADA!$B:$B,$A75,ENTRADA!$F:$F)
 - SUMIFS(SALIDA!$C:$C,SALIDA!$A:$A,$A75,SALIDA!$D:$D,"M")</f>
        <v>0</v>
      </c>
      <c r="G75" s="2">
        <f>SUMIF(ENTRADA!$B:$B,$A75,ENTRADA!$G:$G)
 - SUMIFS(SALIDA!$C:$C,SALIDA!$A:$A,$A75,SALIDA!$D:$D,"L")</f>
        <v>0</v>
      </c>
      <c r="H75" s="2">
        <f>SUMIF(ENTRADA!$B:$B,$A75,ENTRADA!$H:$H)
 - SUMIFS(SALIDA!$C:$C,SALIDA!$A:$A,$A75,SALIDA!$D:$D,"XL")</f>
        <v>0</v>
      </c>
      <c r="I75" s="2">
        <f>SUMIF(ENTRADA!$B:$B,$A75,ENTRADA!$I:$I)
 - SUMIFS(SALIDA!$C:$C,SALIDA!$A:$A,$A75,SALIDA!$D:$D,"2XL")</f>
        <v>0</v>
      </c>
      <c r="J75" s="6">
        <f t="shared" si="2"/>
        <v>0</v>
      </c>
    </row>
    <row r="76" spans="1:10" x14ac:dyDescent="0.3">
      <c r="A76" s="2" t="s">
        <v>280</v>
      </c>
      <c r="B76" s="1" t="s">
        <v>108</v>
      </c>
      <c r="C76" s="7"/>
      <c r="D76" s="6">
        <f>SUMIF(ENTRADA!$B:$B,$A76,ENTRADA!$D:$D)
 - SUMIFS(SALIDA!$C:$C,SALIDA!$A:$A,$A76,SALIDA!$D:$D,"XS")</f>
        <v>0</v>
      </c>
      <c r="E76" s="2">
        <f>SUMIF(ENTRADA!$B:$B,$A76,ENTRADA!$E:$E)
 - SUMIFS(SALIDA!$C:$C,SALIDA!$A:$A,$A76,SALIDA!$D:$D,"S")</f>
        <v>0</v>
      </c>
      <c r="F76" s="2">
        <f>SUMIF(ENTRADA!$B:$B,$A76,ENTRADA!$F:$F)
 - SUMIFS(SALIDA!$C:$C,SALIDA!$A:$A,$A76,SALIDA!$D:$D,"M")</f>
        <v>11</v>
      </c>
      <c r="G76" s="2">
        <f>SUMIF(ENTRADA!$B:$B,$A76,ENTRADA!$G:$G)
 - SUMIFS(SALIDA!$C:$C,SALIDA!$A:$A,$A76,SALIDA!$D:$D,"L")</f>
        <v>8</v>
      </c>
      <c r="H76" s="2">
        <f>SUMIF(ENTRADA!$B:$B,$A76,ENTRADA!$H:$H)
 - SUMIFS(SALIDA!$C:$C,SALIDA!$A:$A,$A76,SALIDA!$D:$D,"XL")</f>
        <v>3</v>
      </c>
      <c r="I76" s="2">
        <f>SUMIF(ENTRADA!$B:$B,$A76,ENTRADA!$I:$I)
 - SUMIFS(SALIDA!$C:$C,SALIDA!$A:$A,$A76,SALIDA!$D:$D,"2XL")</f>
        <v>0</v>
      </c>
      <c r="J76" s="6">
        <f t="shared" si="2"/>
        <v>22</v>
      </c>
    </row>
    <row r="77" spans="1:10" x14ac:dyDescent="0.3">
      <c r="A77" s="2" t="s">
        <v>281</v>
      </c>
      <c r="B77" s="1" t="s">
        <v>109</v>
      </c>
      <c r="C77" s="7"/>
      <c r="D77" s="6">
        <f>SUMIF(ENTRADA!$B:$B,$A77,ENTRADA!$D:$D)
 - SUMIFS(SALIDA!$C:$C,SALIDA!$A:$A,$A77,SALIDA!$D:$D,"XS")</f>
        <v>0</v>
      </c>
      <c r="E77" s="2">
        <f>SUMIF(ENTRADA!$B:$B,$A77,ENTRADA!$E:$E)
 - SUMIFS(SALIDA!$C:$C,SALIDA!$A:$A,$A77,SALIDA!$D:$D,"S")</f>
        <v>0</v>
      </c>
      <c r="F77" s="2">
        <f>SUMIF(ENTRADA!$B:$B,$A77,ENTRADA!$F:$F)
 - SUMIFS(SALIDA!$C:$C,SALIDA!$A:$A,$A77,SALIDA!$D:$D,"M")</f>
        <v>3</v>
      </c>
      <c r="G77" s="2">
        <f>SUMIF(ENTRADA!$B:$B,$A77,ENTRADA!$G:$G)
 - SUMIFS(SALIDA!$C:$C,SALIDA!$A:$A,$A77,SALIDA!$D:$D,"L")</f>
        <v>9</v>
      </c>
      <c r="H77" s="2">
        <f>SUMIF(ENTRADA!$B:$B,$A77,ENTRADA!$H:$H)
 - SUMIFS(SALIDA!$C:$C,SALIDA!$A:$A,$A77,SALIDA!$D:$D,"XL")</f>
        <v>8</v>
      </c>
      <c r="I77" s="2">
        <f>SUMIF(ENTRADA!$B:$B,$A77,ENTRADA!$I:$I)
 - SUMIFS(SALIDA!$C:$C,SALIDA!$A:$A,$A77,SALIDA!$D:$D,"2XL")</f>
        <v>0</v>
      </c>
      <c r="J77" s="6">
        <f t="shared" si="2"/>
        <v>20</v>
      </c>
    </row>
    <row r="78" spans="1:10" x14ac:dyDescent="0.3">
      <c r="A78" s="2" t="s">
        <v>282</v>
      </c>
      <c r="B78" s="1" t="s">
        <v>110</v>
      </c>
      <c r="C78" s="7"/>
      <c r="D78" s="6">
        <f>SUMIF(ENTRADA!$B:$B,$A78,ENTRADA!$D:$D)
 - SUMIFS(SALIDA!$C:$C,SALIDA!$A:$A,$A78,SALIDA!$D:$D,"XS")</f>
        <v>0</v>
      </c>
      <c r="E78" s="2">
        <f>SUMIF(ENTRADA!$B:$B,$A78,ENTRADA!$E:$E)
 - SUMIFS(SALIDA!$C:$C,SALIDA!$A:$A,$A78,SALIDA!$D:$D,"S")</f>
        <v>0</v>
      </c>
      <c r="F78" s="2">
        <f>SUMIF(ENTRADA!$B:$B,$A78,ENTRADA!$F:$F)
 - SUMIFS(SALIDA!$C:$C,SALIDA!$A:$A,$A78,SALIDA!$D:$D,"M")</f>
        <v>0</v>
      </c>
      <c r="G78" s="2">
        <f>SUMIF(ENTRADA!$B:$B,$A78,ENTRADA!$G:$G)
 - SUMIFS(SALIDA!$C:$C,SALIDA!$A:$A,$A78,SALIDA!$D:$D,"L")</f>
        <v>-1</v>
      </c>
      <c r="H78" s="2">
        <f>SUMIF(ENTRADA!$B:$B,$A78,ENTRADA!$H:$H)
 - SUMIFS(SALIDA!$C:$C,SALIDA!$A:$A,$A78,SALIDA!$D:$D,"XL")</f>
        <v>0</v>
      </c>
      <c r="I78" s="2">
        <f>SUMIF(ENTRADA!$B:$B,$A78,ENTRADA!$I:$I)
 - SUMIFS(SALIDA!$C:$C,SALIDA!$A:$A,$A78,SALIDA!$D:$D,"2XL")</f>
        <v>0</v>
      </c>
      <c r="J78" s="6">
        <f t="shared" si="2"/>
        <v>-1</v>
      </c>
    </row>
    <row r="79" spans="1:10" x14ac:dyDescent="0.3">
      <c r="A79" s="2" t="s">
        <v>283</v>
      </c>
      <c r="B79" s="1" t="s">
        <v>111</v>
      </c>
      <c r="C79" s="7"/>
      <c r="D79" s="6">
        <f>SUMIF(ENTRADA!$B:$B,$A79,ENTRADA!$D:$D)
 - SUMIFS(SALIDA!$C:$C,SALIDA!$A:$A,$A79,SALIDA!$D:$D,"XS")</f>
        <v>0</v>
      </c>
      <c r="E79" s="2">
        <f>SUMIF(ENTRADA!$B:$B,$A79,ENTRADA!$E:$E)
 - SUMIFS(SALIDA!$C:$C,SALIDA!$A:$A,$A79,SALIDA!$D:$D,"S")</f>
        <v>0</v>
      </c>
      <c r="F79" s="2">
        <f>SUMIF(ENTRADA!$B:$B,$A79,ENTRADA!$F:$F)
 - SUMIFS(SALIDA!$C:$C,SALIDA!$A:$A,$A79,SALIDA!$D:$D,"M")</f>
        <v>0</v>
      </c>
      <c r="G79" s="2">
        <f>SUMIF(ENTRADA!$B:$B,$A79,ENTRADA!$G:$G)
 - SUMIFS(SALIDA!$C:$C,SALIDA!$A:$A,$A79,SALIDA!$D:$D,"L")</f>
        <v>0</v>
      </c>
      <c r="H79" s="2">
        <f>SUMIF(ENTRADA!$B:$B,$A79,ENTRADA!$H:$H)
 - SUMIFS(SALIDA!$C:$C,SALIDA!$A:$A,$A79,SALIDA!$D:$D,"XL")</f>
        <v>0</v>
      </c>
      <c r="I79" s="2">
        <f>SUMIF(ENTRADA!$B:$B,$A79,ENTRADA!$I:$I)
 - SUMIFS(SALIDA!$C:$C,SALIDA!$A:$A,$A79,SALIDA!$D:$D,"2XL")</f>
        <v>0</v>
      </c>
      <c r="J79" s="6">
        <f t="shared" si="2"/>
        <v>0</v>
      </c>
    </row>
    <row r="80" spans="1:10" x14ac:dyDescent="0.3">
      <c r="A80" s="2" t="s">
        <v>284</v>
      </c>
      <c r="B80" s="1" t="s">
        <v>105</v>
      </c>
      <c r="C80" s="7"/>
      <c r="D80" s="6">
        <f>SUMIF(ENTRADA!$B:$B,$A80,ENTRADA!$D:$D)
 - SUMIFS(SALIDA!$C:$C,SALIDA!$A:$A,$A80,SALIDA!$D:$D,"XS")</f>
        <v>0</v>
      </c>
      <c r="E80" s="2">
        <f>SUMIF(ENTRADA!$B:$B,$A80,ENTRADA!$E:$E)
 - SUMIFS(SALIDA!$C:$C,SALIDA!$A:$A,$A80,SALIDA!$D:$D,"S")</f>
        <v>0</v>
      </c>
      <c r="F80" s="2">
        <f>SUMIF(ENTRADA!$B:$B,$A80,ENTRADA!$F:$F)
 - SUMIFS(SALIDA!$C:$C,SALIDA!$A:$A,$A80,SALIDA!$D:$D,"M")</f>
        <v>0</v>
      </c>
      <c r="G80" s="2">
        <f>SUMIF(ENTRADA!$B:$B,$A80,ENTRADA!$G:$G)
 - SUMIFS(SALIDA!$C:$C,SALIDA!$A:$A,$A80,SALIDA!$D:$D,"L")</f>
        <v>0</v>
      </c>
      <c r="H80" s="2">
        <f>SUMIF(ENTRADA!$B:$B,$A80,ENTRADA!$H:$H)
 - SUMIFS(SALIDA!$C:$C,SALIDA!$A:$A,$A80,SALIDA!$D:$D,"XL")</f>
        <v>0</v>
      </c>
      <c r="I80" s="2">
        <f>SUMIF(ENTRADA!$B:$B,$A80,ENTRADA!$I:$I)
 - SUMIFS(SALIDA!$C:$C,SALIDA!$A:$A,$A80,SALIDA!$D:$D,"2XL")</f>
        <v>0</v>
      </c>
      <c r="J80" s="6">
        <f t="shared" si="2"/>
        <v>0</v>
      </c>
    </row>
    <row r="81" spans="1:10" x14ac:dyDescent="0.3">
      <c r="A81" s="2" t="s">
        <v>285</v>
      </c>
      <c r="B81" s="1" t="s">
        <v>112</v>
      </c>
      <c r="C81" s="7"/>
      <c r="D81" s="6">
        <f>SUMIF(ENTRADA!$B:$B,$A81,ENTRADA!$D:$D)
 - SUMIFS(SALIDA!$C:$C,SALIDA!$A:$A,$A81,SALIDA!$D:$D,"XS")</f>
        <v>0</v>
      </c>
      <c r="E81" s="2">
        <f>SUMIF(ENTRADA!$B:$B,$A81,ENTRADA!$E:$E)
 - SUMIFS(SALIDA!$C:$C,SALIDA!$A:$A,$A81,SALIDA!$D:$D,"S")</f>
        <v>0</v>
      </c>
      <c r="F81" s="2">
        <f>SUMIF(ENTRADA!$B:$B,$A81,ENTRADA!$F:$F)
 - SUMIFS(SALIDA!$C:$C,SALIDA!$A:$A,$A81,SALIDA!$D:$D,"M")</f>
        <v>0</v>
      </c>
      <c r="G81" s="2">
        <f>SUMIF(ENTRADA!$B:$B,$A81,ENTRADA!$G:$G)
 - SUMIFS(SALIDA!$C:$C,SALIDA!$A:$A,$A81,SALIDA!$D:$D,"L")</f>
        <v>0</v>
      </c>
      <c r="H81" s="2">
        <f>SUMIF(ENTRADA!$B:$B,$A81,ENTRADA!$H:$H)
 - SUMIFS(SALIDA!$C:$C,SALIDA!$A:$A,$A81,SALIDA!$D:$D,"XL")</f>
        <v>0</v>
      </c>
      <c r="I81" s="2">
        <f>SUMIF(ENTRADA!$B:$B,$A81,ENTRADA!$I:$I)
 - SUMIFS(SALIDA!$C:$C,SALIDA!$A:$A,$A81,SALIDA!$D:$D,"2XL")</f>
        <v>0</v>
      </c>
      <c r="J81" s="6">
        <f t="shared" si="2"/>
        <v>0</v>
      </c>
    </row>
    <row r="82" spans="1:10" x14ac:dyDescent="0.3">
      <c r="A82" s="2" t="s">
        <v>286</v>
      </c>
      <c r="B82" s="1" t="s">
        <v>113</v>
      </c>
      <c r="C82" s="7"/>
      <c r="D82" s="6">
        <f>SUMIF(ENTRADA!$B:$B,$A82,ENTRADA!$D:$D)
 - SUMIFS(SALIDA!$C:$C,SALIDA!$A:$A,$A82,SALIDA!$D:$D,"XS")</f>
        <v>0</v>
      </c>
      <c r="E82" s="2">
        <f>SUMIF(ENTRADA!$B:$B,$A82,ENTRADA!$E:$E)
 - SUMIFS(SALIDA!$C:$C,SALIDA!$A:$A,$A82,SALIDA!$D:$D,"S")</f>
        <v>0</v>
      </c>
      <c r="F82" s="2">
        <f>SUMIF(ENTRADA!$B:$B,$A82,ENTRADA!$F:$F)
 - SUMIFS(SALIDA!$C:$C,SALIDA!$A:$A,$A82,SALIDA!$D:$D,"M")</f>
        <v>0</v>
      </c>
      <c r="G82" s="2">
        <f>SUMIF(ENTRADA!$B:$B,$A82,ENTRADA!$G:$G)
 - SUMIFS(SALIDA!$C:$C,SALIDA!$A:$A,$A82,SALIDA!$D:$D,"L")</f>
        <v>0</v>
      </c>
      <c r="H82" s="2">
        <f>SUMIF(ENTRADA!$B:$B,$A82,ENTRADA!$H:$H)
 - SUMIFS(SALIDA!$C:$C,SALIDA!$A:$A,$A82,SALIDA!$D:$D,"XL")</f>
        <v>0</v>
      </c>
      <c r="I82" s="2">
        <f>SUMIF(ENTRADA!$B:$B,$A82,ENTRADA!$I:$I)
 - SUMIFS(SALIDA!$C:$C,SALIDA!$A:$A,$A82,SALIDA!$D:$D,"2XL")</f>
        <v>0</v>
      </c>
      <c r="J82" s="6">
        <f t="shared" si="2"/>
        <v>0</v>
      </c>
    </row>
    <row r="83" spans="1:10" x14ac:dyDescent="0.3">
      <c r="A83" s="2" t="s">
        <v>287</v>
      </c>
      <c r="B83" s="1" t="s">
        <v>114</v>
      </c>
      <c r="C83" s="7"/>
      <c r="D83" s="6">
        <f>SUMIF(ENTRADA!$B:$B,$A83,ENTRADA!$D:$D)
 - SUMIFS(SALIDA!$C:$C,SALIDA!$A:$A,$A83,SALIDA!$D:$D,"XS")</f>
        <v>0</v>
      </c>
      <c r="E83" s="2">
        <f>SUMIF(ENTRADA!$B:$B,$A83,ENTRADA!$E:$E)
 - SUMIFS(SALIDA!$C:$C,SALIDA!$A:$A,$A83,SALIDA!$D:$D,"S")</f>
        <v>0</v>
      </c>
      <c r="F83" s="2">
        <f>SUMIF(ENTRADA!$B:$B,$A83,ENTRADA!$F:$F)
 - SUMIFS(SALIDA!$C:$C,SALIDA!$A:$A,$A83,SALIDA!$D:$D,"M")</f>
        <v>6</v>
      </c>
      <c r="G83" s="2">
        <f>SUMIF(ENTRADA!$B:$B,$A83,ENTRADA!$G:$G)
 - SUMIFS(SALIDA!$C:$C,SALIDA!$A:$A,$A83,SALIDA!$D:$D,"L")</f>
        <v>7</v>
      </c>
      <c r="H83" s="2">
        <f>SUMIF(ENTRADA!$B:$B,$A83,ENTRADA!$H:$H)
 - SUMIFS(SALIDA!$C:$C,SALIDA!$A:$A,$A83,SALIDA!$D:$D,"XL")</f>
        <v>4</v>
      </c>
      <c r="I83" s="2">
        <f>SUMIF(ENTRADA!$B:$B,$A83,ENTRADA!$I:$I)
 - SUMIFS(SALIDA!$C:$C,SALIDA!$A:$A,$A83,SALIDA!$D:$D,"2XL")</f>
        <v>1</v>
      </c>
      <c r="J83" s="6">
        <f t="shared" si="2"/>
        <v>18</v>
      </c>
    </row>
    <row r="84" spans="1:10" x14ac:dyDescent="0.3">
      <c r="A84" s="2" t="s">
        <v>288</v>
      </c>
      <c r="B84" s="1" t="s">
        <v>115</v>
      </c>
      <c r="C84" s="7"/>
      <c r="D84" s="6">
        <f>SUMIF(ENTRADA!$B:$B,$A84,ENTRADA!$D:$D)
 - SUMIFS(SALIDA!$C:$C,SALIDA!$A:$A,$A84,SALIDA!$D:$D,"XS")</f>
        <v>0</v>
      </c>
      <c r="E84" s="2">
        <f>SUMIF(ENTRADA!$B:$B,$A84,ENTRADA!$E:$E)
 - SUMIFS(SALIDA!$C:$C,SALIDA!$A:$A,$A84,SALIDA!$D:$D,"S")</f>
        <v>1</v>
      </c>
      <c r="F84" s="2">
        <f>SUMIF(ENTRADA!$B:$B,$A84,ENTRADA!$F:$F)
 - SUMIFS(SALIDA!$C:$C,SALIDA!$A:$A,$A84,SALIDA!$D:$D,"M")</f>
        <v>3</v>
      </c>
      <c r="G84" s="2">
        <f>SUMIF(ENTRADA!$B:$B,$A84,ENTRADA!$G:$G)
 - SUMIFS(SALIDA!$C:$C,SALIDA!$A:$A,$A84,SALIDA!$D:$D,"L")</f>
        <v>3</v>
      </c>
      <c r="H84" s="2">
        <f>SUMIF(ENTRADA!$B:$B,$A84,ENTRADA!$H:$H)
 - SUMIFS(SALIDA!$C:$C,SALIDA!$A:$A,$A84,SALIDA!$D:$D,"XL")</f>
        <v>4</v>
      </c>
      <c r="I84" s="2">
        <f>SUMIF(ENTRADA!$B:$B,$A84,ENTRADA!$I:$I)
 - SUMIFS(SALIDA!$C:$C,SALIDA!$A:$A,$A84,SALIDA!$D:$D,"2XL")</f>
        <v>1</v>
      </c>
      <c r="J84" s="6">
        <f t="shared" si="2"/>
        <v>12</v>
      </c>
    </row>
    <row r="85" spans="1:10" x14ac:dyDescent="0.3">
      <c r="A85" s="2" t="s">
        <v>289</v>
      </c>
      <c r="B85" s="1" t="s">
        <v>116</v>
      </c>
      <c r="C85" s="7"/>
      <c r="D85" s="6">
        <f>SUMIF(ENTRADA!$B:$B,$A85,ENTRADA!$D:$D)
 - SUMIFS(SALIDA!$C:$C,SALIDA!$A:$A,$A85,SALIDA!$D:$D,"XS")</f>
        <v>0</v>
      </c>
      <c r="E85" s="2">
        <f>SUMIF(ENTRADA!$B:$B,$A85,ENTRADA!$E:$E)
 - SUMIFS(SALIDA!$C:$C,SALIDA!$A:$A,$A85,SALIDA!$D:$D,"S")</f>
        <v>1</v>
      </c>
      <c r="F85" s="2">
        <f>SUMIF(ENTRADA!$B:$B,$A85,ENTRADA!$F:$F)
 - SUMIFS(SALIDA!$C:$C,SALIDA!$A:$A,$A85,SALIDA!$D:$D,"M")</f>
        <v>4</v>
      </c>
      <c r="G85" s="2">
        <f>SUMIF(ENTRADA!$B:$B,$A85,ENTRADA!$G:$G)
 - SUMIFS(SALIDA!$C:$C,SALIDA!$A:$A,$A85,SALIDA!$D:$D,"L")</f>
        <v>1</v>
      </c>
      <c r="H85" s="2">
        <f>SUMIF(ENTRADA!$B:$B,$A85,ENTRADA!$H:$H)
 - SUMIFS(SALIDA!$C:$C,SALIDA!$A:$A,$A85,SALIDA!$D:$D,"XL")</f>
        <v>1</v>
      </c>
      <c r="I85" s="2">
        <f>SUMIF(ENTRADA!$B:$B,$A85,ENTRADA!$I:$I)
 - SUMIFS(SALIDA!$C:$C,SALIDA!$A:$A,$A85,SALIDA!$D:$D,"2XL")</f>
        <v>1</v>
      </c>
      <c r="J85" s="6">
        <f t="shared" si="2"/>
        <v>8</v>
      </c>
    </row>
    <row r="86" spans="1:10" x14ac:dyDescent="0.3">
      <c r="A86" s="2" t="s">
        <v>290</v>
      </c>
      <c r="B86" s="1" t="s">
        <v>117</v>
      </c>
      <c r="C86" s="7"/>
      <c r="D86" s="6">
        <f>SUMIF(ENTRADA!$B:$B,$A86,ENTRADA!$D:$D)
 - SUMIFS(SALIDA!$C:$C,SALIDA!$A:$A,$A86,SALIDA!$D:$D,"XS")</f>
        <v>0</v>
      </c>
      <c r="E86" s="2">
        <f>SUMIF(ENTRADA!$B:$B,$A86,ENTRADA!$E:$E)
 - SUMIFS(SALIDA!$C:$C,SALIDA!$A:$A,$A86,SALIDA!$D:$D,"S")</f>
        <v>6</v>
      </c>
      <c r="F86" s="2">
        <f>SUMIF(ENTRADA!$B:$B,$A86,ENTRADA!$F:$F)
 - SUMIFS(SALIDA!$C:$C,SALIDA!$A:$A,$A86,SALIDA!$D:$D,"M")</f>
        <v>8</v>
      </c>
      <c r="G86" s="2">
        <f>SUMIF(ENTRADA!$B:$B,$A86,ENTRADA!$G:$G)
 - SUMIFS(SALIDA!$C:$C,SALIDA!$A:$A,$A86,SALIDA!$D:$D,"L")</f>
        <v>8</v>
      </c>
      <c r="H86" s="2">
        <f>SUMIF(ENTRADA!$B:$B,$A86,ENTRADA!$H:$H)
 - SUMIFS(SALIDA!$C:$C,SALIDA!$A:$A,$A86,SALIDA!$D:$D,"XL")</f>
        <v>9</v>
      </c>
      <c r="I86" s="2">
        <f>SUMIF(ENTRADA!$B:$B,$A86,ENTRADA!$I:$I)
 - SUMIFS(SALIDA!$C:$C,SALIDA!$A:$A,$A86,SALIDA!$D:$D,"2XL")</f>
        <v>8</v>
      </c>
      <c r="J86" s="6">
        <f t="shared" si="2"/>
        <v>39</v>
      </c>
    </row>
    <row r="87" spans="1:10" x14ac:dyDescent="0.3">
      <c r="A87" s="2" t="s">
        <v>291</v>
      </c>
      <c r="B87" s="1" t="s">
        <v>118</v>
      </c>
      <c r="C87" s="7"/>
      <c r="D87" s="6">
        <f>SUMIF(ENTRADA!$B:$B,$A87,ENTRADA!$D:$D)
 - SUMIFS(SALIDA!$C:$C,SALIDA!$A:$A,$A87,SALIDA!$D:$D,"XS")</f>
        <v>0</v>
      </c>
      <c r="E87" s="2">
        <f>SUMIF(ENTRADA!$B:$B,$A87,ENTRADA!$E:$E)
 - SUMIFS(SALIDA!$C:$C,SALIDA!$A:$A,$A87,SALIDA!$D:$D,"S")</f>
        <v>0</v>
      </c>
      <c r="F87" s="2">
        <f>SUMIF(ENTRADA!$B:$B,$A87,ENTRADA!$F:$F)
 - SUMIFS(SALIDA!$C:$C,SALIDA!$A:$A,$A87,SALIDA!$D:$D,"M")</f>
        <v>0</v>
      </c>
      <c r="G87" s="2">
        <f>SUMIF(ENTRADA!$B:$B,$A87,ENTRADA!$G:$G)
 - SUMIFS(SALIDA!$C:$C,SALIDA!$A:$A,$A87,SALIDA!$D:$D,"L")</f>
        <v>2</v>
      </c>
      <c r="H87" s="2">
        <f>SUMIF(ENTRADA!$B:$B,$A87,ENTRADA!$H:$H)
 - SUMIFS(SALIDA!$C:$C,SALIDA!$A:$A,$A87,SALIDA!$D:$D,"XL")</f>
        <v>1</v>
      </c>
      <c r="I87" s="2">
        <f>SUMIF(ENTRADA!$B:$B,$A87,ENTRADA!$I:$I)
 - SUMIFS(SALIDA!$C:$C,SALIDA!$A:$A,$A87,SALIDA!$D:$D,"2XL")</f>
        <v>2</v>
      </c>
      <c r="J87" s="6">
        <f t="shared" si="2"/>
        <v>5</v>
      </c>
    </row>
    <row r="88" spans="1:10" x14ac:dyDescent="0.3">
      <c r="A88" s="2" t="s">
        <v>292</v>
      </c>
      <c r="B88" s="1" t="s">
        <v>119</v>
      </c>
      <c r="C88" s="7"/>
      <c r="D88" s="6">
        <f>SUMIF(ENTRADA!$B:$B,$A88,ENTRADA!$D:$D)
 - SUMIFS(SALIDA!$C:$C,SALIDA!$A:$A,$A88,SALIDA!$D:$D,"XS")</f>
        <v>0</v>
      </c>
      <c r="E88" s="2">
        <f>SUMIF(ENTRADA!$B:$B,$A88,ENTRADA!$E:$E)
 - SUMIFS(SALIDA!$C:$C,SALIDA!$A:$A,$A88,SALIDA!$D:$D,"S")</f>
        <v>8</v>
      </c>
      <c r="F88" s="2">
        <f>SUMIF(ENTRADA!$B:$B,$A88,ENTRADA!$F:$F)
 - SUMIFS(SALIDA!$C:$C,SALIDA!$A:$A,$A88,SALIDA!$D:$D,"M")</f>
        <v>10</v>
      </c>
      <c r="G88" s="2">
        <f>SUMIF(ENTRADA!$B:$B,$A88,ENTRADA!$G:$G)
 - SUMIFS(SALIDA!$C:$C,SALIDA!$A:$A,$A88,SALIDA!$D:$D,"L")</f>
        <v>11</v>
      </c>
      <c r="H88" s="2">
        <f>SUMIF(ENTRADA!$B:$B,$A88,ENTRADA!$H:$H)
 - SUMIFS(SALIDA!$C:$C,SALIDA!$A:$A,$A88,SALIDA!$D:$D,"XL")</f>
        <v>9</v>
      </c>
      <c r="I88" s="2">
        <f>SUMIF(ENTRADA!$B:$B,$A88,ENTRADA!$I:$I)
 - SUMIFS(SALIDA!$C:$C,SALIDA!$A:$A,$A88,SALIDA!$D:$D,"2XL")</f>
        <v>6</v>
      </c>
      <c r="J88" s="6">
        <f t="shared" si="2"/>
        <v>44</v>
      </c>
    </row>
    <row r="89" spans="1:10" x14ac:dyDescent="0.3">
      <c r="A89" s="2" t="s">
        <v>293</v>
      </c>
      <c r="B89" s="1" t="s">
        <v>120</v>
      </c>
      <c r="C89" s="7"/>
      <c r="D89" s="6">
        <f>SUMIF(ENTRADA!$B:$B,$A89,ENTRADA!$D:$D)
 - SUMIFS(SALIDA!$C:$C,SALIDA!$A:$A,$A89,SALIDA!$D:$D,"XS")</f>
        <v>0</v>
      </c>
      <c r="E89" s="2">
        <f>SUMIF(ENTRADA!$B:$B,$A89,ENTRADA!$E:$E)
 - SUMIFS(SALIDA!$C:$C,SALIDA!$A:$A,$A89,SALIDA!$D:$D,"S")</f>
        <v>8</v>
      </c>
      <c r="F89" s="2">
        <f>SUMIF(ENTRADA!$B:$B,$A89,ENTRADA!$F:$F)
 - SUMIFS(SALIDA!$C:$C,SALIDA!$A:$A,$A89,SALIDA!$D:$D,"M")</f>
        <v>21</v>
      </c>
      <c r="G89" s="2">
        <f>SUMIF(ENTRADA!$B:$B,$A89,ENTRADA!$G:$G)
 - SUMIFS(SALIDA!$C:$C,SALIDA!$A:$A,$A89,SALIDA!$D:$D,"L")</f>
        <v>23</v>
      </c>
      <c r="H89" s="2">
        <f>SUMIF(ENTRADA!$B:$B,$A89,ENTRADA!$H:$H)
 - SUMIFS(SALIDA!$C:$C,SALIDA!$A:$A,$A89,SALIDA!$D:$D,"XL")</f>
        <v>18</v>
      </c>
      <c r="I89" s="2">
        <f>SUMIF(ENTRADA!$B:$B,$A89,ENTRADA!$I:$I)
 - SUMIFS(SALIDA!$C:$C,SALIDA!$A:$A,$A89,SALIDA!$D:$D,"2XL")</f>
        <v>17</v>
      </c>
      <c r="J89" s="6">
        <f t="shared" si="2"/>
        <v>87</v>
      </c>
    </row>
    <row r="90" spans="1:10" x14ac:dyDescent="0.3">
      <c r="A90" s="2" t="s">
        <v>294</v>
      </c>
      <c r="B90" s="1" t="s">
        <v>121</v>
      </c>
      <c r="C90" s="7"/>
      <c r="D90" s="6">
        <f>SUMIF(ENTRADA!$B:$B,$A90,ENTRADA!$D:$D)
 - SUMIFS(SALIDA!$C:$C,SALIDA!$A:$A,$A90,SALIDA!$D:$D,"XS")</f>
        <v>0</v>
      </c>
      <c r="E90" s="2">
        <f>SUMIF(ENTRADA!$B:$B,$A90,ENTRADA!$E:$E)
 - SUMIFS(SALIDA!$C:$C,SALIDA!$A:$A,$A90,SALIDA!$D:$D,"S")</f>
        <v>1</v>
      </c>
      <c r="F90" s="2">
        <f>SUMIF(ENTRADA!$B:$B,$A90,ENTRADA!$F:$F)
 - SUMIFS(SALIDA!$C:$C,SALIDA!$A:$A,$A90,SALIDA!$D:$D,"M")</f>
        <v>0</v>
      </c>
      <c r="G90" s="2">
        <f>SUMIF(ENTRADA!$B:$B,$A90,ENTRADA!$G:$G)
 - SUMIFS(SALIDA!$C:$C,SALIDA!$A:$A,$A90,SALIDA!$D:$D,"L")</f>
        <v>1</v>
      </c>
      <c r="H90" s="2">
        <f>SUMIF(ENTRADA!$B:$B,$A90,ENTRADA!$H:$H)
 - SUMIFS(SALIDA!$C:$C,SALIDA!$A:$A,$A90,SALIDA!$D:$D,"XL")</f>
        <v>0</v>
      </c>
      <c r="I90" s="2">
        <f>SUMIF(ENTRADA!$B:$B,$A90,ENTRADA!$I:$I)
 - SUMIFS(SALIDA!$C:$C,SALIDA!$A:$A,$A90,SALIDA!$D:$D,"2XL")</f>
        <v>0</v>
      </c>
      <c r="J90" s="6">
        <f t="shared" si="2"/>
        <v>2</v>
      </c>
    </row>
    <row r="91" spans="1:10" x14ac:dyDescent="0.3">
      <c r="A91" s="2" t="s">
        <v>295</v>
      </c>
      <c r="B91" s="1" t="s">
        <v>122</v>
      </c>
      <c r="C91" s="7"/>
      <c r="D91" s="6">
        <f>SUMIF(ENTRADA!$B:$B,$A91,ENTRADA!$D:$D)
 - SUMIFS(SALIDA!$C:$C,SALIDA!$A:$A,$A91,SALIDA!$D:$D,"XS")</f>
        <v>0</v>
      </c>
      <c r="E91" s="2">
        <f>SUMIF(ENTRADA!$B:$B,$A91,ENTRADA!$E:$E)
 - SUMIFS(SALIDA!$C:$C,SALIDA!$A:$A,$A91,SALIDA!$D:$D,"S")</f>
        <v>1</v>
      </c>
      <c r="F91" s="2">
        <f>SUMIF(ENTRADA!$B:$B,$A91,ENTRADA!$F:$F)
 - SUMIFS(SALIDA!$C:$C,SALIDA!$A:$A,$A91,SALIDA!$D:$D,"M")</f>
        <v>3</v>
      </c>
      <c r="G91" s="2">
        <f>SUMIF(ENTRADA!$B:$B,$A91,ENTRADA!$G:$G)
 - SUMIFS(SALIDA!$C:$C,SALIDA!$A:$A,$A91,SALIDA!$D:$D,"L")</f>
        <v>0</v>
      </c>
      <c r="H91" s="2">
        <f>SUMIF(ENTRADA!$B:$B,$A91,ENTRADA!$H:$H)
 - SUMIFS(SALIDA!$C:$C,SALIDA!$A:$A,$A91,SALIDA!$D:$D,"XL")</f>
        <v>3</v>
      </c>
      <c r="I91" s="2">
        <f>SUMIF(ENTRADA!$B:$B,$A91,ENTRADA!$I:$I)
 - SUMIFS(SALIDA!$C:$C,SALIDA!$A:$A,$A91,SALIDA!$D:$D,"2XL")</f>
        <v>0</v>
      </c>
      <c r="J91" s="6">
        <f t="shared" si="2"/>
        <v>7</v>
      </c>
    </row>
    <row r="92" spans="1:10" x14ac:dyDescent="0.3">
      <c r="A92" s="2" t="s">
        <v>296</v>
      </c>
      <c r="B92" s="1" t="s">
        <v>123</v>
      </c>
      <c r="C92" s="7"/>
      <c r="D92" s="6">
        <f>SUMIF(ENTRADA!$B:$B,$A92,ENTRADA!$D:$D)
 - SUMIFS(SALIDA!$C:$C,SALIDA!$A:$A,$A92,SALIDA!$D:$D,"XS")</f>
        <v>0</v>
      </c>
      <c r="E92" s="2">
        <f>SUMIF(ENTRADA!$B:$B,$A92,ENTRADA!$E:$E)
 - SUMIFS(SALIDA!$C:$C,SALIDA!$A:$A,$A92,SALIDA!$D:$D,"S")</f>
        <v>0</v>
      </c>
      <c r="F92" s="2">
        <f>SUMIF(ENTRADA!$B:$B,$A92,ENTRADA!$F:$F)
 - SUMIFS(SALIDA!$C:$C,SALIDA!$A:$A,$A92,SALIDA!$D:$D,"M")</f>
        <v>0</v>
      </c>
      <c r="G92" s="2">
        <f>SUMIF(ENTRADA!$B:$B,$A92,ENTRADA!$G:$G)
 - SUMIFS(SALIDA!$C:$C,SALIDA!$A:$A,$A92,SALIDA!$D:$D,"L")</f>
        <v>0</v>
      </c>
      <c r="H92" s="2">
        <f>SUMIF(ENTRADA!$B:$B,$A92,ENTRADA!$H:$H)
 - SUMIFS(SALIDA!$C:$C,SALIDA!$A:$A,$A92,SALIDA!$D:$D,"XL")</f>
        <v>0</v>
      </c>
      <c r="I92" s="2">
        <f>SUMIF(ENTRADA!$B:$B,$A92,ENTRADA!$I:$I)
 - SUMIFS(SALIDA!$C:$C,SALIDA!$A:$A,$A92,SALIDA!$D:$D,"2XL")</f>
        <v>0</v>
      </c>
      <c r="J92" s="6">
        <f t="shared" si="2"/>
        <v>0</v>
      </c>
    </row>
    <row r="93" spans="1:10" x14ac:dyDescent="0.3">
      <c r="A93" s="2" t="s">
        <v>297</v>
      </c>
      <c r="B93" s="1" t="s">
        <v>124</v>
      </c>
      <c r="C93" s="7"/>
      <c r="D93" s="6">
        <f>SUMIF(ENTRADA!$B:$B,$A93,ENTRADA!$D:$D)
 - SUMIFS(SALIDA!$C:$C,SALIDA!$A:$A,$A93,SALIDA!$D:$D,"XS")</f>
        <v>0</v>
      </c>
      <c r="E93" s="2">
        <f>SUMIF(ENTRADA!$B:$B,$A93,ENTRADA!$E:$E)
 - SUMIFS(SALIDA!$C:$C,SALIDA!$A:$A,$A93,SALIDA!$D:$D,"S")</f>
        <v>0</v>
      </c>
      <c r="F93" s="2">
        <f>SUMIF(ENTRADA!$B:$B,$A93,ENTRADA!$F:$F)
 - SUMIFS(SALIDA!$C:$C,SALIDA!$A:$A,$A93,SALIDA!$D:$D,"M")</f>
        <v>0</v>
      </c>
      <c r="G93" s="2">
        <f>SUMIF(ENTRADA!$B:$B,$A93,ENTRADA!$G:$G)
 - SUMIFS(SALIDA!$C:$C,SALIDA!$A:$A,$A93,SALIDA!$D:$D,"L")</f>
        <v>0</v>
      </c>
      <c r="H93" s="2">
        <f>SUMIF(ENTRADA!$B:$B,$A93,ENTRADA!$H:$H)
 - SUMIFS(SALIDA!$C:$C,SALIDA!$A:$A,$A93,SALIDA!$D:$D,"XL")</f>
        <v>0</v>
      </c>
      <c r="I93" s="2">
        <f>SUMIF(ENTRADA!$B:$B,$A93,ENTRADA!$I:$I)
 - SUMIFS(SALIDA!$C:$C,SALIDA!$A:$A,$A93,SALIDA!$D:$D,"2XL")</f>
        <v>0</v>
      </c>
      <c r="J93" s="6">
        <f t="shared" si="2"/>
        <v>0</v>
      </c>
    </row>
    <row r="94" spans="1:10" x14ac:dyDescent="0.3">
      <c r="A94" s="2" t="s">
        <v>298</v>
      </c>
      <c r="B94" s="1" t="s">
        <v>125</v>
      </c>
      <c r="C94" s="7"/>
      <c r="D94" s="6">
        <f>SUMIF(ENTRADA!$B:$B,$A94,ENTRADA!$D:$D)
 - SUMIFS(SALIDA!$C:$C,SALIDA!$A:$A,$A94,SALIDA!$D:$D,"XS")</f>
        <v>0</v>
      </c>
      <c r="E94" s="2">
        <f>SUMIF(ENTRADA!$B:$B,$A94,ENTRADA!$E:$E)
 - SUMIFS(SALIDA!$C:$C,SALIDA!$A:$A,$A94,SALIDA!$D:$D,"S")</f>
        <v>0</v>
      </c>
      <c r="F94" s="2">
        <f>SUMIF(ENTRADA!$B:$B,$A94,ENTRADA!$F:$F)
 - SUMIFS(SALIDA!$C:$C,SALIDA!$A:$A,$A94,SALIDA!$D:$D,"M")</f>
        <v>0</v>
      </c>
      <c r="G94" s="2">
        <f>SUMIF(ENTRADA!$B:$B,$A94,ENTRADA!$G:$G)
 - SUMIFS(SALIDA!$C:$C,SALIDA!$A:$A,$A94,SALIDA!$D:$D,"L")</f>
        <v>0</v>
      </c>
      <c r="H94" s="2">
        <f>SUMIF(ENTRADA!$B:$B,$A94,ENTRADA!$H:$H)
 - SUMIFS(SALIDA!$C:$C,SALIDA!$A:$A,$A94,SALIDA!$D:$D,"XL")</f>
        <v>0</v>
      </c>
      <c r="I94" s="2">
        <f>SUMIF(ENTRADA!$B:$B,$A94,ENTRADA!$I:$I)
 - SUMIFS(SALIDA!$C:$C,SALIDA!$A:$A,$A94,SALIDA!$D:$D,"2XL")</f>
        <v>0</v>
      </c>
      <c r="J94" s="6">
        <f t="shared" si="2"/>
        <v>0</v>
      </c>
    </row>
    <row r="95" spans="1:10" x14ac:dyDescent="0.3">
      <c r="A95" s="2" t="s">
        <v>299</v>
      </c>
      <c r="B95" s="1" t="s">
        <v>126</v>
      </c>
      <c r="C95" s="7"/>
      <c r="D95" s="6">
        <f>SUMIF(ENTRADA!$B:$B,$A95,ENTRADA!$D:$D)
 - SUMIFS(SALIDA!$C:$C,SALIDA!$A:$A,$A95,SALIDA!$D:$D,"XS")</f>
        <v>0</v>
      </c>
      <c r="E95" s="2">
        <f>SUMIF(ENTRADA!$B:$B,$A95,ENTRADA!$E:$E)
 - SUMIFS(SALIDA!$C:$C,SALIDA!$A:$A,$A95,SALIDA!$D:$D,"S")</f>
        <v>0</v>
      </c>
      <c r="F95" s="2">
        <f>SUMIF(ENTRADA!$B:$B,$A95,ENTRADA!$F:$F)
 - SUMIFS(SALIDA!$C:$C,SALIDA!$A:$A,$A95,SALIDA!$D:$D,"M")</f>
        <v>0</v>
      </c>
      <c r="G95" s="2">
        <f>SUMIF(ENTRADA!$B:$B,$A95,ENTRADA!$G:$G)
 - SUMIFS(SALIDA!$C:$C,SALIDA!$A:$A,$A95,SALIDA!$D:$D,"L")</f>
        <v>0</v>
      </c>
      <c r="H95" s="2">
        <f>SUMIF(ENTRADA!$B:$B,$A95,ENTRADA!$H:$H)
 - SUMIFS(SALIDA!$C:$C,SALIDA!$A:$A,$A95,SALIDA!$D:$D,"XL")</f>
        <v>0</v>
      </c>
      <c r="I95" s="2">
        <f>SUMIF(ENTRADA!$B:$B,$A95,ENTRADA!$I:$I)
 - SUMIFS(SALIDA!$C:$C,SALIDA!$A:$A,$A95,SALIDA!$D:$D,"2XL")</f>
        <v>0</v>
      </c>
      <c r="J95" s="6">
        <f t="shared" si="2"/>
        <v>0</v>
      </c>
    </row>
    <row r="96" spans="1:10" x14ac:dyDescent="0.3">
      <c r="A96" s="2" t="s">
        <v>300</v>
      </c>
      <c r="B96" s="1" t="s">
        <v>127</v>
      </c>
      <c r="C96" s="7"/>
      <c r="D96" s="6">
        <f>SUMIF(ENTRADA!$B:$B,$A96,ENTRADA!$D:$D)
 - SUMIFS(SALIDA!$C:$C,SALIDA!$A:$A,$A96,SALIDA!$D:$D,"XS")</f>
        <v>0</v>
      </c>
      <c r="E96" s="2">
        <f>SUMIF(ENTRADA!$B:$B,$A96,ENTRADA!$E:$E)
 - SUMIFS(SALIDA!$C:$C,SALIDA!$A:$A,$A96,SALIDA!$D:$D,"S")</f>
        <v>0</v>
      </c>
      <c r="F96" s="2">
        <f>SUMIF(ENTRADA!$B:$B,$A96,ENTRADA!$F:$F)
 - SUMIFS(SALIDA!$C:$C,SALIDA!$A:$A,$A96,SALIDA!$D:$D,"M")</f>
        <v>0</v>
      </c>
      <c r="G96" s="2">
        <f>SUMIF(ENTRADA!$B:$B,$A96,ENTRADA!$G:$G)
 - SUMIFS(SALIDA!$C:$C,SALIDA!$A:$A,$A96,SALIDA!$D:$D,"L")</f>
        <v>0</v>
      </c>
      <c r="H96" s="2">
        <f>SUMIF(ENTRADA!$B:$B,$A96,ENTRADA!$H:$H)
 - SUMIFS(SALIDA!$C:$C,SALIDA!$A:$A,$A96,SALIDA!$D:$D,"XL")</f>
        <v>0</v>
      </c>
      <c r="I96" s="2">
        <f>SUMIF(ENTRADA!$B:$B,$A96,ENTRADA!$I:$I)
 - SUMIFS(SALIDA!$C:$C,SALIDA!$A:$A,$A96,SALIDA!$D:$D,"2XL")</f>
        <v>0</v>
      </c>
      <c r="J96" s="6">
        <f t="shared" si="2"/>
        <v>0</v>
      </c>
    </row>
    <row r="97" spans="1:10" x14ac:dyDescent="0.3">
      <c r="A97" s="2" t="s">
        <v>301</v>
      </c>
      <c r="B97" s="1" t="s">
        <v>128</v>
      </c>
      <c r="C97" s="7"/>
      <c r="D97" s="6">
        <f>SUMIF(ENTRADA!$B:$B,$A97,ENTRADA!$D:$D)
 - SUMIFS(SALIDA!$C:$C,SALIDA!$A:$A,$A97,SALIDA!$D:$D,"XS")</f>
        <v>0</v>
      </c>
      <c r="E97" s="2">
        <f>SUMIF(ENTRADA!$B:$B,$A97,ENTRADA!$E:$E)
 - SUMIFS(SALIDA!$C:$C,SALIDA!$A:$A,$A97,SALIDA!$D:$D,"S")</f>
        <v>0</v>
      </c>
      <c r="F97" s="2">
        <f>SUMIF(ENTRADA!$B:$B,$A97,ENTRADA!$F:$F)
 - SUMIFS(SALIDA!$C:$C,SALIDA!$A:$A,$A97,SALIDA!$D:$D,"M")</f>
        <v>-1</v>
      </c>
      <c r="G97" s="2">
        <f>SUMIF(ENTRADA!$B:$B,$A97,ENTRADA!$G:$G)
 - SUMIFS(SALIDA!$C:$C,SALIDA!$A:$A,$A97,SALIDA!$D:$D,"L")</f>
        <v>0</v>
      </c>
      <c r="H97" s="2">
        <f>SUMIF(ENTRADA!$B:$B,$A97,ENTRADA!$H:$H)
 - SUMIFS(SALIDA!$C:$C,SALIDA!$A:$A,$A97,SALIDA!$D:$D,"XL")</f>
        <v>0</v>
      </c>
      <c r="I97" s="2">
        <f>SUMIF(ENTRADA!$B:$B,$A97,ENTRADA!$I:$I)
 - SUMIFS(SALIDA!$C:$C,SALIDA!$A:$A,$A97,SALIDA!$D:$D,"2XL")</f>
        <v>0</v>
      </c>
      <c r="J97" s="6">
        <f t="shared" si="2"/>
        <v>-1</v>
      </c>
    </row>
    <row r="98" spans="1:10" x14ac:dyDescent="0.3">
      <c r="A98" s="2" t="s">
        <v>302</v>
      </c>
      <c r="B98" s="1" t="s">
        <v>129</v>
      </c>
      <c r="C98" s="7"/>
      <c r="D98" s="6">
        <f>SUMIF(ENTRADA!$B:$B,$A98,ENTRADA!$D:$D)
 - SUMIFS(SALIDA!$C:$C,SALIDA!$A:$A,$A98,SALIDA!$D:$D,"XS")</f>
        <v>0</v>
      </c>
      <c r="E98" s="2">
        <f>SUMIF(ENTRADA!$B:$B,$A98,ENTRADA!$E:$E)
 - SUMIFS(SALIDA!$C:$C,SALIDA!$A:$A,$A98,SALIDA!$D:$D,"S")</f>
        <v>0</v>
      </c>
      <c r="F98" s="2">
        <f>SUMIF(ENTRADA!$B:$B,$A98,ENTRADA!$F:$F)
 - SUMIFS(SALIDA!$C:$C,SALIDA!$A:$A,$A98,SALIDA!$D:$D,"M")</f>
        <v>0</v>
      </c>
      <c r="G98" s="2">
        <f>SUMIF(ENTRADA!$B:$B,$A98,ENTRADA!$G:$G)
 - SUMIFS(SALIDA!$C:$C,SALIDA!$A:$A,$A98,SALIDA!$D:$D,"L")</f>
        <v>0</v>
      </c>
      <c r="H98" s="2">
        <f>SUMIF(ENTRADA!$B:$B,$A98,ENTRADA!$H:$H)
 - SUMIFS(SALIDA!$C:$C,SALIDA!$A:$A,$A98,SALIDA!$D:$D,"XL")</f>
        <v>0</v>
      </c>
      <c r="I98" s="2">
        <f>SUMIF(ENTRADA!$B:$B,$A98,ENTRADA!$I:$I)
 - SUMIFS(SALIDA!$C:$C,SALIDA!$A:$A,$A98,SALIDA!$D:$D,"2XL")</f>
        <v>0</v>
      </c>
      <c r="J98" s="6">
        <f t="shared" ref="J98:J129" si="3">SUM(D98:I98)</f>
        <v>0</v>
      </c>
    </row>
    <row r="99" spans="1:10" x14ac:dyDescent="0.3">
      <c r="A99" s="2" t="s">
        <v>303</v>
      </c>
      <c r="B99" s="1" t="s">
        <v>130</v>
      </c>
      <c r="C99" s="7"/>
      <c r="D99" s="6">
        <f>SUMIF(ENTRADA!$B:$B,$A99,ENTRADA!$D:$D)
 - SUMIFS(SALIDA!$C:$C,SALIDA!$A:$A,$A99,SALIDA!$D:$D,"XS")</f>
        <v>0</v>
      </c>
      <c r="E99" s="2">
        <f>SUMIF(ENTRADA!$B:$B,$A99,ENTRADA!$E:$E)
 - SUMIFS(SALIDA!$C:$C,SALIDA!$A:$A,$A99,SALIDA!$D:$D,"S")</f>
        <v>0</v>
      </c>
      <c r="F99" s="2">
        <f>SUMIF(ENTRADA!$B:$B,$A99,ENTRADA!$F:$F)
 - SUMIFS(SALIDA!$C:$C,SALIDA!$A:$A,$A99,SALIDA!$D:$D,"M")</f>
        <v>0</v>
      </c>
      <c r="G99" s="2">
        <f>SUMIF(ENTRADA!$B:$B,$A99,ENTRADA!$G:$G)
 - SUMIFS(SALIDA!$C:$C,SALIDA!$A:$A,$A99,SALIDA!$D:$D,"L")</f>
        <v>0</v>
      </c>
      <c r="H99" s="2">
        <f>SUMIF(ENTRADA!$B:$B,$A99,ENTRADA!$H:$H)
 - SUMIFS(SALIDA!$C:$C,SALIDA!$A:$A,$A99,SALIDA!$D:$D,"XL")</f>
        <v>0</v>
      </c>
      <c r="I99" s="2">
        <f>SUMIF(ENTRADA!$B:$B,$A99,ENTRADA!$I:$I)
 - SUMIFS(SALIDA!$C:$C,SALIDA!$A:$A,$A99,SALIDA!$D:$D,"2XL")</f>
        <v>0</v>
      </c>
      <c r="J99" s="6">
        <f t="shared" si="3"/>
        <v>0</v>
      </c>
    </row>
    <row r="100" spans="1:10" x14ac:dyDescent="0.3">
      <c r="A100" s="2" t="s">
        <v>304</v>
      </c>
      <c r="B100" s="1" t="s">
        <v>131</v>
      </c>
      <c r="C100" s="7"/>
      <c r="D100" s="6">
        <f>SUMIF(ENTRADA!$B:$B,$A100,ENTRADA!$D:$D)
 - SUMIFS(SALIDA!$C:$C,SALIDA!$A:$A,$A100,SALIDA!$D:$D,"XS")</f>
        <v>0</v>
      </c>
      <c r="E100" s="2">
        <f>SUMIF(ENTRADA!$B:$B,$A100,ENTRADA!$E:$E)
 - SUMIFS(SALIDA!$C:$C,SALIDA!$A:$A,$A100,SALIDA!$D:$D,"S")</f>
        <v>1</v>
      </c>
      <c r="F100" s="2">
        <f>SUMIF(ENTRADA!$B:$B,$A100,ENTRADA!$F:$F)
 - SUMIFS(SALIDA!$C:$C,SALIDA!$A:$A,$A100,SALIDA!$D:$D,"M")</f>
        <v>3</v>
      </c>
      <c r="G100" s="2">
        <f>SUMIF(ENTRADA!$B:$B,$A100,ENTRADA!$G:$G)
 - SUMIFS(SALIDA!$C:$C,SALIDA!$A:$A,$A100,SALIDA!$D:$D,"L")</f>
        <v>8</v>
      </c>
      <c r="H100" s="2">
        <f>SUMIF(ENTRADA!$B:$B,$A100,ENTRADA!$H:$H)
 - SUMIFS(SALIDA!$C:$C,SALIDA!$A:$A,$A100,SALIDA!$D:$D,"XL")</f>
        <v>6</v>
      </c>
      <c r="I100" s="2">
        <f>SUMIF(ENTRADA!$B:$B,$A100,ENTRADA!$I:$I)
 - SUMIFS(SALIDA!$C:$C,SALIDA!$A:$A,$A100,SALIDA!$D:$D,"2XL")</f>
        <v>2</v>
      </c>
      <c r="J100" s="6">
        <f t="shared" si="3"/>
        <v>20</v>
      </c>
    </row>
    <row r="101" spans="1:10" x14ac:dyDescent="0.3">
      <c r="A101" s="2" t="s">
        <v>305</v>
      </c>
      <c r="B101" s="1" t="s">
        <v>132</v>
      </c>
      <c r="C101" s="7"/>
      <c r="D101" s="6">
        <f>SUMIF(ENTRADA!$B:$B,$A101,ENTRADA!$D:$D)
 - SUMIFS(SALIDA!$C:$C,SALIDA!$A:$A,$A101,SALIDA!$D:$D,"XS")</f>
        <v>0</v>
      </c>
      <c r="E101" s="2">
        <f>SUMIF(ENTRADA!$B:$B,$A101,ENTRADA!$E:$E)
 - SUMIFS(SALIDA!$C:$C,SALIDA!$A:$A,$A101,SALIDA!$D:$D,"S")</f>
        <v>1</v>
      </c>
      <c r="F101" s="2">
        <f>SUMIF(ENTRADA!$B:$B,$A101,ENTRADA!$F:$F)
 - SUMIFS(SALIDA!$C:$C,SALIDA!$A:$A,$A101,SALIDA!$D:$D,"M")</f>
        <v>2</v>
      </c>
      <c r="G101" s="2">
        <f>SUMIF(ENTRADA!$B:$B,$A101,ENTRADA!$G:$G)
 - SUMIFS(SALIDA!$C:$C,SALIDA!$A:$A,$A101,SALIDA!$D:$D,"L")</f>
        <v>3</v>
      </c>
      <c r="H101" s="2">
        <f>SUMIF(ENTRADA!$B:$B,$A101,ENTRADA!$H:$H)
 - SUMIFS(SALIDA!$C:$C,SALIDA!$A:$A,$A101,SALIDA!$D:$D,"XL")</f>
        <v>9</v>
      </c>
      <c r="I101" s="2">
        <f>SUMIF(ENTRADA!$B:$B,$A101,ENTRADA!$I:$I)
 - SUMIFS(SALIDA!$C:$C,SALIDA!$A:$A,$A101,SALIDA!$D:$D,"2XL")</f>
        <v>1</v>
      </c>
      <c r="J101" s="6">
        <f t="shared" si="3"/>
        <v>16</v>
      </c>
    </row>
    <row r="102" spans="1:10" x14ac:dyDescent="0.3">
      <c r="A102" s="2" t="s">
        <v>306</v>
      </c>
      <c r="B102" s="1" t="s">
        <v>133</v>
      </c>
      <c r="C102" s="7"/>
      <c r="D102" s="6">
        <f>SUMIF(ENTRADA!$B:$B,$A102,ENTRADA!$D:$D)
 - SUMIFS(SALIDA!$C:$C,SALIDA!$A:$A,$A102,SALIDA!$D:$D,"XS")</f>
        <v>0</v>
      </c>
      <c r="E102" s="2">
        <f>SUMIF(ENTRADA!$B:$B,$A102,ENTRADA!$E:$E)
 - SUMIFS(SALIDA!$C:$C,SALIDA!$A:$A,$A102,SALIDA!$D:$D,"S")</f>
        <v>0</v>
      </c>
      <c r="F102" s="2">
        <f>SUMIF(ENTRADA!$B:$B,$A102,ENTRADA!$F:$F)
 - SUMIFS(SALIDA!$C:$C,SALIDA!$A:$A,$A102,SALIDA!$D:$D,"M")</f>
        <v>0</v>
      </c>
      <c r="G102" s="2">
        <f>SUMIF(ENTRADA!$B:$B,$A102,ENTRADA!$G:$G)
 - SUMIFS(SALIDA!$C:$C,SALIDA!$A:$A,$A102,SALIDA!$D:$D,"L")</f>
        <v>3</v>
      </c>
      <c r="H102" s="2">
        <f>SUMIF(ENTRADA!$B:$B,$A102,ENTRADA!$H:$H)
 - SUMIFS(SALIDA!$C:$C,SALIDA!$A:$A,$A102,SALIDA!$D:$D,"XL")</f>
        <v>4</v>
      </c>
      <c r="I102" s="2">
        <f>SUMIF(ENTRADA!$B:$B,$A102,ENTRADA!$I:$I)
 - SUMIFS(SALIDA!$C:$C,SALIDA!$A:$A,$A102,SALIDA!$D:$D,"2XL")</f>
        <v>0</v>
      </c>
      <c r="J102" s="6">
        <f t="shared" si="3"/>
        <v>7</v>
      </c>
    </row>
    <row r="103" spans="1:10" x14ac:dyDescent="0.3">
      <c r="A103" s="2" t="s">
        <v>307</v>
      </c>
      <c r="B103" s="1" t="s">
        <v>134</v>
      </c>
      <c r="C103" s="7"/>
      <c r="D103" s="6">
        <f>SUMIF(ENTRADA!$B:$B,$A103,ENTRADA!$D:$D)
 - SUMIFS(SALIDA!$C:$C,SALIDA!$A:$A,$A103,SALIDA!$D:$D,"XS")</f>
        <v>0</v>
      </c>
      <c r="E103" s="2">
        <f>SUMIF(ENTRADA!$B:$B,$A103,ENTRADA!$E:$E)
 - SUMIFS(SALIDA!$C:$C,SALIDA!$A:$A,$A103,SALIDA!$D:$D,"S")</f>
        <v>0</v>
      </c>
      <c r="F103" s="2">
        <f>SUMIF(ENTRADA!$B:$B,$A103,ENTRADA!$F:$F)
 - SUMIFS(SALIDA!$C:$C,SALIDA!$A:$A,$A103,SALIDA!$D:$D,"M")</f>
        <v>1</v>
      </c>
      <c r="G103" s="2">
        <f>SUMIF(ENTRADA!$B:$B,$A103,ENTRADA!$G:$G)
 - SUMIFS(SALIDA!$C:$C,SALIDA!$A:$A,$A103,SALIDA!$D:$D,"L")</f>
        <v>0</v>
      </c>
      <c r="H103" s="2">
        <f>SUMIF(ENTRADA!$B:$B,$A103,ENTRADA!$H:$H)
 - SUMIFS(SALIDA!$C:$C,SALIDA!$A:$A,$A103,SALIDA!$D:$D,"XL")</f>
        <v>0</v>
      </c>
      <c r="I103" s="2">
        <f>SUMIF(ENTRADA!$B:$B,$A103,ENTRADA!$I:$I)
 - SUMIFS(SALIDA!$C:$C,SALIDA!$A:$A,$A103,SALIDA!$D:$D,"2XL")</f>
        <v>0</v>
      </c>
      <c r="J103" s="6">
        <f t="shared" si="3"/>
        <v>1</v>
      </c>
    </row>
    <row r="104" spans="1:10" x14ac:dyDescent="0.3">
      <c r="A104" s="2" t="s">
        <v>308</v>
      </c>
      <c r="B104" s="1" t="s">
        <v>135</v>
      </c>
      <c r="C104" s="7"/>
      <c r="D104" s="6">
        <f>SUMIF(ENTRADA!$B:$B,$A104,ENTRADA!$D:$D)
 - SUMIFS(SALIDA!$C:$C,SALIDA!$A:$A,$A104,SALIDA!$D:$D,"XS")</f>
        <v>0</v>
      </c>
      <c r="E104" s="2">
        <f>SUMIF(ENTRADA!$B:$B,$A104,ENTRADA!$E:$E)
 - SUMIFS(SALIDA!$C:$C,SALIDA!$A:$A,$A104,SALIDA!$D:$D,"S")</f>
        <v>1</v>
      </c>
      <c r="F104" s="2">
        <f>SUMIF(ENTRADA!$B:$B,$A104,ENTRADA!$F:$F)
 - SUMIFS(SALIDA!$C:$C,SALIDA!$A:$A,$A104,SALIDA!$D:$D,"M")</f>
        <v>0</v>
      </c>
      <c r="G104" s="2">
        <f>SUMIF(ENTRADA!$B:$B,$A104,ENTRADA!$G:$G)
 - SUMIFS(SALIDA!$C:$C,SALIDA!$A:$A,$A104,SALIDA!$D:$D,"L")</f>
        <v>0</v>
      </c>
      <c r="H104" s="2">
        <f>SUMIF(ENTRADA!$B:$B,$A104,ENTRADA!$H:$H)
 - SUMIFS(SALIDA!$C:$C,SALIDA!$A:$A,$A104,SALIDA!$D:$D,"XL")</f>
        <v>10</v>
      </c>
      <c r="I104" s="2">
        <f>SUMIF(ENTRADA!$B:$B,$A104,ENTRADA!$I:$I)
 - SUMIFS(SALIDA!$C:$C,SALIDA!$A:$A,$A104,SALIDA!$D:$D,"2XL")</f>
        <v>0</v>
      </c>
      <c r="J104" s="6">
        <f t="shared" si="3"/>
        <v>11</v>
      </c>
    </row>
    <row r="105" spans="1:10" x14ac:dyDescent="0.3">
      <c r="A105" s="2" t="s">
        <v>309</v>
      </c>
      <c r="B105" s="1" t="s">
        <v>136</v>
      </c>
      <c r="C105" s="7"/>
      <c r="D105" s="6">
        <f>SUMIF(ENTRADA!$B:$B,$A105,ENTRADA!$D:$D)
 - SUMIFS(SALIDA!$C:$C,SALIDA!$A:$A,$A105,SALIDA!$D:$D,"XS")</f>
        <v>0</v>
      </c>
      <c r="E105" s="2">
        <f>SUMIF(ENTRADA!$B:$B,$A105,ENTRADA!$E:$E)
 - SUMIFS(SALIDA!$C:$C,SALIDA!$A:$A,$A105,SALIDA!$D:$D,"S")</f>
        <v>0</v>
      </c>
      <c r="F105" s="2">
        <f>SUMIF(ENTRADA!$B:$B,$A105,ENTRADA!$F:$F)
 - SUMIFS(SALIDA!$C:$C,SALIDA!$A:$A,$A105,SALIDA!$D:$D,"M")</f>
        <v>0</v>
      </c>
      <c r="G105" s="2">
        <f>SUMIF(ENTRADA!$B:$B,$A105,ENTRADA!$G:$G)
 - SUMIFS(SALIDA!$C:$C,SALIDA!$A:$A,$A105,SALIDA!$D:$D,"L")</f>
        <v>0</v>
      </c>
      <c r="H105" s="2">
        <f>SUMIF(ENTRADA!$B:$B,$A105,ENTRADA!$H:$H)
 - SUMIFS(SALIDA!$C:$C,SALIDA!$A:$A,$A105,SALIDA!$D:$D,"XL")</f>
        <v>0</v>
      </c>
      <c r="I105" s="2">
        <f>SUMIF(ENTRADA!$B:$B,$A105,ENTRADA!$I:$I)
 - SUMIFS(SALIDA!$C:$C,SALIDA!$A:$A,$A105,SALIDA!$D:$D,"2XL")</f>
        <v>0</v>
      </c>
      <c r="J105" s="6">
        <f t="shared" si="3"/>
        <v>0</v>
      </c>
    </row>
    <row r="106" spans="1:10" x14ac:dyDescent="0.3">
      <c r="A106" s="2" t="s">
        <v>310</v>
      </c>
      <c r="B106" s="1" t="s">
        <v>137</v>
      </c>
      <c r="C106" s="7"/>
      <c r="D106" s="6">
        <f>SUMIF(ENTRADA!$B:$B,$A106,ENTRADA!$D:$D)
 - SUMIFS(SALIDA!$C:$C,SALIDA!$A:$A,$A106,SALIDA!$D:$D,"XS")</f>
        <v>0</v>
      </c>
      <c r="E106" s="2">
        <f>SUMIF(ENTRADA!$B:$B,$A106,ENTRADA!$E:$E)
 - SUMIFS(SALIDA!$C:$C,SALIDA!$A:$A,$A106,SALIDA!$D:$D,"S")</f>
        <v>1</v>
      </c>
      <c r="F106" s="2">
        <f>SUMIF(ENTRADA!$B:$B,$A106,ENTRADA!$F:$F)
 - SUMIFS(SALIDA!$C:$C,SALIDA!$A:$A,$A106,SALIDA!$D:$D,"M")</f>
        <v>7</v>
      </c>
      <c r="G106" s="2">
        <f>SUMIF(ENTRADA!$B:$B,$A106,ENTRADA!$G:$G)
 - SUMIFS(SALIDA!$C:$C,SALIDA!$A:$A,$A106,SALIDA!$D:$D,"L")</f>
        <v>7</v>
      </c>
      <c r="H106" s="2">
        <f>SUMIF(ENTRADA!$B:$B,$A106,ENTRADA!$H:$H)
 - SUMIFS(SALIDA!$C:$C,SALIDA!$A:$A,$A106,SALIDA!$D:$D,"XL")</f>
        <v>5</v>
      </c>
      <c r="I106" s="2">
        <f>SUMIF(ENTRADA!$B:$B,$A106,ENTRADA!$I:$I)
 - SUMIFS(SALIDA!$C:$C,SALIDA!$A:$A,$A106,SALIDA!$D:$D,"2XL")</f>
        <v>2</v>
      </c>
      <c r="J106" s="6">
        <f t="shared" si="3"/>
        <v>22</v>
      </c>
    </row>
    <row r="107" spans="1:10" x14ac:dyDescent="0.3">
      <c r="A107" s="2" t="s">
        <v>311</v>
      </c>
      <c r="B107" s="1" t="s">
        <v>138</v>
      </c>
      <c r="C107" s="7"/>
      <c r="D107" s="6">
        <f>SUMIF(ENTRADA!$B:$B,$A107,ENTRADA!$D:$D)
 - SUMIFS(SALIDA!$C:$C,SALIDA!$A:$A,$A107,SALIDA!$D:$D,"XS")</f>
        <v>0</v>
      </c>
      <c r="E107" s="2">
        <f>SUMIF(ENTRADA!$B:$B,$A107,ENTRADA!$E:$E)
 - SUMIFS(SALIDA!$C:$C,SALIDA!$A:$A,$A107,SALIDA!$D:$D,"S")</f>
        <v>0</v>
      </c>
      <c r="F107" s="2">
        <f>SUMIF(ENTRADA!$B:$B,$A107,ENTRADA!$F:$F)
 - SUMIFS(SALIDA!$C:$C,SALIDA!$A:$A,$A107,SALIDA!$D:$D,"M")</f>
        <v>0</v>
      </c>
      <c r="G107" s="2">
        <f>SUMIF(ENTRADA!$B:$B,$A107,ENTRADA!$G:$G)
 - SUMIFS(SALIDA!$C:$C,SALIDA!$A:$A,$A107,SALIDA!$D:$D,"L")</f>
        <v>0</v>
      </c>
      <c r="H107" s="2">
        <f>SUMIF(ENTRADA!$B:$B,$A107,ENTRADA!$H:$H)
 - SUMIFS(SALIDA!$C:$C,SALIDA!$A:$A,$A107,SALIDA!$D:$D,"XL")</f>
        <v>0</v>
      </c>
      <c r="I107" s="2">
        <f>SUMIF(ENTRADA!$B:$B,$A107,ENTRADA!$I:$I)
 - SUMIFS(SALIDA!$C:$C,SALIDA!$A:$A,$A107,SALIDA!$D:$D,"2XL")</f>
        <v>0</v>
      </c>
      <c r="J107" s="6">
        <f t="shared" si="3"/>
        <v>0</v>
      </c>
    </row>
    <row r="108" spans="1:10" x14ac:dyDescent="0.3">
      <c r="A108" s="2" t="s">
        <v>312</v>
      </c>
      <c r="B108" s="1" t="s">
        <v>139</v>
      </c>
      <c r="C108" s="7"/>
      <c r="D108" s="6">
        <f>SUMIF(ENTRADA!$B:$B,$A108,ENTRADA!$D:$D)
 - SUMIFS(SALIDA!$C:$C,SALIDA!$A:$A,$A108,SALIDA!$D:$D,"XS")</f>
        <v>0</v>
      </c>
      <c r="E108" s="2">
        <f>SUMIF(ENTRADA!$B:$B,$A108,ENTRADA!$E:$E)
 - SUMIFS(SALIDA!$C:$C,SALIDA!$A:$A,$A108,SALIDA!$D:$D,"S")</f>
        <v>0</v>
      </c>
      <c r="F108" s="2">
        <f>SUMIF(ENTRADA!$B:$B,$A108,ENTRADA!$F:$F)
 - SUMIFS(SALIDA!$C:$C,SALIDA!$A:$A,$A108,SALIDA!$D:$D,"M")</f>
        <v>0</v>
      </c>
      <c r="G108" s="2">
        <f>SUMIF(ENTRADA!$B:$B,$A108,ENTRADA!$G:$G)
 - SUMIFS(SALIDA!$C:$C,SALIDA!$A:$A,$A108,SALIDA!$D:$D,"L")</f>
        <v>0</v>
      </c>
      <c r="H108" s="2">
        <f>SUMIF(ENTRADA!$B:$B,$A108,ENTRADA!$H:$H)
 - SUMIFS(SALIDA!$C:$C,SALIDA!$A:$A,$A108,SALIDA!$D:$D,"XL")</f>
        <v>0</v>
      </c>
      <c r="I108" s="2">
        <f>SUMIF(ENTRADA!$B:$B,$A108,ENTRADA!$I:$I)
 - SUMIFS(SALIDA!$C:$C,SALIDA!$A:$A,$A108,SALIDA!$D:$D,"2XL")</f>
        <v>0</v>
      </c>
      <c r="J108" s="6">
        <f t="shared" si="3"/>
        <v>0</v>
      </c>
    </row>
    <row r="109" spans="1:10" x14ac:dyDescent="0.3">
      <c r="A109" s="2" t="s">
        <v>313</v>
      </c>
      <c r="B109" s="1" t="s">
        <v>140</v>
      </c>
      <c r="C109" s="7"/>
      <c r="D109" s="6">
        <f>SUMIF(ENTRADA!$B:$B,$A109,ENTRADA!$D:$D)
 - SUMIFS(SALIDA!$C:$C,SALIDA!$A:$A,$A109,SALIDA!$D:$D,"XS")</f>
        <v>0</v>
      </c>
      <c r="E109" s="2">
        <f>SUMIF(ENTRADA!$B:$B,$A109,ENTRADA!$E:$E)
 - SUMIFS(SALIDA!$C:$C,SALIDA!$A:$A,$A109,SALIDA!$D:$D,"S")</f>
        <v>0</v>
      </c>
      <c r="F109" s="2">
        <f>SUMIF(ENTRADA!$B:$B,$A109,ENTRADA!$F:$F)
 - SUMIFS(SALIDA!$C:$C,SALIDA!$A:$A,$A109,SALIDA!$D:$D,"M")</f>
        <v>-1</v>
      </c>
      <c r="G109" s="2">
        <f>SUMIF(ENTRADA!$B:$B,$A109,ENTRADA!$G:$G)
 - SUMIFS(SALIDA!$C:$C,SALIDA!$A:$A,$A109,SALIDA!$D:$D,"L")</f>
        <v>0</v>
      </c>
      <c r="H109" s="2">
        <f>SUMIF(ENTRADA!$B:$B,$A109,ENTRADA!$H:$H)
 - SUMIFS(SALIDA!$C:$C,SALIDA!$A:$A,$A109,SALIDA!$D:$D,"XL")</f>
        <v>-1</v>
      </c>
      <c r="I109" s="2">
        <f>SUMIF(ENTRADA!$B:$B,$A109,ENTRADA!$I:$I)
 - SUMIFS(SALIDA!$C:$C,SALIDA!$A:$A,$A109,SALIDA!$D:$D,"2XL")</f>
        <v>0</v>
      </c>
      <c r="J109" s="6">
        <f t="shared" si="3"/>
        <v>-2</v>
      </c>
    </row>
    <row r="110" spans="1:10" x14ac:dyDescent="0.3">
      <c r="A110" s="2" t="s">
        <v>314</v>
      </c>
      <c r="B110" s="1" t="s">
        <v>141</v>
      </c>
      <c r="C110" s="7"/>
      <c r="D110" s="6">
        <f>SUMIF(ENTRADA!$B:$B,$A110,ENTRADA!$D:$D)
 - SUMIFS(SALIDA!$C:$C,SALIDA!$A:$A,$A110,SALIDA!$D:$D,"XS")</f>
        <v>0</v>
      </c>
      <c r="E110" s="2">
        <f>SUMIF(ENTRADA!$B:$B,$A110,ENTRADA!$E:$E)
 - SUMIFS(SALIDA!$C:$C,SALIDA!$A:$A,$A110,SALIDA!$D:$D,"S")</f>
        <v>0</v>
      </c>
      <c r="F110" s="2">
        <f>SUMIF(ENTRADA!$B:$B,$A110,ENTRADA!$F:$F)
 - SUMIFS(SALIDA!$C:$C,SALIDA!$A:$A,$A110,SALIDA!$D:$D,"M")</f>
        <v>0</v>
      </c>
      <c r="G110" s="2">
        <f>SUMIF(ENTRADA!$B:$B,$A110,ENTRADA!$G:$G)
 - SUMIFS(SALIDA!$C:$C,SALIDA!$A:$A,$A110,SALIDA!$D:$D,"L")</f>
        <v>0</v>
      </c>
      <c r="H110" s="2">
        <f>SUMIF(ENTRADA!$B:$B,$A110,ENTRADA!$H:$H)
 - SUMIFS(SALIDA!$C:$C,SALIDA!$A:$A,$A110,SALIDA!$D:$D,"XL")</f>
        <v>0</v>
      </c>
      <c r="I110" s="2">
        <f>SUMIF(ENTRADA!$B:$B,$A110,ENTRADA!$I:$I)
 - SUMIFS(SALIDA!$C:$C,SALIDA!$A:$A,$A110,SALIDA!$D:$D,"2XL")</f>
        <v>0</v>
      </c>
      <c r="J110" s="6">
        <f t="shared" si="3"/>
        <v>0</v>
      </c>
    </row>
    <row r="111" spans="1:10" x14ac:dyDescent="0.3">
      <c r="A111" s="2" t="s">
        <v>315</v>
      </c>
      <c r="B111" s="1" t="s">
        <v>141</v>
      </c>
      <c r="C111" s="7"/>
      <c r="D111" s="6">
        <f>SUMIF(ENTRADA!$B:$B,$A111,ENTRADA!$D:$D)
 - SUMIFS(SALIDA!$C:$C,SALIDA!$A:$A,$A111,SALIDA!$D:$D,"XS")</f>
        <v>0</v>
      </c>
      <c r="E111" s="2">
        <f>SUMIF(ENTRADA!$B:$B,$A111,ENTRADA!$E:$E)
 - SUMIFS(SALIDA!$C:$C,SALIDA!$A:$A,$A111,SALIDA!$D:$D,"S")</f>
        <v>0</v>
      </c>
      <c r="F111" s="2">
        <f>SUMIF(ENTRADA!$B:$B,$A111,ENTRADA!$F:$F)
 - SUMIFS(SALIDA!$C:$C,SALIDA!$A:$A,$A111,SALIDA!$D:$D,"M")</f>
        <v>0</v>
      </c>
      <c r="G111" s="2">
        <f>SUMIF(ENTRADA!$B:$B,$A111,ENTRADA!$G:$G)
 - SUMIFS(SALIDA!$C:$C,SALIDA!$A:$A,$A111,SALIDA!$D:$D,"L")</f>
        <v>0</v>
      </c>
      <c r="H111" s="2">
        <f>SUMIF(ENTRADA!$B:$B,$A111,ENTRADA!$H:$H)
 - SUMIFS(SALIDA!$C:$C,SALIDA!$A:$A,$A111,SALIDA!$D:$D,"XL")</f>
        <v>0</v>
      </c>
      <c r="I111" s="2">
        <f>SUMIF(ENTRADA!$B:$B,$A111,ENTRADA!$I:$I)
 - SUMIFS(SALIDA!$C:$C,SALIDA!$A:$A,$A111,SALIDA!$D:$D,"2XL")</f>
        <v>0</v>
      </c>
      <c r="J111" s="6">
        <f t="shared" si="3"/>
        <v>0</v>
      </c>
    </row>
    <row r="112" spans="1:10" x14ac:dyDescent="0.3">
      <c r="A112" s="2" t="s">
        <v>316</v>
      </c>
      <c r="B112" s="1" t="s">
        <v>142</v>
      </c>
      <c r="C112" s="7"/>
      <c r="D112" s="6">
        <f>SUMIF(ENTRADA!$B:$B,$A112,ENTRADA!$D:$D)
 - SUMIFS(SALIDA!$C:$C,SALIDA!$A:$A,$A112,SALIDA!$D:$D,"XS")</f>
        <v>0</v>
      </c>
      <c r="E112" s="2">
        <f>SUMIF(ENTRADA!$B:$B,$A112,ENTRADA!$E:$E)
 - SUMIFS(SALIDA!$C:$C,SALIDA!$A:$A,$A112,SALIDA!$D:$D,"S")</f>
        <v>-1</v>
      </c>
      <c r="F112" s="2">
        <f>SUMIF(ENTRADA!$B:$B,$A112,ENTRADA!$F:$F)
 - SUMIFS(SALIDA!$C:$C,SALIDA!$A:$A,$A112,SALIDA!$D:$D,"M")</f>
        <v>0</v>
      </c>
      <c r="G112" s="2">
        <f>SUMIF(ENTRADA!$B:$B,$A112,ENTRADA!$G:$G)
 - SUMIFS(SALIDA!$C:$C,SALIDA!$A:$A,$A112,SALIDA!$D:$D,"L")</f>
        <v>0</v>
      </c>
      <c r="H112" s="2">
        <f>SUMIF(ENTRADA!$B:$B,$A112,ENTRADA!$H:$H)
 - SUMIFS(SALIDA!$C:$C,SALIDA!$A:$A,$A112,SALIDA!$D:$D,"XL")</f>
        <v>0</v>
      </c>
      <c r="I112" s="2">
        <f>SUMIF(ENTRADA!$B:$B,$A112,ENTRADA!$I:$I)
 - SUMIFS(SALIDA!$C:$C,SALIDA!$A:$A,$A112,SALIDA!$D:$D,"2XL")</f>
        <v>0</v>
      </c>
      <c r="J112" s="6">
        <f t="shared" si="3"/>
        <v>-1</v>
      </c>
    </row>
    <row r="113" spans="1:10" x14ac:dyDescent="0.3">
      <c r="A113" s="2" t="s">
        <v>317</v>
      </c>
      <c r="B113" s="1" t="s">
        <v>143</v>
      </c>
      <c r="C113" s="7"/>
      <c r="D113" s="6">
        <f>SUMIF(ENTRADA!$B:$B,$A113,ENTRADA!$D:$D)
 - SUMIFS(SALIDA!$C:$C,SALIDA!$A:$A,$A113,SALIDA!$D:$D,"XS")</f>
        <v>0</v>
      </c>
      <c r="E113" s="2">
        <f>SUMIF(ENTRADA!$B:$B,$A113,ENTRADA!$E:$E)
 - SUMIFS(SALIDA!$C:$C,SALIDA!$A:$A,$A113,SALIDA!$D:$D,"S")</f>
        <v>0</v>
      </c>
      <c r="F113" s="2">
        <f>SUMIF(ENTRADA!$B:$B,$A113,ENTRADA!$F:$F)
 - SUMIFS(SALIDA!$C:$C,SALIDA!$A:$A,$A113,SALIDA!$D:$D,"M")</f>
        <v>0</v>
      </c>
      <c r="G113" s="2">
        <f>SUMIF(ENTRADA!$B:$B,$A113,ENTRADA!$G:$G)
 - SUMIFS(SALIDA!$C:$C,SALIDA!$A:$A,$A113,SALIDA!$D:$D,"L")</f>
        <v>0</v>
      </c>
      <c r="H113" s="2">
        <f>SUMIF(ENTRADA!$B:$B,$A113,ENTRADA!$H:$H)
 - SUMIFS(SALIDA!$C:$C,SALIDA!$A:$A,$A113,SALIDA!$D:$D,"XL")</f>
        <v>0</v>
      </c>
      <c r="I113" s="2">
        <f>SUMIF(ENTRADA!$B:$B,$A113,ENTRADA!$I:$I)
 - SUMIFS(SALIDA!$C:$C,SALIDA!$A:$A,$A113,SALIDA!$D:$D,"2XL")</f>
        <v>0</v>
      </c>
      <c r="J113" s="6">
        <f t="shared" si="3"/>
        <v>0</v>
      </c>
    </row>
    <row r="114" spans="1:10" x14ac:dyDescent="0.3">
      <c r="A114" s="2" t="s">
        <v>318</v>
      </c>
      <c r="B114" s="1" t="s">
        <v>144</v>
      </c>
      <c r="C114" s="7"/>
      <c r="D114" s="6">
        <f>SUMIF(ENTRADA!$B:$B,$A114,ENTRADA!$D:$D)
 - SUMIFS(SALIDA!$C:$C,SALIDA!$A:$A,$A114,SALIDA!$D:$D,"XS")</f>
        <v>0</v>
      </c>
      <c r="E114" s="2">
        <f>SUMIF(ENTRADA!$B:$B,$A114,ENTRADA!$E:$E)
 - SUMIFS(SALIDA!$C:$C,SALIDA!$A:$A,$A114,SALIDA!$D:$D,"S")</f>
        <v>0</v>
      </c>
      <c r="F114" s="2">
        <f>SUMIF(ENTRADA!$B:$B,$A114,ENTRADA!$F:$F)
 - SUMIFS(SALIDA!$C:$C,SALIDA!$A:$A,$A114,SALIDA!$D:$D,"M")</f>
        <v>-2</v>
      </c>
      <c r="G114" s="2">
        <f>SUMIF(ENTRADA!$B:$B,$A114,ENTRADA!$G:$G)
 - SUMIFS(SALIDA!$C:$C,SALIDA!$A:$A,$A114,SALIDA!$D:$D,"L")</f>
        <v>0</v>
      </c>
      <c r="H114" s="2">
        <f>SUMIF(ENTRADA!$B:$B,$A114,ENTRADA!$H:$H)
 - SUMIFS(SALIDA!$C:$C,SALIDA!$A:$A,$A114,SALIDA!$D:$D,"XL")</f>
        <v>0</v>
      </c>
      <c r="I114" s="2">
        <f>SUMIF(ENTRADA!$B:$B,$A114,ENTRADA!$I:$I)
 - SUMIFS(SALIDA!$C:$C,SALIDA!$A:$A,$A114,SALIDA!$D:$D,"2XL")</f>
        <v>0</v>
      </c>
      <c r="J114" s="6">
        <f t="shared" si="3"/>
        <v>-2</v>
      </c>
    </row>
    <row r="115" spans="1:10" x14ac:dyDescent="0.3">
      <c r="A115" s="2" t="s">
        <v>319</v>
      </c>
      <c r="B115" s="1" t="s">
        <v>145</v>
      </c>
      <c r="C115" s="7"/>
      <c r="D115" s="6">
        <f>SUMIF(ENTRADA!$B:$B,$A115,ENTRADA!$D:$D)
 - SUMIFS(SALIDA!$C:$C,SALIDA!$A:$A,$A115,SALIDA!$D:$D,"XS")</f>
        <v>0</v>
      </c>
      <c r="E115" s="2">
        <f>SUMIF(ENTRADA!$B:$B,$A115,ENTRADA!$E:$E)
 - SUMIFS(SALIDA!$C:$C,SALIDA!$A:$A,$A115,SALIDA!$D:$D,"S")</f>
        <v>0</v>
      </c>
      <c r="F115" s="2">
        <f>SUMIF(ENTRADA!$B:$B,$A115,ENTRADA!$F:$F)
 - SUMIFS(SALIDA!$C:$C,SALIDA!$A:$A,$A115,SALIDA!$D:$D,"M")</f>
        <v>0</v>
      </c>
      <c r="G115" s="2">
        <f>SUMIF(ENTRADA!$B:$B,$A115,ENTRADA!$G:$G)
 - SUMIFS(SALIDA!$C:$C,SALIDA!$A:$A,$A115,SALIDA!$D:$D,"L")</f>
        <v>0</v>
      </c>
      <c r="H115" s="2">
        <f>SUMIF(ENTRADA!$B:$B,$A115,ENTRADA!$H:$H)
 - SUMIFS(SALIDA!$C:$C,SALIDA!$A:$A,$A115,SALIDA!$D:$D,"XL")</f>
        <v>0</v>
      </c>
      <c r="I115" s="2">
        <f>SUMIF(ENTRADA!$B:$B,$A115,ENTRADA!$I:$I)
 - SUMIFS(SALIDA!$C:$C,SALIDA!$A:$A,$A115,SALIDA!$D:$D,"2XL")</f>
        <v>0</v>
      </c>
      <c r="J115" s="6">
        <f t="shared" si="3"/>
        <v>0</v>
      </c>
    </row>
    <row r="116" spans="1:10" x14ac:dyDescent="0.3">
      <c r="A116" s="2" t="s">
        <v>320</v>
      </c>
      <c r="B116" s="1" t="s">
        <v>146</v>
      </c>
      <c r="C116" s="7"/>
      <c r="D116" s="6">
        <f>SUMIF(ENTRADA!$B:$B,$A116,ENTRADA!$D:$D)
 - SUMIFS(SALIDA!$C:$C,SALIDA!$A:$A,$A116,SALIDA!$D:$D,"XS")</f>
        <v>0</v>
      </c>
      <c r="E116" s="2">
        <f>SUMIF(ENTRADA!$B:$B,$A116,ENTRADA!$E:$E)
 - SUMIFS(SALIDA!$C:$C,SALIDA!$A:$A,$A116,SALIDA!$D:$D,"S")</f>
        <v>0</v>
      </c>
      <c r="F116" s="2">
        <f>SUMIF(ENTRADA!$B:$B,$A116,ENTRADA!$F:$F)
 - SUMIFS(SALIDA!$C:$C,SALIDA!$A:$A,$A116,SALIDA!$D:$D,"M")</f>
        <v>0</v>
      </c>
      <c r="G116" s="2">
        <f>SUMIF(ENTRADA!$B:$B,$A116,ENTRADA!$G:$G)
 - SUMIFS(SALIDA!$C:$C,SALIDA!$A:$A,$A116,SALIDA!$D:$D,"L")</f>
        <v>0</v>
      </c>
      <c r="H116" s="2">
        <f>SUMIF(ENTRADA!$B:$B,$A116,ENTRADA!$H:$H)
 - SUMIFS(SALIDA!$C:$C,SALIDA!$A:$A,$A116,SALIDA!$D:$D,"XL")</f>
        <v>0</v>
      </c>
      <c r="I116" s="2">
        <f>SUMIF(ENTRADA!$B:$B,$A116,ENTRADA!$I:$I)
 - SUMIFS(SALIDA!$C:$C,SALIDA!$A:$A,$A116,SALIDA!$D:$D,"2XL")</f>
        <v>0</v>
      </c>
      <c r="J116" s="6">
        <f t="shared" si="3"/>
        <v>0</v>
      </c>
    </row>
    <row r="117" spans="1:10" x14ac:dyDescent="0.3">
      <c r="A117" s="2" t="s">
        <v>321</v>
      </c>
      <c r="B117" s="1" t="s">
        <v>147</v>
      </c>
      <c r="C117" s="7"/>
      <c r="D117" s="6">
        <f>SUMIF(ENTRADA!$B:$B,$A117,ENTRADA!$D:$D)
 - SUMIFS(SALIDA!$C:$C,SALIDA!$A:$A,$A117,SALIDA!$D:$D,"XS")</f>
        <v>0</v>
      </c>
      <c r="E117" s="2">
        <f>SUMIF(ENTRADA!$B:$B,$A117,ENTRADA!$E:$E)
 - SUMIFS(SALIDA!$C:$C,SALIDA!$A:$A,$A117,SALIDA!$D:$D,"S")</f>
        <v>0</v>
      </c>
      <c r="F117" s="2">
        <f>SUMIF(ENTRADA!$B:$B,$A117,ENTRADA!$F:$F)
 - SUMIFS(SALIDA!$C:$C,SALIDA!$A:$A,$A117,SALIDA!$D:$D,"M")</f>
        <v>0</v>
      </c>
      <c r="G117" s="2">
        <f>SUMIF(ENTRADA!$B:$B,$A117,ENTRADA!$G:$G)
 - SUMIFS(SALIDA!$C:$C,SALIDA!$A:$A,$A117,SALIDA!$D:$D,"L")</f>
        <v>0</v>
      </c>
      <c r="H117" s="2">
        <f>SUMIF(ENTRADA!$B:$B,$A117,ENTRADA!$H:$H)
 - SUMIFS(SALIDA!$C:$C,SALIDA!$A:$A,$A117,SALIDA!$D:$D,"XL")</f>
        <v>0</v>
      </c>
      <c r="I117" s="2">
        <f>SUMIF(ENTRADA!$B:$B,$A117,ENTRADA!$I:$I)
 - SUMIFS(SALIDA!$C:$C,SALIDA!$A:$A,$A117,SALIDA!$D:$D,"2XL")</f>
        <v>0</v>
      </c>
      <c r="J117" s="6">
        <f t="shared" si="3"/>
        <v>0</v>
      </c>
    </row>
    <row r="118" spans="1:10" x14ac:dyDescent="0.3">
      <c r="A118" s="2" t="s">
        <v>322</v>
      </c>
      <c r="B118" s="1" t="s">
        <v>148</v>
      </c>
      <c r="C118" s="7"/>
      <c r="D118" s="6">
        <f>SUMIF(ENTRADA!$B:$B,$A118,ENTRADA!$D:$D)
 - SUMIFS(SALIDA!$C:$C,SALIDA!$A:$A,$A118,SALIDA!$D:$D,"XS")</f>
        <v>0</v>
      </c>
      <c r="E118" s="2">
        <f>SUMIF(ENTRADA!$B:$B,$A118,ENTRADA!$E:$E)
 - SUMIFS(SALIDA!$C:$C,SALIDA!$A:$A,$A118,SALIDA!$D:$D,"S")</f>
        <v>0</v>
      </c>
      <c r="F118" s="2">
        <f>SUMIF(ENTRADA!$B:$B,$A118,ENTRADA!$F:$F)
 - SUMIFS(SALIDA!$C:$C,SALIDA!$A:$A,$A118,SALIDA!$D:$D,"M")</f>
        <v>2</v>
      </c>
      <c r="G118" s="2">
        <f>SUMIF(ENTRADA!$B:$B,$A118,ENTRADA!$G:$G)
 - SUMIFS(SALIDA!$C:$C,SALIDA!$A:$A,$A118,SALIDA!$D:$D,"L")</f>
        <v>0</v>
      </c>
      <c r="H118" s="2">
        <f>SUMIF(ENTRADA!$B:$B,$A118,ENTRADA!$H:$H)
 - SUMIFS(SALIDA!$C:$C,SALIDA!$A:$A,$A118,SALIDA!$D:$D,"XL")</f>
        <v>0</v>
      </c>
      <c r="I118" s="2">
        <f>SUMIF(ENTRADA!$B:$B,$A118,ENTRADA!$I:$I)
 - SUMIFS(SALIDA!$C:$C,SALIDA!$A:$A,$A118,SALIDA!$D:$D,"2XL")</f>
        <v>0</v>
      </c>
      <c r="J118" s="6">
        <f t="shared" si="3"/>
        <v>2</v>
      </c>
    </row>
    <row r="119" spans="1:10" x14ac:dyDescent="0.3">
      <c r="A119" s="2" t="s">
        <v>323</v>
      </c>
      <c r="B119" s="1" t="s">
        <v>149</v>
      </c>
      <c r="C119" s="7"/>
      <c r="D119" s="6">
        <f>SUMIF(ENTRADA!$B:$B,$A119,ENTRADA!$D:$D)
 - SUMIFS(SALIDA!$C:$C,SALIDA!$A:$A,$A119,SALIDA!$D:$D,"XS")</f>
        <v>0</v>
      </c>
      <c r="E119" s="2">
        <f>SUMIF(ENTRADA!$B:$B,$A119,ENTRADA!$E:$E)
 - SUMIFS(SALIDA!$C:$C,SALIDA!$A:$A,$A119,SALIDA!$D:$D,"S")</f>
        <v>0</v>
      </c>
      <c r="F119" s="2">
        <f>SUMIF(ENTRADA!$B:$B,$A119,ENTRADA!$F:$F)
 - SUMIFS(SALIDA!$C:$C,SALIDA!$A:$A,$A119,SALIDA!$D:$D,"M")</f>
        <v>0</v>
      </c>
      <c r="G119" s="2">
        <f>SUMIF(ENTRADA!$B:$B,$A119,ENTRADA!$G:$G)
 - SUMIFS(SALIDA!$C:$C,SALIDA!$A:$A,$A119,SALIDA!$D:$D,"L")</f>
        <v>2</v>
      </c>
      <c r="H119" s="2">
        <f>SUMIF(ENTRADA!$B:$B,$A119,ENTRADA!$H:$H)
 - SUMIFS(SALIDA!$C:$C,SALIDA!$A:$A,$A119,SALIDA!$D:$D,"XL")</f>
        <v>4</v>
      </c>
      <c r="I119" s="2">
        <f>SUMIF(ENTRADA!$B:$B,$A119,ENTRADA!$I:$I)
 - SUMIFS(SALIDA!$C:$C,SALIDA!$A:$A,$A119,SALIDA!$D:$D,"2XL")</f>
        <v>1</v>
      </c>
      <c r="J119" s="6">
        <f t="shared" si="3"/>
        <v>7</v>
      </c>
    </row>
    <row r="120" spans="1:10" x14ac:dyDescent="0.3">
      <c r="A120" s="2" t="s">
        <v>324</v>
      </c>
      <c r="B120" s="1" t="s">
        <v>150</v>
      </c>
      <c r="C120" s="7"/>
      <c r="D120" s="6">
        <f>SUMIF(ENTRADA!$B:$B,$A120,ENTRADA!$D:$D)
 - SUMIFS(SALIDA!$C:$C,SALIDA!$A:$A,$A120,SALIDA!$D:$D,"XS")</f>
        <v>0</v>
      </c>
      <c r="E120" s="2">
        <f>SUMIF(ENTRADA!$B:$B,$A120,ENTRADA!$E:$E)
 - SUMIFS(SALIDA!$C:$C,SALIDA!$A:$A,$A120,SALIDA!$D:$D,"S")</f>
        <v>0</v>
      </c>
      <c r="F120" s="2">
        <f>SUMIF(ENTRADA!$B:$B,$A120,ENTRADA!$F:$F)
 - SUMIFS(SALIDA!$C:$C,SALIDA!$A:$A,$A120,SALIDA!$D:$D,"M")</f>
        <v>0</v>
      </c>
      <c r="G120" s="2">
        <f>SUMIF(ENTRADA!$B:$B,$A120,ENTRADA!$G:$G)
 - SUMIFS(SALIDA!$C:$C,SALIDA!$A:$A,$A120,SALIDA!$D:$D,"L")</f>
        <v>0</v>
      </c>
      <c r="H120" s="2">
        <f>SUMIF(ENTRADA!$B:$B,$A120,ENTRADA!$H:$H)
 - SUMIFS(SALIDA!$C:$C,SALIDA!$A:$A,$A120,SALIDA!$D:$D,"XL")</f>
        <v>0</v>
      </c>
      <c r="I120" s="2">
        <f>SUMIF(ENTRADA!$B:$B,$A120,ENTRADA!$I:$I)
 - SUMIFS(SALIDA!$C:$C,SALIDA!$A:$A,$A120,SALIDA!$D:$D,"2XL")</f>
        <v>0</v>
      </c>
      <c r="J120" s="6">
        <f t="shared" si="3"/>
        <v>0</v>
      </c>
    </row>
    <row r="121" spans="1:10" x14ac:dyDescent="0.3">
      <c r="A121" s="2" t="s">
        <v>325</v>
      </c>
      <c r="B121" s="1" t="s">
        <v>151</v>
      </c>
      <c r="C121" s="7"/>
      <c r="D121" s="6">
        <f>SUMIF(ENTRADA!$B:$B,$A121,ENTRADA!$D:$D)
 - SUMIFS(SALIDA!$C:$C,SALIDA!$A:$A,$A121,SALIDA!$D:$D,"XS")</f>
        <v>0</v>
      </c>
      <c r="E121" s="2">
        <f>SUMIF(ENTRADA!$B:$B,$A121,ENTRADA!$E:$E)
 - SUMIFS(SALIDA!$C:$C,SALIDA!$A:$A,$A121,SALIDA!$D:$D,"S")</f>
        <v>0</v>
      </c>
      <c r="F121" s="2">
        <f>SUMIF(ENTRADA!$B:$B,$A121,ENTRADA!$F:$F)
 - SUMIFS(SALIDA!$C:$C,SALIDA!$A:$A,$A121,SALIDA!$D:$D,"M")</f>
        <v>0</v>
      </c>
      <c r="G121" s="2">
        <f>SUMIF(ENTRADA!$B:$B,$A121,ENTRADA!$G:$G)
 - SUMIFS(SALIDA!$C:$C,SALIDA!$A:$A,$A121,SALIDA!$D:$D,"L")</f>
        <v>0</v>
      </c>
      <c r="H121" s="2">
        <f>SUMIF(ENTRADA!$B:$B,$A121,ENTRADA!$H:$H)
 - SUMIFS(SALIDA!$C:$C,SALIDA!$A:$A,$A121,SALIDA!$D:$D,"XL")</f>
        <v>0</v>
      </c>
      <c r="I121" s="2">
        <f>SUMIF(ENTRADA!$B:$B,$A121,ENTRADA!$I:$I)
 - SUMIFS(SALIDA!$C:$C,SALIDA!$A:$A,$A121,SALIDA!$D:$D,"2XL")</f>
        <v>0</v>
      </c>
      <c r="J121" s="6">
        <f t="shared" si="3"/>
        <v>0</v>
      </c>
    </row>
    <row r="122" spans="1:10" x14ac:dyDescent="0.3">
      <c r="A122" s="2" t="s">
        <v>326</v>
      </c>
      <c r="B122" s="1" t="s">
        <v>152</v>
      </c>
      <c r="C122" s="7"/>
      <c r="D122" s="6">
        <f>SUMIF(ENTRADA!$B:$B,$A122,ENTRADA!$D:$D)
 - SUMIFS(SALIDA!$C:$C,SALIDA!$A:$A,$A122,SALIDA!$D:$D,"XS")</f>
        <v>0</v>
      </c>
      <c r="E122" s="2">
        <f>SUMIF(ENTRADA!$B:$B,$A122,ENTRADA!$E:$E)
 - SUMIFS(SALIDA!$C:$C,SALIDA!$A:$A,$A122,SALIDA!$D:$D,"S")</f>
        <v>0</v>
      </c>
      <c r="F122" s="2">
        <f>SUMIF(ENTRADA!$B:$B,$A122,ENTRADA!$F:$F)
 - SUMIFS(SALIDA!$C:$C,SALIDA!$A:$A,$A122,SALIDA!$D:$D,"M")</f>
        <v>0</v>
      </c>
      <c r="G122" s="2">
        <f>SUMIF(ENTRADA!$B:$B,$A122,ENTRADA!$G:$G)
 - SUMIFS(SALIDA!$C:$C,SALIDA!$A:$A,$A122,SALIDA!$D:$D,"L")</f>
        <v>0</v>
      </c>
      <c r="H122" s="2">
        <f>SUMIF(ENTRADA!$B:$B,$A122,ENTRADA!$H:$H)
 - SUMIFS(SALIDA!$C:$C,SALIDA!$A:$A,$A122,SALIDA!$D:$D,"XL")</f>
        <v>0</v>
      </c>
      <c r="I122" s="2">
        <f>SUMIF(ENTRADA!$B:$B,$A122,ENTRADA!$I:$I)
 - SUMIFS(SALIDA!$C:$C,SALIDA!$A:$A,$A122,SALIDA!$D:$D,"2XL")</f>
        <v>0</v>
      </c>
      <c r="J122" s="6">
        <f t="shared" si="3"/>
        <v>0</v>
      </c>
    </row>
    <row r="123" spans="1:10" x14ac:dyDescent="0.3">
      <c r="A123" s="2" t="s">
        <v>327</v>
      </c>
      <c r="B123" s="1" t="s">
        <v>153</v>
      </c>
      <c r="C123" s="7"/>
      <c r="D123" s="6">
        <f>SUMIF(ENTRADA!$B:$B,$A123,ENTRADA!$D:$D)
 - SUMIFS(SALIDA!$C:$C,SALIDA!$A:$A,$A123,SALIDA!$D:$D,"XS")</f>
        <v>0</v>
      </c>
      <c r="E123" s="2">
        <f>SUMIF(ENTRADA!$B:$B,$A123,ENTRADA!$E:$E)
 - SUMIFS(SALIDA!$C:$C,SALIDA!$A:$A,$A123,SALIDA!$D:$D,"S")</f>
        <v>0</v>
      </c>
      <c r="F123" s="2">
        <f>SUMIF(ENTRADA!$B:$B,$A123,ENTRADA!$F:$F)
 - SUMIFS(SALIDA!$C:$C,SALIDA!$A:$A,$A123,SALIDA!$D:$D,"M")</f>
        <v>0</v>
      </c>
      <c r="G123" s="2">
        <f>SUMIF(ENTRADA!$B:$B,$A123,ENTRADA!$G:$G)
 - SUMIFS(SALIDA!$C:$C,SALIDA!$A:$A,$A123,SALIDA!$D:$D,"L")</f>
        <v>0</v>
      </c>
      <c r="H123" s="2">
        <f>SUMIF(ENTRADA!$B:$B,$A123,ENTRADA!$H:$H)
 - SUMIFS(SALIDA!$C:$C,SALIDA!$A:$A,$A123,SALIDA!$D:$D,"XL")</f>
        <v>0</v>
      </c>
      <c r="I123" s="2">
        <f>SUMIF(ENTRADA!$B:$B,$A123,ENTRADA!$I:$I)
 - SUMIFS(SALIDA!$C:$C,SALIDA!$A:$A,$A123,SALIDA!$D:$D,"2XL")</f>
        <v>0</v>
      </c>
      <c r="J123" s="6">
        <f t="shared" si="3"/>
        <v>0</v>
      </c>
    </row>
    <row r="124" spans="1:10" x14ac:dyDescent="0.3">
      <c r="A124" s="2" t="s">
        <v>328</v>
      </c>
      <c r="B124" s="1" t="s">
        <v>154</v>
      </c>
      <c r="C124" s="7"/>
      <c r="D124" s="6">
        <f>SUMIF(ENTRADA!$B:$B,$A124,ENTRADA!$D:$D)
 - SUMIFS(SALIDA!$C:$C,SALIDA!$A:$A,$A124,SALIDA!$D:$D,"XS")</f>
        <v>0</v>
      </c>
      <c r="E124" s="2">
        <f>SUMIF(ENTRADA!$B:$B,$A124,ENTRADA!$E:$E)
 - SUMIFS(SALIDA!$C:$C,SALIDA!$A:$A,$A124,SALIDA!$D:$D,"S")</f>
        <v>3</v>
      </c>
      <c r="F124" s="2">
        <f>SUMIF(ENTRADA!$B:$B,$A124,ENTRADA!$F:$F)
 - SUMIFS(SALIDA!$C:$C,SALIDA!$A:$A,$A124,SALIDA!$D:$D,"M")</f>
        <v>4</v>
      </c>
      <c r="G124" s="2">
        <f>SUMIF(ENTRADA!$B:$B,$A124,ENTRADA!$G:$G)
 - SUMIFS(SALIDA!$C:$C,SALIDA!$A:$A,$A124,SALIDA!$D:$D,"L")</f>
        <v>5</v>
      </c>
      <c r="H124" s="2">
        <f>SUMIF(ENTRADA!$B:$B,$A124,ENTRADA!$H:$H)
 - SUMIFS(SALIDA!$C:$C,SALIDA!$A:$A,$A124,SALIDA!$D:$D,"XL")</f>
        <v>5</v>
      </c>
      <c r="I124" s="2">
        <f>SUMIF(ENTRADA!$B:$B,$A124,ENTRADA!$I:$I)
 - SUMIFS(SALIDA!$C:$C,SALIDA!$A:$A,$A124,SALIDA!$D:$D,"2XL")</f>
        <v>6</v>
      </c>
      <c r="J124" s="6">
        <f t="shared" si="3"/>
        <v>23</v>
      </c>
    </row>
    <row r="125" spans="1:10" x14ac:dyDescent="0.3">
      <c r="A125" s="2" t="s">
        <v>329</v>
      </c>
      <c r="B125" s="1" t="s">
        <v>155</v>
      </c>
      <c r="C125" s="7"/>
      <c r="D125" s="6">
        <f>SUMIF(ENTRADA!$B:$B,$A125,ENTRADA!$D:$D)
 - SUMIFS(SALIDA!$C:$C,SALIDA!$A:$A,$A125,SALIDA!$D:$D,"XS")</f>
        <v>0</v>
      </c>
      <c r="E125" s="2">
        <f>SUMIF(ENTRADA!$B:$B,$A125,ENTRADA!$E:$E)
 - SUMIFS(SALIDA!$C:$C,SALIDA!$A:$A,$A125,SALIDA!$D:$D,"S")</f>
        <v>0</v>
      </c>
      <c r="F125" s="2">
        <f>SUMIF(ENTRADA!$B:$B,$A125,ENTRADA!$F:$F)
 - SUMIFS(SALIDA!$C:$C,SALIDA!$A:$A,$A125,SALIDA!$D:$D,"M")</f>
        <v>0</v>
      </c>
      <c r="G125" s="2">
        <f>SUMIF(ENTRADA!$B:$B,$A125,ENTRADA!$G:$G)
 - SUMIFS(SALIDA!$C:$C,SALIDA!$A:$A,$A125,SALIDA!$D:$D,"L")</f>
        <v>0</v>
      </c>
      <c r="H125" s="2">
        <f>SUMIF(ENTRADA!$B:$B,$A125,ENTRADA!$H:$H)
 - SUMIFS(SALIDA!$C:$C,SALIDA!$A:$A,$A125,SALIDA!$D:$D,"XL")</f>
        <v>0</v>
      </c>
      <c r="I125" s="2">
        <f>SUMIF(ENTRADA!$B:$B,$A125,ENTRADA!$I:$I)
 - SUMIFS(SALIDA!$C:$C,SALIDA!$A:$A,$A125,SALIDA!$D:$D,"2XL")</f>
        <v>0</v>
      </c>
      <c r="J125" s="6">
        <f t="shared" si="3"/>
        <v>0</v>
      </c>
    </row>
    <row r="126" spans="1:10" x14ac:dyDescent="0.3">
      <c r="A126" s="2" t="s">
        <v>330</v>
      </c>
      <c r="B126" s="1" t="s">
        <v>156</v>
      </c>
      <c r="C126" s="7"/>
      <c r="D126" s="6">
        <f>SUMIF(ENTRADA!$B:$B,$A126,ENTRADA!$D:$D)
 - SUMIFS(SALIDA!$C:$C,SALIDA!$A:$A,$A126,SALIDA!$D:$D,"XS")</f>
        <v>0</v>
      </c>
      <c r="E126" s="2">
        <f>SUMIF(ENTRADA!$B:$B,$A126,ENTRADA!$E:$E)
 - SUMIFS(SALIDA!$C:$C,SALIDA!$A:$A,$A126,SALIDA!$D:$D,"S")</f>
        <v>0</v>
      </c>
      <c r="F126" s="2">
        <f>SUMIF(ENTRADA!$B:$B,$A126,ENTRADA!$F:$F)
 - SUMIFS(SALIDA!$C:$C,SALIDA!$A:$A,$A126,SALIDA!$D:$D,"M")</f>
        <v>0</v>
      </c>
      <c r="G126" s="2">
        <f>SUMIF(ENTRADA!$B:$B,$A126,ENTRADA!$G:$G)
 - SUMIFS(SALIDA!$C:$C,SALIDA!$A:$A,$A126,SALIDA!$D:$D,"L")</f>
        <v>0</v>
      </c>
      <c r="H126" s="2">
        <f>SUMIF(ENTRADA!$B:$B,$A126,ENTRADA!$H:$H)
 - SUMIFS(SALIDA!$C:$C,SALIDA!$A:$A,$A126,SALIDA!$D:$D,"XL")</f>
        <v>0</v>
      </c>
      <c r="I126" s="2">
        <f>SUMIF(ENTRADA!$B:$B,$A126,ENTRADA!$I:$I)
 - SUMIFS(SALIDA!$C:$C,SALIDA!$A:$A,$A126,SALIDA!$D:$D,"2XL")</f>
        <v>0</v>
      </c>
      <c r="J126" s="6">
        <f t="shared" si="3"/>
        <v>0</v>
      </c>
    </row>
    <row r="127" spans="1:10" x14ac:dyDescent="0.3">
      <c r="A127" s="2" t="s">
        <v>331</v>
      </c>
      <c r="B127" s="1" t="s">
        <v>157</v>
      </c>
      <c r="C127" s="7"/>
      <c r="D127" s="6">
        <f>SUMIF(ENTRADA!$B:$B,$A127,ENTRADA!$D:$D)
 - SUMIFS(SALIDA!$C:$C,SALIDA!$A:$A,$A127,SALIDA!$D:$D,"XS")</f>
        <v>0</v>
      </c>
      <c r="E127" s="2">
        <f>SUMIF(ENTRADA!$B:$B,$A127,ENTRADA!$E:$E)
 - SUMIFS(SALIDA!$C:$C,SALIDA!$A:$A,$A127,SALIDA!$D:$D,"S")</f>
        <v>7</v>
      </c>
      <c r="F127" s="2">
        <f>SUMIF(ENTRADA!$B:$B,$A127,ENTRADA!$F:$F)
 - SUMIFS(SALIDA!$C:$C,SALIDA!$A:$A,$A127,SALIDA!$D:$D,"M")</f>
        <v>9</v>
      </c>
      <c r="G127" s="2">
        <f>SUMIF(ENTRADA!$B:$B,$A127,ENTRADA!$G:$G)
 - SUMIFS(SALIDA!$C:$C,SALIDA!$A:$A,$A127,SALIDA!$D:$D,"L")</f>
        <v>12</v>
      </c>
      <c r="H127" s="2">
        <f>SUMIF(ENTRADA!$B:$B,$A127,ENTRADA!$H:$H)
 - SUMIFS(SALIDA!$C:$C,SALIDA!$A:$A,$A127,SALIDA!$D:$D,"XL")</f>
        <v>8</v>
      </c>
      <c r="I127" s="2">
        <f>SUMIF(ENTRADA!$B:$B,$A127,ENTRADA!$I:$I)
 - SUMIFS(SALIDA!$C:$C,SALIDA!$A:$A,$A127,SALIDA!$D:$D,"2XL")</f>
        <v>7</v>
      </c>
      <c r="J127" s="6">
        <f t="shared" si="3"/>
        <v>43</v>
      </c>
    </row>
    <row r="128" spans="1:10" x14ac:dyDescent="0.3">
      <c r="A128" s="2" t="s">
        <v>332</v>
      </c>
      <c r="B128" s="1" t="s">
        <v>158</v>
      </c>
      <c r="C128" s="7"/>
      <c r="D128" s="6">
        <f>SUMIF(ENTRADA!$B:$B,$A128,ENTRADA!$D:$D)
 - SUMIFS(SALIDA!$C:$C,SALIDA!$A:$A,$A128,SALIDA!$D:$D,"XS")</f>
        <v>0</v>
      </c>
      <c r="E128" s="2">
        <f>SUMIF(ENTRADA!$B:$B,$A128,ENTRADA!$E:$E)
 - SUMIFS(SALIDA!$C:$C,SALIDA!$A:$A,$A128,SALIDA!$D:$D,"S")</f>
        <v>0</v>
      </c>
      <c r="F128" s="2">
        <f>SUMIF(ENTRADA!$B:$B,$A128,ENTRADA!$F:$F)
 - SUMIFS(SALIDA!$C:$C,SALIDA!$A:$A,$A128,SALIDA!$D:$D,"M")</f>
        <v>0</v>
      </c>
      <c r="G128" s="2">
        <f>SUMIF(ENTRADA!$B:$B,$A128,ENTRADA!$G:$G)
 - SUMIFS(SALIDA!$C:$C,SALIDA!$A:$A,$A128,SALIDA!$D:$D,"L")</f>
        <v>0</v>
      </c>
      <c r="H128" s="2">
        <f>SUMIF(ENTRADA!$B:$B,$A128,ENTRADA!$H:$H)
 - SUMIFS(SALIDA!$C:$C,SALIDA!$A:$A,$A128,SALIDA!$D:$D,"XL")</f>
        <v>0</v>
      </c>
      <c r="I128" s="2">
        <f>SUMIF(ENTRADA!$B:$B,$A128,ENTRADA!$I:$I)
 - SUMIFS(SALIDA!$C:$C,SALIDA!$A:$A,$A128,SALIDA!$D:$D,"2XL")</f>
        <v>0</v>
      </c>
      <c r="J128" s="6">
        <f t="shared" si="3"/>
        <v>0</v>
      </c>
    </row>
    <row r="129" spans="1:10" x14ac:dyDescent="0.3">
      <c r="A129" s="2" t="s">
        <v>333</v>
      </c>
      <c r="B129" s="1" t="s">
        <v>159</v>
      </c>
      <c r="C129" s="7"/>
      <c r="D129" s="6">
        <f>SUMIF(ENTRADA!$B:$B,$A129,ENTRADA!$D:$D)
 - SUMIFS(SALIDA!$C:$C,SALIDA!$A:$A,$A129,SALIDA!$D:$D,"XS")</f>
        <v>0</v>
      </c>
      <c r="E129" s="2">
        <f>SUMIF(ENTRADA!$B:$B,$A129,ENTRADA!$E:$E)
 - SUMIFS(SALIDA!$C:$C,SALIDA!$A:$A,$A129,SALIDA!$D:$D,"S")</f>
        <v>4</v>
      </c>
      <c r="F129" s="2">
        <f>SUMIF(ENTRADA!$B:$B,$A129,ENTRADA!$F:$F)
 - SUMIFS(SALIDA!$C:$C,SALIDA!$A:$A,$A129,SALIDA!$D:$D,"M")</f>
        <v>10</v>
      </c>
      <c r="G129" s="2">
        <f>SUMIF(ENTRADA!$B:$B,$A129,ENTRADA!$G:$G)
 - SUMIFS(SALIDA!$C:$C,SALIDA!$A:$A,$A129,SALIDA!$D:$D,"L")</f>
        <v>5</v>
      </c>
      <c r="H129" s="2">
        <f>SUMIF(ENTRADA!$B:$B,$A129,ENTRADA!$H:$H)
 - SUMIFS(SALIDA!$C:$C,SALIDA!$A:$A,$A129,SALIDA!$D:$D,"XL")</f>
        <v>3</v>
      </c>
      <c r="I129" s="2">
        <f>SUMIF(ENTRADA!$B:$B,$A129,ENTRADA!$I:$I)
 - SUMIFS(SALIDA!$C:$C,SALIDA!$A:$A,$A129,SALIDA!$D:$D,"2XL")</f>
        <v>6</v>
      </c>
      <c r="J129" s="6">
        <f t="shared" si="3"/>
        <v>28</v>
      </c>
    </row>
    <row r="130" spans="1:10" x14ac:dyDescent="0.3">
      <c r="A130" s="2" t="s">
        <v>334</v>
      </c>
      <c r="B130" s="1" t="s">
        <v>160</v>
      </c>
      <c r="C130" s="7"/>
      <c r="D130" s="6">
        <f>SUMIF(ENTRADA!$B:$B,$A130,ENTRADA!$D:$D)
 - SUMIFS(SALIDA!$C:$C,SALIDA!$A:$A,$A130,SALIDA!$D:$D,"XS")</f>
        <v>0</v>
      </c>
      <c r="E130" s="2">
        <f>SUMIF(ENTRADA!$B:$B,$A130,ENTRADA!$E:$E)
 - SUMIFS(SALIDA!$C:$C,SALIDA!$A:$A,$A130,SALIDA!$D:$D,"S")</f>
        <v>0</v>
      </c>
      <c r="F130" s="2">
        <f>SUMIF(ENTRADA!$B:$B,$A130,ENTRADA!$F:$F)
 - SUMIFS(SALIDA!$C:$C,SALIDA!$A:$A,$A130,SALIDA!$D:$D,"M")</f>
        <v>0</v>
      </c>
      <c r="G130" s="2">
        <f>SUMIF(ENTRADA!$B:$B,$A130,ENTRADA!$G:$G)
 - SUMIFS(SALIDA!$C:$C,SALIDA!$A:$A,$A130,SALIDA!$D:$D,"L")</f>
        <v>1</v>
      </c>
      <c r="H130" s="2">
        <f>SUMIF(ENTRADA!$B:$B,$A130,ENTRADA!$H:$H)
 - SUMIFS(SALIDA!$C:$C,SALIDA!$A:$A,$A130,SALIDA!$D:$D,"XL")</f>
        <v>1</v>
      </c>
      <c r="I130" s="2">
        <f>SUMIF(ENTRADA!$B:$B,$A130,ENTRADA!$I:$I)
 - SUMIFS(SALIDA!$C:$C,SALIDA!$A:$A,$A130,SALIDA!$D:$D,"2XL")</f>
        <v>0</v>
      </c>
      <c r="J130" s="6">
        <f t="shared" ref="J130:J161" si="4">SUM(D130:I130)</f>
        <v>2</v>
      </c>
    </row>
    <row r="131" spans="1:10" x14ac:dyDescent="0.3">
      <c r="A131" s="2" t="s">
        <v>335</v>
      </c>
      <c r="B131" s="1" t="s">
        <v>161</v>
      </c>
      <c r="C131" s="7"/>
      <c r="D131" s="6">
        <f>SUMIF(ENTRADA!$B:$B,$A131,ENTRADA!$D:$D)
 - SUMIFS(SALIDA!$C:$C,SALIDA!$A:$A,$A131,SALIDA!$D:$D,"XS")</f>
        <v>0</v>
      </c>
      <c r="E131" s="2">
        <f>SUMIF(ENTRADA!$B:$B,$A131,ENTRADA!$E:$E)
 - SUMIFS(SALIDA!$C:$C,SALIDA!$A:$A,$A131,SALIDA!$D:$D,"S")</f>
        <v>0</v>
      </c>
      <c r="F131" s="2">
        <f>SUMIF(ENTRADA!$B:$B,$A131,ENTRADA!$F:$F)
 - SUMIFS(SALIDA!$C:$C,SALIDA!$A:$A,$A131,SALIDA!$D:$D,"M")</f>
        <v>0</v>
      </c>
      <c r="G131" s="2">
        <f>SUMIF(ENTRADA!$B:$B,$A131,ENTRADA!$G:$G)
 - SUMIFS(SALIDA!$C:$C,SALIDA!$A:$A,$A131,SALIDA!$D:$D,"L")</f>
        <v>0</v>
      </c>
      <c r="H131" s="2">
        <f>SUMIF(ENTRADA!$B:$B,$A131,ENTRADA!$H:$H)
 - SUMIFS(SALIDA!$C:$C,SALIDA!$A:$A,$A131,SALIDA!$D:$D,"XL")</f>
        <v>0</v>
      </c>
      <c r="I131" s="2">
        <f>SUMIF(ENTRADA!$B:$B,$A131,ENTRADA!$I:$I)
 - SUMIFS(SALIDA!$C:$C,SALIDA!$A:$A,$A131,SALIDA!$D:$D,"2XL")</f>
        <v>0</v>
      </c>
      <c r="J131" s="6">
        <f t="shared" si="4"/>
        <v>0</v>
      </c>
    </row>
    <row r="132" spans="1:10" x14ac:dyDescent="0.3">
      <c r="A132" s="2" t="s">
        <v>336</v>
      </c>
      <c r="B132" s="1" t="s">
        <v>162</v>
      </c>
      <c r="C132" s="7"/>
      <c r="D132" s="6">
        <f>SUMIF(ENTRADA!$B:$B,$A132,ENTRADA!$D:$D)
 - SUMIFS(SALIDA!$C:$C,SALIDA!$A:$A,$A132,SALIDA!$D:$D,"XS")</f>
        <v>0</v>
      </c>
      <c r="E132" s="2">
        <f>SUMIF(ENTRADA!$B:$B,$A132,ENTRADA!$E:$E)
 - SUMIFS(SALIDA!$C:$C,SALIDA!$A:$A,$A132,SALIDA!$D:$D,"S")</f>
        <v>1</v>
      </c>
      <c r="F132" s="2">
        <f>SUMIF(ENTRADA!$B:$B,$A132,ENTRADA!$F:$F)
 - SUMIFS(SALIDA!$C:$C,SALIDA!$A:$A,$A132,SALIDA!$D:$D,"M")</f>
        <v>0</v>
      </c>
      <c r="G132" s="2">
        <f>SUMIF(ENTRADA!$B:$B,$A132,ENTRADA!$G:$G)
 - SUMIFS(SALIDA!$C:$C,SALIDA!$A:$A,$A132,SALIDA!$D:$D,"L")</f>
        <v>0</v>
      </c>
      <c r="H132" s="2">
        <f>SUMIF(ENTRADA!$B:$B,$A132,ENTRADA!$H:$H)
 - SUMIFS(SALIDA!$C:$C,SALIDA!$A:$A,$A132,SALIDA!$D:$D,"XL")</f>
        <v>0</v>
      </c>
      <c r="I132" s="2">
        <f>SUMIF(ENTRADA!$B:$B,$A132,ENTRADA!$I:$I)
 - SUMIFS(SALIDA!$C:$C,SALIDA!$A:$A,$A132,SALIDA!$D:$D,"2XL")</f>
        <v>2</v>
      </c>
      <c r="J132" s="6">
        <f t="shared" si="4"/>
        <v>3</v>
      </c>
    </row>
    <row r="133" spans="1:10" x14ac:dyDescent="0.3">
      <c r="A133" s="2" t="s">
        <v>337</v>
      </c>
      <c r="B133" s="1" t="s">
        <v>163</v>
      </c>
      <c r="C133" s="7"/>
      <c r="D133" s="6">
        <f>SUMIF(ENTRADA!$B:$B,$A133,ENTRADA!$D:$D)
 - SUMIFS(SALIDA!$C:$C,SALIDA!$A:$A,$A133,SALIDA!$D:$D,"XS")</f>
        <v>0</v>
      </c>
      <c r="E133" s="2">
        <f>SUMIF(ENTRADA!$B:$B,$A133,ENTRADA!$E:$E)
 - SUMIFS(SALIDA!$C:$C,SALIDA!$A:$A,$A133,SALIDA!$D:$D,"S")</f>
        <v>0</v>
      </c>
      <c r="F133" s="2">
        <f>SUMIF(ENTRADA!$B:$B,$A133,ENTRADA!$F:$F)
 - SUMIFS(SALIDA!$C:$C,SALIDA!$A:$A,$A133,SALIDA!$D:$D,"M")</f>
        <v>0</v>
      </c>
      <c r="G133" s="2">
        <f>SUMIF(ENTRADA!$B:$B,$A133,ENTRADA!$G:$G)
 - SUMIFS(SALIDA!$C:$C,SALIDA!$A:$A,$A133,SALIDA!$D:$D,"L")</f>
        <v>0</v>
      </c>
      <c r="H133" s="2">
        <f>SUMIF(ENTRADA!$B:$B,$A133,ENTRADA!$H:$H)
 - SUMIFS(SALIDA!$C:$C,SALIDA!$A:$A,$A133,SALIDA!$D:$D,"XL")</f>
        <v>0</v>
      </c>
      <c r="I133" s="2">
        <f>SUMIF(ENTRADA!$B:$B,$A133,ENTRADA!$I:$I)
 - SUMIFS(SALIDA!$C:$C,SALIDA!$A:$A,$A133,SALIDA!$D:$D,"2XL")</f>
        <v>0</v>
      </c>
      <c r="J133" s="6">
        <f t="shared" si="4"/>
        <v>0</v>
      </c>
    </row>
    <row r="134" spans="1:10" x14ac:dyDescent="0.3">
      <c r="A134" s="2" t="s">
        <v>338</v>
      </c>
      <c r="B134" s="1" t="s">
        <v>164</v>
      </c>
      <c r="C134" s="7"/>
      <c r="D134" s="6">
        <f>SUMIF(ENTRADA!$B:$B,$A134,ENTRADA!$D:$D)
 - SUMIFS(SALIDA!$C:$C,SALIDA!$A:$A,$A134,SALIDA!$D:$D,"XS")</f>
        <v>0</v>
      </c>
      <c r="E134" s="2">
        <f>SUMIF(ENTRADA!$B:$B,$A134,ENTRADA!$E:$E)
 - SUMIFS(SALIDA!$C:$C,SALIDA!$A:$A,$A134,SALIDA!$D:$D,"S")</f>
        <v>0</v>
      </c>
      <c r="F134" s="2">
        <f>SUMIF(ENTRADA!$B:$B,$A134,ENTRADA!$F:$F)
 - SUMIFS(SALIDA!$C:$C,SALIDA!$A:$A,$A134,SALIDA!$D:$D,"M")</f>
        <v>0</v>
      </c>
      <c r="G134" s="2">
        <f>SUMIF(ENTRADA!$B:$B,$A134,ENTRADA!$G:$G)
 - SUMIFS(SALIDA!$C:$C,SALIDA!$A:$A,$A134,SALIDA!$D:$D,"L")</f>
        <v>0</v>
      </c>
      <c r="H134" s="2">
        <f>SUMIF(ENTRADA!$B:$B,$A134,ENTRADA!$H:$H)
 - SUMIFS(SALIDA!$C:$C,SALIDA!$A:$A,$A134,SALIDA!$D:$D,"XL")</f>
        <v>0</v>
      </c>
      <c r="I134" s="2">
        <f>SUMIF(ENTRADA!$B:$B,$A134,ENTRADA!$I:$I)
 - SUMIFS(SALIDA!$C:$C,SALIDA!$A:$A,$A134,SALIDA!$D:$D,"2XL")</f>
        <v>0</v>
      </c>
      <c r="J134" s="6">
        <f t="shared" si="4"/>
        <v>0</v>
      </c>
    </row>
    <row r="135" spans="1:10" x14ac:dyDescent="0.3">
      <c r="A135" s="2" t="s">
        <v>339</v>
      </c>
      <c r="B135" s="1" t="s">
        <v>165</v>
      </c>
      <c r="C135" s="7"/>
      <c r="D135" s="6">
        <f>SUMIF(ENTRADA!$B:$B,$A135,ENTRADA!$D:$D)
 - SUMIFS(SALIDA!$C:$C,SALIDA!$A:$A,$A135,SALIDA!$D:$D,"XS")</f>
        <v>0</v>
      </c>
      <c r="E135" s="2">
        <f>SUMIF(ENTRADA!$B:$B,$A135,ENTRADA!$E:$E)
 - SUMIFS(SALIDA!$C:$C,SALIDA!$A:$A,$A135,SALIDA!$D:$D,"S")</f>
        <v>0</v>
      </c>
      <c r="F135" s="2">
        <f>SUMIF(ENTRADA!$B:$B,$A135,ENTRADA!$F:$F)
 - SUMIFS(SALIDA!$C:$C,SALIDA!$A:$A,$A135,SALIDA!$D:$D,"M")</f>
        <v>0</v>
      </c>
      <c r="G135" s="2">
        <f>SUMIF(ENTRADA!$B:$B,$A135,ENTRADA!$G:$G)
 - SUMIFS(SALIDA!$C:$C,SALIDA!$A:$A,$A135,SALIDA!$D:$D,"L")</f>
        <v>0</v>
      </c>
      <c r="H135" s="2">
        <f>SUMIF(ENTRADA!$B:$B,$A135,ENTRADA!$H:$H)
 - SUMIFS(SALIDA!$C:$C,SALIDA!$A:$A,$A135,SALIDA!$D:$D,"XL")</f>
        <v>0</v>
      </c>
      <c r="I135" s="2">
        <f>SUMIF(ENTRADA!$B:$B,$A135,ENTRADA!$I:$I)
 - SUMIFS(SALIDA!$C:$C,SALIDA!$A:$A,$A135,SALIDA!$D:$D,"2XL")</f>
        <v>0</v>
      </c>
      <c r="J135" s="6">
        <f t="shared" si="4"/>
        <v>0</v>
      </c>
    </row>
    <row r="136" spans="1:10" x14ac:dyDescent="0.3">
      <c r="A136" s="2" t="s">
        <v>340</v>
      </c>
      <c r="B136" s="1" t="s">
        <v>166</v>
      </c>
      <c r="C136" s="7"/>
      <c r="D136" s="6">
        <f>SUMIF(ENTRADA!$B:$B,$A136,ENTRADA!$D:$D)
 - SUMIFS(SALIDA!$C:$C,SALIDA!$A:$A,$A136,SALIDA!$D:$D,"XS")</f>
        <v>0</v>
      </c>
      <c r="E136" s="2">
        <f>SUMIF(ENTRADA!$B:$B,$A136,ENTRADA!$E:$E)
 - SUMIFS(SALIDA!$C:$C,SALIDA!$A:$A,$A136,SALIDA!$D:$D,"S")</f>
        <v>0</v>
      </c>
      <c r="F136" s="2">
        <f>SUMIF(ENTRADA!$B:$B,$A136,ENTRADA!$F:$F)
 - SUMIFS(SALIDA!$C:$C,SALIDA!$A:$A,$A136,SALIDA!$D:$D,"M")</f>
        <v>0</v>
      </c>
      <c r="G136" s="2">
        <f>SUMIF(ENTRADA!$B:$B,$A136,ENTRADA!$G:$G)
 - SUMIFS(SALIDA!$C:$C,SALIDA!$A:$A,$A136,SALIDA!$D:$D,"L")</f>
        <v>0</v>
      </c>
      <c r="H136" s="2">
        <f>SUMIF(ENTRADA!$B:$B,$A136,ENTRADA!$H:$H)
 - SUMIFS(SALIDA!$C:$C,SALIDA!$A:$A,$A136,SALIDA!$D:$D,"XL")</f>
        <v>0</v>
      </c>
      <c r="I136" s="2">
        <f>SUMIF(ENTRADA!$B:$B,$A136,ENTRADA!$I:$I)
 - SUMIFS(SALIDA!$C:$C,SALIDA!$A:$A,$A136,SALIDA!$D:$D,"2XL")</f>
        <v>0</v>
      </c>
      <c r="J136" s="6">
        <f t="shared" si="4"/>
        <v>0</v>
      </c>
    </row>
    <row r="137" spans="1:10" x14ac:dyDescent="0.3">
      <c r="A137" s="2" t="s">
        <v>341</v>
      </c>
      <c r="B137" s="1" t="s">
        <v>167</v>
      </c>
      <c r="C137" s="7"/>
      <c r="D137" s="6">
        <f>SUMIF(ENTRADA!$B:$B,$A137,ENTRADA!$D:$D)
 - SUMIFS(SALIDA!$C:$C,SALIDA!$A:$A,$A137,SALIDA!$D:$D,"XS")</f>
        <v>0</v>
      </c>
      <c r="E137" s="2">
        <f>SUMIF(ENTRADA!$B:$B,$A137,ENTRADA!$E:$E)
 - SUMIFS(SALIDA!$C:$C,SALIDA!$A:$A,$A137,SALIDA!$D:$D,"S")</f>
        <v>0</v>
      </c>
      <c r="F137" s="2">
        <f>SUMIF(ENTRADA!$B:$B,$A137,ENTRADA!$F:$F)
 - SUMIFS(SALIDA!$C:$C,SALIDA!$A:$A,$A137,SALIDA!$D:$D,"M")</f>
        <v>0</v>
      </c>
      <c r="G137" s="2">
        <f>SUMIF(ENTRADA!$B:$B,$A137,ENTRADA!$G:$G)
 - SUMIFS(SALIDA!$C:$C,SALIDA!$A:$A,$A137,SALIDA!$D:$D,"L")</f>
        <v>0</v>
      </c>
      <c r="H137" s="2">
        <f>SUMIF(ENTRADA!$B:$B,$A137,ENTRADA!$H:$H)
 - SUMIFS(SALIDA!$C:$C,SALIDA!$A:$A,$A137,SALIDA!$D:$D,"XL")</f>
        <v>0</v>
      </c>
      <c r="I137" s="2">
        <f>SUMIF(ENTRADA!$B:$B,$A137,ENTRADA!$I:$I)
 - SUMIFS(SALIDA!$C:$C,SALIDA!$A:$A,$A137,SALIDA!$D:$D,"2XL")</f>
        <v>0</v>
      </c>
      <c r="J137" s="6">
        <f t="shared" si="4"/>
        <v>0</v>
      </c>
    </row>
    <row r="138" spans="1:10" x14ac:dyDescent="0.3">
      <c r="A138" s="2" t="s">
        <v>342</v>
      </c>
      <c r="B138" s="1" t="s">
        <v>168</v>
      </c>
      <c r="C138" s="7"/>
      <c r="D138" s="6">
        <f>SUMIF(ENTRADA!$B:$B,$A138,ENTRADA!$D:$D)
 - SUMIFS(SALIDA!$C:$C,SALIDA!$A:$A,$A138,SALIDA!$D:$D,"XS")</f>
        <v>0</v>
      </c>
      <c r="E138" s="2">
        <f>SUMIF(ENTRADA!$B:$B,$A138,ENTRADA!$E:$E)
 - SUMIFS(SALIDA!$C:$C,SALIDA!$A:$A,$A138,SALIDA!$D:$D,"S")</f>
        <v>-1</v>
      </c>
      <c r="F138" s="2">
        <f>SUMIF(ENTRADA!$B:$B,$A138,ENTRADA!$F:$F)
 - SUMIFS(SALIDA!$C:$C,SALIDA!$A:$A,$A138,SALIDA!$D:$D,"M")</f>
        <v>0</v>
      </c>
      <c r="G138" s="2">
        <f>SUMIF(ENTRADA!$B:$B,$A138,ENTRADA!$G:$G)
 - SUMIFS(SALIDA!$C:$C,SALIDA!$A:$A,$A138,SALIDA!$D:$D,"L")</f>
        <v>0</v>
      </c>
      <c r="H138" s="2">
        <f>SUMIF(ENTRADA!$B:$B,$A138,ENTRADA!$H:$H)
 - SUMIFS(SALIDA!$C:$C,SALIDA!$A:$A,$A138,SALIDA!$D:$D,"XL")</f>
        <v>0</v>
      </c>
      <c r="I138" s="2">
        <f>SUMIF(ENTRADA!$B:$B,$A138,ENTRADA!$I:$I)
 - SUMIFS(SALIDA!$C:$C,SALIDA!$A:$A,$A138,SALIDA!$D:$D,"2XL")</f>
        <v>0</v>
      </c>
      <c r="J138" s="6">
        <f t="shared" si="4"/>
        <v>-1</v>
      </c>
    </row>
    <row r="139" spans="1:10" x14ac:dyDescent="0.3">
      <c r="A139" s="2" t="s">
        <v>343</v>
      </c>
      <c r="B139" s="1" t="s">
        <v>169</v>
      </c>
      <c r="C139" s="7"/>
      <c r="D139" s="6">
        <f>SUMIF(ENTRADA!$B:$B,$A139,ENTRADA!$D:$D)
 - SUMIFS(SALIDA!$C:$C,SALIDA!$A:$A,$A139,SALIDA!$D:$D,"XS")</f>
        <v>0</v>
      </c>
      <c r="E139" s="2">
        <f>SUMIF(ENTRADA!$B:$B,$A139,ENTRADA!$E:$E)
 - SUMIFS(SALIDA!$C:$C,SALIDA!$A:$A,$A139,SALIDA!$D:$D,"S")</f>
        <v>0</v>
      </c>
      <c r="F139" s="2">
        <f>SUMIF(ENTRADA!$B:$B,$A139,ENTRADA!$F:$F)
 - SUMIFS(SALIDA!$C:$C,SALIDA!$A:$A,$A139,SALIDA!$D:$D,"M")</f>
        <v>0</v>
      </c>
      <c r="G139" s="2">
        <f>SUMIF(ENTRADA!$B:$B,$A139,ENTRADA!$G:$G)
 - SUMIFS(SALIDA!$C:$C,SALIDA!$A:$A,$A139,SALIDA!$D:$D,"L")</f>
        <v>0</v>
      </c>
      <c r="H139" s="2">
        <f>SUMIF(ENTRADA!$B:$B,$A139,ENTRADA!$H:$H)
 - SUMIFS(SALIDA!$C:$C,SALIDA!$A:$A,$A139,SALIDA!$D:$D,"XL")</f>
        <v>0</v>
      </c>
      <c r="I139" s="2">
        <f>SUMIF(ENTRADA!$B:$B,$A139,ENTRADA!$I:$I)
 - SUMIFS(SALIDA!$C:$C,SALIDA!$A:$A,$A139,SALIDA!$D:$D,"2XL")</f>
        <v>0</v>
      </c>
      <c r="J139" s="6">
        <f t="shared" si="4"/>
        <v>0</v>
      </c>
    </row>
    <row r="140" spans="1:10" x14ac:dyDescent="0.3">
      <c r="A140" s="2" t="s">
        <v>344</v>
      </c>
      <c r="B140" s="1" t="s">
        <v>170</v>
      </c>
      <c r="C140" s="7"/>
      <c r="D140" s="6">
        <f>SUMIF(ENTRADA!$B:$B,$A140,ENTRADA!$D:$D)
 - SUMIFS(SALIDA!$C:$C,SALIDA!$A:$A,$A140,SALIDA!$D:$D,"XS")</f>
        <v>0</v>
      </c>
      <c r="E140" s="2">
        <f>SUMIF(ENTRADA!$B:$B,$A140,ENTRADA!$E:$E)
 - SUMIFS(SALIDA!$C:$C,SALIDA!$A:$A,$A140,SALIDA!$D:$D,"S")</f>
        <v>0</v>
      </c>
      <c r="F140" s="2">
        <f>SUMIF(ENTRADA!$B:$B,$A140,ENTRADA!$F:$F)
 - SUMIFS(SALIDA!$C:$C,SALIDA!$A:$A,$A140,SALIDA!$D:$D,"M")</f>
        <v>0</v>
      </c>
      <c r="G140" s="2">
        <f>SUMIF(ENTRADA!$B:$B,$A140,ENTRADA!$G:$G)
 - SUMIFS(SALIDA!$C:$C,SALIDA!$A:$A,$A140,SALIDA!$D:$D,"L")</f>
        <v>0</v>
      </c>
      <c r="H140" s="2">
        <f>SUMIF(ENTRADA!$B:$B,$A140,ENTRADA!$H:$H)
 - SUMIFS(SALIDA!$C:$C,SALIDA!$A:$A,$A140,SALIDA!$D:$D,"XL")</f>
        <v>0</v>
      </c>
      <c r="I140" s="2">
        <f>SUMIF(ENTRADA!$B:$B,$A140,ENTRADA!$I:$I)
 - SUMIFS(SALIDA!$C:$C,SALIDA!$A:$A,$A140,SALIDA!$D:$D,"2XL")</f>
        <v>0</v>
      </c>
      <c r="J140" s="6">
        <f t="shared" si="4"/>
        <v>0</v>
      </c>
    </row>
    <row r="141" spans="1:10" x14ac:dyDescent="0.3">
      <c r="A141" s="2" t="s">
        <v>345</v>
      </c>
      <c r="B141" s="1" t="s">
        <v>171</v>
      </c>
      <c r="C141" s="7"/>
      <c r="D141" s="6">
        <f>SUMIF(ENTRADA!$B:$B,$A141,ENTRADA!$D:$D)
 - SUMIFS(SALIDA!$C:$C,SALIDA!$A:$A,$A141,SALIDA!$D:$D,"XS")</f>
        <v>0</v>
      </c>
      <c r="E141" s="2">
        <f>SUMIF(ENTRADA!$B:$B,$A141,ENTRADA!$E:$E)
 - SUMIFS(SALIDA!$C:$C,SALIDA!$A:$A,$A141,SALIDA!$D:$D,"S")</f>
        <v>0</v>
      </c>
      <c r="F141" s="2">
        <f>SUMIF(ENTRADA!$B:$B,$A141,ENTRADA!$F:$F)
 - SUMIFS(SALIDA!$C:$C,SALIDA!$A:$A,$A141,SALIDA!$D:$D,"M")</f>
        <v>0</v>
      </c>
      <c r="G141" s="2">
        <f>SUMIF(ENTRADA!$B:$B,$A141,ENTRADA!$G:$G)
 - SUMIFS(SALIDA!$C:$C,SALIDA!$A:$A,$A141,SALIDA!$D:$D,"L")</f>
        <v>0</v>
      </c>
      <c r="H141" s="2">
        <f>SUMIF(ENTRADA!$B:$B,$A141,ENTRADA!$H:$H)
 - SUMIFS(SALIDA!$C:$C,SALIDA!$A:$A,$A141,SALIDA!$D:$D,"XL")</f>
        <v>0</v>
      </c>
      <c r="I141" s="2">
        <f>SUMIF(ENTRADA!$B:$B,$A141,ENTRADA!$I:$I)
 - SUMIFS(SALIDA!$C:$C,SALIDA!$A:$A,$A141,SALIDA!$D:$D,"2XL")</f>
        <v>0</v>
      </c>
      <c r="J141" s="6">
        <f t="shared" si="4"/>
        <v>0</v>
      </c>
    </row>
    <row r="142" spans="1:10" x14ac:dyDescent="0.3">
      <c r="A142" s="2" t="s">
        <v>346</v>
      </c>
      <c r="B142" s="1" t="s">
        <v>172</v>
      </c>
      <c r="C142" s="7"/>
      <c r="D142" s="6">
        <f>SUMIF(ENTRADA!$B:$B,$A142,ENTRADA!$D:$D)
 - SUMIFS(SALIDA!$C:$C,SALIDA!$A:$A,$A142,SALIDA!$D:$D,"XS")</f>
        <v>0</v>
      </c>
      <c r="E142" s="2">
        <f>SUMIF(ENTRADA!$B:$B,$A142,ENTRADA!$E:$E)
 - SUMIFS(SALIDA!$C:$C,SALIDA!$A:$A,$A142,SALIDA!$D:$D,"S")</f>
        <v>0</v>
      </c>
      <c r="F142" s="2">
        <f>SUMIF(ENTRADA!$B:$B,$A142,ENTRADA!$F:$F)
 - SUMIFS(SALIDA!$C:$C,SALIDA!$A:$A,$A142,SALIDA!$D:$D,"M")</f>
        <v>0</v>
      </c>
      <c r="G142" s="2">
        <f>SUMIF(ENTRADA!$B:$B,$A142,ENTRADA!$G:$G)
 - SUMIFS(SALIDA!$C:$C,SALIDA!$A:$A,$A142,SALIDA!$D:$D,"L")</f>
        <v>0</v>
      </c>
      <c r="H142" s="2">
        <f>SUMIF(ENTRADA!$B:$B,$A142,ENTRADA!$H:$H)
 - SUMIFS(SALIDA!$C:$C,SALIDA!$A:$A,$A142,SALIDA!$D:$D,"XL")</f>
        <v>0</v>
      </c>
      <c r="I142" s="2">
        <f>SUMIF(ENTRADA!$B:$B,$A142,ENTRADA!$I:$I)
 - SUMIFS(SALIDA!$C:$C,SALIDA!$A:$A,$A142,SALIDA!$D:$D,"2XL")</f>
        <v>0</v>
      </c>
      <c r="J142" s="6">
        <f t="shared" si="4"/>
        <v>0</v>
      </c>
    </row>
    <row r="143" spans="1:10" x14ac:dyDescent="0.3">
      <c r="A143" s="2" t="s">
        <v>347</v>
      </c>
      <c r="B143" s="1" t="s">
        <v>173</v>
      </c>
      <c r="C143" s="7"/>
      <c r="D143" s="6">
        <f>SUMIF(ENTRADA!$B:$B,$A143,ENTRADA!$D:$D)
 - SUMIFS(SALIDA!$C:$C,SALIDA!$A:$A,$A143,SALIDA!$D:$D,"XS")</f>
        <v>0</v>
      </c>
      <c r="E143" s="2">
        <f>SUMIF(ENTRADA!$B:$B,$A143,ENTRADA!$E:$E)
 - SUMIFS(SALIDA!$C:$C,SALIDA!$A:$A,$A143,SALIDA!$D:$D,"S")</f>
        <v>0</v>
      </c>
      <c r="F143" s="2">
        <f>SUMIF(ENTRADA!$B:$B,$A143,ENTRADA!$F:$F)
 - SUMIFS(SALIDA!$C:$C,SALIDA!$A:$A,$A143,SALIDA!$D:$D,"M")</f>
        <v>0</v>
      </c>
      <c r="G143" s="2">
        <f>SUMIF(ENTRADA!$B:$B,$A143,ENTRADA!$G:$G)
 - SUMIFS(SALIDA!$C:$C,SALIDA!$A:$A,$A143,SALIDA!$D:$D,"L")</f>
        <v>0</v>
      </c>
      <c r="H143" s="2">
        <f>SUMIF(ENTRADA!$B:$B,$A143,ENTRADA!$H:$H)
 - SUMIFS(SALIDA!$C:$C,SALIDA!$A:$A,$A143,SALIDA!$D:$D,"XL")</f>
        <v>0</v>
      </c>
      <c r="I143" s="2">
        <f>SUMIF(ENTRADA!$B:$B,$A143,ENTRADA!$I:$I)
 - SUMIFS(SALIDA!$C:$C,SALIDA!$A:$A,$A143,SALIDA!$D:$D,"2XL")</f>
        <v>0</v>
      </c>
      <c r="J143" s="6">
        <f t="shared" si="4"/>
        <v>0</v>
      </c>
    </row>
    <row r="144" spans="1:10" x14ac:dyDescent="0.3">
      <c r="A144" s="2" t="s">
        <v>348</v>
      </c>
      <c r="B144" s="1" t="s">
        <v>174</v>
      </c>
      <c r="C144" s="7"/>
      <c r="D144" s="6">
        <f>SUMIF(ENTRADA!$B:$B,$A144,ENTRADA!$D:$D)
 - SUMIFS(SALIDA!$C:$C,SALIDA!$A:$A,$A144,SALIDA!$D:$D,"XS")</f>
        <v>0</v>
      </c>
      <c r="E144" s="2">
        <f>SUMIF(ENTRADA!$B:$B,$A144,ENTRADA!$E:$E)
 - SUMIFS(SALIDA!$C:$C,SALIDA!$A:$A,$A144,SALIDA!$D:$D,"S")</f>
        <v>0</v>
      </c>
      <c r="F144" s="2">
        <f>SUMIF(ENTRADA!$B:$B,$A144,ENTRADA!$F:$F)
 - SUMIFS(SALIDA!$C:$C,SALIDA!$A:$A,$A144,SALIDA!$D:$D,"M")</f>
        <v>0</v>
      </c>
      <c r="G144" s="2">
        <f>SUMIF(ENTRADA!$B:$B,$A144,ENTRADA!$G:$G)
 - SUMIFS(SALIDA!$C:$C,SALIDA!$A:$A,$A144,SALIDA!$D:$D,"L")</f>
        <v>0</v>
      </c>
      <c r="H144" s="2">
        <f>SUMIF(ENTRADA!$B:$B,$A144,ENTRADA!$H:$H)
 - SUMIFS(SALIDA!$C:$C,SALIDA!$A:$A,$A144,SALIDA!$D:$D,"XL")</f>
        <v>0</v>
      </c>
      <c r="I144" s="2">
        <f>SUMIF(ENTRADA!$B:$B,$A144,ENTRADA!$I:$I)
 - SUMIFS(SALIDA!$C:$C,SALIDA!$A:$A,$A144,SALIDA!$D:$D,"2XL")</f>
        <v>0</v>
      </c>
      <c r="J144" s="6">
        <f t="shared" si="4"/>
        <v>0</v>
      </c>
    </row>
    <row r="145" spans="1:10" x14ac:dyDescent="0.3">
      <c r="A145" s="2" t="s">
        <v>349</v>
      </c>
      <c r="B145" s="1" t="s">
        <v>175</v>
      </c>
      <c r="C145" s="7"/>
      <c r="D145" s="6">
        <f>SUMIF(ENTRADA!$B:$B,$A145,ENTRADA!$D:$D)
 - SUMIFS(SALIDA!$C:$C,SALIDA!$A:$A,$A145,SALIDA!$D:$D,"XS")</f>
        <v>0</v>
      </c>
      <c r="E145" s="2">
        <f>SUMIF(ENTRADA!$B:$B,$A145,ENTRADA!$E:$E)
 - SUMIFS(SALIDA!$C:$C,SALIDA!$A:$A,$A145,SALIDA!$D:$D,"S")</f>
        <v>2</v>
      </c>
      <c r="F145" s="2">
        <f>SUMIF(ENTRADA!$B:$B,$A145,ENTRADA!$F:$F)
 - SUMIFS(SALIDA!$C:$C,SALIDA!$A:$A,$A145,SALIDA!$D:$D,"M")</f>
        <v>5</v>
      </c>
      <c r="G145" s="2">
        <f>SUMIF(ENTRADA!$B:$B,$A145,ENTRADA!$G:$G)
 - SUMIFS(SALIDA!$C:$C,SALIDA!$A:$A,$A145,SALIDA!$D:$D,"L")</f>
        <v>5</v>
      </c>
      <c r="H145" s="2">
        <f>SUMIF(ENTRADA!$B:$B,$A145,ENTRADA!$H:$H)
 - SUMIFS(SALIDA!$C:$C,SALIDA!$A:$A,$A145,SALIDA!$D:$D,"XL")</f>
        <v>3</v>
      </c>
      <c r="I145" s="2">
        <f>SUMIF(ENTRADA!$B:$B,$A145,ENTRADA!$I:$I)
 - SUMIFS(SALIDA!$C:$C,SALIDA!$A:$A,$A145,SALIDA!$D:$D,"2XL")</f>
        <v>0</v>
      </c>
      <c r="J145" s="6">
        <f t="shared" si="4"/>
        <v>15</v>
      </c>
    </row>
    <row r="146" spans="1:10" x14ac:dyDescent="0.3">
      <c r="A146" s="2" t="s">
        <v>350</v>
      </c>
      <c r="B146" s="1" t="s">
        <v>176</v>
      </c>
      <c r="C146" s="7"/>
      <c r="D146" s="6">
        <f>SUMIF(ENTRADA!$B:$B,$A146,ENTRADA!$D:$D)
 - SUMIFS(SALIDA!$C:$C,SALIDA!$A:$A,$A146,SALIDA!$D:$D,"XS")</f>
        <v>0</v>
      </c>
      <c r="E146" s="2">
        <f>SUMIF(ENTRADA!$B:$B,$A146,ENTRADA!$E:$E)
 - SUMIFS(SALIDA!$C:$C,SALIDA!$A:$A,$A146,SALIDA!$D:$D,"S")</f>
        <v>0</v>
      </c>
      <c r="F146" s="2">
        <f>SUMIF(ENTRADA!$B:$B,$A146,ENTRADA!$F:$F)
 - SUMIFS(SALIDA!$C:$C,SALIDA!$A:$A,$A146,SALIDA!$D:$D,"M")</f>
        <v>0</v>
      </c>
      <c r="G146" s="2">
        <f>SUMIF(ENTRADA!$B:$B,$A146,ENTRADA!$G:$G)
 - SUMIFS(SALIDA!$C:$C,SALIDA!$A:$A,$A146,SALIDA!$D:$D,"L")</f>
        <v>0</v>
      </c>
      <c r="H146" s="2">
        <f>SUMIF(ENTRADA!$B:$B,$A146,ENTRADA!$H:$H)
 - SUMIFS(SALIDA!$C:$C,SALIDA!$A:$A,$A146,SALIDA!$D:$D,"XL")</f>
        <v>0</v>
      </c>
      <c r="I146" s="2">
        <f>SUMIF(ENTRADA!$B:$B,$A146,ENTRADA!$I:$I)
 - SUMIFS(SALIDA!$C:$C,SALIDA!$A:$A,$A146,SALIDA!$D:$D,"2XL")</f>
        <v>0</v>
      </c>
      <c r="J146" s="6">
        <f t="shared" si="4"/>
        <v>0</v>
      </c>
    </row>
    <row r="147" spans="1:10" x14ac:dyDescent="0.3">
      <c r="A147" s="2" t="s">
        <v>351</v>
      </c>
      <c r="B147" s="1" t="s">
        <v>177</v>
      </c>
      <c r="C147" s="7"/>
      <c r="D147" s="6">
        <f>SUMIF(ENTRADA!$B:$B,$A147,ENTRADA!$D:$D)
 - SUMIFS(SALIDA!$C:$C,SALIDA!$A:$A,$A147,SALIDA!$D:$D,"XS")</f>
        <v>0</v>
      </c>
      <c r="E147" s="2">
        <f>SUMIF(ENTRADA!$B:$B,$A147,ENTRADA!$E:$E)
 - SUMIFS(SALIDA!$C:$C,SALIDA!$A:$A,$A147,SALIDA!$D:$D,"S")</f>
        <v>0</v>
      </c>
      <c r="F147" s="2">
        <f>SUMIF(ENTRADA!$B:$B,$A147,ENTRADA!$F:$F)
 - SUMIFS(SALIDA!$C:$C,SALIDA!$A:$A,$A147,SALIDA!$D:$D,"M")</f>
        <v>2</v>
      </c>
      <c r="G147" s="2">
        <f>SUMIF(ENTRADA!$B:$B,$A147,ENTRADA!$G:$G)
 - SUMIFS(SALIDA!$C:$C,SALIDA!$A:$A,$A147,SALIDA!$D:$D,"L")</f>
        <v>4</v>
      </c>
      <c r="H147" s="2">
        <f>SUMIF(ENTRADA!$B:$B,$A147,ENTRADA!$H:$H)
 - SUMIFS(SALIDA!$C:$C,SALIDA!$A:$A,$A147,SALIDA!$D:$D,"XL")</f>
        <v>0</v>
      </c>
      <c r="I147" s="2">
        <f>SUMIF(ENTRADA!$B:$B,$A147,ENTRADA!$I:$I)
 - SUMIFS(SALIDA!$C:$C,SALIDA!$A:$A,$A147,SALIDA!$D:$D,"2XL")</f>
        <v>0</v>
      </c>
      <c r="J147" s="6">
        <f t="shared" si="4"/>
        <v>6</v>
      </c>
    </row>
    <row r="148" spans="1:10" x14ac:dyDescent="0.3">
      <c r="A148" s="2" t="s">
        <v>352</v>
      </c>
      <c r="B148" s="1" t="s">
        <v>178</v>
      </c>
      <c r="C148" s="7"/>
      <c r="D148" s="6">
        <f>SUMIF(ENTRADA!$B:$B,$A148,ENTRADA!$D:$D)
 - SUMIFS(SALIDA!$C:$C,SALIDA!$A:$A,$A148,SALIDA!$D:$D,"XS")</f>
        <v>0</v>
      </c>
      <c r="E148" s="2">
        <f>SUMIF(ENTRADA!$B:$B,$A148,ENTRADA!$E:$E)
 - SUMIFS(SALIDA!$C:$C,SALIDA!$A:$A,$A148,SALIDA!$D:$D,"S")</f>
        <v>0</v>
      </c>
      <c r="F148" s="2">
        <f>SUMIF(ENTRADA!$B:$B,$A148,ENTRADA!$F:$F)
 - SUMIFS(SALIDA!$C:$C,SALIDA!$A:$A,$A148,SALIDA!$D:$D,"M")</f>
        <v>0</v>
      </c>
      <c r="G148" s="2">
        <f>SUMIF(ENTRADA!$B:$B,$A148,ENTRADA!$G:$G)
 - SUMIFS(SALIDA!$C:$C,SALIDA!$A:$A,$A148,SALIDA!$D:$D,"L")</f>
        <v>1</v>
      </c>
      <c r="H148" s="2">
        <f>SUMIF(ENTRADA!$B:$B,$A148,ENTRADA!$H:$H)
 - SUMIFS(SALIDA!$C:$C,SALIDA!$A:$A,$A148,SALIDA!$D:$D,"XL")</f>
        <v>0</v>
      </c>
      <c r="I148" s="2">
        <f>SUMIF(ENTRADA!$B:$B,$A148,ENTRADA!$I:$I)
 - SUMIFS(SALIDA!$C:$C,SALIDA!$A:$A,$A148,SALIDA!$D:$D,"2XL")</f>
        <v>6</v>
      </c>
      <c r="J148" s="6">
        <f t="shared" si="4"/>
        <v>7</v>
      </c>
    </row>
    <row r="149" spans="1:10" x14ac:dyDescent="0.3">
      <c r="A149" s="2" t="s">
        <v>353</v>
      </c>
      <c r="B149" s="1" t="s">
        <v>179</v>
      </c>
      <c r="C149" s="7"/>
      <c r="D149" s="6">
        <f>SUMIF(ENTRADA!$B:$B,$A149,ENTRADA!$D:$D)
 - SUMIFS(SALIDA!$C:$C,SALIDA!$A:$A,$A149,SALIDA!$D:$D,"XS")</f>
        <v>0</v>
      </c>
      <c r="E149" s="2">
        <f>SUMIF(ENTRADA!$B:$B,$A149,ENTRADA!$E:$E)
 - SUMIFS(SALIDA!$C:$C,SALIDA!$A:$A,$A149,SALIDA!$D:$D,"S")</f>
        <v>0</v>
      </c>
      <c r="F149" s="2">
        <f>SUMIF(ENTRADA!$B:$B,$A149,ENTRADA!$F:$F)
 - SUMIFS(SALIDA!$C:$C,SALIDA!$A:$A,$A149,SALIDA!$D:$D,"M")</f>
        <v>2</v>
      </c>
      <c r="G149" s="2">
        <f>SUMIF(ENTRADA!$B:$B,$A149,ENTRADA!$G:$G)
 - SUMIFS(SALIDA!$C:$C,SALIDA!$A:$A,$A149,SALIDA!$D:$D,"L")</f>
        <v>0</v>
      </c>
      <c r="H149" s="2">
        <f>SUMIF(ENTRADA!$B:$B,$A149,ENTRADA!$H:$H)
 - SUMIFS(SALIDA!$C:$C,SALIDA!$A:$A,$A149,SALIDA!$D:$D,"XL")</f>
        <v>2</v>
      </c>
      <c r="I149" s="2">
        <f>SUMIF(ENTRADA!$B:$B,$A149,ENTRADA!$I:$I)
 - SUMIFS(SALIDA!$C:$C,SALIDA!$A:$A,$A149,SALIDA!$D:$D,"2XL")</f>
        <v>1</v>
      </c>
      <c r="J149" s="6">
        <f t="shared" si="4"/>
        <v>5</v>
      </c>
    </row>
    <row r="150" spans="1:10" x14ac:dyDescent="0.3">
      <c r="A150" s="2" t="s">
        <v>354</v>
      </c>
      <c r="B150" s="1" t="s">
        <v>180</v>
      </c>
      <c r="C150" s="7"/>
      <c r="D150" s="6">
        <f>SUMIF(ENTRADA!$B:$B,$A150,ENTRADA!$D:$D)
 - SUMIFS(SALIDA!$C:$C,SALIDA!$A:$A,$A150,SALIDA!$D:$D,"XS")</f>
        <v>0</v>
      </c>
      <c r="E150" s="2">
        <f>SUMIF(ENTRADA!$B:$B,$A150,ENTRADA!$E:$E)
 - SUMIFS(SALIDA!$C:$C,SALIDA!$A:$A,$A150,SALIDA!$D:$D,"S")</f>
        <v>0</v>
      </c>
      <c r="F150" s="2">
        <f>SUMIF(ENTRADA!$B:$B,$A150,ENTRADA!$F:$F)
 - SUMIFS(SALIDA!$C:$C,SALIDA!$A:$A,$A150,SALIDA!$D:$D,"M")</f>
        <v>0</v>
      </c>
      <c r="G150" s="2">
        <f>SUMIF(ENTRADA!$B:$B,$A150,ENTRADA!$G:$G)
 - SUMIFS(SALIDA!$C:$C,SALIDA!$A:$A,$A150,SALIDA!$D:$D,"L")</f>
        <v>0</v>
      </c>
      <c r="H150" s="2">
        <f>SUMIF(ENTRADA!$B:$B,$A150,ENTRADA!$H:$H)
 - SUMIFS(SALIDA!$C:$C,SALIDA!$A:$A,$A150,SALIDA!$D:$D,"XL")</f>
        <v>0</v>
      </c>
      <c r="I150" s="2">
        <f>SUMIF(ENTRADA!$B:$B,$A150,ENTRADA!$I:$I)
 - SUMIFS(SALIDA!$C:$C,SALIDA!$A:$A,$A150,SALIDA!$D:$D,"2XL")</f>
        <v>0</v>
      </c>
      <c r="J150" s="6">
        <f t="shared" si="4"/>
        <v>0</v>
      </c>
    </row>
    <row r="151" spans="1:10" x14ac:dyDescent="0.3">
      <c r="A151" s="2" t="s">
        <v>355</v>
      </c>
      <c r="B151" s="1" t="s">
        <v>181</v>
      </c>
      <c r="C151" s="7"/>
      <c r="D151" s="6">
        <f>SUMIF(ENTRADA!$B:$B,$A151,ENTRADA!$D:$D)
 - SUMIFS(SALIDA!$C:$C,SALIDA!$A:$A,$A151,SALIDA!$D:$D,"XS")</f>
        <v>0</v>
      </c>
      <c r="E151" s="2">
        <f>SUMIF(ENTRADA!$B:$B,$A151,ENTRADA!$E:$E)
 - SUMIFS(SALIDA!$C:$C,SALIDA!$A:$A,$A151,SALIDA!$D:$D,"S")</f>
        <v>0</v>
      </c>
      <c r="F151" s="2">
        <f>SUMIF(ENTRADA!$B:$B,$A151,ENTRADA!$F:$F)
 - SUMIFS(SALIDA!$C:$C,SALIDA!$A:$A,$A151,SALIDA!$D:$D,"M")</f>
        <v>0</v>
      </c>
      <c r="G151" s="2">
        <f>SUMIF(ENTRADA!$B:$B,$A151,ENTRADA!$G:$G)
 - SUMIFS(SALIDA!$C:$C,SALIDA!$A:$A,$A151,SALIDA!$D:$D,"L")</f>
        <v>0</v>
      </c>
      <c r="H151" s="2">
        <f>SUMIF(ENTRADA!$B:$B,$A151,ENTRADA!$H:$H)
 - SUMIFS(SALIDA!$C:$C,SALIDA!$A:$A,$A151,SALIDA!$D:$D,"XL")</f>
        <v>0</v>
      </c>
      <c r="I151" s="2">
        <f>SUMIF(ENTRADA!$B:$B,$A151,ENTRADA!$I:$I)
 - SUMIFS(SALIDA!$C:$C,SALIDA!$A:$A,$A151,SALIDA!$D:$D,"2XL")</f>
        <v>0</v>
      </c>
      <c r="J151" s="6">
        <f t="shared" si="4"/>
        <v>0</v>
      </c>
    </row>
    <row r="152" spans="1:10" x14ac:dyDescent="0.3">
      <c r="A152" s="2" t="s">
        <v>356</v>
      </c>
      <c r="B152" s="1" t="s">
        <v>182</v>
      </c>
      <c r="C152" s="7"/>
      <c r="D152" s="6">
        <f>SUMIF(ENTRADA!$B:$B,$A152,ENTRADA!$D:$D)
 - SUMIFS(SALIDA!$C:$C,SALIDA!$A:$A,$A152,SALIDA!$D:$D,"XS")</f>
        <v>0</v>
      </c>
      <c r="E152" s="2">
        <f>SUMIF(ENTRADA!$B:$B,$A152,ENTRADA!$E:$E)
 - SUMIFS(SALIDA!$C:$C,SALIDA!$A:$A,$A152,SALIDA!$D:$D,"S")</f>
        <v>0</v>
      </c>
      <c r="F152" s="2">
        <f>SUMIF(ENTRADA!$B:$B,$A152,ENTRADA!$F:$F)
 - SUMIFS(SALIDA!$C:$C,SALIDA!$A:$A,$A152,SALIDA!$D:$D,"M")</f>
        <v>0</v>
      </c>
      <c r="G152" s="2">
        <f>SUMIF(ENTRADA!$B:$B,$A152,ENTRADA!$G:$G)
 - SUMIFS(SALIDA!$C:$C,SALIDA!$A:$A,$A152,SALIDA!$D:$D,"L")</f>
        <v>1</v>
      </c>
      <c r="H152" s="2">
        <f>SUMIF(ENTRADA!$B:$B,$A152,ENTRADA!$H:$H)
 - SUMIFS(SALIDA!$C:$C,SALIDA!$A:$A,$A152,SALIDA!$D:$D,"XL")</f>
        <v>0</v>
      </c>
      <c r="I152" s="2">
        <f>SUMIF(ENTRADA!$B:$B,$A152,ENTRADA!$I:$I)
 - SUMIFS(SALIDA!$C:$C,SALIDA!$A:$A,$A152,SALIDA!$D:$D,"2XL")</f>
        <v>0</v>
      </c>
      <c r="J152" s="6">
        <f t="shared" si="4"/>
        <v>1</v>
      </c>
    </row>
    <row r="153" spans="1:10" x14ac:dyDescent="0.3">
      <c r="A153" s="2" t="s">
        <v>357</v>
      </c>
      <c r="B153" s="1" t="s">
        <v>183</v>
      </c>
      <c r="C153" s="7"/>
      <c r="D153" s="6">
        <f>SUMIF(ENTRADA!$B:$B,$A153,ENTRADA!$D:$D)
 - SUMIFS(SALIDA!$C:$C,SALIDA!$A:$A,$A153,SALIDA!$D:$D,"XS")</f>
        <v>0</v>
      </c>
      <c r="E153" s="2">
        <f>SUMIF(ENTRADA!$B:$B,$A153,ENTRADA!$E:$E)
 - SUMIFS(SALIDA!$C:$C,SALIDA!$A:$A,$A153,SALIDA!$D:$D,"S")</f>
        <v>0</v>
      </c>
      <c r="F153" s="2">
        <f>SUMIF(ENTRADA!$B:$B,$A153,ENTRADA!$F:$F)
 - SUMIFS(SALIDA!$C:$C,SALIDA!$A:$A,$A153,SALIDA!$D:$D,"M")</f>
        <v>1</v>
      </c>
      <c r="G153" s="2">
        <f>SUMIF(ENTRADA!$B:$B,$A153,ENTRADA!$G:$G)
 - SUMIFS(SALIDA!$C:$C,SALIDA!$A:$A,$A153,SALIDA!$D:$D,"L")</f>
        <v>0</v>
      </c>
      <c r="H153" s="2">
        <f>SUMIF(ENTRADA!$B:$B,$A153,ENTRADA!$H:$H)
 - SUMIFS(SALIDA!$C:$C,SALIDA!$A:$A,$A153,SALIDA!$D:$D,"XL")</f>
        <v>1</v>
      </c>
      <c r="I153" s="2">
        <f>SUMIF(ENTRADA!$B:$B,$A153,ENTRADA!$I:$I)
 - SUMIFS(SALIDA!$C:$C,SALIDA!$A:$A,$A153,SALIDA!$D:$D,"2XL")</f>
        <v>0</v>
      </c>
      <c r="J153" s="6">
        <f t="shared" si="4"/>
        <v>2</v>
      </c>
    </row>
    <row r="154" spans="1:10" x14ac:dyDescent="0.3">
      <c r="A154" s="2" t="s">
        <v>358</v>
      </c>
      <c r="B154" s="1" t="s">
        <v>184</v>
      </c>
      <c r="C154" s="7"/>
      <c r="D154" s="6">
        <f>SUMIF(ENTRADA!$B:$B,$A154,ENTRADA!$D:$D)
 - SUMIFS(SALIDA!$C:$C,SALIDA!$A:$A,$A154,SALIDA!$D:$D,"XS")</f>
        <v>0</v>
      </c>
      <c r="E154" s="2">
        <f>SUMIF(ENTRADA!$B:$B,$A154,ENTRADA!$E:$E)
 - SUMIFS(SALIDA!$C:$C,SALIDA!$A:$A,$A154,SALIDA!$D:$D,"S")</f>
        <v>0</v>
      </c>
      <c r="F154" s="2">
        <f>SUMIF(ENTRADA!$B:$B,$A154,ENTRADA!$F:$F)
 - SUMIFS(SALIDA!$C:$C,SALIDA!$A:$A,$A154,SALIDA!$D:$D,"M")</f>
        <v>1</v>
      </c>
      <c r="G154" s="2">
        <f>SUMIF(ENTRADA!$B:$B,$A154,ENTRADA!$G:$G)
 - SUMIFS(SALIDA!$C:$C,SALIDA!$A:$A,$A154,SALIDA!$D:$D,"L")</f>
        <v>1</v>
      </c>
      <c r="H154" s="2">
        <f>SUMIF(ENTRADA!$B:$B,$A154,ENTRADA!$H:$H)
 - SUMIFS(SALIDA!$C:$C,SALIDA!$A:$A,$A154,SALIDA!$D:$D,"XL")</f>
        <v>0</v>
      </c>
      <c r="I154" s="2">
        <f>SUMIF(ENTRADA!$B:$B,$A154,ENTRADA!$I:$I)
 - SUMIFS(SALIDA!$C:$C,SALIDA!$A:$A,$A154,SALIDA!$D:$D,"2XL")</f>
        <v>2</v>
      </c>
      <c r="J154" s="6">
        <f t="shared" si="4"/>
        <v>4</v>
      </c>
    </row>
    <row r="155" spans="1:10" x14ac:dyDescent="0.3">
      <c r="A155" s="2" t="s">
        <v>359</v>
      </c>
      <c r="B155" s="1" t="s">
        <v>185</v>
      </c>
      <c r="C155" s="7"/>
      <c r="D155" s="6">
        <f>SUMIF(ENTRADA!$B:$B,$A155,ENTRADA!$D:$D)
 - SUMIFS(SALIDA!$C:$C,SALIDA!$A:$A,$A155,SALIDA!$D:$D,"XS")</f>
        <v>0</v>
      </c>
      <c r="E155" s="2">
        <f>SUMIF(ENTRADA!$B:$B,$A155,ENTRADA!$E:$E)
 - SUMIFS(SALIDA!$C:$C,SALIDA!$A:$A,$A155,SALIDA!$D:$D,"S")</f>
        <v>0</v>
      </c>
      <c r="F155" s="2">
        <f>SUMIF(ENTRADA!$B:$B,$A155,ENTRADA!$F:$F)
 - SUMIFS(SALIDA!$C:$C,SALIDA!$A:$A,$A155,SALIDA!$D:$D,"M")</f>
        <v>0</v>
      </c>
      <c r="G155" s="2">
        <f>SUMIF(ENTRADA!$B:$B,$A155,ENTRADA!$G:$G)
 - SUMIFS(SALIDA!$C:$C,SALIDA!$A:$A,$A155,SALIDA!$D:$D,"L")</f>
        <v>0</v>
      </c>
      <c r="H155" s="2">
        <f>SUMIF(ENTRADA!$B:$B,$A155,ENTRADA!$H:$H)
 - SUMIFS(SALIDA!$C:$C,SALIDA!$A:$A,$A155,SALIDA!$D:$D,"XL")</f>
        <v>0</v>
      </c>
      <c r="I155" s="2">
        <f>SUMIF(ENTRADA!$B:$B,$A155,ENTRADA!$I:$I)
 - SUMIFS(SALIDA!$C:$C,SALIDA!$A:$A,$A155,SALIDA!$D:$D,"2XL")</f>
        <v>5</v>
      </c>
      <c r="J155" s="6">
        <f t="shared" si="4"/>
        <v>5</v>
      </c>
    </row>
    <row r="156" spans="1:10" x14ac:dyDescent="0.3">
      <c r="A156" s="2" t="s">
        <v>360</v>
      </c>
      <c r="B156" s="1" t="s">
        <v>186</v>
      </c>
      <c r="C156" s="7"/>
      <c r="D156" s="6">
        <f>SUMIF(ENTRADA!$B:$B,$A156,ENTRADA!$D:$D)
 - SUMIFS(SALIDA!$C:$C,SALIDA!$A:$A,$A156,SALIDA!$D:$D,"XS")</f>
        <v>0</v>
      </c>
      <c r="E156" s="2">
        <f>SUMIF(ENTRADA!$B:$B,$A156,ENTRADA!$E:$E)
 - SUMIFS(SALIDA!$C:$C,SALIDA!$A:$A,$A156,SALIDA!$D:$D,"S")</f>
        <v>0</v>
      </c>
      <c r="F156" s="2">
        <f>SUMIF(ENTRADA!$B:$B,$A156,ENTRADA!$F:$F)
 - SUMIFS(SALIDA!$C:$C,SALIDA!$A:$A,$A156,SALIDA!$D:$D,"M")</f>
        <v>0</v>
      </c>
      <c r="G156" s="2">
        <f>SUMIF(ENTRADA!$B:$B,$A156,ENTRADA!$G:$G)
 - SUMIFS(SALIDA!$C:$C,SALIDA!$A:$A,$A156,SALIDA!$D:$D,"L")</f>
        <v>0</v>
      </c>
      <c r="H156" s="2">
        <f>SUMIF(ENTRADA!$B:$B,$A156,ENTRADA!$H:$H)
 - SUMIFS(SALIDA!$C:$C,SALIDA!$A:$A,$A156,SALIDA!$D:$D,"XL")</f>
        <v>0</v>
      </c>
      <c r="I156" s="2">
        <f>SUMIF(ENTRADA!$B:$B,$A156,ENTRADA!$I:$I)
 - SUMIFS(SALIDA!$C:$C,SALIDA!$A:$A,$A156,SALIDA!$D:$D,"2XL")</f>
        <v>0</v>
      </c>
      <c r="J156" s="6">
        <f t="shared" si="4"/>
        <v>0</v>
      </c>
    </row>
    <row r="157" spans="1:10" x14ac:dyDescent="0.3">
      <c r="A157" s="2" t="s">
        <v>361</v>
      </c>
      <c r="B157" s="1" t="s">
        <v>187</v>
      </c>
      <c r="C157" s="7"/>
      <c r="D157" s="6">
        <f>SUMIF(ENTRADA!$B:$B,$A157,ENTRADA!$D:$D)
 - SUMIFS(SALIDA!$C:$C,SALIDA!$A:$A,$A157,SALIDA!$D:$D,"XS")</f>
        <v>0</v>
      </c>
      <c r="E157" s="2">
        <f>SUMIF(ENTRADA!$B:$B,$A157,ENTRADA!$E:$E)
 - SUMIFS(SALIDA!$C:$C,SALIDA!$A:$A,$A157,SALIDA!$D:$D,"S")</f>
        <v>0</v>
      </c>
      <c r="F157" s="2">
        <f>SUMIF(ENTRADA!$B:$B,$A157,ENTRADA!$F:$F)
 - SUMIFS(SALIDA!$C:$C,SALIDA!$A:$A,$A157,SALIDA!$D:$D,"M")</f>
        <v>2</v>
      </c>
      <c r="G157" s="2">
        <f>SUMIF(ENTRADA!$B:$B,$A157,ENTRADA!$G:$G)
 - SUMIFS(SALIDA!$C:$C,SALIDA!$A:$A,$A157,SALIDA!$D:$D,"L")</f>
        <v>3</v>
      </c>
      <c r="H157" s="2">
        <f>SUMIF(ENTRADA!$B:$B,$A157,ENTRADA!$H:$H)
 - SUMIFS(SALIDA!$C:$C,SALIDA!$A:$A,$A157,SALIDA!$D:$D,"XL")</f>
        <v>1</v>
      </c>
      <c r="I157" s="2">
        <f>SUMIF(ENTRADA!$B:$B,$A157,ENTRADA!$I:$I)
 - SUMIFS(SALIDA!$C:$C,SALIDA!$A:$A,$A157,SALIDA!$D:$D,"2XL")</f>
        <v>1</v>
      </c>
      <c r="J157" s="6">
        <f t="shared" si="4"/>
        <v>7</v>
      </c>
    </row>
    <row r="158" spans="1:10" x14ac:dyDescent="0.3">
      <c r="A158" s="2" t="s">
        <v>362</v>
      </c>
      <c r="B158" s="1" t="s">
        <v>188</v>
      </c>
      <c r="C158" s="7"/>
      <c r="D158" s="6">
        <f>SUMIF(ENTRADA!$B:$B,$A158,ENTRADA!$D:$D)
 - SUMIFS(SALIDA!$C:$C,SALIDA!$A:$A,$A158,SALIDA!$D:$D,"XS")</f>
        <v>0</v>
      </c>
      <c r="E158" s="2">
        <f>SUMIF(ENTRADA!$B:$B,$A158,ENTRADA!$E:$E)
 - SUMIFS(SALIDA!$C:$C,SALIDA!$A:$A,$A158,SALIDA!$D:$D,"S")</f>
        <v>0</v>
      </c>
      <c r="F158" s="2">
        <f>SUMIF(ENTRADA!$B:$B,$A158,ENTRADA!$F:$F)
 - SUMIFS(SALIDA!$C:$C,SALIDA!$A:$A,$A158,SALIDA!$D:$D,"M")</f>
        <v>0</v>
      </c>
      <c r="G158" s="2">
        <f>SUMIF(ENTRADA!$B:$B,$A158,ENTRADA!$G:$G)
 - SUMIFS(SALIDA!$C:$C,SALIDA!$A:$A,$A158,SALIDA!$D:$D,"L")</f>
        <v>0</v>
      </c>
      <c r="H158" s="2">
        <f>SUMIF(ENTRADA!$B:$B,$A158,ENTRADA!$H:$H)
 - SUMIFS(SALIDA!$C:$C,SALIDA!$A:$A,$A158,SALIDA!$D:$D,"XL")</f>
        <v>0</v>
      </c>
      <c r="I158" s="2">
        <f>SUMIF(ENTRADA!$B:$B,$A158,ENTRADA!$I:$I)
 - SUMIFS(SALIDA!$C:$C,SALIDA!$A:$A,$A158,SALIDA!$D:$D,"2XL")</f>
        <v>0</v>
      </c>
      <c r="J158" s="6">
        <f t="shared" si="4"/>
        <v>0</v>
      </c>
    </row>
    <row r="159" spans="1:10" x14ac:dyDescent="0.3">
      <c r="A159" s="2" t="s">
        <v>363</v>
      </c>
      <c r="B159" s="1" t="s">
        <v>189</v>
      </c>
      <c r="C159" s="7"/>
      <c r="D159" s="6">
        <f>SUMIF(ENTRADA!$B:$B,$A159,ENTRADA!$D:$D)
 - SUMIFS(SALIDA!$C:$C,SALIDA!$A:$A,$A159,SALIDA!$D:$D,"XS")</f>
        <v>0</v>
      </c>
      <c r="E159" s="2">
        <f>SUMIF(ENTRADA!$B:$B,$A159,ENTRADA!$E:$E)
 - SUMIFS(SALIDA!$C:$C,SALIDA!$A:$A,$A159,SALIDA!$D:$D,"S")</f>
        <v>0</v>
      </c>
      <c r="F159" s="2">
        <f>SUMIF(ENTRADA!$B:$B,$A159,ENTRADA!$F:$F)
 - SUMIFS(SALIDA!$C:$C,SALIDA!$A:$A,$A159,SALIDA!$D:$D,"M")</f>
        <v>0</v>
      </c>
      <c r="G159" s="2">
        <f>SUMIF(ENTRADA!$B:$B,$A159,ENTRADA!$G:$G)
 - SUMIFS(SALIDA!$C:$C,SALIDA!$A:$A,$A159,SALIDA!$D:$D,"L")</f>
        <v>0</v>
      </c>
      <c r="H159" s="2">
        <f>SUMIF(ENTRADA!$B:$B,$A159,ENTRADA!$H:$H)
 - SUMIFS(SALIDA!$C:$C,SALIDA!$A:$A,$A159,SALIDA!$D:$D,"XL")</f>
        <v>0</v>
      </c>
      <c r="I159" s="2">
        <f>SUMIF(ENTRADA!$B:$B,$A159,ENTRADA!$I:$I)
 - SUMIFS(SALIDA!$C:$C,SALIDA!$A:$A,$A159,SALIDA!$D:$D,"2XL")</f>
        <v>0</v>
      </c>
      <c r="J159" s="6">
        <f t="shared" si="4"/>
        <v>0</v>
      </c>
    </row>
    <row r="160" spans="1:10" x14ac:dyDescent="0.3">
      <c r="A160" s="2" t="s">
        <v>364</v>
      </c>
      <c r="B160" s="1" t="s">
        <v>190</v>
      </c>
      <c r="C160" s="7"/>
      <c r="D160" s="6">
        <f>SUMIF(ENTRADA!$B:$B,$A160,ENTRADA!$D:$D)
 - SUMIFS(SALIDA!$C:$C,SALIDA!$A:$A,$A160,SALIDA!$D:$D,"XS")</f>
        <v>0</v>
      </c>
      <c r="E160" s="2">
        <f>SUMIF(ENTRADA!$B:$B,$A160,ENTRADA!$E:$E)
 - SUMIFS(SALIDA!$C:$C,SALIDA!$A:$A,$A160,SALIDA!$D:$D,"S")</f>
        <v>0</v>
      </c>
      <c r="F160" s="2">
        <f>SUMIF(ENTRADA!$B:$B,$A160,ENTRADA!$F:$F)
 - SUMIFS(SALIDA!$C:$C,SALIDA!$A:$A,$A160,SALIDA!$D:$D,"M")</f>
        <v>0</v>
      </c>
      <c r="G160" s="2">
        <f>SUMIF(ENTRADA!$B:$B,$A160,ENTRADA!$G:$G)
 - SUMIFS(SALIDA!$C:$C,SALIDA!$A:$A,$A160,SALIDA!$D:$D,"L")</f>
        <v>0</v>
      </c>
      <c r="H160" s="2">
        <f>SUMIF(ENTRADA!$B:$B,$A160,ENTRADA!$H:$H)
 - SUMIFS(SALIDA!$C:$C,SALIDA!$A:$A,$A160,SALIDA!$D:$D,"XL")</f>
        <v>0</v>
      </c>
      <c r="I160" s="2">
        <f>SUMIF(ENTRADA!$B:$B,$A160,ENTRADA!$I:$I)
 - SUMIFS(SALIDA!$C:$C,SALIDA!$A:$A,$A160,SALIDA!$D:$D,"2XL")</f>
        <v>0</v>
      </c>
      <c r="J160" s="6">
        <f t="shared" si="4"/>
        <v>0</v>
      </c>
    </row>
    <row r="161" spans="1:10" x14ac:dyDescent="0.3">
      <c r="A161" s="2" t="s">
        <v>365</v>
      </c>
      <c r="B161" s="1" t="s">
        <v>191</v>
      </c>
      <c r="C161" s="7"/>
      <c r="D161" s="6">
        <f>SUMIF(ENTRADA!$B:$B,$A161,ENTRADA!$D:$D)
 - SUMIFS(SALIDA!$C:$C,SALIDA!$A:$A,$A161,SALIDA!$D:$D,"XS")</f>
        <v>0</v>
      </c>
      <c r="E161" s="2">
        <f>SUMIF(ENTRADA!$B:$B,$A161,ENTRADA!$E:$E)
 - SUMIFS(SALIDA!$C:$C,SALIDA!$A:$A,$A161,SALIDA!$D:$D,"S")</f>
        <v>0</v>
      </c>
      <c r="F161" s="2">
        <f>SUMIF(ENTRADA!$B:$B,$A161,ENTRADA!$F:$F)
 - SUMIFS(SALIDA!$C:$C,SALIDA!$A:$A,$A161,SALIDA!$D:$D,"M")</f>
        <v>-1</v>
      </c>
      <c r="G161" s="2">
        <f>SUMIF(ENTRADA!$B:$B,$A161,ENTRADA!$G:$G)
 - SUMIFS(SALIDA!$C:$C,SALIDA!$A:$A,$A161,SALIDA!$D:$D,"L")</f>
        <v>0</v>
      </c>
      <c r="H161" s="2">
        <f>SUMIF(ENTRADA!$B:$B,$A161,ENTRADA!$H:$H)
 - SUMIFS(SALIDA!$C:$C,SALIDA!$A:$A,$A161,SALIDA!$D:$D,"XL")</f>
        <v>-1</v>
      </c>
      <c r="I161" s="2">
        <f>SUMIF(ENTRADA!$B:$B,$A161,ENTRADA!$I:$I)
 - SUMIFS(SALIDA!$C:$C,SALIDA!$A:$A,$A161,SALIDA!$D:$D,"2XL")</f>
        <v>0</v>
      </c>
      <c r="J161" s="6">
        <f t="shared" si="4"/>
        <v>-2</v>
      </c>
    </row>
    <row r="162" spans="1:10" x14ac:dyDescent="0.3">
      <c r="A162" s="2" t="s">
        <v>366</v>
      </c>
      <c r="B162" s="1" t="s">
        <v>192</v>
      </c>
      <c r="C162" s="7"/>
      <c r="D162" s="6">
        <f>SUMIF(ENTRADA!$B:$B,$A162,ENTRADA!$D:$D)
 - SUMIFS(SALIDA!$C:$C,SALIDA!$A:$A,$A162,SALIDA!$D:$D,"XS")</f>
        <v>0</v>
      </c>
      <c r="E162" s="2">
        <f>SUMIF(ENTRADA!$B:$B,$A162,ENTRADA!$E:$E)
 - SUMIFS(SALIDA!$C:$C,SALIDA!$A:$A,$A162,SALIDA!$D:$D,"S")</f>
        <v>1</v>
      </c>
      <c r="F162" s="2">
        <f>SUMIF(ENTRADA!$B:$B,$A162,ENTRADA!$F:$F)
 - SUMIFS(SALIDA!$C:$C,SALIDA!$A:$A,$A162,SALIDA!$D:$D,"M")</f>
        <v>2</v>
      </c>
      <c r="G162" s="2">
        <f>SUMIF(ENTRADA!$B:$B,$A162,ENTRADA!$G:$G)
 - SUMIFS(SALIDA!$C:$C,SALIDA!$A:$A,$A162,SALIDA!$D:$D,"L")</f>
        <v>2</v>
      </c>
      <c r="H162" s="2">
        <f>SUMIF(ENTRADA!$B:$B,$A162,ENTRADA!$H:$H)
 - SUMIFS(SALIDA!$C:$C,SALIDA!$A:$A,$A162,SALIDA!$D:$D,"XL")</f>
        <v>1</v>
      </c>
      <c r="I162" s="2">
        <f>SUMIF(ENTRADA!$B:$B,$A162,ENTRADA!$I:$I)
 - SUMIFS(SALIDA!$C:$C,SALIDA!$A:$A,$A162,SALIDA!$D:$D,"2XL")</f>
        <v>2</v>
      </c>
      <c r="J162" s="6">
        <f t="shared" ref="J162:J193" si="5">SUM(D162:I162)</f>
        <v>8</v>
      </c>
    </row>
    <row r="163" spans="1:10" x14ac:dyDescent="0.3">
      <c r="A163" s="2" t="s">
        <v>367</v>
      </c>
      <c r="B163" s="1" t="s">
        <v>193</v>
      </c>
      <c r="C163" s="7"/>
      <c r="D163" s="6">
        <f>SUMIF(ENTRADA!$B:$B,$A163,ENTRADA!$D:$D)
 - SUMIFS(SALIDA!$C:$C,SALIDA!$A:$A,$A163,SALIDA!$D:$D,"XS")</f>
        <v>0</v>
      </c>
      <c r="E163" s="2">
        <f>SUMIF(ENTRADA!$B:$B,$A163,ENTRADA!$E:$E)
 - SUMIFS(SALIDA!$C:$C,SALIDA!$A:$A,$A163,SALIDA!$D:$D,"S")</f>
        <v>0</v>
      </c>
      <c r="F163" s="2">
        <f>SUMIF(ENTRADA!$B:$B,$A163,ENTRADA!$F:$F)
 - SUMIFS(SALIDA!$C:$C,SALIDA!$A:$A,$A163,SALIDA!$D:$D,"M")</f>
        <v>0</v>
      </c>
      <c r="G163" s="2">
        <f>SUMIF(ENTRADA!$B:$B,$A163,ENTRADA!$G:$G)
 - SUMIFS(SALIDA!$C:$C,SALIDA!$A:$A,$A163,SALIDA!$D:$D,"L")</f>
        <v>0</v>
      </c>
      <c r="H163" s="2">
        <f>SUMIF(ENTRADA!$B:$B,$A163,ENTRADA!$H:$H)
 - SUMIFS(SALIDA!$C:$C,SALIDA!$A:$A,$A163,SALIDA!$D:$D,"XL")</f>
        <v>0</v>
      </c>
      <c r="I163" s="2">
        <f>SUMIF(ENTRADA!$B:$B,$A163,ENTRADA!$I:$I)
 - SUMIFS(SALIDA!$C:$C,SALIDA!$A:$A,$A163,SALIDA!$D:$D,"2XL")</f>
        <v>0</v>
      </c>
      <c r="J163" s="6">
        <f t="shared" si="5"/>
        <v>0</v>
      </c>
    </row>
    <row r="164" spans="1:10" x14ac:dyDescent="0.3">
      <c r="A164" s="2" t="s">
        <v>368</v>
      </c>
      <c r="B164" s="1" t="s">
        <v>194</v>
      </c>
      <c r="C164" s="7"/>
      <c r="D164" s="6">
        <f>SUMIF(ENTRADA!$B:$B,$A164,ENTRADA!$D:$D)
 - SUMIFS(SALIDA!$C:$C,SALIDA!$A:$A,$A164,SALIDA!$D:$D,"XS")</f>
        <v>0</v>
      </c>
      <c r="E164" s="2">
        <f>SUMIF(ENTRADA!$B:$B,$A164,ENTRADA!$E:$E)
 - SUMIFS(SALIDA!$C:$C,SALIDA!$A:$A,$A164,SALIDA!$D:$D,"S")</f>
        <v>0</v>
      </c>
      <c r="F164" s="2">
        <f>SUMIF(ENTRADA!$B:$B,$A164,ENTRADA!$F:$F)
 - SUMIFS(SALIDA!$C:$C,SALIDA!$A:$A,$A164,SALIDA!$D:$D,"M")</f>
        <v>0</v>
      </c>
      <c r="G164" s="2">
        <f>SUMIF(ENTRADA!$B:$B,$A164,ENTRADA!$G:$G)
 - SUMIFS(SALIDA!$C:$C,SALIDA!$A:$A,$A164,SALIDA!$D:$D,"L")</f>
        <v>0</v>
      </c>
      <c r="H164" s="2">
        <f>SUMIF(ENTRADA!$B:$B,$A164,ENTRADA!$H:$H)
 - SUMIFS(SALIDA!$C:$C,SALIDA!$A:$A,$A164,SALIDA!$D:$D,"XL")</f>
        <v>0</v>
      </c>
      <c r="I164" s="2">
        <f>SUMIF(ENTRADA!$B:$B,$A164,ENTRADA!$I:$I)
 - SUMIFS(SALIDA!$C:$C,SALIDA!$A:$A,$A164,SALIDA!$D:$D,"2XL")</f>
        <v>0</v>
      </c>
      <c r="J164" s="6">
        <f t="shared" si="5"/>
        <v>0</v>
      </c>
    </row>
    <row r="165" spans="1:10" x14ac:dyDescent="0.3">
      <c r="A165" s="2" t="s">
        <v>369</v>
      </c>
      <c r="B165" s="1" t="s">
        <v>195</v>
      </c>
      <c r="C165" s="7"/>
      <c r="D165" s="6">
        <f>SUMIF(ENTRADA!$B:$B,$A165,ENTRADA!$D:$D)
 - SUMIFS(SALIDA!$C:$C,SALIDA!$A:$A,$A165,SALIDA!$D:$D,"XS")</f>
        <v>0</v>
      </c>
      <c r="E165" s="2">
        <f>SUMIF(ENTRADA!$B:$B,$A165,ENTRADA!$E:$E)
 - SUMIFS(SALIDA!$C:$C,SALIDA!$A:$A,$A165,SALIDA!$D:$D,"S")</f>
        <v>0</v>
      </c>
      <c r="F165" s="2">
        <f>SUMIF(ENTRADA!$B:$B,$A165,ENTRADA!$F:$F)
 - SUMIFS(SALIDA!$C:$C,SALIDA!$A:$A,$A165,SALIDA!$D:$D,"M")</f>
        <v>0</v>
      </c>
      <c r="G165" s="2">
        <f>SUMIF(ENTRADA!$B:$B,$A165,ENTRADA!$G:$G)
 - SUMIFS(SALIDA!$C:$C,SALIDA!$A:$A,$A165,SALIDA!$D:$D,"L")</f>
        <v>-1</v>
      </c>
      <c r="H165" s="2">
        <f>SUMIF(ENTRADA!$B:$B,$A165,ENTRADA!$H:$H)
 - SUMIFS(SALIDA!$C:$C,SALIDA!$A:$A,$A165,SALIDA!$D:$D,"XL")</f>
        <v>0</v>
      </c>
      <c r="I165" s="2">
        <f>SUMIF(ENTRADA!$B:$B,$A165,ENTRADA!$I:$I)
 - SUMIFS(SALIDA!$C:$C,SALIDA!$A:$A,$A165,SALIDA!$D:$D,"2XL")</f>
        <v>0</v>
      </c>
      <c r="J165" s="6">
        <f t="shared" si="5"/>
        <v>-1</v>
      </c>
    </row>
    <row r="166" spans="1:10" x14ac:dyDescent="0.3">
      <c r="A166" s="2" t="s">
        <v>370</v>
      </c>
      <c r="B166" s="1" t="s">
        <v>196</v>
      </c>
      <c r="C166" s="7"/>
      <c r="D166" s="6">
        <f>SUMIF(ENTRADA!$B:$B,$A166,ENTRADA!$D:$D)
 - SUMIFS(SALIDA!$C:$C,SALIDA!$A:$A,$A166,SALIDA!$D:$D,"XS")</f>
        <v>0</v>
      </c>
      <c r="E166" s="2">
        <f>SUMIF(ENTRADA!$B:$B,$A166,ENTRADA!$E:$E)
 - SUMIFS(SALIDA!$C:$C,SALIDA!$A:$A,$A166,SALIDA!$D:$D,"S")</f>
        <v>0</v>
      </c>
      <c r="F166" s="2">
        <f>SUMIF(ENTRADA!$B:$B,$A166,ENTRADA!$F:$F)
 - SUMIFS(SALIDA!$C:$C,SALIDA!$A:$A,$A166,SALIDA!$D:$D,"M")</f>
        <v>0</v>
      </c>
      <c r="G166" s="2">
        <f>SUMIF(ENTRADA!$B:$B,$A166,ENTRADA!$G:$G)
 - SUMIFS(SALIDA!$C:$C,SALIDA!$A:$A,$A166,SALIDA!$D:$D,"L")</f>
        <v>2</v>
      </c>
      <c r="H166" s="2">
        <f>SUMIF(ENTRADA!$B:$B,$A166,ENTRADA!$H:$H)
 - SUMIFS(SALIDA!$C:$C,SALIDA!$A:$A,$A166,SALIDA!$D:$D,"XL")</f>
        <v>4</v>
      </c>
      <c r="I166" s="2">
        <f>SUMIF(ENTRADA!$B:$B,$A166,ENTRADA!$I:$I)
 - SUMIFS(SALIDA!$C:$C,SALIDA!$A:$A,$A166,SALIDA!$D:$D,"2XL")</f>
        <v>1</v>
      </c>
      <c r="J166" s="6">
        <f t="shared" si="5"/>
        <v>7</v>
      </c>
    </row>
    <row r="167" spans="1:10" x14ac:dyDescent="0.3">
      <c r="A167" s="2" t="s">
        <v>371</v>
      </c>
      <c r="B167" s="1" t="s">
        <v>197</v>
      </c>
      <c r="C167" s="7"/>
      <c r="D167" s="6">
        <f>SUMIF(ENTRADA!$B:$B,$A167,ENTRADA!$D:$D)
 - SUMIFS(SALIDA!$C:$C,SALIDA!$A:$A,$A167,SALIDA!$D:$D,"XS")</f>
        <v>0</v>
      </c>
      <c r="E167" s="2">
        <f>SUMIF(ENTRADA!$B:$B,$A167,ENTRADA!$E:$E)
 - SUMIFS(SALIDA!$C:$C,SALIDA!$A:$A,$A167,SALIDA!$D:$D,"S")</f>
        <v>0</v>
      </c>
      <c r="F167" s="2">
        <f>SUMIF(ENTRADA!$B:$B,$A167,ENTRADA!$F:$F)
 - SUMIFS(SALIDA!$C:$C,SALIDA!$A:$A,$A167,SALIDA!$D:$D,"M")</f>
        <v>0</v>
      </c>
      <c r="G167" s="2">
        <f>SUMIF(ENTRADA!$B:$B,$A167,ENTRADA!$G:$G)
 - SUMIFS(SALIDA!$C:$C,SALIDA!$A:$A,$A167,SALIDA!$D:$D,"L")</f>
        <v>0</v>
      </c>
      <c r="H167" s="2">
        <f>SUMIF(ENTRADA!$B:$B,$A167,ENTRADA!$H:$H)
 - SUMIFS(SALIDA!$C:$C,SALIDA!$A:$A,$A167,SALIDA!$D:$D,"XL")</f>
        <v>0</v>
      </c>
      <c r="I167" s="2">
        <f>SUMIF(ENTRADA!$B:$B,$A167,ENTRADA!$I:$I)
 - SUMIFS(SALIDA!$C:$C,SALIDA!$A:$A,$A167,SALIDA!$D:$D,"2XL")</f>
        <v>0</v>
      </c>
      <c r="J167" s="6">
        <f t="shared" si="5"/>
        <v>0</v>
      </c>
    </row>
    <row r="168" spans="1:10" x14ac:dyDescent="0.3">
      <c r="A168" s="2" t="s">
        <v>372</v>
      </c>
      <c r="B168" s="1" t="s">
        <v>198</v>
      </c>
      <c r="C168" s="7"/>
      <c r="D168" s="6">
        <f>SUMIF(ENTRADA!$B:$B,$A168,ENTRADA!$D:$D)
 - SUMIFS(SALIDA!$C:$C,SALIDA!$A:$A,$A168,SALIDA!$D:$D,"XS")</f>
        <v>0</v>
      </c>
      <c r="E168" s="2">
        <f>SUMIF(ENTRADA!$B:$B,$A168,ENTRADA!$E:$E)
 - SUMIFS(SALIDA!$C:$C,SALIDA!$A:$A,$A168,SALIDA!$D:$D,"S")</f>
        <v>0</v>
      </c>
      <c r="F168" s="2">
        <f>SUMIF(ENTRADA!$B:$B,$A168,ENTRADA!$F:$F)
 - SUMIFS(SALIDA!$C:$C,SALIDA!$A:$A,$A168,SALIDA!$D:$D,"M")</f>
        <v>0</v>
      </c>
      <c r="G168" s="2">
        <f>SUMIF(ENTRADA!$B:$B,$A168,ENTRADA!$G:$G)
 - SUMIFS(SALIDA!$C:$C,SALIDA!$A:$A,$A168,SALIDA!$D:$D,"L")</f>
        <v>0</v>
      </c>
      <c r="H168" s="2">
        <f>SUMIF(ENTRADA!$B:$B,$A168,ENTRADA!$H:$H)
 - SUMIFS(SALIDA!$C:$C,SALIDA!$A:$A,$A168,SALIDA!$D:$D,"XL")</f>
        <v>0</v>
      </c>
      <c r="I168" s="2">
        <f>SUMIF(ENTRADA!$B:$B,$A168,ENTRADA!$I:$I)
 - SUMIFS(SALIDA!$C:$C,SALIDA!$A:$A,$A168,SALIDA!$D:$D,"2XL")</f>
        <v>0</v>
      </c>
      <c r="J168" s="6">
        <f t="shared" si="5"/>
        <v>0</v>
      </c>
    </row>
    <row r="169" spans="1:10" x14ac:dyDescent="0.3">
      <c r="A169" s="2" t="s">
        <v>373</v>
      </c>
      <c r="B169" s="1" t="s">
        <v>199</v>
      </c>
      <c r="C169" s="7"/>
      <c r="D169" s="6">
        <f>SUMIF(ENTRADA!$B:$B,$A169,ENTRADA!$D:$D)
 - SUMIFS(SALIDA!$C:$C,SALIDA!$A:$A,$A169,SALIDA!$D:$D,"XS")</f>
        <v>0</v>
      </c>
      <c r="E169" s="2">
        <f>SUMIF(ENTRADA!$B:$B,$A169,ENTRADA!$E:$E)
 - SUMIFS(SALIDA!$C:$C,SALIDA!$A:$A,$A169,SALIDA!$D:$D,"S")</f>
        <v>0</v>
      </c>
      <c r="F169" s="2">
        <f>SUMIF(ENTRADA!$B:$B,$A169,ENTRADA!$F:$F)
 - SUMIFS(SALIDA!$C:$C,SALIDA!$A:$A,$A169,SALIDA!$D:$D,"M")</f>
        <v>0</v>
      </c>
      <c r="G169" s="2">
        <f>SUMIF(ENTRADA!$B:$B,$A169,ENTRADA!$G:$G)
 - SUMIFS(SALIDA!$C:$C,SALIDA!$A:$A,$A169,SALIDA!$D:$D,"L")</f>
        <v>0</v>
      </c>
      <c r="H169" s="2">
        <f>SUMIF(ENTRADA!$B:$B,$A169,ENTRADA!$H:$H)
 - SUMIFS(SALIDA!$C:$C,SALIDA!$A:$A,$A169,SALIDA!$D:$D,"XL")</f>
        <v>0</v>
      </c>
      <c r="I169" s="2">
        <f>SUMIF(ENTRADA!$B:$B,$A169,ENTRADA!$I:$I)
 - SUMIFS(SALIDA!$C:$C,SALIDA!$A:$A,$A169,SALIDA!$D:$D,"2XL")</f>
        <v>0</v>
      </c>
      <c r="J169" s="6">
        <f t="shared" si="5"/>
        <v>0</v>
      </c>
    </row>
    <row r="170" spans="1:10" x14ac:dyDescent="0.3">
      <c r="A170" s="2" t="s">
        <v>374</v>
      </c>
      <c r="B170" s="1" t="s">
        <v>200</v>
      </c>
      <c r="C170" s="7"/>
      <c r="D170" s="6">
        <f>SUMIF(ENTRADA!$B:$B,$A170,ENTRADA!$D:$D)
 - SUMIFS(SALIDA!$C:$C,SALIDA!$A:$A,$A170,SALIDA!$D:$D,"XS")</f>
        <v>0</v>
      </c>
      <c r="E170" s="2">
        <f>SUMIF(ENTRADA!$B:$B,$A170,ENTRADA!$E:$E)
 - SUMIFS(SALIDA!$C:$C,SALIDA!$A:$A,$A170,SALIDA!$D:$D,"S")</f>
        <v>1</v>
      </c>
      <c r="F170" s="2">
        <f>SUMIF(ENTRADA!$B:$B,$A170,ENTRADA!$F:$F)
 - SUMIFS(SALIDA!$C:$C,SALIDA!$A:$A,$A170,SALIDA!$D:$D,"M")</f>
        <v>0</v>
      </c>
      <c r="G170" s="2">
        <f>SUMIF(ENTRADA!$B:$B,$A170,ENTRADA!$G:$G)
 - SUMIFS(SALIDA!$C:$C,SALIDA!$A:$A,$A170,SALIDA!$D:$D,"L")</f>
        <v>0</v>
      </c>
      <c r="H170" s="2">
        <f>SUMIF(ENTRADA!$B:$B,$A170,ENTRADA!$H:$H)
 - SUMIFS(SALIDA!$C:$C,SALIDA!$A:$A,$A170,SALIDA!$D:$D,"XL")</f>
        <v>0</v>
      </c>
      <c r="I170" s="2">
        <f>SUMIF(ENTRADA!$B:$B,$A170,ENTRADA!$I:$I)
 - SUMIFS(SALIDA!$C:$C,SALIDA!$A:$A,$A170,SALIDA!$D:$D,"2XL")</f>
        <v>1</v>
      </c>
      <c r="J170" s="6">
        <f t="shared" si="5"/>
        <v>2</v>
      </c>
    </row>
    <row r="171" spans="1:10" x14ac:dyDescent="0.3">
      <c r="A171" s="2" t="s">
        <v>375</v>
      </c>
      <c r="B171" s="1" t="s">
        <v>201</v>
      </c>
      <c r="C171" s="7"/>
      <c r="D171" s="6">
        <f>SUMIF(ENTRADA!$B:$B,$A171,ENTRADA!$D:$D)
 - SUMIFS(SALIDA!$C:$C,SALIDA!$A:$A,$A171,SALIDA!$D:$D,"XS")</f>
        <v>0</v>
      </c>
      <c r="E171" s="2">
        <f>SUMIF(ENTRADA!$B:$B,$A171,ENTRADA!$E:$E)
 - SUMIFS(SALIDA!$C:$C,SALIDA!$A:$A,$A171,SALIDA!$D:$D,"S")</f>
        <v>0</v>
      </c>
      <c r="F171" s="2">
        <f>SUMIF(ENTRADA!$B:$B,$A171,ENTRADA!$F:$F)
 - SUMIFS(SALIDA!$C:$C,SALIDA!$A:$A,$A171,SALIDA!$D:$D,"M")</f>
        <v>0</v>
      </c>
      <c r="G171" s="2">
        <f>SUMIF(ENTRADA!$B:$B,$A171,ENTRADA!$G:$G)
 - SUMIFS(SALIDA!$C:$C,SALIDA!$A:$A,$A171,SALIDA!$D:$D,"L")</f>
        <v>0</v>
      </c>
      <c r="H171" s="2">
        <f>SUMIF(ENTRADA!$B:$B,$A171,ENTRADA!$H:$H)
 - SUMIFS(SALIDA!$C:$C,SALIDA!$A:$A,$A171,SALIDA!$D:$D,"XL")</f>
        <v>0</v>
      </c>
      <c r="I171" s="2">
        <f>SUMIF(ENTRADA!$B:$B,$A171,ENTRADA!$I:$I)
 - SUMIFS(SALIDA!$C:$C,SALIDA!$A:$A,$A171,SALIDA!$D:$D,"2XL")</f>
        <v>0</v>
      </c>
      <c r="J171" s="6">
        <f t="shared" si="5"/>
        <v>0</v>
      </c>
    </row>
    <row r="172" spans="1:10" x14ac:dyDescent="0.3">
      <c r="A172" s="2" t="s">
        <v>376</v>
      </c>
      <c r="B172" s="1" t="s">
        <v>202</v>
      </c>
      <c r="C172" s="7"/>
      <c r="D172" s="6">
        <f>SUMIF(ENTRADA!$B:$B,$A172,ENTRADA!$D:$D)
 - SUMIFS(SALIDA!$C:$C,SALIDA!$A:$A,$A172,SALIDA!$D:$D,"XS")</f>
        <v>0</v>
      </c>
      <c r="E172" s="2">
        <f>SUMIF(ENTRADA!$B:$B,$A172,ENTRADA!$E:$E)
 - SUMIFS(SALIDA!$C:$C,SALIDA!$A:$A,$A172,SALIDA!$D:$D,"S")</f>
        <v>0</v>
      </c>
      <c r="F172" s="2">
        <f>SUMIF(ENTRADA!$B:$B,$A172,ENTRADA!$F:$F)
 - SUMIFS(SALIDA!$C:$C,SALIDA!$A:$A,$A172,SALIDA!$D:$D,"M")</f>
        <v>0</v>
      </c>
      <c r="G172" s="2">
        <f>SUMIF(ENTRADA!$B:$B,$A172,ENTRADA!$G:$G)
 - SUMIFS(SALIDA!$C:$C,SALIDA!$A:$A,$A172,SALIDA!$D:$D,"L")</f>
        <v>0</v>
      </c>
      <c r="H172" s="2">
        <f>SUMIF(ENTRADA!$B:$B,$A172,ENTRADA!$H:$H)
 - SUMIFS(SALIDA!$C:$C,SALIDA!$A:$A,$A172,SALIDA!$D:$D,"XL")</f>
        <v>0</v>
      </c>
      <c r="I172" s="2">
        <f>SUMIF(ENTRADA!$B:$B,$A172,ENTRADA!$I:$I)
 - SUMIFS(SALIDA!$C:$C,SALIDA!$A:$A,$A172,SALIDA!$D:$D,"2XL")</f>
        <v>0</v>
      </c>
      <c r="J172" s="6">
        <f t="shared" si="5"/>
        <v>0</v>
      </c>
    </row>
    <row r="173" spans="1:10" x14ac:dyDescent="0.3">
      <c r="A173" s="2" t="s">
        <v>377</v>
      </c>
      <c r="B173" s="1" t="s">
        <v>203</v>
      </c>
      <c r="C173" s="7"/>
      <c r="D173" s="6">
        <f>SUMIF(ENTRADA!$B:$B,$A173,ENTRADA!$D:$D)
 - SUMIFS(SALIDA!$C:$C,SALIDA!$A:$A,$A173,SALIDA!$D:$D,"XS")</f>
        <v>0</v>
      </c>
      <c r="E173" s="2">
        <f>SUMIF(ENTRADA!$B:$B,$A173,ENTRADA!$E:$E)
 - SUMIFS(SALIDA!$C:$C,SALIDA!$A:$A,$A173,SALIDA!$D:$D,"S")</f>
        <v>0</v>
      </c>
      <c r="F173" s="2">
        <f>SUMIF(ENTRADA!$B:$B,$A173,ENTRADA!$F:$F)
 - SUMIFS(SALIDA!$C:$C,SALIDA!$A:$A,$A173,SALIDA!$D:$D,"M")</f>
        <v>0</v>
      </c>
      <c r="G173" s="2">
        <f>SUMIF(ENTRADA!$B:$B,$A173,ENTRADA!$G:$G)
 - SUMIFS(SALIDA!$C:$C,SALIDA!$A:$A,$A173,SALIDA!$D:$D,"L")</f>
        <v>-1</v>
      </c>
      <c r="H173" s="2">
        <f>SUMIF(ENTRADA!$B:$B,$A173,ENTRADA!$H:$H)
 - SUMIFS(SALIDA!$C:$C,SALIDA!$A:$A,$A173,SALIDA!$D:$D,"XL")</f>
        <v>0</v>
      </c>
      <c r="I173" s="2">
        <f>SUMIF(ENTRADA!$B:$B,$A173,ENTRADA!$I:$I)
 - SUMIFS(SALIDA!$C:$C,SALIDA!$A:$A,$A173,SALIDA!$D:$D,"2XL")</f>
        <v>0</v>
      </c>
      <c r="J173" s="6">
        <f t="shared" si="5"/>
        <v>-1</v>
      </c>
    </row>
    <row r="174" spans="1:10" x14ac:dyDescent="0.3">
      <c r="A174" s="2" t="s">
        <v>378</v>
      </c>
      <c r="B174" s="1" t="s">
        <v>204</v>
      </c>
      <c r="C174" s="7"/>
      <c r="D174" s="6">
        <f>SUMIF(ENTRADA!$B:$B,$A174,ENTRADA!$D:$D)
 - SUMIFS(SALIDA!$C:$C,SALIDA!$A:$A,$A174,SALIDA!$D:$D,"XS")</f>
        <v>0</v>
      </c>
      <c r="E174" s="2">
        <f>SUMIF(ENTRADA!$B:$B,$A174,ENTRADA!$E:$E)
 - SUMIFS(SALIDA!$C:$C,SALIDA!$A:$A,$A174,SALIDA!$D:$D,"S")</f>
        <v>0</v>
      </c>
      <c r="F174" s="2">
        <f>SUMIF(ENTRADA!$B:$B,$A174,ENTRADA!$F:$F)
 - SUMIFS(SALIDA!$C:$C,SALIDA!$A:$A,$A174,SALIDA!$D:$D,"M")</f>
        <v>0</v>
      </c>
      <c r="G174" s="2">
        <f>SUMIF(ENTRADA!$B:$B,$A174,ENTRADA!$G:$G)
 - SUMIFS(SALIDA!$C:$C,SALIDA!$A:$A,$A174,SALIDA!$D:$D,"L")</f>
        <v>0</v>
      </c>
      <c r="H174" s="2">
        <f>SUMIF(ENTRADA!$B:$B,$A174,ENTRADA!$H:$H)
 - SUMIFS(SALIDA!$C:$C,SALIDA!$A:$A,$A174,SALIDA!$D:$D,"XL")</f>
        <v>-2</v>
      </c>
      <c r="I174" s="2">
        <f>SUMIF(ENTRADA!$B:$B,$A174,ENTRADA!$I:$I)
 - SUMIFS(SALIDA!$C:$C,SALIDA!$A:$A,$A174,SALIDA!$D:$D,"2XL")</f>
        <v>0</v>
      </c>
      <c r="J174" s="6">
        <f t="shared" si="5"/>
        <v>-2</v>
      </c>
    </row>
    <row r="175" spans="1:10" x14ac:dyDescent="0.3">
      <c r="A175" s="2" t="s">
        <v>379</v>
      </c>
      <c r="B175" s="1" t="s">
        <v>205</v>
      </c>
      <c r="C175" s="7"/>
      <c r="D175" s="6">
        <f>SUMIF(ENTRADA!$B:$B,$A175,ENTRADA!$D:$D)
 - SUMIFS(SALIDA!$C:$C,SALIDA!$A:$A,$A175,SALIDA!$D:$D,"XS")</f>
        <v>0</v>
      </c>
      <c r="E175" s="2">
        <f>SUMIF(ENTRADA!$B:$B,$A175,ENTRADA!$E:$E)
 - SUMIFS(SALIDA!$C:$C,SALIDA!$A:$A,$A175,SALIDA!$D:$D,"S")</f>
        <v>0</v>
      </c>
      <c r="F175" s="2">
        <f>SUMIF(ENTRADA!$B:$B,$A175,ENTRADA!$F:$F)
 - SUMIFS(SALIDA!$C:$C,SALIDA!$A:$A,$A175,SALIDA!$D:$D,"M")</f>
        <v>-1</v>
      </c>
      <c r="G175" s="2">
        <f>SUMIF(ENTRADA!$B:$B,$A175,ENTRADA!$G:$G)
 - SUMIFS(SALIDA!$C:$C,SALIDA!$A:$A,$A175,SALIDA!$D:$D,"L")</f>
        <v>0</v>
      </c>
      <c r="H175" s="2">
        <f>SUMIF(ENTRADA!$B:$B,$A175,ENTRADA!$H:$H)
 - SUMIFS(SALIDA!$C:$C,SALIDA!$A:$A,$A175,SALIDA!$D:$D,"XL")</f>
        <v>0</v>
      </c>
      <c r="I175" s="2">
        <f>SUMIF(ENTRADA!$B:$B,$A175,ENTRADA!$I:$I)
 - SUMIFS(SALIDA!$C:$C,SALIDA!$A:$A,$A175,SALIDA!$D:$D,"2XL")</f>
        <v>0</v>
      </c>
      <c r="J175" s="6">
        <f t="shared" si="5"/>
        <v>-1</v>
      </c>
    </row>
    <row r="176" spans="1:10" x14ac:dyDescent="0.3">
      <c r="A176" s="2" t="s">
        <v>380</v>
      </c>
      <c r="B176" s="1" t="s">
        <v>498</v>
      </c>
      <c r="C176" s="7"/>
      <c r="D176" s="6">
        <f>SUMIF(ENTRADA!$B:$B,$A176,ENTRADA!$D:$D)
 - SUMIFS(SALIDA!$C:$C,SALIDA!$A:$A,$A176,SALIDA!$D:$D,"XS")</f>
        <v>0</v>
      </c>
      <c r="E176" s="2">
        <f>SUMIF(ENTRADA!$B:$B,$A176,ENTRADA!$E:$E)
 - SUMIFS(SALIDA!$C:$C,SALIDA!$A:$A,$A176,SALIDA!$D:$D,"S")</f>
        <v>0</v>
      </c>
      <c r="F176" s="2">
        <f>SUMIF(ENTRADA!$B:$B,$A176,ENTRADA!$F:$F)
 - SUMIFS(SALIDA!$C:$C,SALIDA!$A:$A,$A176,SALIDA!$D:$D,"M")</f>
        <v>0</v>
      </c>
      <c r="G176" s="2">
        <f>SUMIF(ENTRADA!$B:$B,$A176,ENTRADA!$G:$G)
 - SUMIFS(SALIDA!$C:$C,SALIDA!$A:$A,$A176,SALIDA!$D:$D,"L")</f>
        <v>0</v>
      </c>
      <c r="H176" s="2">
        <f>SUMIF(ENTRADA!$B:$B,$A176,ENTRADA!$H:$H)
 - SUMIFS(SALIDA!$C:$C,SALIDA!$A:$A,$A176,SALIDA!$D:$D,"XL")</f>
        <v>0</v>
      </c>
      <c r="I176" s="2">
        <f>SUMIF(ENTRADA!$B:$B,$A176,ENTRADA!$I:$I)
 - SUMIFS(SALIDA!$C:$C,SALIDA!$A:$A,$A176,SALIDA!$D:$D,"2XL")</f>
        <v>0</v>
      </c>
      <c r="J176" s="6">
        <f t="shared" si="5"/>
        <v>0</v>
      </c>
    </row>
    <row r="177" spans="1:10" x14ac:dyDescent="0.3">
      <c r="A177" s="2" t="s">
        <v>381</v>
      </c>
      <c r="B177" s="1" t="s">
        <v>206</v>
      </c>
      <c r="C177" s="7"/>
      <c r="D177" s="6">
        <f>SUMIF(ENTRADA!$B:$B,$A177,ENTRADA!$D:$D)
 - SUMIFS(SALIDA!$C:$C,SALIDA!$A:$A,$A177,SALIDA!$D:$D,"XS")</f>
        <v>0</v>
      </c>
      <c r="E177" s="2">
        <f>SUMIF(ENTRADA!$B:$B,$A177,ENTRADA!$E:$E)
 - SUMIFS(SALIDA!$C:$C,SALIDA!$A:$A,$A177,SALIDA!$D:$D,"S")</f>
        <v>0</v>
      </c>
      <c r="F177" s="2">
        <f>SUMIF(ENTRADA!$B:$B,$A177,ENTRADA!$F:$F)
 - SUMIFS(SALIDA!$C:$C,SALIDA!$A:$A,$A177,SALIDA!$D:$D,"M")</f>
        <v>0</v>
      </c>
      <c r="G177" s="2">
        <f>SUMIF(ENTRADA!$B:$B,$A177,ENTRADA!$G:$G)
 - SUMIFS(SALIDA!$C:$C,SALIDA!$A:$A,$A177,SALIDA!$D:$D,"L")</f>
        <v>0</v>
      </c>
      <c r="H177" s="2">
        <f>SUMIF(ENTRADA!$B:$B,$A177,ENTRADA!$H:$H)
 - SUMIFS(SALIDA!$C:$C,SALIDA!$A:$A,$A177,SALIDA!$D:$D,"XL")</f>
        <v>0</v>
      </c>
      <c r="I177" s="2">
        <f>SUMIF(ENTRADA!$B:$B,$A177,ENTRADA!$I:$I)
 - SUMIFS(SALIDA!$C:$C,SALIDA!$A:$A,$A177,SALIDA!$D:$D,"2XL")</f>
        <v>0</v>
      </c>
      <c r="J177" s="6">
        <f t="shared" si="5"/>
        <v>0</v>
      </c>
    </row>
    <row r="178" spans="1:10" x14ac:dyDescent="0.3">
      <c r="A178" s="2" t="s">
        <v>382</v>
      </c>
      <c r="B178" s="1" t="s">
        <v>207</v>
      </c>
      <c r="C178" s="7"/>
      <c r="D178" s="6">
        <f>SUMIF(ENTRADA!$B:$B,$A178,ENTRADA!$D:$D)
 - SUMIFS(SALIDA!$C:$C,SALIDA!$A:$A,$A178,SALIDA!$D:$D,"XS")</f>
        <v>0</v>
      </c>
      <c r="E178" s="2">
        <f>SUMIF(ENTRADA!$B:$B,$A178,ENTRADA!$E:$E)
 - SUMIFS(SALIDA!$C:$C,SALIDA!$A:$A,$A178,SALIDA!$D:$D,"S")</f>
        <v>0</v>
      </c>
      <c r="F178" s="2">
        <f>SUMIF(ENTRADA!$B:$B,$A178,ENTRADA!$F:$F)
 - SUMIFS(SALIDA!$C:$C,SALIDA!$A:$A,$A178,SALIDA!$D:$D,"M")</f>
        <v>0</v>
      </c>
      <c r="G178" s="2">
        <f>SUMIF(ENTRADA!$B:$B,$A178,ENTRADA!$G:$G)
 - SUMIFS(SALIDA!$C:$C,SALIDA!$A:$A,$A178,SALIDA!$D:$D,"L")</f>
        <v>0</v>
      </c>
      <c r="H178" s="2">
        <f>SUMIF(ENTRADA!$B:$B,$A178,ENTRADA!$H:$H)
 - SUMIFS(SALIDA!$C:$C,SALIDA!$A:$A,$A178,SALIDA!$D:$D,"XL")</f>
        <v>0</v>
      </c>
      <c r="I178" s="2">
        <f>SUMIF(ENTRADA!$B:$B,$A178,ENTRADA!$I:$I)
 - SUMIFS(SALIDA!$C:$C,SALIDA!$A:$A,$A178,SALIDA!$D:$D,"2XL")</f>
        <v>0</v>
      </c>
      <c r="J178" s="6">
        <f t="shared" si="5"/>
        <v>0</v>
      </c>
    </row>
    <row r="179" spans="1:10" x14ac:dyDescent="0.3">
      <c r="A179" s="2" t="s">
        <v>383</v>
      </c>
      <c r="B179" s="1" t="s">
        <v>208</v>
      </c>
      <c r="C179" s="7"/>
      <c r="D179" s="6">
        <f>SUMIF(ENTRADA!$B:$B,$A179,ENTRADA!$D:$D)
 - SUMIFS(SALIDA!$C:$C,SALIDA!$A:$A,$A179,SALIDA!$D:$D,"XS")</f>
        <v>0</v>
      </c>
      <c r="E179" s="2">
        <f>SUMIF(ENTRADA!$B:$B,$A179,ENTRADA!$E:$E)
 - SUMIFS(SALIDA!$C:$C,SALIDA!$A:$A,$A179,SALIDA!$D:$D,"S")</f>
        <v>0</v>
      </c>
      <c r="F179" s="2">
        <f>SUMIF(ENTRADA!$B:$B,$A179,ENTRADA!$F:$F)
 - SUMIFS(SALIDA!$C:$C,SALIDA!$A:$A,$A179,SALIDA!$D:$D,"M")</f>
        <v>0</v>
      </c>
      <c r="G179" s="2">
        <f>SUMIF(ENTRADA!$B:$B,$A179,ENTRADA!$G:$G)
 - SUMIFS(SALIDA!$C:$C,SALIDA!$A:$A,$A179,SALIDA!$D:$D,"L")</f>
        <v>0</v>
      </c>
      <c r="H179" s="2">
        <f>SUMIF(ENTRADA!$B:$B,$A179,ENTRADA!$H:$H)
 - SUMIFS(SALIDA!$C:$C,SALIDA!$A:$A,$A179,SALIDA!$D:$D,"XL")</f>
        <v>0</v>
      </c>
      <c r="I179" s="2">
        <f>SUMIF(ENTRADA!$B:$B,$A179,ENTRADA!$I:$I)
 - SUMIFS(SALIDA!$C:$C,SALIDA!$A:$A,$A179,SALIDA!$D:$D,"2XL")</f>
        <v>0</v>
      </c>
      <c r="J179" s="6">
        <f t="shared" si="5"/>
        <v>0</v>
      </c>
    </row>
    <row r="180" spans="1:10" x14ac:dyDescent="0.3">
      <c r="A180" s="2" t="s">
        <v>384</v>
      </c>
      <c r="B180" s="1" t="s">
        <v>209</v>
      </c>
      <c r="C180" s="7"/>
      <c r="D180" s="6">
        <f>SUMIF(ENTRADA!$B:$B,$A180,ENTRADA!$D:$D)
 - SUMIFS(SALIDA!$C:$C,SALIDA!$A:$A,$A180,SALIDA!$D:$D,"XS")</f>
        <v>0</v>
      </c>
      <c r="E180" s="2">
        <f>SUMIF(ENTRADA!$B:$B,$A180,ENTRADA!$E:$E)
 - SUMIFS(SALIDA!$C:$C,SALIDA!$A:$A,$A180,SALIDA!$D:$D,"S")</f>
        <v>0</v>
      </c>
      <c r="F180" s="2">
        <f>SUMIF(ENTRADA!$B:$B,$A180,ENTRADA!$F:$F)
 - SUMIFS(SALIDA!$C:$C,SALIDA!$A:$A,$A180,SALIDA!$D:$D,"M")</f>
        <v>0</v>
      </c>
      <c r="G180" s="2">
        <f>SUMIF(ENTRADA!$B:$B,$A180,ENTRADA!$G:$G)
 - SUMIFS(SALIDA!$C:$C,SALIDA!$A:$A,$A180,SALIDA!$D:$D,"L")</f>
        <v>0</v>
      </c>
      <c r="H180" s="2">
        <f>SUMIF(ENTRADA!$B:$B,$A180,ENTRADA!$H:$H)
 - SUMIFS(SALIDA!$C:$C,SALIDA!$A:$A,$A180,SALIDA!$D:$D,"XL")</f>
        <v>0</v>
      </c>
      <c r="I180" s="2">
        <f>SUMIF(ENTRADA!$B:$B,$A180,ENTRADA!$I:$I)
 - SUMIFS(SALIDA!$C:$C,SALIDA!$A:$A,$A180,SALIDA!$D:$D,"2XL")</f>
        <v>0</v>
      </c>
      <c r="J180" s="6">
        <f t="shared" si="5"/>
        <v>0</v>
      </c>
    </row>
    <row r="181" spans="1:10" x14ac:dyDescent="0.3">
      <c r="A181" s="2" t="s">
        <v>385</v>
      </c>
      <c r="B181" s="1" t="s">
        <v>210</v>
      </c>
      <c r="C181" s="7"/>
      <c r="D181" s="6">
        <f>SUMIF(ENTRADA!$B:$B,$A181,ENTRADA!$D:$D)
 - SUMIFS(SALIDA!$C:$C,SALIDA!$A:$A,$A181,SALIDA!$D:$D,"XS")</f>
        <v>0</v>
      </c>
      <c r="E181" s="2">
        <f>SUMIF(ENTRADA!$B:$B,$A181,ENTRADA!$E:$E)
 - SUMIFS(SALIDA!$C:$C,SALIDA!$A:$A,$A181,SALIDA!$D:$D,"S")</f>
        <v>0</v>
      </c>
      <c r="F181" s="2">
        <f>SUMIF(ENTRADA!$B:$B,$A181,ENTRADA!$F:$F)
 - SUMIFS(SALIDA!$C:$C,SALIDA!$A:$A,$A181,SALIDA!$D:$D,"M")</f>
        <v>0</v>
      </c>
      <c r="G181" s="2">
        <f>SUMIF(ENTRADA!$B:$B,$A181,ENTRADA!$G:$G)
 - SUMIFS(SALIDA!$C:$C,SALIDA!$A:$A,$A181,SALIDA!$D:$D,"L")</f>
        <v>0</v>
      </c>
      <c r="H181" s="2">
        <f>SUMIF(ENTRADA!$B:$B,$A181,ENTRADA!$H:$H)
 - SUMIFS(SALIDA!$C:$C,SALIDA!$A:$A,$A181,SALIDA!$D:$D,"XL")</f>
        <v>0</v>
      </c>
      <c r="I181" s="2">
        <f>SUMIF(ENTRADA!$B:$B,$A181,ENTRADA!$I:$I)
 - SUMIFS(SALIDA!$C:$C,SALIDA!$A:$A,$A181,SALIDA!$D:$D,"2XL")</f>
        <v>0</v>
      </c>
      <c r="J181" s="6">
        <f t="shared" si="5"/>
        <v>0</v>
      </c>
    </row>
    <row r="182" spans="1:10" x14ac:dyDescent="0.3">
      <c r="A182" s="2" t="s">
        <v>386</v>
      </c>
      <c r="B182" s="1" t="s">
        <v>211</v>
      </c>
      <c r="C182" s="7"/>
      <c r="D182" s="6">
        <f>SUMIF(ENTRADA!$B:$B,$A182,ENTRADA!$D:$D)
 - SUMIFS(SALIDA!$C:$C,SALIDA!$A:$A,$A182,SALIDA!$D:$D,"XS")</f>
        <v>0</v>
      </c>
      <c r="E182" s="2">
        <f>SUMIF(ENTRADA!$B:$B,$A182,ENTRADA!$E:$E)
 - SUMIFS(SALIDA!$C:$C,SALIDA!$A:$A,$A182,SALIDA!$D:$D,"S")</f>
        <v>0</v>
      </c>
      <c r="F182" s="2">
        <f>SUMIF(ENTRADA!$B:$B,$A182,ENTRADA!$F:$F)
 - SUMIFS(SALIDA!$C:$C,SALIDA!$A:$A,$A182,SALIDA!$D:$D,"M")</f>
        <v>0</v>
      </c>
      <c r="G182" s="2">
        <f>SUMIF(ENTRADA!$B:$B,$A182,ENTRADA!$G:$G)
 - SUMIFS(SALIDA!$C:$C,SALIDA!$A:$A,$A182,SALIDA!$D:$D,"L")</f>
        <v>0</v>
      </c>
      <c r="H182" s="2">
        <f>SUMIF(ENTRADA!$B:$B,$A182,ENTRADA!$H:$H)
 - SUMIFS(SALIDA!$C:$C,SALIDA!$A:$A,$A182,SALIDA!$D:$D,"XL")</f>
        <v>0</v>
      </c>
      <c r="I182" s="2">
        <f>SUMIF(ENTRADA!$B:$B,$A182,ENTRADA!$I:$I)
 - SUMIFS(SALIDA!$C:$C,SALIDA!$A:$A,$A182,SALIDA!$D:$D,"2XL")</f>
        <v>0</v>
      </c>
      <c r="J182" s="6">
        <f t="shared" si="5"/>
        <v>0</v>
      </c>
    </row>
    <row r="183" spans="1:10" x14ac:dyDescent="0.3">
      <c r="A183" s="2" t="s">
        <v>387</v>
      </c>
      <c r="B183" s="1" t="s">
        <v>212</v>
      </c>
      <c r="C183" s="7"/>
      <c r="D183" s="6">
        <f>SUMIF(ENTRADA!$B:$B,$A183,ENTRADA!$D:$D)
 - SUMIFS(SALIDA!$C:$C,SALIDA!$A:$A,$A183,SALIDA!$D:$D,"XS")</f>
        <v>0</v>
      </c>
      <c r="E183" s="2">
        <f>SUMIF(ENTRADA!$B:$B,$A183,ENTRADA!$E:$E)
 - SUMIFS(SALIDA!$C:$C,SALIDA!$A:$A,$A183,SALIDA!$D:$D,"S")</f>
        <v>0</v>
      </c>
      <c r="F183" s="2">
        <f>SUMIF(ENTRADA!$B:$B,$A183,ENTRADA!$F:$F)
 - SUMIFS(SALIDA!$C:$C,SALIDA!$A:$A,$A183,SALIDA!$D:$D,"M")</f>
        <v>0</v>
      </c>
      <c r="G183" s="2">
        <f>SUMIF(ENTRADA!$B:$B,$A183,ENTRADA!$G:$G)
 - SUMIFS(SALIDA!$C:$C,SALIDA!$A:$A,$A183,SALIDA!$D:$D,"L")</f>
        <v>0</v>
      </c>
      <c r="H183" s="2">
        <f>SUMIF(ENTRADA!$B:$B,$A183,ENTRADA!$H:$H)
 - SUMIFS(SALIDA!$C:$C,SALIDA!$A:$A,$A183,SALIDA!$D:$D,"XL")</f>
        <v>0</v>
      </c>
      <c r="I183" s="2">
        <f>SUMIF(ENTRADA!$B:$B,$A183,ENTRADA!$I:$I)
 - SUMIFS(SALIDA!$C:$C,SALIDA!$A:$A,$A183,SALIDA!$D:$D,"2XL")</f>
        <v>0</v>
      </c>
      <c r="J183" s="6">
        <f t="shared" si="5"/>
        <v>0</v>
      </c>
    </row>
    <row r="184" spans="1:10" x14ac:dyDescent="0.3">
      <c r="A184" s="2" t="s">
        <v>388</v>
      </c>
      <c r="B184" s="1" t="s">
        <v>213</v>
      </c>
      <c r="C184" s="7"/>
      <c r="D184" s="6">
        <f>SUMIF(ENTRADA!$B:$B,$A184,ENTRADA!$D:$D)
 - SUMIFS(SALIDA!$C:$C,SALIDA!$A:$A,$A184,SALIDA!$D:$D,"XS")</f>
        <v>0</v>
      </c>
      <c r="E184" s="2">
        <f>SUMIF(ENTRADA!$B:$B,$A184,ENTRADA!$E:$E)
 - SUMIFS(SALIDA!$C:$C,SALIDA!$A:$A,$A184,SALIDA!$D:$D,"S")</f>
        <v>0</v>
      </c>
      <c r="F184" s="2">
        <f>SUMIF(ENTRADA!$B:$B,$A184,ENTRADA!$F:$F)
 - SUMIFS(SALIDA!$C:$C,SALIDA!$A:$A,$A184,SALIDA!$D:$D,"M")</f>
        <v>0</v>
      </c>
      <c r="G184" s="2">
        <f>SUMIF(ENTRADA!$B:$B,$A184,ENTRADA!$G:$G)
 - SUMIFS(SALIDA!$C:$C,SALIDA!$A:$A,$A184,SALIDA!$D:$D,"L")</f>
        <v>0</v>
      </c>
      <c r="H184" s="2">
        <f>SUMIF(ENTRADA!$B:$B,$A184,ENTRADA!$H:$H)
 - SUMIFS(SALIDA!$C:$C,SALIDA!$A:$A,$A184,SALIDA!$D:$D,"XL")</f>
        <v>0</v>
      </c>
      <c r="I184" s="2">
        <f>SUMIF(ENTRADA!$B:$B,$A184,ENTRADA!$I:$I)
 - SUMIFS(SALIDA!$C:$C,SALIDA!$A:$A,$A184,SALIDA!$D:$D,"2XL")</f>
        <v>0</v>
      </c>
      <c r="J184" s="6">
        <f t="shared" si="5"/>
        <v>0</v>
      </c>
    </row>
    <row r="185" spans="1:10" x14ac:dyDescent="0.3">
      <c r="A185" s="2" t="s">
        <v>389</v>
      </c>
      <c r="B185" s="1" t="s">
        <v>214</v>
      </c>
      <c r="C185" s="7"/>
      <c r="D185" s="6">
        <f>SUMIF(ENTRADA!$B:$B,$A185,ENTRADA!$D:$D)
 - SUMIFS(SALIDA!$C:$C,SALIDA!$A:$A,$A185,SALIDA!$D:$D,"XS")</f>
        <v>0</v>
      </c>
      <c r="E185" s="2">
        <f>SUMIF(ENTRADA!$B:$B,$A185,ENTRADA!$E:$E)
 - SUMIFS(SALIDA!$C:$C,SALIDA!$A:$A,$A185,SALIDA!$D:$D,"S")</f>
        <v>0</v>
      </c>
      <c r="F185" s="2">
        <f>SUMIF(ENTRADA!$B:$B,$A185,ENTRADA!$F:$F)
 - SUMIFS(SALIDA!$C:$C,SALIDA!$A:$A,$A185,SALIDA!$D:$D,"M")</f>
        <v>0</v>
      </c>
      <c r="G185" s="2">
        <f>SUMIF(ENTRADA!$B:$B,$A185,ENTRADA!$G:$G)
 - SUMIFS(SALIDA!$C:$C,SALIDA!$A:$A,$A185,SALIDA!$D:$D,"L")</f>
        <v>0</v>
      </c>
      <c r="H185" s="2">
        <f>SUMIF(ENTRADA!$B:$B,$A185,ENTRADA!$H:$H)
 - SUMIFS(SALIDA!$C:$C,SALIDA!$A:$A,$A185,SALIDA!$D:$D,"XL")</f>
        <v>0</v>
      </c>
      <c r="I185" s="2">
        <f>SUMIF(ENTRADA!$B:$B,$A185,ENTRADA!$I:$I)
 - SUMIFS(SALIDA!$C:$C,SALIDA!$A:$A,$A185,SALIDA!$D:$D,"2XL")</f>
        <v>0</v>
      </c>
      <c r="J185" s="6">
        <f t="shared" si="5"/>
        <v>0</v>
      </c>
    </row>
    <row r="186" spans="1:10" x14ac:dyDescent="0.3">
      <c r="A186" s="2" t="s">
        <v>390</v>
      </c>
      <c r="B186" s="1" t="s">
        <v>215</v>
      </c>
      <c r="C186" s="7"/>
      <c r="D186" s="6">
        <f>SUMIF(ENTRADA!$B:$B,$A186,ENTRADA!$D:$D)
 - SUMIFS(SALIDA!$C:$C,SALIDA!$A:$A,$A186,SALIDA!$D:$D,"XS")</f>
        <v>0</v>
      </c>
      <c r="E186" s="2">
        <f>SUMIF(ENTRADA!$B:$B,$A186,ENTRADA!$E:$E)
 - SUMIFS(SALIDA!$C:$C,SALIDA!$A:$A,$A186,SALIDA!$D:$D,"S")</f>
        <v>0</v>
      </c>
      <c r="F186" s="2">
        <f>SUMIF(ENTRADA!$B:$B,$A186,ENTRADA!$F:$F)
 - SUMIFS(SALIDA!$C:$C,SALIDA!$A:$A,$A186,SALIDA!$D:$D,"M")</f>
        <v>0</v>
      </c>
      <c r="G186" s="2">
        <f>SUMIF(ENTRADA!$B:$B,$A186,ENTRADA!$G:$G)
 - SUMIFS(SALIDA!$C:$C,SALIDA!$A:$A,$A186,SALIDA!$D:$D,"L")</f>
        <v>0</v>
      </c>
      <c r="H186" s="2">
        <f>SUMIF(ENTRADA!$B:$B,$A186,ENTRADA!$H:$H)
 - SUMIFS(SALIDA!$C:$C,SALIDA!$A:$A,$A186,SALIDA!$D:$D,"XL")</f>
        <v>0</v>
      </c>
      <c r="I186" s="2">
        <f>SUMIF(ENTRADA!$B:$B,$A186,ENTRADA!$I:$I)
 - SUMIFS(SALIDA!$C:$C,SALIDA!$A:$A,$A186,SALIDA!$D:$D,"2XL")</f>
        <v>0</v>
      </c>
      <c r="J186" s="6">
        <f t="shared" si="5"/>
        <v>0</v>
      </c>
    </row>
    <row r="187" spans="1:10" x14ac:dyDescent="0.3">
      <c r="A187" s="2" t="s">
        <v>391</v>
      </c>
      <c r="B187" s="1" t="s">
        <v>216</v>
      </c>
      <c r="C187" s="7"/>
      <c r="D187" s="6">
        <f>SUMIF(ENTRADA!$B:$B,$A187,ENTRADA!$D:$D)
 - SUMIFS(SALIDA!$C:$C,SALIDA!$A:$A,$A187,SALIDA!$D:$D,"XS")</f>
        <v>0</v>
      </c>
      <c r="E187" s="2">
        <f>SUMIF(ENTRADA!$B:$B,$A187,ENTRADA!$E:$E)
 - SUMIFS(SALIDA!$C:$C,SALIDA!$A:$A,$A187,SALIDA!$D:$D,"S")</f>
        <v>0</v>
      </c>
      <c r="F187" s="2">
        <f>SUMIF(ENTRADA!$B:$B,$A187,ENTRADA!$F:$F)
 - SUMIFS(SALIDA!$C:$C,SALIDA!$A:$A,$A187,SALIDA!$D:$D,"M")</f>
        <v>0</v>
      </c>
      <c r="G187" s="2">
        <f>SUMIF(ENTRADA!$B:$B,$A187,ENTRADA!$G:$G)
 - SUMIFS(SALIDA!$C:$C,SALIDA!$A:$A,$A187,SALIDA!$D:$D,"L")</f>
        <v>0</v>
      </c>
      <c r="H187" s="2">
        <f>SUMIF(ENTRADA!$B:$B,$A187,ENTRADA!$H:$H)
 - SUMIFS(SALIDA!$C:$C,SALIDA!$A:$A,$A187,SALIDA!$D:$D,"XL")</f>
        <v>0</v>
      </c>
      <c r="I187" s="2">
        <f>SUMIF(ENTRADA!$B:$B,$A187,ENTRADA!$I:$I)
 - SUMIFS(SALIDA!$C:$C,SALIDA!$A:$A,$A187,SALIDA!$D:$D,"2XL")</f>
        <v>0</v>
      </c>
      <c r="J187" s="6">
        <f t="shared" si="5"/>
        <v>0</v>
      </c>
    </row>
    <row r="188" spans="1:10" x14ac:dyDescent="0.3">
      <c r="A188" s="2" t="s">
        <v>392</v>
      </c>
      <c r="B188" s="1" t="s">
        <v>217</v>
      </c>
      <c r="C188" s="7"/>
      <c r="D188" s="6">
        <f>SUMIF(ENTRADA!$B:$B,$A188,ENTRADA!$D:$D)
 - SUMIFS(SALIDA!$C:$C,SALIDA!$A:$A,$A188,SALIDA!$D:$D,"XS")</f>
        <v>0</v>
      </c>
      <c r="E188" s="2">
        <f>SUMIF(ENTRADA!$B:$B,$A188,ENTRADA!$E:$E)
 - SUMIFS(SALIDA!$C:$C,SALIDA!$A:$A,$A188,SALIDA!$D:$D,"S")</f>
        <v>0</v>
      </c>
      <c r="F188" s="2">
        <f>SUMIF(ENTRADA!$B:$B,$A188,ENTRADA!$F:$F)
 - SUMIFS(SALIDA!$C:$C,SALIDA!$A:$A,$A188,SALIDA!$D:$D,"M")</f>
        <v>0</v>
      </c>
      <c r="G188" s="2">
        <f>SUMIF(ENTRADA!$B:$B,$A188,ENTRADA!$G:$G)
 - SUMIFS(SALIDA!$C:$C,SALIDA!$A:$A,$A188,SALIDA!$D:$D,"L")</f>
        <v>0</v>
      </c>
      <c r="H188" s="2">
        <f>SUMIF(ENTRADA!$B:$B,$A188,ENTRADA!$H:$H)
 - SUMIFS(SALIDA!$C:$C,SALIDA!$A:$A,$A188,SALIDA!$D:$D,"XL")</f>
        <v>0</v>
      </c>
      <c r="I188" s="2">
        <f>SUMIF(ENTRADA!$B:$B,$A188,ENTRADA!$I:$I)
 - SUMIFS(SALIDA!$C:$C,SALIDA!$A:$A,$A188,SALIDA!$D:$D,"2XL")</f>
        <v>0</v>
      </c>
      <c r="J188" s="6">
        <f t="shared" si="5"/>
        <v>0</v>
      </c>
    </row>
    <row r="189" spans="1:10" x14ac:dyDescent="0.3">
      <c r="A189" s="2" t="s">
        <v>393</v>
      </c>
      <c r="B189" s="1" t="s">
        <v>218</v>
      </c>
      <c r="C189" s="7"/>
      <c r="D189" s="6">
        <f>SUMIF(ENTRADA!$B:$B,$A189,ENTRADA!$D:$D)
 - SUMIFS(SALIDA!$C:$C,SALIDA!$A:$A,$A189,SALIDA!$D:$D,"XS")</f>
        <v>0</v>
      </c>
      <c r="E189" s="2">
        <f>SUMIF(ENTRADA!$B:$B,$A189,ENTRADA!$E:$E)
 - SUMIFS(SALIDA!$C:$C,SALIDA!$A:$A,$A189,SALIDA!$D:$D,"S")</f>
        <v>0</v>
      </c>
      <c r="F189" s="2">
        <f>SUMIF(ENTRADA!$B:$B,$A189,ENTRADA!$F:$F)
 - SUMIFS(SALIDA!$C:$C,SALIDA!$A:$A,$A189,SALIDA!$D:$D,"M")</f>
        <v>0</v>
      </c>
      <c r="G189" s="2">
        <f>SUMIF(ENTRADA!$B:$B,$A189,ENTRADA!$G:$G)
 - SUMIFS(SALIDA!$C:$C,SALIDA!$A:$A,$A189,SALIDA!$D:$D,"L")</f>
        <v>0</v>
      </c>
      <c r="H189" s="2">
        <f>SUMIF(ENTRADA!$B:$B,$A189,ENTRADA!$H:$H)
 - SUMIFS(SALIDA!$C:$C,SALIDA!$A:$A,$A189,SALIDA!$D:$D,"XL")</f>
        <v>0</v>
      </c>
      <c r="I189" s="2">
        <f>SUMIF(ENTRADA!$B:$B,$A189,ENTRADA!$I:$I)
 - SUMIFS(SALIDA!$C:$C,SALIDA!$A:$A,$A189,SALIDA!$D:$D,"2XL")</f>
        <v>0</v>
      </c>
      <c r="J189" s="6">
        <f t="shared" si="5"/>
        <v>0</v>
      </c>
    </row>
    <row r="190" spans="1:10" x14ac:dyDescent="0.3">
      <c r="A190" s="2" t="s">
        <v>394</v>
      </c>
      <c r="B190" s="1" t="s">
        <v>219</v>
      </c>
      <c r="C190" s="7"/>
      <c r="D190" s="6">
        <f>SUMIF(ENTRADA!$B:$B,$A190,ENTRADA!$D:$D)
 - SUMIFS(SALIDA!$C:$C,SALIDA!$A:$A,$A190,SALIDA!$D:$D,"XS")</f>
        <v>0</v>
      </c>
      <c r="E190" s="2">
        <f>SUMIF(ENTRADA!$B:$B,$A190,ENTRADA!$E:$E)
 - SUMIFS(SALIDA!$C:$C,SALIDA!$A:$A,$A190,SALIDA!$D:$D,"S")</f>
        <v>0</v>
      </c>
      <c r="F190" s="2">
        <f>SUMIF(ENTRADA!$B:$B,$A190,ENTRADA!$F:$F)
 - SUMIFS(SALIDA!$C:$C,SALIDA!$A:$A,$A190,SALIDA!$D:$D,"M")</f>
        <v>0</v>
      </c>
      <c r="G190" s="2">
        <f>SUMIF(ENTRADA!$B:$B,$A190,ENTRADA!$G:$G)
 - SUMIFS(SALIDA!$C:$C,SALIDA!$A:$A,$A190,SALIDA!$D:$D,"L")</f>
        <v>0</v>
      </c>
      <c r="H190" s="2">
        <f>SUMIF(ENTRADA!$B:$B,$A190,ENTRADA!$H:$H)
 - SUMIFS(SALIDA!$C:$C,SALIDA!$A:$A,$A190,SALIDA!$D:$D,"XL")</f>
        <v>0</v>
      </c>
      <c r="I190" s="2">
        <f>SUMIF(ENTRADA!$B:$B,$A190,ENTRADA!$I:$I)
 - SUMIFS(SALIDA!$C:$C,SALIDA!$A:$A,$A190,SALIDA!$D:$D,"2XL")</f>
        <v>0</v>
      </c>
      <c r="J190" s="6">
        <f t="shared" si="5"/>
        <v>0</v>
      </c>
    </row>
    <row r="191" spans="1:10" x14ac:dyDescent="0.3">
      <c r="A191" s="2" t="s">
        <v>395</v>
      </c>
      <c r="B191" s="1" t="s">
        <v>220</v>
      </c>
      <c r="C191" s="7"/>
      <c r="D191" s="6">
        <f>SUMIF(ENTRADA!$B:$B,$A191,ENTRADA!$D:$D)
 - SUMIFS(SALIDA!$C:$C,SALIDA!$A:$A,$A191,SALIDA!$D:$D,"XS")</f>
        <v>0</v>
      </c>
      <c r="E191" s="2">
        <f>SUMIF(ENTRADA!$B:$B,$A191,ENTRADA!$E:$E)
 - SUMIFS(SALIDA!$C:$C,SALIDA!$A:$A,$A191,SALIDA!$D:$D,"S")</f>
        <v>0</v>
      </c>
      <c r="F191" s="2">
        <f>SUMIF(ENTRADA!$B:$B,$A191,ENTRADA!$F:$F)
 - SUMIFS(SALIDA!$C:$C,SALIDA!$A:$A,$A191,SALIDA!$D:$D,"M")</f>
        <v>0</v>
      </c>
      <c r="G191" s="2">
        <f>SUMIF(ENTRADA!$B:$B,$A191,ENTRADA!$G:$G)
 - SUMIFS(SALIDA!$C:$C,SALIDA!$A:$A,$A191,SALIDA!$D:$D,"L")</f>
        <v>0</v>
      </c>
      <c r="H191" s="2">
        <f>SUMIF(ENTRADA!$B:$B,$A191,ENTRADA!$H:$H)
 - SUMIFS(SALIDA!$C:$C,SALIDA!$A:$A,$A191,SALIDA!$D:$D,"XL")</f>
        <v>0</v>
      </c>
      <c r="I191" s="2">
        <f>SUMIF(ENTRADA!$B:$B,$A191,ENTRADA!$I:$I)
 - SUMIFS(SALIDA!$C:$C,SALIDA!$A:$A,$A191,SALIDA!$D:$D,"2XL")</f>
        <v>0</v>
      </c>
      <c r="J191" s="6">
        <f t="shared" si="5"/>
        <v>0</v>
      </c>
    </row>
    <row r="192" spans="1:10" x14ac:dyDescent="0.3">
      <c r="A192" s="2" t="s">
        <v>396</v>
      </c>
      <c r="B192" s="1" t="s">
        <v>221</v>
      </c>
      <c r="C192" s="7"/>
      <c r="D192" s="6">
        <f>SUMIF(ENTRADA!$B:$B,$A192,ENTRADA!$D:$D)
 - SUMIFS(SALIDA!$C:$C,SALIDA!$A:$A,$A192,SALIDA!$D:$D,"XS")</f>
        <v>0</v>
      </c>
      <c r="E192" s="2">
        <f>SUMIF(ENTRADA!$B:$B,$A192,ENTRADA!$E:$E)
 - SUMIFS(SALIDA!$C:$C,SALIDA!$A:$A,$A192,SALIDA!$D:$D,"S")</f>
        <v>0</v>
      </c>
      <c r="F192" s="2">
        <f>SUMIF(ENTRADA!$B:$B,$A192,ENTRADA!$F:$F)
 - SUMIFS(SALIDA!$C:$C,SALIDA!$A:$A,$A192,SALIDA!$D:$D,"M")</f>
        <v>0</v>
      </c>
      <c r="G192" s="2">
        <f>SUMIF(ENTRADA!$B:$B,$A192,ENTRADA!$G:$G)
 - SUMIFS(SALIDA!$C:$C,SALIDA!$A:$A,$A192,SALIDA!$D:$D,"L")</f>
        <v>0</v>
      </c>
      <c r="H192" s="2">
        <f>SUMIF(ENTRADA!$B:$B,$A192,ENTRADA!$H:$H)
 - SUMIFS(SALIDA!$C:$C,SALIDA!$A:$A,$A192,SALIDA!$D:$D,"XL")</f>
        <v>0</v>
      </c>
      <c r="I192" s="2">
        <f>SUMIF(ENTRADA!$B:$B,$A192,ENTRADA!$I:$I)
 - SUMIFS(SALIDA!$C:$C,SALIDA!$A:$A,$A192,SALIDA!$D:$D,"2XL")</f>
        <v>0</v>
      </c>
      <c r="J192" s="6">
        <f t="shared" si="5"/>
        <v>0</v>
      </c>
    </row>
    <row r="193" spans="1:10" x14ac:dyDescent="0.3">
      <c r="A193" s="2" t="s">
        <v>397</v>
      </c>
      <c r="B193" s="1" t="s">
        <v>222</v>
      </c>
      <c r="C193" s="7"/>
      <c r="D193" s="6">
        <f>SUMIF(ENTRADA!$B:$B,$A193,ENTRADA!$D:$D)
 - SUMIFS(SALIDA!$C:$C,SALIDA!$A:$A,$A193,SALIDA!$D:$D,"XS")</f>
        <v>0</v>
      </c>
      <c r="E193" s="2">
        <f>SUMIF(ENTRADA!$B:$B,$A193,ENTRADA!$E:$E)
 - SUMIFS(SALIDA!$C:$C,SALIDA!$A:$A,$A193,SALIDA!$D:$D,"S")</f>
        <v>0</v>
      </c>
      <c r="F193" s="2">
        <f>SUMIF(ENTRADA!$B:$B,$A193,ENTRADA!$F:$F)
 - SUMIFS(SALIDA!$C:$C,SALIDA!$A:$A,$A193,SALIDA!$D:$D,"M")</f>
        <v>0</v>
      </c>
      <c r="G193" s="2">
        <f>SUMIF(ENTRADA!$B:$B,$A193,ENTRADA!$G:$G)
 - SUMIFS(SALIDA!$C:$C,SALIDA!$A:$A,$A193,SALIDA!$D:$D,"L")</f>
        <v>0</v>
      </c>
      <c r="H193" s="2">
        <f>SUMIF(ENTRADA!$B:$B,$A193,ENTRADA!$H:$H)
 - SUMIFS(SALIDA!$C:$C,SALIDA!$A:$A,$A193,SALIDA!$D:$D,"XL")</f>
        <v>0</v>
      </c>
      <c r="I193" s="2">
        <f>SUMIF(ENTRADA!$B:$B,$A193,ENTRADA!$I:$I)
 - SUMIFS(SALIDA!$C:$C,SALIDA!$A:$A,$A193,SALIDA!$D:$D,"2XL")</f>
        <v>0</v>
      </c>
      <c r="J193" s="6">
        <f t="shared" si="5"/>
        <v>0</v>
      </c>
    </row>
    <row r="194" spans="1:10" x14ac:dyDescent="0.3">
      <c r="A194" s="2" t="s">
        <v>398</v>
      </c>
      <c r="B194" s="1" t="s">
        <v>223</v>
      </c>
      <c r="C194" s="7"/>
      <c r="D194" s="6">
        <f>SUMIF(ENTRADA!$B:$B,$A194,ENTRADA!$D:$D)
 - SUMIFS(SALIDA!$C:$C,SALIDA!$A:$A,$A194,SALIDA!$D:$D,"XS")</f>
        <v>0</v>
      </c>
      <c r="E194" s="2">
        <f>SUMIF(ENTRADA!$B:$B,$A194,ENTRADA!$E:$E)
 - SUMIFS(SALIDA!$C:$C,SALIDA!$A:$A,$A194,SALIDA!$D:$D,"S")</f>
        <v>0</v>
      </c>
      <c r="F194" s="2">
        <f>SUMIF(ENTRADA!$B:$B,$A194,ENTRADA!$F:$F)
 - SUMIFS(SALIDA!$C:$C,SALIDA!$A:$A,$A194,SALIDA!$D:$D,"M")</f>
        <v>0</v>
      </c>
      <c r="G194" s="2">
        <f>SUMIF(ENTRADA!$B:$B,$A194,ENTRADA!$G:$G)
 - SUMIFS(SALIDA!$C:$C,SALIDA!$A:$A,$A194,SALIDA!$D:$D,"L")</f>
        <v>0</v>
      </c>
      <c r="H194" s="2">
        <f>SUMIF(ENTRADA!$B:$B,$A194,ENTRADA!$H:$H)
 - SUMIFS(SALIDA!$C:$C,SALIDA!$A:$A,$A194,SALIDA!$D:$D,"XL")</f>
        <v>0</v>
      </c>
      <c r="I194" s="2">
        <f>SUMIF(ENTRADA!$B:$B,$A194,ENTRADA!$I:$I)
 - SUMIFS(SALIDA!$C:$C,SALIDA!$A:$A,$A194,SALIDA!$D:$D,"2XL")</f>
        <v>0</v>
      </c>
      <c r="J194" s="6">
        <f t="shared" ref="J194:J257" si="6">SUM(D194:I194)</f>
        <v>0</v>
      </c>
    </row>
    <row r="195" spans="1:10" x14ac:dyDescent="0.3">
      <c r="A195" s="2" t="s">
        <v>399</v>
      </c>
      <c r="B195" s="1" t="s">
        <v>224</v>
      </c>
      <c r="C195" s="7"/>
      <c r="D195" s="6">
        <f>SUMIF(ENTRADA!$B:$B,$A195,ENTRADA!$D:$D)
 - SUMIFS(SALIDA!$C:$C,SALIDA!$A:$A,$A195,SALIDA!$D:$D,"XS")</f>
        <v>0</v>
      </c>
      <c r="E195" s="2">
        <f>SUMIF(ENTRADA!$B:$B,$A195,ENTRADA!$E:$E)
 - SUMIFS(SALIDA!$C:$C,SALIDA!$A:$A,$A195,SALIDA!$D:$D,"S")</f>
        <v>0</v>
      </c>
      <c r="F195" s="2">
        <f>SUMIF(ENTRADA!$B:$B,$A195,ENTRADA!$F:$F)
 - SUMIFS(SALIDA!$C:$C,SALIDA!$A:$A,$A195,SALIDA!$D:$D,"M")</f>
        <v>0</v>
      </c>
      <c r="G195" s="2">
        <f>SUMIF(ENTRADA!$B:$B,$A195,ENTRADA!$G:$G)
 - SUMIFS(SALIDA!$C:$C,SALIDA!$A:$A,$A195,SALIDA!$D:$D,"L")</f>
        <v>0</v>
      </c>
      <c r="H195" s="2">
        <f>SUMIF(ENTRADA!$B:$B,$A195,ENTRADA!$H:$H)
 - SUMIFS(SALIDA!$C:$C,SALIDA!$A:$A,$A195,SALIDA!$D:$D,"XL")</f>
        <v>0</v>
      </c>
      <c r="I195" s="2">
        <f>SUMIF(ENTRADA!$B:$B,$A195,ENTRADA!$I:$I)
 - SUMIFS(SALIDA!$C:$C,SALIDA!$A:$A,$A195,SALIDA!$D:$D,"2XL")</f>
        <v>0</v>
      </c>
      <c r="J195" s="6">
        <f t="shared" si="6"/>
        <v>0</v>
      </c>
    </row>
    <row r="196" spans="1:10" x14ac:dyDescent="0.3">
      <c r="A196" s="2" t="s">
        <v>400</v>
      </c>
      <c r="B196" s="1" t="s">
        <v>225</v>
      </c>
      <c r="C196" s="7"/>
      <c r="D196" s="6">
        <f>SUMIF(ENTRADA!$B:$B,$A196,ENTRADA!$D:$D)
 - SUMIFS(SALIDA!$C:$C,SALIDA!$A:$A,$A196,SALIDA!$D:$D,"XS")</f>
        <v>0</v>
      </c>
      <c r="E196" s="2">
        <f>SUMIF(ENTRADA!$B:$B,$A196,ENTRADA!$E:$E)
 - SUMIFS(SALIDA!$C:$C,SALIDA!$A:$A,$A196,SALIDA!$D:$D,"S")</f>
        <v>0</v>
      </c>
      <c r="F196" s="2">
        <f>SUMIF(ENTRADA!$B:$B,$A196,ENTRADA!$F:$F)
 - SUMIFS(SALIDA!$C:$C,SALIDA!$A:$A,$A196,SALIDA!$D:$D,"M")</f>
        <v>0</v>
      </c>
      <c r="G196" s="2">
        <f>SUMIF(ENTRADA!$B:$B,$A196,ENTRADA!$G:$G)
 - SUMIFS(SALIDA!$C:$C,SALIDA!$A:$A,$A196,SALIDA!$D:$D,"L")</f>
        <v>0</v>
      </c>
      <c r="H196" s="2">
        <f>SUMIF(ENTRADA!$B:$B,$A196,ENTRADA!$H:$H)
 - SUMIFS(SALIDA!$C:$C,SALIDA!$A:$A,$A196,SALIDA!$D:$D,"XL")</f>
        <v>0</v>
      </c>
      <c r="I196" s="2">
        <f>SUMIF(ENTRADA!$B:$B,$A196,ENTRADA!$I:$I)
 - SUMIFS(SALIDA!$C:$C,SALIDA!$A:$A,$A196,SALIDA!$D:$D,"2XL")</f>
        <v>0</v>
      </c>
      <c r="J196" s="6">
        <f t="shared" si="6"/>
        <v>0</v>
      </c>
    </row>
    <row r="197" spans="1:10" x14ac:dyDescent="0.3">
      <c r="A197" s="2" t="s">
        <v>401</v>
      </c>
      <c r="B197" s="1" t="s">
        <v>226</v>
      </c>
      <c r="C197" s="7"/>
      <c r="D197" s="6">
        <f>SUMIF(ENTRADA!$B:$B,$A197,ENTRADA!$D:$D)
 - SUMIFS(SALIDA!$C:$C,SALIDA!$A:$A,$A197,SALIDA!$D:$D,"XS")</f>
        <v>0</v>
      </c>
      <c r="E197" s="2">
        <f>SUMIF(ENTRADA!$B:$B,$A197,ENTRADA!$E:$E)
 - SUMIFS(SALIDA!$C:$C,SALIDA!$A:$A,$A197,SALIDA!$D:$D,"S")</f>
        <v>0</v>
      </c>
      <c r="F197" s="2">
        <f>SUMIF(ENTRADA!$B:$B,$A197,ENTRADA!$F:$F)
 - SUMIFS(SALIDA!$C:$C,SALIDA!$A:$A,$A197,SALIDA!$D:$D,"M")</f>
        <v>0</v>
      </c>
      <c r="G197" s="2">
        <f>SUMIF(ENTRADA!$B:$B,$A197,ENTRADA!$G:$G)
 - SUMIFS(SALIDA!$C:$C,SALIDA!$A:$A,$A197,SALIDA!$D:$D,"L")</f>
        <v>0</v>
      </c>
      <c r="H197" s="2">
        <f>SUMIF(ENTRADA!$B:$B,$A197,ENTRADA!$H:$H)
 - SUMIFS(SALIDA!$C:$C,SALIDA!$A:$A,$A197,SALIDA!$D:$D,"XL")</f>
        <v>0</v>
      </c>
      <c r="I197" s="2">
        <f>SUMIF(ENTRADA!$B:$B,$A197,ENTRADA!$I:$I)
 - SUMIFS(SALIDA!$C:$C,SALIDA!$A:$A,$A197,SALIDA!$D:$D,"2XL")</f>
        <v>0</v>
      </c>
      <c r="J197" s="6">
        <f t="shared" si="6"/>
        <v>0</v>
      </c>
    </row>
    <row r="198" spans="1:10" x14ac:dyDescent="0.3">
      <c r="A198" s="2" t="s">
        <v>402</v>
      </c>
      <c r="B198" s="1" t="s">
        <v>227</v>
      </c>
      <c r="C198" s="7"/>
      <c r="D198" s="6">
        <f>SUMIF(ENTRADA!$B:$B,$A198,ENTRADA!$D:$D)
 - SUMIFS(SALIDA!$C:$C,SALIDA!$A:$A,$A198,SALIDA!$D:$D,"XS")</f>
        <v>0</v>
      </c>
      <c r="E198" s="2">
        <f>SUMIF(ENTRADA!$B:$B,$A198,ENTRADA!$E:$E)
 - SUMIFS(SALIDA!$C:$C,SALIDA!$A:$A,$A198,SALIDA!$D:$D,"S")</f>
        <v>2</v>
      </c>
      <c r="F198" s="2">
        <f>SUMIF(ENTRADA!$B:$B,$A198,ENTRADA!$F:$F)
 - SUMIFS(SALIDA!$C:$C,SALIDA!$A:$A,$A198,SALIDA!$D:$D,"M")</f>
        <v>0</v>
      </c>
      <c r="G198" s="2">
        <f>SUMIF(ENTRADA!$B:$B,$A198,ENTRADA!$G:$G)
 - SUMIFS(SALIDA!$C:$C,SALIDA!$A:$A,$A198,SALIDA!$D:$D,"L")</f>
        <v>0</v>
      </c>
      <c r="H198" s="2">
        <f>SUMIF(ENTRADA!$B:$B,$A198,ENTRADA!$H:$H)
 - SUMIFS(SALIDA!$C:$C,SALIDA!$A:$A,$A198,SALIDA!$D:$D,"XL")</f>
        <v>4</v>
      </c>
      <c r="I198" s="2">
        <f>SUMIF(ENTRADA!$B:$B,$A198,ENTRADA!$I:$I)
 - SUMIFS(SALIDA!$C:$C,SALIDA!$A:$A,$A198,SALIDA!$D:$D,"2XL")</f>
        <v>0</v>
      </c>
      <c r="J198" s="6">
        <f t="shared" si="6"/>
        <v>6</v>
      </c>
    </row>
    <row r="199" spans="1:10" x14ac:dyDescent="0.3">
      <c r="A199" s="2" t="s">
        <v>403</v>
      </c>
      <c r="B199" s="1" t="s">
        <v>228</v>
      </c>
      <c r="C199" s="7"/>
      <c r="D199" s="6">
        <f>SUMIF(ENTRADA!$B:$B,$A199,ENTRADA!$D:$D)
 - SUMIFS(SALIDA!$C:$C,SALIDA!$A:$A,$A199,SALIDA!$D:$D,"XS")</f>
        <v>0</v>
      </c>
      <c r="E199" s="2">
        <f>SUMIF(ENTRADA!$B:$B,$A199,ENTRADA!$E:$E)
 - SUMIFS(SALIDA!$C:$C,SALIDA!$A:$A,$A199,SALIDA!$D:$D,"S")</f>
        <v>0</v>
      </c>
      <c r="F199" s="2">
        <f>SUMIF(ENTRADA!$B:$B,$A199,ENTRADA!$F:$F)
 - SUMIFS(SALIDA!$C:$C,SALIDA!$A:$A,$A199,SALIDA!$D:$D,"M")</f>
        <v>0</v>
      </c>
      <c r="G199" s="2">
        <f>SUMIF(ENTRADA!$B:$B,$A199,ENTRADA!$G:$G)
 - SUMIFS(SALIDA!$C:$C,SALIDA!$A:$A,$A199,SALIDA!$D:$D,"L")</f>
        <v>0</v>
      </c>
      <c r="H199" s="2">
        <f>SUMIF(ENTRADA!$B:$B,$A199,ENTRADA!$H:$H)
 - SUMIFS(SALIDA!$C:$C,SALIDA!$A:$A,$A199,SALIDA!$D:$D,"XL")</f>
        <v>-2</v>
      </c>
      <c r="I199" s="2">
        <f>SUMIF(ENTRADA!$B:$B,$A199,ENTRADA!$I:$I)
 - SUMIFS(SALIDA!$C:$C,SALIDA!$A:$A,$A199,SALIDA!$D:$D,"2XL")</f>
        <v>0</v>
      </c>
      <c r="J199" s="6">
        <f t="shared" si="6"/>
        <v>-2</v>
      </c>
    </row>
    <row r="200" spans="1:10" x14ac:dyDescent="0.3">
      <c r="A200" s="2" t="s">
        <v>404</v>
      </c>
      <c r="B200" s="1" t="s">
        <v>229</v>
      </c>
      <c r="C200" s="7"/>
      <c r="D200" s="6">
        <f>SUMIF(ENTRADA!$B:$B,$A200,ENTRADA!$D:$D)
 - SUMIFS(SALIDA!$C:$C,SALIDA!$A:$A,$A200,SALIDA!$D:$D,"XS")</f>
        <v>0</v>
      </c>
      <c r="E200" s="2">
        <f>SUMIF(ENTRADA!$B:$B,$A200,ENTRADA!$E:$E)
 - SUMIFS(SALIDA!$C:$C,SALIDA!$A:$A,$A200,SALIDA!$D:$D,"S")</f>
        <v>0</v>
      </c>
      <c r="F200" s="2">
        <f>SUMIF(ENTRADA!$B:$B,$A200,ENTRADA!$F:$F)
 - SUMIFS(SALIDA!$C:$C,SALIDA!$A:$A,$A200,SALIDA!$D:$D,"M")</f>
        <v>0</v>
      </c>
      <c r="G200" s="2">
        <f>SUMIF(ENTRADA!$B:$B,$A200,ENTRADA!$G:$G)
 - SUMIFS(SALIDA!$C:$C,SALIDA!$A:$A,$A200,SALIDA!$D:$D,"L")</f>
        <v>0</v>
      </c>
      <c r="H200" s="2">
        <f>SUMIF(ENTRADA!$B:$B,$A200,ENTRADA!$H:$H)
 - SUMIFS(SALIDA!$C:$C,SALIDA!$A:$A,$A200,SALIDA!$D:$D,"XL")</f>
        <v>0</v>
      </c>
      <c r="I200" s="2">
        <f>SUMIF(ENTRADA!$B:$B,$A200,ENTRADA!$I:$I)
 - SUMIFS(SALIDA!$C:$C,SALIDA!$A:$A,$A200,SALIDA!$D:$D,"2XL")</f>
        <v>0</v>
      </c>
      <c r="J200" s="6">
        <f t="shared" si="6"/>
        <v>0</v>
      </c>
    </row>
    <row r="201" spans="1:10" x14ac:dyDescent="0.3">
      <c r="A201" s="2" t="s">
        <v>415</v>
      </c>
      <c r="B201" s="14" t="s">
        <v>425</v>
      </c>
      <c r="C201" s="41"/>
      <c r="D201" s="13">
        <f>SUMIF(ENTRADA!$B:$B,$A201,ENTRADA!$D:$D)
 - SUMIFS(SALIDA!$C:$C,SALIDA!$A:$A,$A201,SALIDA!$D:$D,"XS")</f>
        <v>29</v>
      </c>
      <c r="E201" s="13">
        <f>SUMIF(ENTRADA!$B:$B,$A201,ENTRADA!$E:$E)
 - SUMIFS(SALIDA!$C:$C,SALIDA!$A:$A,$A201,SALIDA!$D:$D,"S")</f>
        <v>0</v>
      </c>
      <c r="F201" s="13">
        <f>SUMIF(ENTRADA!$B:$B,$A201,ENTRADA!$F:$F)
 - SUMIFS(SALIDA!$C:$C,SALIDA!$A:$A,$A201,SALIDA!$D:$D,"M")</f>
        <v>0</v>
      </c>
      <c r="G201" s="13">
        <f>SUMIF(ENTRADA!$B:$B,$A201,ENTRADA!$G:$G)
 - SUMIFS(SALIDA!$C:$C,SALIDA!$A:$A,$A201,SALIDA!$D:$D,"L")</f>
        <v>0</v>
      </c>
      <c r="H201" s="13">
        <f>SUMIF(ENTRADA!$B:$B,$A201,ENTRADA!$H:$H)
 - SUMIFS(SALIDA!$C:$C,SALIDA!$A:$A,$A201,SALIDA!$D:$D,"XL")</f>
        <v>0</v>
      </c>
      <c r="I201" s="13">
        <f>SUMIF(ENTRADA!$B:$B,$A201,ENTRADA!$I:$I)
 - SUMIFS(SALIDA!$C:$C,SALIDA!$A:$A,$A201,SALIDA!$D:$D,"2XL")</f>
        <v>0</v>
      </c>
      <c r="J201" s="6">
        <f t="shared" si="6"/>
        <v>29</v>
      </c>
    </row>
    <row r="202" spans="1:10" x14ac:dyDescent="0.3">
      <c r="A202" s="2" t="s">
        <v>416</v>
      </c>
      <c r="B202" s="9" t="s">
        <v>426</v>
      </c>
      <c r="C202" s="7"/>
      <c r="D202" s="2">
        <f>SUMIF(ENTRADA!$B:$B,$A202,ENTRADA!$D:$D)
 - SUMIFS(SALIDA!$C:$C,SALIDA!$A:$A,$A202,SALIDA!$D:$D,"XS")</f>
        <v>0</v>
      </c>
      <c r="E202" s="2">
        <f>SUMIF(ENTRADA!$B:$B,$A202,ENTRADA!$E:$E)
 - SUMIFS(SALIDA!$C:$C,SALIDA!$A:$A,$A202,SALIDA!$D:$D,"S")</f>
        <v>0</v>
      </c>
      <c r="F202" s="2">
        <f>SUMIF(ENTRADA!$B:$B,$A202,ENTRADA!$F:$F)
 - SUMIFS(SALIDA!$C:$C,SALIDA!$A:$A,$A202,SALIDA!$D:$D,"M")</f>
        <v>0</v>
      </c>
      <c r="G202" s="2">
        <f>SUMIF(ENTRADA!$B:$B,$A202,ENTRADA!$G:$G)
 - SUMIFS(SALIDA!$C:$C,SALIDA!$A:$A,$A202,SALIDA!$D:$D,"L")</f>
        <v>0</v>
      </c>
      <c r="H202" s="2">
        <f>SUMIF(ENTRADA!$B:$B,$A202,ENTRADA!$H:$H)
 - SUMIFS(SALIDA!$C:$C,SALIDA!$A:$A,$A202,SALIDA!$D:$D,"XL")</f>
        <v>0</v>
      </c>
      <c r="I202" s="2">
        <f>SUMIF(ENTRADA!$B:$B,$A202,ENTRADA!$I:$I)
 - SUMIFS(SALIDA!$C:$C,SALIDA!$A:$A,$A202,SALIDA!$D:$D,"2XL")</f>
        <v>0</v>
      </c>
      <c r="J202" s="6">
        <f t="shared" si="6"/>
        <v>0</v>
      </c>
    </row>
    <row r="203" spans="1:10" x14ac:dyDescent="0.3">
      <c r="A203" s="2" t="s">
        <v>417</v>
      </c>
      <c r="B203" s="9" t="s">
        <v>427</v>
      </c>
      <c r="C203" s="7"/>
      <c r="D203" s="2">
        <f>SUMIF(ENTRADA!$B:$B,$A203,ENTRADA!$D:$D)
 - SUMIFS(SALIDA!$C:$C,SALIDA!$A:$A,$A203,SALIDA!$D:$D,"XS")</f>
        <v>139</v>
      </c>
      <c r="E203" s="2">
        <f>SUMIF(ENTRADA!$B:$B,$A203,ENTRADA!$E:$E)
 - SUMIFS(SALIDA!$C:$C,SALIDA!$A:$A,$A203,SALIDA!$D:$D,"S")</f>
        <v>0</v>
      </c>
      <c r="F203" s="2">
        <f>SUMIF(ENTRADA!$B:$B,$A203,ENTRADA!$F:$F)
 - SUMIFS(SALIDA!$C:$C,SALIDA!$A:$A,$A203,SALIDA!$D:$D,"M")</f>
        <v>0</v>
      </c>
      <c r="G203" s="2">
        <f>SUMIF(ENTRADA!$B:$B,$A203,ENTRADA!$G:$G)
 - SUMIFS(SALIDA!$C:$C,SALIDA!$A:$A,$A203,SALIDA!$D:$D,"L")</f>
        <v>0</v>
      </c>
      <c r="H203" s="2">
        <f>SUMIF(ENTRADA!$B:$B,$A203,ENTRADA!$H:$H)
 - SUMIFS(SALIDA!$C:$C,SALIDA!$A:$A,$A203,SALIDA!$D:$D,"XL")</f>
        <v>0</v>
      </c>
      <c r="I203" s="2">
        <f>SUMIF(ENTRADA!$B:$B,$A203,ENTRADA!$I:$I)
 - SUMIFS(SALIDA!$C:$C,SALIDA!$A:$A,$A203,SALIDA!$D:$D,"2XL")</f>
        <v>0</v>
      </c>
      <c r="J203" s="6">
        <f t="shared" si="6"/>
        <v>139</v>
      </c>
    </row>
    <row r="204" spans="1:10" x14ac:dyDescent="0.3">
      <c r="A204" s="2" t="s">
        <v>418</v>
      </c>
      <c r="B204" s="9" t="s">
        <v>428</v>
      </c>
      <c r="C204" s="7"/>
      <c r="D204" s="2">
        <f>SUMIF(ENTRADA!$B:$B,$A204,ENTRADA!$D:$D)
 - SUMIFS(SALIDA!$C:$C,SALIDA!$A:$A,$A204,SALIDA!$D:$D,"XS")</f>
        <v>103</v>
      </c>
      <c r="E204" s="2">
        <f>SUMIF(ENTRADA!$B:$B,$A204,ENTRADA!$E:$E)
 - SUMIFS(SALIDA!$C:$C,SALIDA!$A:$A,$A204,SALIDA!$D:$D,"S")</f>
        <v>0</v>
      </c>
      <c r="F204" s="2">
        <f>SUMIF(ENTRADA!$B:$B,$A204,ENTRADA!$F:$F)
 - SUMIFS(SALIDA!$C:$C,SALIDA!$A:$A,$A204,SALIDA!$D:$D,"M")</f>
        <v>0</v>
      </c>
      <c r="G204" s="2">
        <f>SUMIF(ENTRADA!$B:$B,$A204,ENTRADA!$G:$G)
 - SUMIFS(SALIDA!$C:$C,SALIDA!$A:$A,$A204,SALIDA!$D:$D,"L")</f>
        <v>0</v>
      </c>
      <c r="H204" s="2">
        <f>SUMIF(ENTRADA!$B:$B,$A204,ENTRADA!$H:$H)
 - SUMIFS(SALIDA!$C:$C,SALIDA!$A:$A,$A204,SALIDA!$D:$D,"XL")</f>
        <v>0</v>
      </c>
      <c r="I204" s="2">
        <f>SUMIF(ENTRADA!$B:$B,$A204,ENTRADA!$I:$I)
 - SUMIFS(SALIDA!$C:$C,SALIDA!$A:$A,$A204,SALIDA!$D:$D,"2XL")</f>
        <v>0</v>
      </c>
      <c r="J204" s="6">
        <f t="shared" si="6"/>
        <v>103</v>
      </c>
    </row>
    <row r="205" spans="1:10" x14ac:dyDescent="0.3">
      <c r="A205" s="2" t="s">
        <v>419</v>
      </c>
      <c r="B205" s="9" t="s">
        <v>429</v>
      </c>
      <c r="C205" s="7"/>
      <c r="D205" s="2">
        <f>SUMIF(ENTRADA!$B:$B,$A205,ENTRADA!$D:$D)
 - SUMIFS(SALIDA!$C:$C,SALIDA!$A:$A,$A205,SALIDA!$D:$D,"XS")</f>
        <v>51</v>
      </c>
      <c r="E205" s="2">
        <f>SUMIF(ENTRADA!$B:$B,$A205,ENTRADA!$E:$E)
 - SUMIFS(SALIDA!$C:$C,SALIDA!$A:$A,$A205,SALIDA!$D:$D,"S")</f>
        <v>0</v>
      </c>
      <c r="F205" s="2">
        <f>SUMIF(ENTRADA!$B:$B,$A205,ENTRADA!$F:$F)
 - SUMIFS(SALIDA!$C:$C,SALIDA!$A:$A,$A205,SALIDA!$D:$D,"M")</f>
        <v>0</v>
      </c>
      <c r="G205" s="2">
        <f>SUMIF(ENTRADA!$B:$B,$A205,ENTRADA!$G:$G)
 - SUMIFS(SALIDA!$C:$C,SALIDA!$A:$A,$A205,SALIDA!$D:$D,"L")</f>
        <v>0</v>
      </c>
      <c r="H205" s="2">
        <f>SUMIF(ENTRADA!$B:$B,$A205,ENTRADA!$H:$H)
 - SUMIFS(SALIDA!$C:$C,SALIDA!$A:$A,$A205,SALIDA!$D:$D,"XL")</f>
        <v>0</v>
      </c>
      <c r="I205" s="2">
        <f>SUMIF(ENTRADA!$B:$B,$A205,ENTRADA!$I:$I)
 - SUMIFS(SALIDA!$C:$C,SALIDA!$A:$A,$A205,SALIDA!$D:$D,"2XL")</f>
        <v>0</v>
      </c>
      <c r="J205" s="6">
        <f t="shared" si="6"/>
        <v>51</v>
      </c>
    </row>
    <row r="206" spans="1:10" x14ac:dyDescent="0.3">
      <c r="A206" s="2" t="s">
        <v>420</v>
      </c>
      <c r="B206" s="9" t="s">
        <v>430</v>
      </c>
      <c r="C206" s="7"/>
      <c r="D206" s="2">
        <f>SUMIF(ENTRADA!$B:$B,$A206,ENTRADA!$D:$D)
 - SUMIFS(SALIDA!$C:$C,SALIDA!$A:$A,$A206,SALIDA!$D:$D,"XS")</f>
        <v>62</v>
      </c>
      <c r="E206" s="2">
        <f>SUMIF(ENTRADA!$B:$B,$A206,ENTRADA!$E:$E)
 - SUMIFS(SALIDA!$C:$C,SALIDA!$A:$A,$A206,SALIDA!$D:$D,"S")</f>
        <v>0</v>
      </c>
      <c r="F206" s="2">
        <f>SUMIF(ENTRADA!$B:$B,$A206,ENTRADA!$F:$F)
 - SUMIFS(SALIDA!$C:$C,SALIDA!$A:$A,$A206,SALIDA!$D:$D,"M")</f>
        <v>0</v>
      </c>
      <c r="G206" s="2">
        <f>SUMIF(ENTRADA!$B:$B,$A206,ENTRADA!$G:$G)
 - SUMIFS(SALIDA!$C:$C,SALIDA!$A:$A,$A206,SALIDA!$D:$D,"L")</f>
        <v>0</v>
      </c>
      <c r="H206" s="2">
        <f>SUMIF(ENTRADA!$B:$B,$A206,ENTRADA!$H:$H)
 - SUMIFS(SALIDA!$C:$C,SALIDA!$A:$A,$A206,SALIDA!$D:$D,"XL")</f>
        <v>0</v>
      </c>
      <c r="I206" s="2">
        <f>SUMIF(ENTRADA!$B:$B,$A206,ENTRADA!$I:$I)
 - SUMIFS(SALIDA!$C:$C,SALIDA!$A:$A,$A206,SALIDA!$D:$D,"2XL")</f>
        <v>0</v>
      </c>
      <c r="J206" s="6">
        <f t="shared" si="6"/>
        <v>62</v>
      </c>
    </row>
    <row r="207" spans="1:10" x14ac:dyDescent="0.3">
      <c r="A207" s="2" t="s">
        <v>421</v>
      </c>
      <c r="B207" s="9" t="s">
        <v>431</v>
      </c>
      <c r="C207" s="7"/>
      <c r="D207" s="2">
        <f>SUMIF(ENTRADA!$B:$B,$A207,ENTRADA!$D:$D)
 - SUMIFS(SALIDA!$C:$C,SALIDA!$A:$A,$A207,SALIDA!$D:$D,"XS")</f>
        <v>116</v>
      </c>
      <c r="E207" s="2">
        <f>SUMIF(ENTRADA!$B:$B,$A207,ENTRADA!$E:$E)
 - SUMIFS(SALIDA!$C:$C,SALIDA!$A:$A,$A207,SALIDA!$D:$D,"S")</f>
        <v>0</v>
      </c>
      <c r="F207" s="2">
        <f>SUMIF(ENTRADA!$B:$B,$A207,ENTRADA!$F:$F)
 - SUMIFS(SALIDA!$C:$C,SALIDA!$A:$A,$A207,SALIDA!$D:$D,"M")</f>
        <v>0</v>
      </c>
      <c r="G207" s="2">
        <f>SUMIF(ENTRADA!$B:$B,$A207,ENTRADA!$G:$G)
 - SUMIFS(SALIDA!$C:$C,SALIDA!$A:$A,$A207,SALIDA!$D:$D,"L")</f>
        <v>0</v>
      </c>
      <c r="H207" s="2">
        <f>SUMIF(ENTRADA!$B:$B,$A207,ENTRADA!$H:$H)
 - SUMIFS(SALIDA!$C:$C,SALIDA!$A:$A,$A207,SALIDA!$D:$D,"XL")</f>
        <v>0</v>
      </c>
      <c r="I207" s="2">
        <f>SUMIF(ENTRADA!$B:$B,$A207,ENTRADA!$I:$I)
 - SUMIFS(SALIDA!$C:$C,SALIDA!$A:$A,$A207,SALIDA!$D:$D,"2XL")</f>
        <v>0</v>
      </c>
      <c r="J207" s="6">
        <f t="shared" si="6"/>
        <v>116</v>
      </c>
    </row>
    <row r="208" spans="1:10" x14ac:dyDescent="0.3">
      <c r="A208" s="2" t="s">
        <v>422</v>
      </c>
      <c r="B208" s="9" t="s">
        <v>432</v>
      </c>
      <c r="C208" s="7"/>
      <c r="D208" s="2">
        <f>SUMIF(ENTRADA!$B:$B,$A208,ENTRADA!$D:$D)
 - SUMIFS(SALIDA!$C:$C,SALIDA!$A:$A,$A208,SALIDA!$D:$D,"XS")</f>
        <v>96</v>
      </c>
      <c r="E208" s="2">
        <f>SUMIF(ENTRADA!$B:$B,$A208,ENTRADA!$E:$E)
 - SUMIFS(SALIDA!$C:$C,SALIDA!$A:$A,$A208,SALIDA!$D:$D,"S")</f>
        <v>0</v>
      </c>
      <c r="F208" s="2">
        <f>SUMIF(ENTRADA!$B:$B,$A208,ENTRADA!$F:$F)
 - SUMIFS(SALIDA!$C:$C,SALIDA!$A:$A,$A208,SALIDA!$D:$D,"M")</f>
        <v>0</v>
      </c>
      <c r="G208" s="2">
        <f>SUMIF(ENTRADA!$B:$B,$A208,ENTRADA!$G:$G)
 - SUMIFS(SALIDA!$C:$C,SALIDA!$A:$A,$A208,SALIDA!$D:$D,"L")</f>
        <v>0</v>
      </c>
      <c r="H208" s="2">
        <f>SUMIF(ENTRADA!$B:$B,$A208,ENTRADA!$H:$H)
 - SUMIFS(SALIDA!$C:$C,SALIDA!$A:$A,$A208,SALIDA!$D:$D,"XL")</f>
        <v>0</v>
      </c>
      <c r="I208" s="2">
        <f>SUMIF(ENTRADA!$B:$B,$A208,ENTRADA!$I:$I)
 - SUMIFS(SALIDA!$C:$C,SALIDA!$A:$A,$A208,SALIDA!$D:$D,"2XL")</f>
        <v>0</v>
      </c>
      <c r="J208" s="6">
        <f t="shared" si="6"/>
        <v>96</v>
      </c>
    </row>
    <row r="209" spans="1:10" x14ac:dyDescent="0.3">
      <c r="A209" s="2" t="s">
        <v>423</v>
      </c>
      <c r="B209" s="9" t="s">
        <v>433</v>
      </c>
      <c r="C209" s="7"/>
      <c r="D209" s="2">
        <f>SUMIF(ENTRADA!$B:$B,$A209,ENTRADA!$D:$D)
 - SUMIFS(SALIDA!$C:$C,SALIDA!$A:$A,$A209,SALIDA!$D:$D,"XS")</f>
        <v>0</v>
      </c>
      <c r="E209" s="2">
        <f>SUMIF(ENTRADA!$B:$B,$A209,ENTRADA!$E:$E)
 - SUMIFS(SALIDA!$C:$C,SALIDA!$A:$A,$A209,SALIDA!$D:$D,"S")</f>
        <v>0</v>
      </c>
      <c r="F209" s="2">
        <f>SUMIF(ENTRADA!$B:$B,$A209,ENTRADA!$F:$F)
 - SUMIFS(SALIDA!$C:$C,SALIDA!$A:$A,$A209,SALIDA!$D:$D,"M")</f>
        <v>0</v>
      </c>
      <c r="G209" s="2">
        <f>SUMIF(ENTRADA!$B:$B,$A209,ENTRADA!$G:$G)
 - SUMIFS(SALIDA!$C:$C,SALIDA!$A:$A,$A209,SALIDA!$D:$D,"L")</f>
        <v>0</v>
      </c>
      <c r="H209" s="2">
        <f>SUMIF(ENTRADA!$B:$B,$A209,ENTRADA!$H:$H)
 - SUMIFS(SALIDA!$C:$C,SALIDA!$A:$A,$A209,SALIDA!$D:$D,"XL")</f>
        <v>0</v>
      </c>
      <c r="I209" s="2">
        <f>SUMIF(ENTRADA!$B:$B,$A209,ENTRADA!$I:$I)
 - SUMIFS(SALIDA!$C:$C,SALIDA!$A:$A,$A209,SALIDA!$D:$D,"2XL")</f>
        <v>0</v>
      </c>
      <c r="J209" s="6">
        <f t="shared" si="6"/>
        <v>0</v>
      </c>
    </row>
    <row r="210" spans="1:10" x14ac:dyDescent="0.3">
      <c r="A210" s="2" t="s">
        <v>424</v>
      </c>
      <c r="B210" s="14" t="s">
        <v>434</v>
      </c>
      <c r="C210" s="41"/>
      <c r="D210" s="13">
        <f>SUMIF(ENTRADA!$B:$B,$A210,ENTRADA!$D:$D)
 - SUMIFS(SALIDA!$C:$C,SALIDA!$A:$A,$A210,SALIDA!$D:$D,"XS")</f>
        <v>29</v>
      </c>
      <c r="E210" s="13">
        <f>SUMIF(ENTRADA!$B:$B,$A210,ENTRADA!$E:$E)
 - SUMIFS(SALIDA!$C:$C,SALIDA!$A:$A,$A210,SALIDA!$D:$D,"S")</f>
        <v>0</v>
      </c>
      <c r="F210" s="13">
        <f>SUMIF(ENTRADA!$B:$B,$A210,ENTRADA!$F:$F)
 - SUMIFS(SALIDA!$C:$C,SALIDA!$A:$A,$A210,SALIDA!$D:$D,"M")</f>
        <v>0</v>
      </c>
      <c r="G210" s="13">
        <f>SUMIF(ENTRADA!$B:$B,$A210,ENTRADA!$G:$G)
 - SUMIFS(SALIDA!$C:$C,SALIDA!$A:$A,$A210,SALIDA!$D:$D,"L")</f>
        <v>0</v>
      </c>
      <c r="H210" s="13">
        <f>SUMIF(ENTRADA!$B:$B,$A210,ENTRADA!$H:$H)
 - SUMIFS(SALIDA!$C:$C,SALIDA!$A:$A,$A210,SALIDA!$D:$D,"XL")</f>
        <v>0</v>
      </c>
      <c r="I210" s="13">
        <f>SUMIF(ENTRADA!$B:$B,$A210,ENTRADA!$I:$I)
 - SUMIFS(SALIDA!$C:$C,SALIDA!$A:$A,$A210,SALIDA!$D:$D,"2XL")</f>
        <v>0</v>
      </c>
      <c r="J210" s="6">
        <f t="shared" si="6"/>
        <v>29</v>
      </c>
    </row>
    <row r="211" spans="1:10" x14ac:dyDescent="0.3">
      <c r="A211" s="2" t="s">
        <v>437</v>
      </c>
      <c r="B211" s="14" t="s">
        <v>435</v>
      </c>
      <c r="C211" s="7"/>
      <c r="D211" s="2">
        <f>SUMIF(ENTRADA!$B:$B,$A211,ENTRADA!$D:$D)
 - SUMIFS(SALIDA!$C:$C,SALIDA!$A:$A,$A211,SALIDA!$D:$D,"XS")</f>
        <v>29</v>
      </c>
      <c r="E211" s="2">
        <f>SUMIF(ENTRADA!$B:$B,$A211,ENTRADA!$E:$E)
 - SUMIFS(SALIDA!$C:$C,SALIDA!$A:$A,$A211,SALIDA!$D:$D,"S")</f>
        <v>0</v>
      </c>
      <c r="F211" s="2">
        <f>SUMIF(ENTRADA!$B:$B,$A211,ENTRADA!$F:$F)
 - SUMIFS(SALIDA!$C:$C,SALIDA!$A:$A,$A211,SALIDA!$D:$D,"M")</f>
        <v>0</v>
      </c>
      <c r="G211" s="2">
        <f>SUMIF(ENTRADA!$B:$B,$A211,ENTRADA!$G:$G)
 - SUMIFS(SALIDA!$C:$C,SALIDA!$A:$A,$A211,SALIDA!$D:$D,"L")</f>
        <v>0</v>
      </c>
      <c r="H211" s="2">
        <f>SUMIF(ENTRADA!$B:$B,$A211,ENTRADA!$H:$H)
 - SUMIFS(SALIDA!$C:$C,SALIDA!$A:$A,$A211,SALIDA!$D:$D,"XL")</f>
        <v>0</v>
      </c>
      <c r="I211" s="2">
        <f>SUMIF(ENTRADA!$B:$B,$A211,ENTRADA!$I:$I)
 - SUMIFS(SALIDA!$C:$C,SALIDA!$A:$A,$A211,SALIDA!$D:$D,"2XL")</f>
        <v>0</v>
      </c>
      <c r="J211" s="6">
        <f t="shared" si="6"/>
        <v>29</v>
      </c>
    </row>
    <row r="212" spans="1:10" x14ac:dyDescent="0.3">
      <c r="A212" s="2" t="s">
        <v>438</v>
      </c>
      <c r="B212" s="14" t="s">
        <v>436</v>
      </c>
      <c r="C212" s="7"/>
      <c r="D212" s="2">
        <f>SUMIF(ENTRADA!$B:$B,$A212,ENTRADA!$D:$D)
 - SUMIFS(SALIDA!$C:$C,SALIDA!$A:$A,$A212,SALIDA!$D:$D,"XS")</f>
        <v>7</v>
      </c>
      <c r="E212" s="2">
        <f>SUMIF(ENTRADA!$B:$B,$A212,ENTRADA!$E:$E)
 - SUMIFS(SALIDA!$C:$C,SALIDA!$A:$A,$A212,SALIDA!$D:$D,"S")</f>
        <v>0</v>
      </c>
      <c r="F212" s="2">
        <f>SUMIF(ENTRADA!$B:$B,$A212,ENTRADA!$F:$F)
 - SUMIFS(SALIDA!$C:$C,SALIDA!$A:$A,$A212,SALIDA!$D:$D,"M")</f>
        <v>0</v>
      </c>
      <c r="G212" s="2">
        <f>SUMIF(ENTRADA!$B:$B,$A212,ENTRADA!$G:$G)
 - SUMIFS(SALIDA!$C:$C,SALIDA!$A:$A,$A212,SALIDA!$D:$D,"L")</f>
        <v>0</v>
      </c>
      <c r="H212" s="2">
        <f>SUMIF(ENTRADA!$B:$B,$A212,ENTRADA!$H:$H)
 - SUMIFS(SALIDA!$C:$C,SALIDA!$A:$A,$A212,SALIDA!$D:$D,"XL")</f>
        <v>0</v>
      </c>
      <c r="I212" s="2">
        <f>SUMIF(ENTRADA!$B:$B,$A212,ENTRADA!$I:$I)
 - SUMIFS(SALIDA!$C:$C,SALIDA!$A:$A,$A212,SALIDA!$D:$D,"2XL")</f>
        <v>0</v>
      </c>
      <c r="J212" s="6">
        <f t="shared" si="6"/>
        <v>7</v>
      </c>
    </row>
    <row r="213" spans="1:10" x14ac:dyDescent="0.3">
      <c r="A213" s="2" t="s">
        <v>439</v>
      </c>
      <c r="B213" s="9" t="s">
        <v>468</v>
      </c>
      <c r="C213" s="7"/>
      <c r="D213" s="2">
        <f>SUMIF(ENTRADA!$B:$B,$A213,ENTRADA!$D:$D)
 - SUMIFS(SALIDA!$C:$C,SALIDA!$A:$A,$A213,SALIDA!$D:$D,"XS")</f>
        <v>0</v>
      </c>
      <c r="E213" s="2">
        <f>SUMIF(ENTRADA!$B:$B,$A213,ENTRADA!$E:$E)
 - SUMIFS(SALIDA!$C:$C,SALIDA!$A:$A,$A213,SALIDA!$D:$D,"S")</f>
        <v>0</v>
      </c>
      <c r="F213" s="2">
        <f>SUMIF(ENTRADA!$B:$B,$A213,ENTRADA!$F:$F)
 - SUMIFS(SALIDA!$C:$C,SALIDA!$A:$A,$A213,SALIDA!$D:$D,"M")</f>
        <v>0</v>
      </c>
      <c r="G213" s="2">
        <f>SUMIF(ENTRADA!$B:$B,$A213,ENTRADA!$G:$G)
 - SUMIFS(SALIDA!$C:$C,SALIDA!$A:$A,$A213,SALIDA!$D:$D,"L")</f>
        <v>0</v>
      </c>
      <c r="H213" s="2">
        <f>SUMIF(ENTRADA!$B:$B,$A213,ENTRADA!$H:$H)
 - SUMIFS(SALIDA!$C:$C,SALIDA!$A:$A,$A213,SALIDA!$D:$D,"XL")</f>
        <v>0</v>
      </c>
      <c r="I213" s="2">
        <f>SUMIF(ENTRADA!$B:$B,$A213,ENTRADA!$I:$I)
 - SUMIFS(SALIDA!$C:$C,SALIDA!$A:$A,$A213,SALIDA!$D:$D,"2XL")</f>
        <v>0</v>
      </c>
      <c r="J213" s="6">
        <f t="shared" si="6"/>
        <v>0</v>
      </c>
    </row>
    <row r="214" spans="1:10" x14ac:dyDescent="0.3">
      <c r="A214" s="2" t="s">
        <v>440</v>
      </c>
      <c r="B214" s="9" t="s">
        <v>469</v>
      </c>
      <c r="C214" s="7"/>
      <c r="D214" s="2">
        <f>SUMIF(ENTRADA!$B:$B,$A214,ENTRADA!$D:$D)
 - SUMIFS(SALIDA!$C:$C,SALIDA!$A:$A,$A214,SALIDA!$D:$D,"XS")</f>
        <v>0</v>
      </c>
      <c r="E214" s="2">
        <f>SUMIF(ENTRADA!$B:$B,$A214,ENTRADA!$E:$E)
 - SUMIFS(SALIDA!$C:$C,SALIDA!$A:$A,$A214,SALIDA!$D:$D,"S")</f>
        <v>0</v>
      </c>
      <c r="F214" s="2">
        <f>SUMIF(ENTRADA!$B:$B,$A214,ENTRADA!$F:$F)
 - SUMIFS(SALIDA!$C:$C,SALIDA!$A:$A,$A214,SALIDA!$D:$D,"M")</f>
        <v>0</v>
      </c>
      <c r="G214" s="2">
        <f>SUMIF(ENTRADA!$B:$B,$A214,ENTRADA!$G:$G)
 - SUMIFS(SALIDA!$C:$C,SALIDA!$A:$A,$A214,SALIDA!$D:$D,"L")</f>
        <v>0</v>
      </c>
      <c r="H214" s="2">
        <f>SUMIF(ENTRADA!$B:$B,$A214,ENTRADA!$H:$H)
 - SUMIFS(SALIDA!$C:$C,SALIDA!$A:$A,$A214,SALIDA!$D:$D,"XL")</f>
        <v>0</v>
      </c>
      <c r="I214" s="2">
        <f>SUMIF(ENTRADA!$B:$B,$A214,ENTRADA!$I:$I)
 - SUMIFS(SALIDA!$C:$C,SALIDA!$A:$A,$A214,SALIDA!$D:$D,"2XL")</f>
        <v>0</v>
      </c>
      <c r="J214" s="6">
        <f t="shared" si="6"/>
        <v>0</v>
      </c>
    </row>
    <row r="215" spans="1:10" x14ac:dyDescent="0.3">
      <c r="A215" s="2" t="s">
        <v>441</v>
      </c>
      <c r="B215" s="9" t="s">
        <v>470</v>
      </c>
      <c r="C215" s="7"/>
      <c r="D215" s="2">
        <f>SUMIF(ENTRADA!$B:$B,$A215,ENTRADA!$D:$D)
 - SUMIFS(SALIDA!$C:$C,SALIDA!$A:$A,$A215,SALIDA!$D:$D,"XS")</f>
        <v>0</v>
      </c>
      <c r="E215" s="2">
        <f>SUMIF(ENTRADA!$B:$B,$A215,ENTRADA!$E:$E)
 - SUMIFS(SALIDA!$C:$C,SALIDA!$A:$A,$A215,SALIDA!$D:$D,"S")</f>
        <v>0</v>
      </c>
      <c r="F215" s="2">
        <f>SUMIF(ENTRADA!$B:$B,$A215,ENTRADA!$F:$F)
 - SUMIFS(SALIDA!$C:$C,SALIDA!$A:$A,$A215,SALIDA!$D:$D,"M")</f>
        <v>0</v>
      </c>
      <c r="G215" s="2">
        <f>SUMIF(ENTRADA!$B:$B,$A215,ENTRADA!$G:$G)
 - SUMIFS(SALIDA!$C:$C,SALIDA!$A:$A,$A215,SALIDA!$D:$D,"L")</f>
        <v>0</v>
      </c>
      <c r="H215" s="2">
        <f>SUMIF(ENTRADA!$B:$B,$A215,ENTRADA!$H:$H)
 - SUMIFS(SALIDA!$C:$C,SALIDA!$A:$A,$A215,SALIDA!$D:$D,"XL")</f>
        <v>0</v>
      </c>
      <c r="I215" s="2">
        <f>SUMIF(ENTRADA!$B:$B,$A215,ENTRADA!$I:$I)
 - SUMIFS(SALIDA!$C:$C,SALIDA!$A:$A,$A215,SALIDA!$D:$D,"2XL")</f>
        <v>0</v>
      </c>
      <c r="J215" s="6">
        <f t="shared" si="6"/>
        <v>0</v>
      </c>
    </row>
    <row r="216" spans="1:10" x14ac:dyDescent="0.3">
      <c r="A216" s="2" t="s">
        <v>442</v>
      </c>
      <c r="B216" s="14" t="s">
        <v>471</v>
      </c>
      <c r="C216" s="41"/>
      <c r="D216" s="13">
        <f>SUMIF(ENTRADA!$B:$B,$A216,ENTRADA!$D:$D)
 - SUMIFS(SALIDA!$C:$C,SALIDA!$A:$A,$A216,SALIDA!$D:$D,"XS")</f>
        <v>0</v>
      </c>
      <c r="E216" s="13">
        <f>SUMIF(ENTRADA!$B:$B,$A216,ENTRADA!$E:$E)
 - SUMIFS(SALIDA!$C:$C,SALIDA!$A:$A,$A216,SALIDA!$D:$D,"S")</f>
        <v>0</v>
      </c>
      <c r="F216" s="13">
        <f>SUMIF(ENTRADA!$B:$B,$A216,ENTRADA!$F:$F)
 - SUMIFS(SALIDA!$C:$C,SALIDA!$A:$A,$A216,SALIDA!$D:$D,"M")</f>
        <v>0</v>
      </c>
      <c r="G216" s="13">
        <f>SUMIF(ENTRADA!$B:$B,$A216,ENTRADA!$G:$G)
 - SUMIFS(SALIDA!$C:$C,SALIDA!$A:$A,$A216,SALIDA!$D:$D,"L")</f>
        <v>0</v>
      </c>
      <c r="H216" s="13">
        <f>SUMIF(ENTRADA!$B:$B,$A216,ENTRADA!$H:$H)
 - SUMIFS(SALIDA!$C:$C,SALIDA!$A:$A,$A216,SALIDA!$D:$D,"XL")</f>
        <v>0</v>
      </c>
      <c r="I216" s="13">
        <f>SUMIF(ENTRADA!$B:$B,$A216,ENTRADA!$I:$I)
 - SUMIFS(SALIDA!$C:$C,SALIDA!$A:$A,$A216,SALIDA!$D:$D,"2XL")</f>
        <v>0</v>
      </c>
      <c r="J216" s="6">
        <f t="shared" si="6"/>
        <v>0</v>
      </c>
    </row>
    <row r="217" spans="1:10" x14ac:dyDescent="0.3">
      <c r="A217" s="2" t="s">
        <v>443</v>
      </c>
      <c r="B217" s="9" t="s">
        <v>472</v>
      </c>
      <c r="C217" s="7"/>
      <c r="D217" s="2">
        <f>SUMIF(ENTRADA!$B:$B,$A217,ENTRADA!$D:$D)
 - SUMIFS(SALIDA!$C:$C,SALIDA!$A:$A,$A217,SALIDA!$D:$D,"XS")</f>
        <v>0</v>
      </c>
      <c r="E217" s="2">
        <f>SUMIF(ENTRADA!$B:$B,$A217,ENTRADA!$E:$E)
 - SUMIFS(SALIDA!$C:$C,SALIDA!$A:$A,$A217,SALIDA!$D:$D,"S")</f>
        <v>0</v>
      </c>
      <c r="F217" s="2">
        <f>SUMIF(ENTRADA!$B:$B,$A217,ENTRADA!$F:$F)
 - SUMIFS(SALIDA!$C:$C,SALIDA!$A:$A,$A217,SALIDA!$D:$D,"M")</f>
        <v>0</v>
      </c>
      <c r="G217" s="2">
        <f>SUMIF(ENTRADA!$B:$B,$A217,ENTRADA!$G:$G)
 - SUMIFS(SALIDA!$C:$C,SALIDA!$A:$A,$A217,SALIDA!$D:$D,"L")</f>
        <v>0</v>
      </c>
      <c r="H217" s="2">
        <f>SUMIF(ENTRADA!$B:$B,$A217,ENTRADA!$H:$H)
 - SUMIFS(SALIDA!$C:$C,SALIDA!$A:$A,$A217,SALIDA!$D:$D,"XL")</f>
        <v>0</v>
      </c>
      <c r="I217" s="2">
        <f>SUMIF(ENTRADA!$B:$B,$A217,ENTRADA!$I:$I)
 - SUMIFS(SALIDA!$C:$C,SALIDA!$A:$A,$A217,SALIDA!$D:$D,"2XL")</f>
        <v>0</v>
      </c>
      <c r="J217" s="6">
        <f t="shared" si="6"/>
        <v>0</v>
      </c>
    </row>
    <row r="218" spans="1:10" x14ac:dyDescent="0.3">
      <c r="A218" s="2" t="s">
        <v>444</v>
      </c>
      <c r="B218" s="9" t="s">
        <v>473</v>
      </c>
      <c r="C218" s="7"/>
      <c r="D218" s="2">
        <f>SUMIF(ENTRADA!$B:$B,$A218,ENTRADA!$D:$D)
 - SUMIFS(SALIDA!$C:$C,SALIDA!$A:$A,$A218,SALIDA!$D:$D,"XS")</f>
        <v>0</v>
      </c>
      <c r="E218" s="2">
        <f>SUMIF(ENTRADA!$B:$B,$A218,ENTRADA!$E:$E)
 - SUMIFS(SALIDA!$C:$C,SALIDA!$A:$A,$A218,SALIDA!$D:$D,"S")</f>
        <v>0</v>
      </c>
      <c r="F218" s="2">
        <f>SUMIF(ENTRADA!$B:$B,$A218,ENTRADA!$F:$F)
 - SUMIFS(SALIDA!$C:$C,SALIDA!$A:$A,$A218,SALIDA!$D:$D,"M")</f>
        <v>0</v>
      </c>
      <c r="G218" s="2">
        <f>SUMIF(ENTRADA!$B:$B,$A218,ENTRADA!$G:$G)
 - SUMIFS(SALIDA!$C:$C,SALIDA!$A:$A,$A218,SALIDA!$D:$D,"L")</f>
        <v>0</v>
      </c>
      <c r="H218" s="2">
        <f>SUMIF(ENTRADA!$B:$B,$A218,ENTRADA!$H:$H)
 - SUMIFS(SALIDA!$C:$C,SALIDA!$A:$A,$A218,SALIDA!$D:$D,"XL")</f>
        <v>0</v>
      </c>
      <c r="I218" s="2">
        <f>SUMIF(ENTRADA!$B:$B,$A218,ENTRADA!$I:$I)
 - SUMIFS(SALIDA!$C:$C,SALIDA!$A:$A,$A218,SALIDA!$D:$D,"2XL")</f>
        <v>0</v>
      </c>
      <c r="J218" s="6">
        <f t="shared" si="6"/>
        <v>0</v>
      </c>
    </row>
    <row r="219" spans="1:10" x14ac:dyDescent="0.3">
      <c r="A219" s="2" t="s">
        <v>445</v>
      </c>
      <c r="B219" s="9" t="s">
        <v>474</v>
      </c>
      <c r="C219" s="7"/>
      <c r="D219" s="2">
        <f>SUMIF(ENTRADA!$B:$B,$A219,ENTRADA!$D:$D)
 - SUMIFS(SALIDA!$C:$C,SALIDA!$A:$A,$A219,SALIDA!$D:$D,"XS")</f>
        <v>0</v>
      </c>
      <c r="E219" s="2">
        <f>SUMIF(ENTRADA!$B:$B,$A219,ENTRADA!$E:$E)
 - SUMIFS(SALIDA!$C:$C,SALIDA!$A:$A,$A219,SALIDA!$D:$D,"S")</f>
        <v>0</v>
      </c>
      <c r="F219" s="2">
        <f>SUMIF(ENTRADA!$B:$B,$A219,ENTRADA!$F:$F)
 - SUMIFS(SALIDA!$C:$C,SALIDA!$A:$A,$A219,SALIDA!$D:$D,"M")</f>
        <v>0</v>
      </c>
      <c r="G219" s="2">
        <f>SUMIF(ENTRADA!$B:$B,$A219,ENTRADA!$G:$G)
 - SUMIFS(SALIDA!$C:$C,SALIDA!$A:$A,$A219,SALIDA!$D:$D,"L")</f>
        <v>0</v>
      </c>
      <c r="H219" s="2">
        <f>SUMIF(ENTRADA!$B:$B,$A219,ENTRADA!$H:$H)
 - SUMIFS(SALIDA!$C:$C,SALIDA!$A:$A,$A219,SALIDA!$D:$D,"XL")</f>
        <v>0</v>
      </c>
      <c r="I219" s="2">
        <f>SUMIF(ENTRADA!$B:$B,$A219,ENTRADA!$I:$I)
 - SUMIFS(SALIDA!$C:$C,SALIDA!$A:$A,$A219,SALIDA!$D:$D,"2XL")</f>
        <v>0</v>
      </c>
      <c r="J219" s="6">
        <f t="shared" si="6"/>
        <v>0</v>
      </c>
    </row>
    <row r="220" spans="1:10" x14ac:dyDescent="0.3">
      <c r="A220" s="2" t="s">
        <v>446</v>
      </c>
      <c r="B220" s="9" t="s">
        <v>475</v>
      </c>
      <c r="C220" s="7"/>
      <c r="D220" s="2">
        <f>SUMIF(ENTRADA!$B:$B,$A220,ENTRADA!$D:$D)
 - SUMIFS(SALIDA!$C:$C,SALIDA!$A:$A,$A220,SALIDA!$D:$D,"XS")</f>
        <v>0</v>
      </c>
      <c r="E220" s="2">
        <f>SUMIF(ENTRADA!$B:$B,$A220,ENTRADA!$E:$E)
 - SUMIFS(SALIDA!$C:$C,SALIDA!$A:$A,$A220,SALIDA!$D:$D,"S")</f>
        <v>0</v>
      </c>
      <c r="F220" s="2">
        <f>SUMIF(ENTRADA!$B:$B,$A220,ENTRADA!$F:$F)
 - SUMIFS(SALIDA!$C:$C,SALIDA!$A:$A,$A220,SALIDA!$D:$D,"M")</f>
        <v>0</v>
      </c>
      <c r="G220" s="2">
        <f>SUMIF(ENTRADA!$B:$B,$A220,ENTRADA!$G:$G)
 - SUMIFS(SALIDA!$C:$C,SALIDA!$A:$A,$A220,SALIDA!$D:$D,"L")</f>
        <v>0</v>
      </c>
      <c r="H220" s="2">
        <f>SUMIF(ENTRADA!$B:$B,$A220,ENTRADA!$H:$H)
 - SUMIFS(SALIDA!$C:$C,SALIDA!$A:$A,$A220,SALIDA!$D:$D,"XL")</f>
        <v>0</v>
      </c>
      <c r="I220" s="2">
        <f>SUMIF(ENTRADA!$B:$B,$A220,ENTRADA!$I:$I)
 - SUMIFS(SALIDA!$C:$C,SALIDA!$A:$A,$A220,SALIDA!$D:$D,"2XL")</f>
        <v>0</v>
      </c>
      <c r="J220" s="6">
        <f t="shared" si="6"/>
        <v>0</v>
      </c>
    </row>
    <row r="221" spans="1:10" x14ac:dyDescent="0.3">
      <c r="A221" s="2" t="s">
        <v>447</v>
      </c>
      <c r="B221" s="9" t="s">
        <v>476</v>
      </c>
      <c r="C221" s="7"/>
      <c r="D221" s="2">
        <f>SUMIF(ENTRADA!$B:$B,$A221,ENTRADA!$D:$D)
 - SUMIFS(SALIDA!$C:$C,SALIDA!$A:$A,$A221,SALIDA!$D:$D,"XS")</f>
        <v>0</v>
      </c>
      <c r="E221" s="2">
        <f>SUMIF(ENTRADA!$B:$B,$A221,ENTRADA!$E:$E)
 - SUMIFS(SALIDA!$C:$C,SALIDA!$A:$A,$A221,SALIDA!$D:$D,"S")</f>
        <v>0</v>
      </c>
      <c r="F221" s="2">
        <f>SUMIF(ENTRADA!$B:$B,$A221,ENTRADA!$F:$F)
 - SUMIFS(SALIDA!$C:$C,SALIDA!$A:$A,$A221,SALIDA!$D:$D,"M")</f>
        <v>0</v>
      </c>
      <c r="G221" s="2">
        <f>SUMIF(ENTRADA!$B:$B,$A221,ENTRADA!$G:$G)
 - SUMIFS(SALIDA!$C:$C,SALIDA!$A:$A,$A221,SALIDA!$D:$D,"L")</f>
        <v>0</v>
      </c>
      <c r="H221" s="2">
        <f>SUMIF(ENTRADA!$B:$B,$A221,ENTRADA!$H:$H)
 - SUMIFS(SALIDA!$C:$C,SALIDA!$A:$A,$A221,SALIDA!$D:$D,"XL")</f>
        <v>0</v>
      </c>
      <c r="I221" s="2">
        <f>SUMIF(ENTRADA!$B:$B,$A221,ENTRADA!$I:$I)
 - SUMIFS(SALIDA!$C:$C,SALIDA!$A:$A,$A221,SALIDA!$D:$D,"2XL")</f>
        <v>0</v>
      </c>
      <c r="J221" s="6">
        <f t="shared" si="6"/>
        <v>0</v>
      </c>
    </row>
    <row r="222" spans="1:10" x14ac:dyDescent="0.3">
      <c r="A222" s="2" t="s">
        <v>448</v>
      </c>
      <c r="B222" s="9" t="s">
        <v>477</v>
      </c>
      <c r="C222" s="7"/>
      <c r="D222" s="2">
        <f>SUMIF(ENTRADA!$B:$B,$A222,ENTRADA!$D:$D)
 - SUMIFS(SALIDA!$C:$C,SALIDA!$A:$A,$A222,SALIDA!$D:$D,"XS")</f>
        <v>0</v>
      </c>
      <c r="E222" s="2">
        <f>SUMIF(ENTRADA!$B:$B,$A222,ENTRADA!$E:$E)
 - SUMIFS(SALIDA!$C:$C,SALIDA!$A:$A,$A222,SALIDA!$D:$D,"S")</f>
        <v>0</v>
      </c>
      <c r="F222" s="2">
        <f>SUMIF(ENTRADA!$B:$B,$A222,ENTRADA!$F:$F)
 - SUMIFS(SALIDA!$C:$C,SALIDA!$A:$A,$A222,SALIDA!$D:$D,"M")</f>
        <v>0</v>
      </c>
      <c r="G222" s="2">
        <f>SUMIF(ENTRADA!$B:$B,$A222,ENTRADA!$G:$G)
 - SUMIFS(SALIDA!$C:$C,SALIDA!$A:$A,$A222,SALIDA!$D:$D,"L")</f>
        <v>0</v>
      </c>
      <c r="H222" s="2">
        <f>SUMIF(ENTRADA!$B:$B,$A222,ENTRADA!$H:$H)
 - SUMIFS(SALIDA!$C:$C,SALIDA!$A:$A,$A222,SALIDA!$D:$D,"XL")</f>
        <v>0</v>
      </c>
      <c r="I222" s="2">
        <f>SUMIF(ENTRADA!$B:$B,$A222,ENTRADA!$I:$I)
 - SUMIFS(SALIDA!$C:$C,SALIDA!$A:$A,$A222,SALIDA!$D:$D,"2XL")</f>
        <v>0</v>
      </c>
      <c r="J222" s="6">
        <f t="shared" si="6"/>
        <v>0</v>
      </c>
    </row>
    <row r="223" spans="1:10" x14ac:dyDescent="0.3">
      <c r="A223" s="2" t="s">
        <v>449</v>
      </c>
      <c r="B223" s="9" t="s">
        <v>478</v>
      </c>
      <c r="C223" s="7"/>
      <c r="D223" s="2">
        <f>SUMIF(ENTRADA!$B:$B,$A223,ENTRADA!$D:$D)
 - SUMIFS(SALIDA!$C:$C,SALIDA!$A:$A,$A223,SALIDA!$D:$D,"XS")</f>
        <v>0</v>
      </c>
      <c r="E223" s="2">
        <f>SUMIF(ENTRADA!$B:$B,$A223,ENTRADA!$E:$E)
 - SUMIFS(SALIDA!$C:$C,SALIDA!$A:$A,$A223,SALIDA!$D:$D,"S")</f>
        <v>0</v>
      </c>
      <c r="F223" s="2">
        <f>SUMIF(ENTRADA!$B:$B,$A223,ENTRADA!$F:$F)
 - SUMIFS(SALIDA!$C:$C,SALIDA!$A:$A,$A223,SALIDA!$D:$D,"M")</f>
        <v>0</v>
      </c>
      <c r="G223" s="2">
        <f>SUMIF(ENTRADA!$B:$B,$A223,ENTRADA!$G:$G)
 - SUMIFS(SALIDA!$C:$C,SALIDA!$A:$A,$A223,SALIDA!$D:$D,"L")</f>
        <v>0</v>
      </c>
      <c r="H223" s="2">
        <f>SUMIF(ENTRADA!$B:$B,$A223,ENTRADA!$H:$H)
 - SUMIFS(SALIDA!$C:$C,SALIDA!$A:$A,$A223,SALIDA!$D:$D,"XL")</f>
        <v>0</v>
      </c>
      <c r="I223" s="2">
        <f>SUMIF(ENTRADA!$B:$B,$A223,ENTRADA!$I:$I)
 - SUMIFS(SALIDA!$C:$C,SALIDA!$A:$A,$A223,SALIDA!$D:$D,"2XL")</f>
        <v>0</v>
      </c>
      <c r="J223" s="6">
        <f t="shared" si="6"/>
        <v>0</v>
      </c>
    </row>
    <row r="224" spans="1:10" x14ac:dyDescent="0.3">
      <c r="A224" s="2" t="s">
        <v>450</v>
      </c>
      <c r="B224" s="9" t="s">
        <v>479</v>
      </c>
      <c r="C224" s="7"/>
      <c r="D224" s="2">
        <f>SUMIF(ENTRADA!$B:$B,$A224,ENTRADA!$D:$D)
 - SUMIFS(SALIDA!$C:$C,SALIDA!$A:$A,$A224,SALIDA!$D:$D,"XS")</f>
        <v>0</v>
      </c>
      <c r="E224" s="2">
        <f>SUMIF(ENTRADA!$B:$B,$A224,ENTRADA!$E:$E)
 - SUMIFS(SALIDA!$C:$C,SALIDA!$A:$A,$A224,SALIDA!$D:$D,"S")</f>
        <v>0</v>
      </c>
      <c r="F224" s="2">
        <f>SUMIF(ENTRADA!$B:$B,$A224,ENTRADA!$F:$F)
 - SUMIFS(SALIDA!$C:$C,SALIDA!$A:$A,$A224,SALIDA!$D:$D,"M")</f>
        <v>0</v>
      </c>
      <c r="G224" s="2">
        <f>SUMIF(ENTRADA!$B:$B,$A224,ENTRADA!$G:$G)
 - SUMIFS(SALIDA!$C:$C,SALIDA!$A:$A,$A224,SALIDA!$D:$D,"L")</f>
        <v>0</v>
      </c>
      <c r="H224" s="2">
        <f>SUMIF(ENTRADA!$B:$B,$A224,ENTRADA!$H:$H)
 - SUMIFS(SALIDA!$C:$C,SALIDA!$A:$A,$A224,SALIDA!$D:$D,"XL")</f>
        <v>0</v>
      </c>
      <c r="I224" s="2">
        <f>SUMIF(ENTRADA!$B:$B,$A224,ENTRADA!$I:$I)
 - SUMIFS(SALIDA!$C:$C,SALIDA!$A:$A,$A224,SALIDA!$D:$D,"2XL")</f>
        <v>0</v>
      </c>
      <c r="J224" s="6">
        <f t="shared" si="6"/>
        <v>0</v>
      </c>
    </row>
    <row r="225" spans="1:10" x14ac:dyDescent="0.3">
      <c r="A225" s="2" t="s">
        <v>451</v>
      </c>
      <c r="B225" s="9" t="s">
        <v>480</v>
      </c>
      <c r="C225" s="7"/>
      <c r="D225" s="2">
        <f>SUMIF(ENTRADA!$B:$B,$A225,ENTRADA!$D:$D)
 - SUMIFS(SALIDA!$C:$C,SALIDA!$A:$A,$A225,SALIDA!$D:$D,"XS")</f>
        <v>0</v>
      </c>
      <c r="E225" s="2">
        <f>SUMIF(ENTRADA!$B:$B,$A225,ENTRADA!$E:$E)
 - SUMIFS(SALIDA!$C:$C,SALIDA!$A:$A,$A225,SALIDA!$D:$D,"S")</f>
        <v>0</v>
      </c>
      <c r="F225" s="2">
        <f>SUMIF(ENTRADA!$B:$B,$A225,ENTRADA!$F:$F)
 - SUMIFS(SALIDA!$C:$C,SALIDA!$A:$A,$A225,SALIDA!$D:$D,"M")</f>
        <v>0</v>
      </c>
      <c r="G225" s="2">
        <f>SUMIF(ENTRADA!$B:$B,$A225,ENTRADA!$G:$G)
 - SUMIFS(SALIDA!$C:$C,SALIDA!$A:$A,$A225,SALIDA!$D:$D,"L")</f>
        <v>0</v>
      </c>
      <c r="H225" s="2">
        <f>SUMIF(ENTRADA!$B:$B,$A225,ENTRADA!$H:$H)
 - SUMIFS(SALIDA!$C:$C,SALIDA!$A:$A,$A225,SALIDA!$D:$D,"XL")</f>
        <v>0</v>
      </c>
      <c r="I225" s="2">
        <f>SUMIF(ENTRADA!$B:$B,$A225,ENTRADA!$I:$I)
 - SUMIFS(SALIDA!$C:$C,SALIDA!$A:$A,$A225,SALIDA!$D:$D,"2XL")</f>
        <v>0</v>
      </c>
      <c r="J225" s="6">
        <f t="shared" si="6"/>
        <v>0</v>
      </c>
    </row>
    <row r="226" spans="1:10" x14ac:dyDescent="0.3">
      <c r="A226" s="2" t="s">
        <v>452</v>
      </c>
      <c r="B226" s="9" t="s">
        <v>481</v>
      </c>
      <c r="C226" s="7"/>
      <c r="D226" s="2">
        <f>SUMIF(ENTRADA!$B:$B,$A226,ENTRADA!$D:$D)
 - SUMIFS(SALIDA!$C:$C,SALIDA!$A:$A,$A226,SALIDA!$D:$D,"XS")</f>
        <v>0</v>
      </c>
      <c r="E226" s="2">
        <f>SUMIF(ENTRADA!$B:$B,$A226,ENTRADA!$E:$E)
 - SUMIFS(SALIDA!$C:$C,SALIDA!$A:$A,$A226,SALIDA!$D:$D,"S")</f>
        <v>0</v>
      </c>
      <c r="F226" s="2">
        <f>SUMIF(ENTRADA!$B:$B,$A226,ENTRADA!$F:$F)
 - SUMIFS(SALIDA!$C:$C,SALIDA!$A:$A,$A226,SALIDA!$D:$D,"M")</f>
        <v>0</v>
      </c>
      <c r="G226" s="2">
        <f>SUMIF(ENTRADA!$B:$B,$A226,ENTRADA!$G:$G)
 - SUMIFS(SALIDA!$C:$C,SALIDA!$A:$A,$A226,SALIDA!$D:$D,"L")</f>
        <v>0</v>
      </c>
      <c r="H226" s="2">
        <f>SUMIF(ENTRADA!$B:$B,$A226,ENTRADA!$H:$H)
 - SUMIFS(SALIDA!$C:$C,SALIDA!$A:$A,$A226,SALIDA!$D:$D,"XL")</f>
        <v>0</v>
      </c>
      <c r="I226" s="2">
        <f>SUMIF(ENTRADA!$B:$B,$A226,ENTRADA!$I:$I)
 - SUMIFS(SALIDA!$C:$C,SALIDA!$A:$A,$A226,SALIDA!$D:$D,"2XL")</f>
        <v>0</v>
      </c>
      <c r="J226" s="6">
        <f t="shared" si="6"/>
        <v>0</v>
      </c>
    </row>
    <row r="227" spans="1:10" x14ac:dyDescent="0.3">
      <c r="A227" s="2" t="s">
        <v>453</v>
      </c>
      <c r="B227" s="9" t="s">
        <v>487</v>
      </c>
      <c r="C227" s="7"/>
      <c r="D227" s="2">
        <f>SUMIF(ENTRADA!$B:$B,$A227,ENTRADA!$D:$D)
 - SUMIFS(SALIDA!$C:$C,SALIDA!$A:$A,$A227,SALIDA!$D:$D,"XS")</f>
        <v>0</v>
      </c>
      <c r="E227" s="2">
        <f>SUMIF(ENTRADA!$B:$B,$A227,ENTRADA!$E:$E)
 - SUMIFS(SALIDA!$C:$C,SALIDA!$A:$A,$A227,SALIDA!$D:$D,"S")</f>
        <v>2</v>
      </c>
      <c r="F227" s="2">
        <f>SUMIF(ENTRADA!$B:$B,$A227,ENTRADA!$F:$F)
 - SUMIFS(SALIDA!$C:$C,SALIDA!$A:$A,$A227,SALIDA!$D:$D,"M")</f>
        <v>4</v>
      </c>
      <c r="G227" s="2">
        <f>SUMIF(ENTRADA!$B:$B,$A227,ENTRADA!$G:$G)
 - SUMIFS(SALIDA!$C:$C,SALIDA!$A:$A,$A227,SALIDA!$D:$D,"L")</f>
        <v>5</v>
      </c>
      <c r="H227" s="2">
        <f>SUMIF(ENTRADA!$B:$B,$A227,ENTRADA!$H:$H)
 - SUMIFS(SALIDA!$C:$C,SALIDA!$A:$A,$A227,SALIDA!$D:$D,"XL")</f>
        <v>1</v>
      </c>
      <c r="I227" s="2">
        <f>SUMIF(ENTRADA!$B:$B,$A227,ENTRADA!$I:$I)
 - SUMIFS(SALIDA!$C:$C,SALIDA!$A:$A,$A227,SALIDA!$D:$D,"2XL")</f>
        <v>0</v>
      </c>
      <c r="J227" s="6">
        <f t="shared" si="6"/>
        <v>12</v>
      </c>
    </row>
    <row r="228" spans="1:10" x14ac:dyDescent="0.3">
      <c r="A228" s="2" t="s">
        <v>454</v>
      </c>
      <c r="B228" s="9" t="s">
        <v>488</v>
      </c>
      <c r="C228" s="7"/>
      <c r="D228" s="2">
        <f>SUMIF(ENTRADA!$B:$B,$A228,ENTRADA!$D:$D)
 - SUMIFS(SALIDA!$C:$C,SALIDA!$A:$A,$A228,SALIDA!$D:$D,"XS")</f>
        <v>0</v>
      </c>
      <c r="E228" s="2">
        <f>SUMIF(ENTRADA!$B:$B,$A228,ENTRADA!$E:$E)
 - SUMIFS(SALIDA!$C:$C,SALIDA!$A:$A,$A228,SALIDA!$D:$D,"S")</f>
        <v>4</v>
      </c>
      <c r="F228" s="2">
        <f>SUMIF(ENTRADA!$B:$B,$A228,ENTRADA!$F:$F)
 - SUMIFS(SALIDA!$C:$C,SALIDA!$A:$A,$A228,SALIDA!$D:$D,"M")</f>
        <v>5</v>
      </c>
      <c r="G228" s="2">
        <f>SUMIF(ENTRADA!$B:$B,$A228,ENTRADA!$G:$G)
 - SUMIFS(SALIDA!$C:$C,SALIDA!$A:$A,$A228,SALIDA!$D:$D,"L")</f>
        <v>8</v>
      </c>
      <c r="H228" s="2">
        <f>SUMIF(ENTRADA!$B:$B,$A228,ENTRADA!$H:$H)
 - SUMIFS(SALIDA!$C:$C,SALIDA!$A:$A,$A228,SALIDA!$D:$D,"XL")</f>
        <v>5</v>
      </c>
      <c r="I228" s="2">
        <f>SUMIF(ENTRADA!$B:$B,$A228,ENTRADA!$I:$I)
 - SUMIFS(SALIDA!$C:$C,SALIDA!$A:$A,$A228,SALIDA!$D:$D,"2XL")</f>
        <v>0</v>
      </c>
      <c r="J228" s="6">
        <f t="shared" si="6"/>
        <v>22</v>
      </c>
    </row>
    <row r="229" spans="1:10" x14ac:dyDescent="0.3">
      <c r="A229" s="2" t="s">
        <v>455</v>
      </c>
      <c r="B229" s="9" t="s">
        <v>490</v>
      </c>
      <c r="C229" s="7"/>
      <c r="D229" s="2">
        <f>SUMIF(ENTRADA!$B:$B,$A229,ENTRADA!$D:$D)
 - SUMIFS(SALIDA!$C:$C,SALIDA!$A:$A,$A229,SALIDA!$D:$D,"XS")</f>
        <v>50</v>
      </c>
      <c r="E229" s="2">
        <f>SUMIF(ENTRADA!$B:$B,$A229,ENTRADA!$E:$E)
 - SUMIFS(SALIDA!$C:$C,SALIDA!$A:$A,$A229,SALIDA!$D:$D,"S")</f>
        <v>0</v>
      </c>
      <c r="F229" s="2">
        <f>SUMIF(ENTRADA!$B:$B,$A229,ENTRADA!$F:$F)
 - SUMIFS(SALIDA!$C:$C,SALIDA!$A:$A,$A229,SALIDA!$D:$D,"M")</f>
        <v>0</v>
      </c>
      <c r="G229" s="2">
        <f>SUMIF(ENTRADA!$B:$B,$A229,ENTRADA!$G:$G)
 - SUMIFS(SALIDA!$C:$C,SALIDA!$A:$A,$A229,SALIDA!$D:$D,"L")</f>
        <v>0</v>
      </c>
      <c r="H229" s="2">
        <f>SUMIF(ENTRADA!$B:$B,$A229,ENTRADA!$H:$H)
 - SUMIFS(SALIDA!$C:$C,SALIDA!$A:$A,$A229,SALIDA!$D:$D,"XL")</f>
        <v>0</v>
      </c>
      <c r="I229" s="2">
        <f>SUMIF(ENTRADA!$B:$B,$A229,ENTRADA!$I:$I)
 - SUMIFS(SALIDA!$C:$C,SALIDA!$A:$A,$A229,SALIDA!$D:$D,"2XL")</f>
        <v>0</v>
      </c>
      <c r="J229" s="6">
        <f t="shared" si="6"/>
        <v>50</v>
      </c>
    </row>
    <row r="230" spans="1:10" x14ac:dyDescent="0.3">
      <c r="A230" s="2" t="s">
        <v>456</v>
      </c>
      <c r="B230" s="9" t="s">
        <v>491</v>
      </c>
      <c r="C230" s="7"/>
      <c r="D230" s="2">
        <f>SUMIF(ENTRADA!$B:$B,$A230,ENTRADA!$D:$D)
 - SUMIFS(SALIDA!$C:$C,SALIDA!$A:$A,$A230,SALIDA!$D:$D,"XS")</f>
        <v>0</v>
      </c>
      <c r="E230" s="2">
        <f>SUMIF(ENTRADA!$B:$B,$A230,ENTRADA!$E:$E)
 - SUMIFS(SALIDA!$C:$C,SALIDA!$A:$A,$A230,SALIDA!$D:$D,"S")</f>
        <v>2</v>
      </c>
      <c r="F230" s="2">
        <f>SUMIF(ENTRADA!$B:$B,$A230,ENTRADA!$F:$F)
 - SUMIFS(SALIDA!$C:$C,SALIDA!$A:$A,$A230,SALIDA!$D:$D,"M")</f>
        <v>4</v>
      </c>
      <c r="G230" s="2">
        <f>SUMIF(ENTRADA!$B:$B,$A230,ENTRADA!$G:$G)
 - SUMIFS(SALIDA!$C:$C,SALIDA!$A:$A,$A230,SALIDA!$D:$D,"L")</f>
        <v>3</v>
      </c>
      <c r="H230" s="2">
        <f>SUMIF(ENTRADA!$B:$B,$A230,ENTRADA!$H:$H)
 - SUMIFS(SALIDA!$C:$C,SALIDA!$A:$A,$A230,SALIDA!$D:$D,"XL")</f>
        <v>2</v>
      </c>
      <c r="I230" s="2">
        <f>SUMIF(ENTRADA!$B:$B,$A230,ENTRADA!$I:$I)
 - SUMIFS(SALIDA!$C:$C,SALIDA!$A:$A,$A230,SALIDA!$D:$D,"2XL")</f>
        <v>0</v>
      </c>
      <c r="J230" s="6">
        <f t="shared" si="6"/>
        <v>11</v>
      </c>
    </row>
    <row r="231" spans="1:10" x14ac:dyDescent="0.3">
      <c r="A231" s="2" t="s">
        <v>457</v>
      </c>
      <c r="B231" s="9" t="s">
        <v>492</v>
      </c>
      <c r="C231" s="7"/>
      <c r="D231" s="2">
        <f>SUMIF(ENTRADA!$B:$B,$A231,ENTRADA!$D:$D)
 - SUMIFS(SALIDA!$C:$C,SALIDA!$A:$A,$A231,SALIDA!$D:$D,"XS")</f>
        <v>0</v>
      </c>
      <c r="E231" s="2">
        <f>SUMIF(ENTRADA!$B:$B,$A231,ENTRADA!$E:$E)
 - SUMIFS(SALIDA!$C:$C,SALIDA!$A:$A,$A231,SALIDA!$D:$D,"S")</f>
        <v>5</v>
      </c>
      <c r="F231" s="2">
        <f>SUMIF(ENTRADA!$B:$B,$A231,ENTRADA!$F:$F)
 - SUMIFS(SALIDA!$C:$C,SALIDA!$A:$A,$A231,SALIDA!$D:$D,"M")</f>
        <v>4</v>
      </c>
      <c r="G231" s="2">
        <f>SUMIF(ENTRADA!$B:$B,$A231,ENTRADA!$G:$G)
 - SUMIFS(SALIDA!$C:$C,SALIDA!$A:$A,$A231,SALIDA!$D:$D,"L")</f>
        <v>2</v>
      </c>
      <c r="H231" s="2">
        <f>SUMIF(ENTRADA!$B:$B,$A231,ENTRADA!$H:$H)
 - SUMIFS(SALIDA!$C:$C,SALIDA!$A:$A,$A231,SALIDA!$D:$D,"XL")</f>
        <v>0</v>
      </c>
      <c r="I231" s="2">
        <f>SUMIF(ENTRADA!$B:$B,$A231,ENTRADA!$I:$I)
 - SUMIFS(SALIDA!$C:$C,SALIDA!$A:$A,$A231,SALIDA!$D:$D,"2XL")</f>
        <v>0</v>
      </c>
      <c r="J231" s="6">
        <f t="shared" si="6"/>
        <v>11</v>
      </c>
    </row>
    <row r="232" spans="1:10" x14ac:dyDescent="0.3">
      <c r="A232" s="2" t="s">
        <v>458</v>
      </c>
      <c r="B232" s="9" t="s">
        <v>493</v>
      </c>
      <c r="C232" s="7"/>
      <c r="D232" s="2">
        <f>SUMIF(ENTRADA!$B:$B,$A232,ENTRADA!$D:$D)
 - SUMIFS(SALIDA!$C:$C,SALIDA!$A:$A,$A232,SALIDA!$D:$D,"XS")</f>
        <v>2</v>
      </c>
      <c r="E232" s="2">
        <f>SUMIF(ENTRADA!$B:$B,$A232,ENTRADA!$E:$E)
 - SUMIFS(SALIDA!$C:$C,SALIDA!$A:$A,$A232,SALIDA!$D:$D,"S")</f>
        <v>2</v>
      </c>
      <c r="F232" s="2">
        <f>SUMIF(ENTRADA!$B:$B,$A232,ENTRADA!$F:$F)
 - SUMIFS(SALIDA!$C:$C,SALIDA!$A:$A,$A232,SALIDA!$D:$D,"M")</f>
        <v>1</v>
      </c>
      <c r="G232" s="2">
        <f>SUMIF(ENTRADA!$B:$B,$A232,ENTRADA!$G:$G)
 - SUMIFS(SALIDA!$C:$C,SALIDA!$A:$A,$A232,SALIDA!$D:$D,"L")</f>
        <v>2</v>
      </c>
      <c r="H232" s="2">
        <f>SUMIF(ENTRADA!$B:$B,$A232,ENTRADA!$H:$H)
 - SUMIFS(SALIDA!$C:$C,SALIDA!$A:$A,$A232,SALIDA!$D:$D,"XL")</f>
        <v>2</v>
      </c>
      <c r="I232" s="2">
        <f>SUMIF(ENTRADA!$B:$B,$A232,ENTRADA!$I:$I)
 - SUMIFS(SALIDA!$C:$C,SALIDA!$A:$A,$A232,SALIDA!$D:$D,"2XL")</f>
        <v>1</v>
      </c>
      <c r="J232" s="6">
        <f t="shared" si="6"/>
        <v>10</v>
      </c>
    </row>
    <row r="233" spans="1:10" x14ac:dyDescent="0.3">
      <c r="A233" s="2" t="s">
        <v>459</v>
      </c>
      <c r="B233" s="9" t="s">
        <v>497</v>
      </c>
      <c r="C233" s="7"/>
      <c r="D233" s="2">
        <f>SUMIF(ENTRADA!$B:$B,$A233,ENTRADA!$D:$D)
 - SUMIFS(SALIDA!$C:$C,SALIDA!$A:$A,$A233,SALIDA!$D:$D,"XS")</f>
        <v>0</v>
      </c>
      <c r="E233" s="2">
        <f>SUMIF(ENTRADA!$B:$B,$A233,ENTRADA!$E:$E)
 - SUMIFS(SALIDA!$C:$C,SALIDA!$A:$A,$A233,SALIDA!$D:$D,"S")</f>
        <v>0</v>
      </c>
      <c r="F233" s="2">
        <f>SUMIF(ENTRADA!$B:$B,$A233,ENTRADA!$F:$F)
 - SUMIFS(SALIDA!$C:$C,SALIDA!$A:$A,$A233,SALIDA!$D:$D,"M")</f>
        <v>0</v>
      </c>
      <c r="G233" s="2">
        <f>SUMIF(ENTRADA!$B:$B,$A233,ENTRADA!$G:$G)
 - SUMIFS(SALIDA!$C:$C,SALIDA!$A:$A,$A233,SALIDA!$D:$D,"L")</f>
        <v>0</v>
      </c>
      <c r="H233" s="2">
        <f>SUMIF(ENTRADA!$B:$B,$A233,ENTRADA!$H:$H)
 - SUMIFS(SALIDA!$C:$C,SALIDA!$A:$A,$A233,SALIDA!$D:$D,"XL")</f>
        <v>0</v>
      </c>
      <c r="I233" s="2">
        <f>SUMIF(ENTRADA!$B:$B,$A233,ENTRADA!$I:$I)
 - SUMIFS(SALIDA!$C:$C,SALIDA!$A:$A,$A233,SALIDA!$D:$D,"2XL")</f>
        <v>0</v>
      </c>
      <c r="J233" s="6">
        <f t="shared" si="6"/>
        <v>0</v>
      </c>
    </row>
    <row r="234" spans="1:10" x14ac:dyDescent="0.3">
      <c r="A234" s="2" t="s">
        <v>460</v>
      </c>
      <c r="B234" s="9" t="s">
        <v>505</v>
      </c>
      <c r="C234" s="7"/>
      <c r="D234" s="2">
        <f>SUMIF(ENTRADA!$B:$B,$A234,ENTRADA!$D:$D)
 - SUMIFS(SALIDA!$C:$C,SALIDA!$A:$A,$A234,SALIDA!$D:$D,"XS")</f>
        <v>0</v>
      </c>
      <c r="E234" s="2">
        <f>SUMIF(ENTRADA!$B:$B,$A234,ENTRADA!$E:$E)
 - SUMIFS(SALIDA!$C:$C,SALIDA!$A:$A,$A234,SALIDA!$D:$D,"S")</f>
        <v>0</v>
      </c>
      <c r="F234" s="2">
        <f>SUMIF(ENTRADA!$B:$B,$A234,ENTRADA!$F:$F)
 - SUMIFS(SALIDA!$C:$C,SALIDA!$A:$A,$A234,SALIDA!$D:$D,"M")</f>
        <v>-2</v>
      </c>
      <c r="G234" s="2">
        <f>SUMIF(ENTRADA!$B:$B,$A234,ENTRADA!$G:$G)
 - SUMIFS(SALIDA!$C:$C,SALIDA!$A:$A,$A234,SALIDA!$D:$D,"L")</f>
        <v>-1</v>
      </c>
      <c r="H234" s="2">
        <f>SUMIF(ENTRADA!$B:$B,$A234,ENTRADA!$H:$H)
 - SUMIFS(SALIDA!$C:$C,SALIDA!$A:$A,$A234,SALIDA!$D:$D,"XL")</f>
        <v>0</v>
      </c>
      <c r="I234" s="2">
        <f>SUMIF(ENTRADA!$B:$B,$A234,ENTRADA!$I:$I)
 - SUMIFS(SALIDA!$C:$C,SALIDA!$A:$A,$A234,SALIDA!$D:$D,"2XL")</f>
        <v>0</v>
      </c>
      <c r="J234" s="6">
        <f t="shared" si="6"/>
        <v>-3</v>
      </c>
    </row>
    <row r="235" spans="1:10" x14ac:dyDescent="0.3">
      <c r="A235" s="2" t="s">
        <v>461</v>
      </c>
      <c r="B235" s="9" t="s">
        <v>500</v>
      </c>
      <c r="C235" s="7"/>
      <c r="D235" s="2">
        <f>SUMIF(ENTRADA!$B:$B,$A235,ENTRADA!$D:$D)
 - SUMIFS(SALIDA!$C:$C,SALIDA!$A:$A,$A235,SALIDA!$D:$D,"XS")</f>
        <v>0</v>
      </c>
      <c r="E235" s="2">
        <f>SUMIF(ENTRADA!$B:$B,$A235,ENTRADA!$E:$E)
 - SUMIFS(SALIDA!$C:$C,SALIDA!$A:$A,$A235,SALIDA!$D:$D,"S")</f>
        <v>0</v>
      </c>
      <c r="F235" s="2">
        <f>SUMIF(ENTRADA!$B:$B,$A235,ENTRADA!$F:$F)
 - SUMIFS(SALIDA!$C:$C,SALIDA!$A:$A,$A235,SALIDA!$D:$D,"M")</f>
        <v>0</v>
      </c>
      <c r="G235" s="2">
        <f>SUMIF(ENTRADA!$B:$B,$A235,ENTRADA!$G:$G)
 - SUMIFS(SALIDA!$C:$C,SALIDA!$A:$A,$A235,SALIDA!$D:$D,"L")</f>
        <v>0</v>
      </c>
      <c r="H235" s="2">
        <f>SUMIF(ENTRADA!$B:$B,$A235,ENTRADA!$H:$H)
 - SUMIFS(SALIDA!$C:$C,SALIDA!$A:$A,$A235,SALIDA!$D:$D,"XL")</f>
        <v>-1</v>
      </c>
      <c r="I235" s="2">
        <f>SUMIF(ENTRADA!$B:$B,$A235,ENTRADA!$I:$I)
 - SUMIFS(SALIDA!$C:$C,SALIDA!$A:$A,$A235,SALIDA!$D:$D,"2XL")</f>
        <v>0</v>
      </c>
      <c r="J235" s="6">
        <f t="shared" si="6"/>
        <v>-1</v>
      </c>
    </row>
    <row r="236" spans="1:10" x14ac:dyDescent="0.3">
      <c r="A236" s="2" t="s">
        <v>462</v>
      </c>
      <c r="B236" s="9" t="s">
        <v>507</v>
      </c>
      <c r="C236" s="7"/>
      <c r="D236" s="2">
        <f>SUMIF(ENTRADA!$B:$B,$A236,ENTRADA!$D:$D)
 - SUMIFS(SALIDA!$C:$C,SALIDA!$A:$A,$A236,SALIDA!$D:$D,"XS")</f>
        <v>0</v>
      </c>
      <c r="E236" s="2">
        <f>SUMIF(ENTRADA!$B:$B,$A236,ENTRADA!$E:$E)
 - SUMIFS(SALIDA!$C:$C,SALIDA!$A:$A,$A236,SALIDA!$D:$D,"S")</f>
        <v>0</v>
      </c>
      <c r="F236" s="2">
        <f>SUMIF(ENTRADA!$B:$B,$A236,ENTRADA!$F:$F)
 - SUMIFS(SALIDA!$C:$C,SALIDA!$A:$A,$A236,SALIDA!$D:$D,"M")</f>
        <v>0</v>
      </c>
      <c r="G236" s="2">
        <f>SUMIF(ENTRADA!$B:$B,$A236,ENTRADA!$G:$G)
 - SUMIFS(SALIDA!$C:$C,SALIDA!$A:$A,$A236,SALIDA!$D:$D,"L")</f>
        <v>0</v>
      </c>
      <c r="H236" s="2">
        <f>SUMIF(ENTRADA!$B:$B,$A236,ENTRADA!$H:$H)
 - SUMIFS(SALIDA!$C:$C,SALIDA!$A:$A,$A236,SALIDA!$D:$D,"XL")</f>
        <v>0</v>
      </c>
      <c r="I236" s="2">
        <f>SUMIF(ENTRADA!$B:$B,$A236,ENTRADA!$I:$I)
 - SUMIFS(SALIDA!$C:$C,SALIDA!$A:$A,$A236,SALIDA!$D:$D,"2XL")</f>
        <v>1</v>
      </c>
      <c r="J236" s="6">
        <f t="shared" si="6"/>
        <v>1</v>
      </c>
    </row>
    <row r="237" spans="1:10" x14ac:dyDescent="0.3">
      <c r="A237" s="2" t="s">
        <v>463</v>
      </c>
      <c r="B237" s="9" t="s">
        <v>508</v>
      </c>
      <c r="C237" s="7"/>
      <c r="D237" s="2">
        <f>SUMIF(ENTRADA!$B:$B,$A237,ENTRADA!$D:$D)
 - SUMIFS(SALIDA!$C:$C,SALIDA!$A:$A,$A237,SALIDA!$D:$D,"XS")</f>
        <v>0</v>
      </c>
      <c r="E237" s="2">
        <f>SUMIF(ENTRADA!$B:$B,$A237,ENTRADA!$E:$E)
 - SUMIFS(SALIDA!$C:$C,SALIDA!$A:$A,$A237,SALIDA!$D:$D,"S")</f>
        <v>0</v>
      </c>
      <c r="F237" s="2">
        <f>SUMIF(ENTRADA!$B:$B,$A237,ENTRADA!$F:$F)
 - SUMIFS(SALIDA!$C:$C,SALIDA!$A:$A,$A237,SALIDA!$D:$D,"M")</f>
        <v>0</v>
      </c>
      <c r="G237" s="2">
        <f>SUMIF(ENTRADA!$B:$B,$A237,ENTRADA!$G:$G)
 - SUMIFS(SALIDA!$C:$C,SALIDA!$A:$A,$A237,SALIDA!$D:$D,"L")</f>
        <v>0</v>
      </c>
      <c r="H237" s="2">
        <f>SUMIF(ENTRADA!$B:$B,$A237,ENTRADA!$H:$H)
 - SUMIFS(SALIDA!$C:$C,SALIDA!$A:$A,$A237,SALIDA!$D:$D,"XL")</f>
        <v>0</v>
      </c>
      <c r="I237" s="2">
        <f>SUMIF(ENTRADA!$B:$B,$A237,ENTRADA!$I:$I)
 - SUMIFS(SALIDA!$C:$C,SALIDA!$A:$A,$A237,SALIDA!$D:$D,"2XL")</f>
        <v>0</v>
      </c>
      <c r="J237" s="6">
        <f t="shared" si="6"/>
        <v>0</v>
      </c>
    </row>
    <row r="238" spans="1:10" x14ac:dyDescent="0.3">
      <c r="A238" s="2" t="s">
        <v>464</v>
      </c>
      <c r="B238" s="9" t="s">
        <v>509</v>
      </c>
      <c r="C238" s="7"/>
      <c r="D238" s="2">
        <f>SUMIF(ENTRADA!$B:$B,$A238,ENTRADA!$D:$D)
 - SUMIFS(SALIDA!$C:$C,SALIDA!$A:$A,$A238,SALIDA!$D:$D,"XS")</f>
        <v>0</v>
      </c>
      <c r="E238" s="2">
        <f>SUMIF(ENTRADA!$B:$B,$A238,ENTRADA!$E:$E)
 - SUMIFS(SALIDA!$C:$C,SALIDA!$A:$A,$A238,SALIDA!$D:$D,"S")</f>
        <v>0</v>
      </c>
      <c r="F238" s="2">
        <f>SUMIF(ENTRADA!$B:$B,$A238,ENTRADA!$F:$F)
 - SUMIFS(SALIDA!$C:$C,SALIDA!$A:$A,$A238,SALIDA!$D:$D,"M")</f>
        <v>0</v>
      </c>
      <c r="G238" s="2">
        <f>SUMIF(ENTRADA!$B:$B,$A238,ENTRADA!$G:$G)
 - SUMIFS(SALIDA!$C:$C,SALIDA!$A:$A,$A238,SALIDA!$D:$D,"L")</f>
        <v>0</v>
      </c>
      <c r="H238" s="2">
        <f>SUMIF(ENTRADA!$B:$B,$A238,ENTRADA!$H:$H)
 - SUMIFS(SALIDA!$C:$C,SALIDA!$A:$A,$A238,SALIDA!$D:$D,"XL")</f>
        <v>0</v>
      </c>
      <c r="I238" s="2">
        <f>SUMIF(ENTRADA!$B:$B,$A238,ENTRADA!$I:$I)
 - SUMIFS(SALIDA!$C:$C,SALIDA!$A:$A,$A238,SALIDA!$D:$D,"2XL")</f>
        <v>0</v>
      </c>
      <c r="J238" s="6">
        <f t="shared" si="6"/>
        <v>0</v>
      </c>
    </row>
    <row r="239" spans="1:10" x14ac:dyDescent="0.3">
      <c r="A239" s="2" t="s">
        <v>465</v>
      </c>
      <c r="B239" s="9" t="s">
        <v>510</v>
      </c>
      <c r="C239" s="7"/>
      <c r="D239" s="2">
        <f>SUMIF(ENTRADA!$B:$B,$A239,ENTRADA!$D:$D)
 - SUMIFS(SALIDA!$C:$C,SALIDA!$A:$A,$A239,SALIDA!$D:$D,"XS")</f>
        <v>0</v>
      </c>
      <c r="E239" s="2">
        <f>SUMIF(ENTRADA!$B:$B,$A239,ENTRADA!$E:$E)
 - SUMIFS(SALIDA!$C:$C,SALIDA!$A:$A,$A239,SALIDA!$D:$D,"S")</f>
        <v>1</v>
      </c>
      <c r="F239" s="2">
        <f>SUMIF(ENTRADA!$B:$B,$A239,ENTRADA!$F:$F)
 - SUMIFS(SALIDA!$C:$C,SALIDA!$A:$A,$A239,SALIDA!$D:$D,"M")</f>
        <v>2</v>
      </c>
      <c r="G239" s="2">
        <f>SUMIF(ENTRADA!$B:$B,$A239,ENTRADA!$G:$G)
 - SUMIFS(SALIDA!$C:$C,SALIDA!$A:$A,$A239,SALIDA!$D:$D,"L")</f>
        <v>3</v>
      </c>
      <c r="H239" s="2">
        <f>SUMIF(ENTRADA!$B:$B,$A239,ENTRADA!$H:$H)
 - SUMIFS(SALIDA!$C:$C,SALIDA!$A:$A,$A239,SALIDA!$D:$D,"XL")</f>
        <v>6</v>
      </c>
      <c r="I239" s="2">
        <f>SUMIF(ENTRADA!$B:$B,$A239,ENTRADA!$I:$I)
 - SUMIFS(SALIDA!$C:$C,SALIDA!$A:$A,$A239,SALIDA!$D:$D,"2XL")</f>
        <v>4</v>
      </c>
      <c r="J239" s="6">
        <f t="shared" si="6"/>
        <v>16</v>
      </c>
    </row>
    <row r="240" spans="1:10" x14ac:dyDescent="0.3">
      <c r="A240" s="2" t="s">
        <v>466</v>
      </c>
      <c r="B240" s="9" t="s">
        <v>511</v>
      </c>
      <c r="C240" s="7"/>
      <c r="D240" s="2">
        <f>SUMIF(ENTRADA!$B:$B,$A240,ENTRADA!$D:$D)
 - SUMIFS(SALIDA!$C:$C,SALIDA!$A:$A,$A240,SALIDA!$D:$D,"XS")</f>
        <v>0</v>
      </c>
      <c r="E240" s="2">
        <f>SUMIF(ENTRADA!$B:$B,$A240,ENTRADA!$E:$E)
 - SUMIFS(SALIDA!$C:$C,SALIDA!$A:$A,$A240,SALIDA!$D:$D,"S")</f>
        <v>1</v>
      </c>
      <c r="F240" s="2">
        <f>SUMIF(ENTRADA!$B:$B,$A240,ENTRADA!$F:$F)
 - SUMIFS(SALIDA!$C:$C,SALIDA!$A:$A,$A240,SALIDA!$D:$D,"M")</f>
        <v>3</v>
      </c>
      <c r="G240" s="2">
        <f>SUMIF(ENTRADA!$B:$B,$A240,ENTRADA!$G:$G)
 - SUMIFS(SALIDA!$C:$C,SALIDA!$A:$A,$A240,SALIDA!$D:$D,"L")</f>
        <v>1</v>
      </c>
      <c r="H240" s="2">
        <f>SUMIF(ENTRADA!$B:$B,$A240,ENTRADA!$H:$H)
 - SUMIFS(SALIDA!$C:$C,SALIDA!$A:$A,$A240,SALIDA!$D:$D,"XL")</f>
        <v>1</v>
      </c>
      <c r="I240" s="2">
        <f>SUMIF(ENTRADA!$B:$B,$A240,ENTRADA!$I:$I)
 - SUMIFS(SALIDA!$C:$C,SALIDA!$A:$A,$A240,SALIDA!$D:$D,"2XL")</f>
        <v>0</v>
      </c>
      <c r="J240" s="6">
        <f t="shared" si="6"/>
        <v>6</v>
      </c>
    </row>
    <row r="241" spans="1:10" x14ac:dyDescent="0.3">
      <c r="A241" s="2" t="s">
        <v>467</v>
      </c>
      <c r="B241" s="14" t="s">
        <v>512</v>
      </c>
      <c r="C241" s="41"/>
      <c r="D241" s="13">
        <f>SUMIF(ENTRADA!$B:$B,$A241,ENTRADA!$D:$D)
 - SUMIFS(SALIDA!$C:$C,SALIDA!$A:$A,$A241,SALIDA!$D:$D,"XS")</f>
        <v>0</v>
      </c>
      <c r="E241" s="13">
        <f>SUMIF(ENTRADA!$B:$B,$A241,ENTRADA!$E:$E)
 - SUMIFS(SALIDA!$C:$C,SALIDA!$A:$A,$A241,SALIDA!$D:$D,"S")</f>
        <v>1</v>
      </c>
      <c r="F241" s="13">
        <f>SUMIF(ENTRADA!$B:$B,$A241,ENTRADA!$F:$F)
 - SUMIFS(SALIDA!$C:$C,SALIDA!$A:$A,$A241,SALIDA!$D:$D,"M")</f>
        <v>0</v>
      </c>
      <c r="G241" s="13">
        <f>SUMIF(ENTRADA!$B:$B,$A241,ENTRADA!$G:$G)
 - SUMIFS(SALIDA!$C:$C,SALIDA!$A:$A,$A241,SALIDA!$D:$D,"L")</f>
        <v>0</v>
      </c>
      <c r="H241" s="13">
        <f>SUMIF(ENTRADA!$B:$B,$A241,ENTRADA!$H:$H)
 - SUMIFS(SALIDA!$C:$C,SALIDA!$A:$A,$A241,SALIDA!$D:$D,"XL")</f>
        <v>0</v>
      </c>
      <c r="I241" s="13">
        <f>SUMIF(ENTRADA!$B:$B,$A241,ENTRADA!$I:$I)
 - SUMIFS(SALIDA!$C:$C,SALIDA!$A:$A,$A241,SALIDA!$D:$D,"2XL")</f>
        <v>0</v>
      </c>
      <c r="J241" s="6">
        <f t="shared" si="6"/>
        <v>1</v>
      </c>
    </row>
    <row r="242" spans="1:10" x14ac:dyDescent="0.3">
      <c r="A242" s="2" t="s">
        <v>513</v>
      </c>
      <c r="B242" s="9" t="s">
        <v>530</v>
      </c>
      <c r="C242" s="7"/>
      <c r="D242" s="2">
        <f>SUMIF(ENTRADA!$B:$B,$A242,ENTRADA!$D:$D)
 - SUMIFS(SALIDA!$C:$C,SALIDA!$A:$A,$A242,SALIDA!$D:$D,"XS")</f>
        <v>0</v>
      </c>
      <c r="E242" s="2">
        <f>SUMIF(ENTRADA!$B:$B,$A242,ENTRADA!$E:$E)
 - SUMIFS(SALIDA!$C:$C,SALIDA!$A:$A,$A242,SALIDA!$D:$D,"S")</f>
        <v>0</v>
      </c>
      <c r="F242" s="2">
        <f>SUMIF(ENTRADA!$B:$B,$A242,ENTRADA!$F:$F)
 - SUMIFS(SALIDA!$C:$C,SALIDA!$A:$A,$A242,SALIDA!$D:$D,"M")</f>
        <v>0</v>
      </c>
      <c r="G242" s="2">
        <f>SUMIF(ENTRADA!$B:$B,$A242,ENTRADA!$G:$G)
 - SUMIFS(SALIDA!$C:$C,SALIDA!$A:$A,$A242,SALIDA!$D:$D,"L")</f>
        <v>1</v>
      </c>
      <c r="H242" s="2">
        <f>SUMIF(ENTRADA!$B:$B,$A242,ENTRADA!$H:$H)
 - SUMIFS(SALIDA!$C:$C,SALIDA!$A:$A,$A242,SALIDA!$D:$D,"XL")</f>
        <v>2</v>
      </c>
      <c r="I242" s="2">
        <f>SUMIF(ENTRADA!$B:$B,$A242,ENTRADA!$I:$I)
 - SUMIFS(SALIDA!$C:$C,SALIDA!$A:$A,$A242,SALIDA!$D:$D,"2XL")</f>
        <v>1</v>
      </c>
      <c r="J242" s="6">
        <f t="shared" si="6"/>
        <v>4</v>
      </c>
    </row>
    <row r="243" spans="1:10" x14ac:dyDescent="0.3">
      <c r="A243" s="2" t="s">
        <v>514</v>
      </c>
      <c r="B243" s="9" t="s">
        <v>531</v>
      </c>
      <c r="C243" s="7"/>
      <c r="D243" s="2">
        <f>SUMIF(ENTRADA!$B:$B,$A243,ENTRADA!$D:$D)
 - SUMIFS(SALIDA!$C:$C,SALIDA!$A:$A,$A243,SALIDA!$D:$D,"XS")</f>
        <v>0</v>
      </c>
      <c r="E243" s="2">
        <f>SUMIF(ENTRADA!$B:$B,$A243,ENTRADA!$E:$E)
 - SUMIFS(SALIDA!$C:$C,SALIDA!$A:$A,$A243,SALIDA!$D:$D,"S")</f>
        <v>0</v>
      </c>
      <c r="F243" s="2">
        <f>SUMIF(ENTRADA!$B:$B,$A243,ENTRADA!$F:$F)
 - SUMIFS(SALIDA!$C:$C,SALIDA!$A:$A,$A243,SALIDA!$D:$D,"M")</f>
        <v>1</v>
      </c>
      <c r="G243" s="2">
        <f>SUMIF(ENTRADA!$B:$B,$A243,ENTRADA!$G:$G)
 - SUMIFS(SALIDA!$C:$C,SALIDA!$A:$A,$A243,SALIDA!$D:$D,"L")</f>
        <v>0</v>
      </c>
      <c r="H243" s="2">
        <f>SUMIF(ENTRADA!$B:$B,$A243,ENTRADA!$H:$H)
 - SUMIFS(SALIDA!$C:$C,SALIDA!$A:$A,$A243,SALIDA!$D:$D,"XL")</f>
        <v>0</v>
      </c>
      <c r="I243" s="2">
        <f>SUMIF(ENTRADA!$B:$B,$A243,ENTRADA!$I:$I)
 - SUMIFS(SALIDA!$C:$C,SALIDA!$A:$A,$A243,SALIDA!$D:$D,"2XL")</f>
        <v>1</v>
      </c>
      <c r="J243" s="6">
        <f t="shared" si="6"/>
        <v>2</v>
      </c>
    </row>
    <row r="244" spans="1:10" x14ac:dyDescent="0.3">
      <c r="A244" s="2" t="s">
        <v>515</v>
      </c>
      <c r="B244" s="9" t="s">
        <v>532</v>
      </c>
      <c r="C244" s="7"/>
      <c r="D244" s="2">
        <f>SUMIF(ENTRADA!$B:$B,$A244,ENTRADA!$D:$D)
 - SUMIFS(SALIDA!$C:$C,SALIDA!$A:$A,$A244,SALIDA!$D:$D,"XS")</f>
        <v>0</v>
      </c>
      <c r="E244" s="2">
        <f>SUMIF(ENTRADA!$B:$B,$A244,ENTRADA!$E:$E)
 - SUMIFS(SALIDA!$C:$C,SALIDA!$A:$A,$A244,SALIDA!$D:$D,"S")</f>
        <v>3</v>
      </c>
      <c r="F244" s="2">
        <f>SUMIF(ENTRADA!$B:$B,$A244,ENTRADA!$F:$F)
 - SUMIFS(SALIDA!$C:$C,SALIDA!$A:$A,$A244,SALIDA!$D:$D,"M")</f>
        <v>3</v>
      </c>
      <c r="G244" s="2">
        <f>SUMIF(ENTRADA!$B:$B,$A244,ENTRADA!$G:$G)
 - SUMIFS(SALIDA!$C:$C,SALIDA!$A:$A,$A244,SALIDA!$D:$D,"L")</f>
        <v>1</v>
      </c>
      <c r="H244" s="2">
        <f>SUMIF(ENTRADA!$B:$B,$A244,ENTRADA!$H:$H)
 - SUMIFS(SALIDA!$C:$C,SALIDA!$A:$A,$A244,SALIDA!$D:$D,"XL")</f>
        <v>7</v>
      </c>
      <c r="I244" s="2">
        <f>SUMIF(ENTRADA!$B:$B,$A244,ENTRADA!$I:$I)
 - SUMIFS(SALIDA!$C:$C,SALIDA!$A:$A,$A244,SALIDA!$D:$D,"2XL")</f>
        <v>3</v>
      </c>
      <c r="J244" s="6">
        <f t="shared" si="6"/>
        <v>17</v>
      </c>
    </row>
    <row r="245" spans="1:10" x14ac:dyDescent="0.3">
      <c r="A245" s="2" t="s">
        <v>516</v>
      </c>
      <c r="B245" s="9" t="s">
        <v>533</v>
      </c>
      <c r="C245" s="7"/>
      <c r="D245" s="2">
        <f>SUMIF(ENTRADA!$B:$B,$A245,ENTRADA!$D:$D)
 - SUMIFS(SALIDA!$C:$C,SALIDA!$A:$A,$A245,SALIDA!$D:$D,"XS")</f>
        <v>0</v>
      </c>
      <c r="E245" s="2">
        <f>SUMIF(ENTRADA!$B:$B,$A245,ENTRADA!$E:$E)
 - SUMIFS(SALIDA!$C:$C,SALIDA!$A:$A,$A245,SALIDA!$D:$D,"S")</f>
        <v>0</v>
      </c>
      <c r="F245" s="2">
        <f>SUMIF(ENTRADA!$B:$B,$A245,ENTRADA!$F:$F)
 - SUMIFS(SALIDA!$C:$C,SALIDA!$A:$A,$A245,SALIDA!$D:$D,"M")</f>
        <v>1</v>
      </c>
      <c r="G245" s="2">
        <f>SUMIF(ENTRADA!$B:$B,$A245,ENTRADA!$G:$G)
 - SUMIFS(SALIDA!$C:$C,SALIDA!$A:$A,$A245,SALIDA!$D:$D,"L")</f>
        <v>13</v>
      </c>
      <c r="H245" s="2">
        <f>SUMIF(ENTRADA!$B:$B,$A245,ENTRADA!$H:$H)
 - SUMIFS(SALIDA!$C:$C,SALIDA!$A:$A,$A245,SALIDA!$D:$D,"XL")</f>
        <v>2</v>
      </c>
      <c r="I245" s="2">
        <f>SUMIF(ENTRADA!$B:$B,$A245,ENTRADA!$I:$I)
 - SUMIFS(SALIDA!$C:$C,SALIDA!$A:$A,$A245,SALIDA!$D:$D,"2XL")</f>
        <v>0</v>
      </c>
      <c r="J245" s="6">
        <f t="shared" si="6"/>
        <v>16</v>
      </c>
    </row>
    <row r="246" spans="1:10" x14ac:dyDescent="0.3">
      <c r="A246" s="2" t="s">
        <v>517</v>
      </c>
      <c r="B246" s="9" t="s">
        <v>535</v>
      </c>
      <c r="C246" s="7"/>
      <c r="D246" s="2">
        <f>SUMIF(ENTRADA!$B:$B,$A246,ENTRADA!$D:$D)
 - SUMIFS(SALIDA!$C:$C,SALIDA!$A:$A,$A246,SALIDA!$D:$D,"XS")</f>
        <v>0</v>
      </c>
      <c r="E246" s="2">
        <f>SUMIF(ENTRADA!$B:$B,$A246,ENTRADA!$E:$E)
 - SUMIFS(SALIDA!$C:$C,SALIDA!$A:$A,$A246,SALIDA!$D:$D,"S")</f>
        <v>0</v>
      </c>
      <c r="F246" s="2">
        <f>SUMIF(ENTRADA!$B:$B,$A246,ENTRADA!$F:$F)
 - SUMIFS(SALIDA!$C:$C,SALIDA!$A:$A,$A246,SALIDA!$D:$D,"M")</f>
        <v>1</v>
      </c>
      <c r="G246" s="2">
        <f>SUMIF(ENTRADA!$B:$B,$A246,ENTRADA!$G:$G)
 - SUMIFS(SALIDA!$C:$C,SALIDA!$A:$A,$A246,SALIDA!$D:$D,"L")</f>
        <v>1</v>
      </c>
      <c r="H246" s="2">
        <f>SUMIF(ENTRADA!$B:$B,$A246,ENTRADA!$H:$H)
 - SUMIFS(SALIDA!$C:$C,SALIDA!$A:$A,$A246,SALIDA!$D:$D,"XL")</f>
        <v>1</v>
      </c>
      <c r="I246" s="2">
        <f>SUMIF(ENTRADA!$B:$B,$A246,ENTRADA!$I:$I)
 - SUMIFS(SALIDA!$C:$C,SALIDA!$A:$A,$A246,SALIDA!$D:$D,"2XL")</f>
        <v>0</v>
      </c>
      <c r="J246" s="6">
        <f t="shared" si="6"/>
        <v>3</v>
      </c>
    </row>
    <row r="247" spans="1:10" x14ac:dyDescent="0.3">
      <c r="A247" s="2" t="s">
        <v>518</v>
      </c>
      <c r="B247" s="9" t="s">
        <v>536</v>
      </c>
      <c r="C247" s="7"/>
      <c r="D247" s="2">
        <f>SUMIF(ENTRADA!$B:$B,$A247,ENTRADA!$D:$D)
 - SUMIFS(SALIDA!$C:$C,SALIDA!$A:$A,$A247,SALIDA!$D:$D,"XS")</f>
        <v>0</v>
      </c>
      <c r="E247" s="2">
        <f>SUMIF(ENTRADA!$B:$B,$A247,ENTRADA!$E:$E)
 - SUMIFS(SALIDA!$C:$C,SALIDA!$A:$A,$A247,SALIDA!$D:$D,"S")</f>
        <v>0</v>
      </c>
      <c r="F247" s="2">
        <f>SUMIF(ENTRADA!$B:$B,$A247,ENTRADA!$F:$F)
 - SUMIFS(SALIDA!$C:$C,SALIDA!$A:$A,$A247,SALIDA!$D:$D,"M")</f>
        <v>0</v>
      </c>
      <c r="G247" s="2">
        <f>SUMIF(ENTRADA!$B:$B,$A247,ENTRADA!$G:$G)
 - SUMIFS(SALIDA!$C:$C,SALIDA!$A:$A,$A247,SALIDA!$D:$D,"L")</f>
        <v>1</v>
      </c>
      <c r="H247" s="2">
        <f>SUMIF(ENTRADA!$B:$B,$A247,ENTRADA!$H:$H)
 - SUMIFS(SALIDA!$C:$C,SALIDA!$A:$A,$A247,SALIDA!$D:$D,"XL")</f>
        <v>4</v>
      </c>
      <c r="I247" s="2">
        <f>SUMIF(ENTRADA!$B:$B,$A247,ENTRADA!$I:$I)
 - SUMIFS(SALIDA!$C:$C,SALIDA!$A:$A,$A247,SALIDA!$D:$D,"2XL")</f>
        <v>0</v>
      </c>
      <c r="J247" s="6">
        <f t="shared" si="6"/>
        <v>5</v>
      </c>
    </row>
    <row r="248" spans="1:10" x14ac:dyDescent="0.3">
      <c r="A248" s="2" t="s">
        <v>519</v>
      </c>
      <c r="B248" s="9" t="s">
        <v>537</v>
      </c>
      <c r="C248" s="7"/>
      <c r="D248" s="2">
        <f>SUMIF(ENTRADA!$B:$B,$A248,ENTRADA!$D:$D)
 - SUMIFS(SALIDA!$C:$C,SALIDA!$A:$A,$A248,SALIDA!$D:$D,"XS")</f>
        <v>0</v>
      </c>
      <c r="E248" s="2">
        <f>SUMIF(ENTRADA!$B:$B,$A248,ENTRADA!$E:$E)
 - SUMIFS(SALIDA!$C:$C,SALIDA!$A:$A,$A248,SALIDA!$D:$D,"S")</f>
        <v>-1</v>
      </c>
      <c r="F248" s="2">
        <f>SUMIF(ENTRADA!$B:$B,$A248,ENTRADA!$F:$F)
 - SUMIFS(SALIDA!$C:$C,SALIDA!$A:$A,$A248,SALIDA!$D:$D,"M")</f>
        <v>1</v>
      </c>
      <c r="G248" s="2">
        <f>SUMIF(ENTRADA!$B:$B,$A248,ENTRADA!$G:$G)
 - SUMIFS(SALIDA!$C:$C,SALIDA!$A:$A,$A248,SALIDA!$D:$D,"L")</f>
        <v>0</v>
      </c>
      <c r="H248" s="2">
        <f>SUMIF(ENTRADA!$B:$B,$A248,ENTRADA!$H:$H)
 - SUMIFS(SALIDA!$C:$C,SALIDA!$A:$A,$A248,SALIDA!$D:$D,"XL")</f>
        <v>0</v>
      </c>
      <c r="I248" s="2">
        <f>SUMIF(ENTRADA!$B:$B,$A248,ENTRADA!$I:$I)
 - SUMIFS(SALIDA!$C:$C,SALIDA!$A:$A,$A248,SALIDA!$D:$D,"2XL")</f>
        <v>0</v>
      </c>
      <c r="J248" s="6">
        <f t="shared" si="6"/>
        <v>0</v>
      </c>
    </row>
    <row r="249" spans="1:10" x14ac:dyDescent="0.3">
      <c r="A249" s="2" t="s">
        <v>520</v>
      </c>
      <c r="B249" s="9" t="s">
        <v>541</v>
      </c>
      <c r="C249" s="7"/>
      <c r="D249" s="2">
        <f>SUMIF(ENTRADA!$B:$B,$A249,ENTRADA!$D:$D)
 - SUMIFS(SALIDA!$C:$C,SALIDA!$A:$A,$A249,SALIDA!$D:$D,"XS")</f>
        <v>0</v>
      </c>
      <c r="E249" s="2">
        <f>SUMIF(ENTRADA!$B:$B,$A249,ENTRADA!$E:$E)
 - SUMIFS(SALIDA!$C:$C,SALIDA!$A:$A,$A249,SALIDA!$D:$D,"S")</f>
        <v>0</v>
      </c>
      <c r="F249" s="2">
        <f>SUMIF(ENTRADA!$B:$B,$A249,ENTRADA!$F:$F)
 - SUMIFS(SALIDA!$C:$C,SALIDA!$A:$A,$A249,SALIDA!$D:$D,"M")</f>
        <v>0</v>
      </c>
      <c r="G249" s="2">
        <f>SUMIF(ENTRADA!$B:$B,$A249,ENTRADA!$G:$G)
 - SUMIFS(SALIDA!$C:$C,SALIDA!$A:$A,$A249,SALIDA!$D:$D,"L")</f>
        <v>0</v>
      </c>
      <c r="H249" s="2">
        <f>SUMIF(ENTRADA!$B:$B,$A249,ENTRADA!$H:$H)
 - SUMIFS(SALIDA!$C:$C,SALIDA!$A:$A,$A249,SALIDA!$D:$D,"XL")</f>
        <v>-1</v>
      </c>
      <c r="I249" s="2">
        <f>SUMIF(ENTRADA!$B:$B,$A249,ENTRADA!$I:$I)
 - SUMIFS(SALIDA!$C:$C,SALIDA!$A:$A,$A249,SALIDA!$D:$D,"2XL")</f>
        <v>0</v>
      </c>
      <c r="J249" s="6">
        <f t="shared" si="6"/>
        <v>-1</v>
      </c>
    </row>
    <row r="250" spans="1:10" x14ac:dyDescent="0.3">
      <c r="A250" s="2" t="s">
        <v>521</v>
      </c>
      <c r="B250" s="9" t="s">
        <v>542</v>
      </c>
      <c r="C250" s="7"/>
      <c r="D250" s="2">
        <f>SUMIF(ENTRADA!$B:$B,$A250,ENTRADA!$D:$D)
 - SUMIFS(SALIDA!$C:$C,SALIDA!$A:$A,$A250,SALIDA!$D:$D,"XS")</f>
        <v>0</v>
      </c>
      <c r="E250" s="2">
        <f>SUMIF(ENTRADA!$B:$B,$A250,ENTRADA!$E:$E)
 - SUMIFS(SALIDA!$C:$C,SALIDA!$A:$A,$A250,SALIDA!$D:$D,"S")</f>
        <v>0</v>
      </c>
      <c r="F250" s="2">
        <f>SUMIF(ENTRADA!$B:$B,$A250,ENTRADA!$F:$F)
 - SUMIFS(SALIDA!$C:$C,SALIDA!$A:$A,$A250,SALIDA!$D:$D,"M")</f>
        <v>0</v>
      </c>
      <c r="G250" s="2">
        <f>SUMIF(ENTRADA!$B:$B,$A250,ENTRADA!$G:$G)
 - SUMIFS(SALIDA!$C:$C,SALIDA!$A:$A,$A250,SALIDA!$D:$D,"L")</f>
        <v>0</v>
      </c>
      <c r="H250" s="2">
        <f>SUMIF(ENTRADA!$B:$B,$A250,ENTRADA!$H:$H)
 - SUMIFS(SALIDA!$C:$C,SALIDA!$A:$A,$A250,SALIDA!$D:$D,"XL")</f>
        <v>1</v>
      </c>
      <c r="I250" s="2">
        <f>SUMIF(ENTRADA!$B:$B,$A250,ENTRADA!$I:$I)
 - SUMIFS(SALIDA!$C:$C,SALIDA!$A:$A,$A250,SALIDA!$D:$D,"2XL")</f>
        <v>0</v>
      </c>
      <c r="J250" s="6">
        <f t="shared" si="6"/>
        <v>1</v>
      </c>
    </row>
    <row r="251" spans="1:10" x14ac:dyDescent="0.3">
      <c r="A251" s="2" t="s">
        <v>522</v>
      </c>
      <c r="B251" s="9" t="s">
        <v>538</v>
      </c>
      <c r="C251" s="7"/>
      <c r="D251" s="2">
        <f>SUMIF(ENTRADA!$B:$B,$A251,ENTRADA!$D:$D)
 - SUMIFS(SALIDA!$C:$C,SALIDA!$A:$A,$A251,SALIDA!$D:$D,"XS")</f>
        <v>0</v>
      </c>
      <c r="E251" s="2">
        <f>SUMIF(ENTRADA!$B:$B,$A251,ENTRADA!$E:$E)
 - SUMIFS(SALIDA!$C:$C,SALIDA!$A:$A,$A251,SALIDA!$D:$D,"S")</f>
        <v>0</v>
      </c>
      <c r="F251" s="2">
        <f>SUMIF(ENTRADA!$B:$B,$A251,ENTRADA!$F:$F)
 - SUMIFS(SALIDA!$C:$C,SALIDA!$A:$A,$A251,SALIDA!$D:$D,"M")</f>
        <v>0</v>
      </c>
      <c r="G251" s="2">
        <f>SUMIF(ENTRADA!$B:$B,$A251,ENTRADA!$G:$G)
 - SUMIFS(SALIDA!$C:$C,SALIDA!$A:$A,$A251,SALIDA!$D:$D,"L")</f>
        <v>0</v>
      </c>
      <c r="H251" s="2">
        <f>SUMIF(ENTRADA!$B:$B,$A251,ENTRADA!$H:$H)
 - SUMIFS(SALIDA!$C:$C,SALIDA!$A:$A,$A251,SALIDA!$D:$D,"XL")</f>
        <v>0</v>
      </c>
      <c r="I251" s="2">
        <f>SUMIF(ENTRADA!$B:$B,$A251,ENTRADA!$I:$I)
 - SUMIFS(SALIDA!$C:$C,SALIDA!$A:$A,$A251,SALIDA!$D:$D,"2XL")</f>
        <v>0</v>
      </c>
      <c r="J251" s="6">
        <f t="shared" si="6"/>
        <v>0</v>
      </c>
    </row>
    <row r="252" spans="1:10" x14ac:dyDescent="0.3">
      <c r="A252" s="2" t="s">
        <v>523</v>
      </c>
      <c r="B252" s="9" t="s">
        <v>547</v>
      </c>
      <c r="C252" s="7"/>
      <c r="D252" s="2">
        <f>SUMIF(ENTRADA!$B:$B,$A252,ENTRADA!$D:$D)
 - SUMIFS(SALIDA!$C:$C,SALIDA!$A:$A,$A252,SALIDA!$D:$D,"XS")</f>
        <v>0</v>
      </c>
      <c r="E252" s="2">
        <f>SUMIF(ENTRADA!$B:$B,$A252,ENTRADA!$E:$E)
 - SUMIFS(SALIDA!$C:$C,SALIDA!$A:$A,$A252,SALIDA!$D:$D,"S")</f>
        <v>0</v>
      </c>
      <c r="F252" s="2">
        <f>SUMIF(ENTRADA!$B:$B,$A252,ENTRADA!$F:$F)
 - SUMIFS(SALIDA!$C:$C,SALIDA!$A:$A,$A252,SALIDA!$D:$D,"M")</f>
        <v>0</v>
      </c>
      <c r="G252" s="2">
        <f>SUMIF(ENTRADA!$B:$B,$A252,ENTRADA!$G:$G)
 - SUMIFS(SALIDA!$C:$C,SALIDA!$A:$A,$A252,SALIDA!$D:$D,"L")</f>
        <v>-1</v>
      </c>
      <c r="H252" s="2">
        <f>SUMIF(ENTRADA!$B:$B,$A252,ENTRADA!$H:$H)
 - SUMIFS(SALIDA!$C:$C,SALIDA!$A:$A,$A252,SALIDA!$D:$D,"XL")</f>
        <v>0</v>
      </c>
      <c r="I252" s="2">
        <f>SUMIF(ENTRADA!$B:$B,$A252,ENTRADA!$I:$I)
 - SUMIFS(SALIDA!$C:$C,SALIDA!$A:$A,$A252,SALIDA!$D:$D,"2XL")</f>
        <v>0</v>
      </c>
      <c r="J252" s="6">
        <f t="shared" si="6"/>
        <v>-1</v>
      </c>
    </row>
    <row r="253" spans="1:10" x14ac:dyDescent="0.3">
      <c r="A253" s="2" t="s">
        <v>524</v>
      </c>
      <c r="B253" s="9" t="s">
        <v>546</v>
      </c>
      <c r="C253" s="7"/>
      <c r="D253" s="2">
        <f>SUMIF(ENTRADA!$B:$B,$A253,ENTRADA!$D:$D)
 - SUMIFS(SALIDA!$C:$C,SALIDA!$A:$A,$A253,SALIDA!$D:$D,"XS")</f>
        <v>0</v>
      </c>
      <c r="E253" s="2">
        <f>SUMIF(ENTRADA!$B:$B,$A253,ENTRADA!$E:$E)
 - SUMIFS(SALIDA!$C:$C,SALIDA!$A:$A,$A253,SALIDA!$D:$D,"S")</f>
        <v>0</v>
      </c>
      <c r="F253" s="2">
        <f>SUMIF(ENTRADA!$B:$B,$A253,ENTRADA!$F:$F)
 - SUMIFS(SALIDA!$C:$C,SALIDA!$A:$A,$A253,SALIDA!$D:$D,"M")</f>
        <v>0</v>
      </c>
      <c r="G253" s="2">
        <f>SUMIF(ENTRADA!$B:$B,$A253,ENTRADA!$G:$G)
 - SUMIFS(SALIDA!$C:$C,SALIDA!$A:$A,$A253,SALIDA!$D:$D,"L")</f>
        <v>-1</v>
      </c>
      <c r="H253" s="2">
        <f>SUMIF(ENTRADA!$B:$B,$A253,ENTRADA!$H:$H)
 - SUMIFS(SALIDA!$C:$C,SALIDA!$A:$A,$A253,SALIDA!$D:$D,"XL")</f>
        <v>0</v>
      </c>
      <c r="I253" s="2">
        <f>SUMIF(ENTRADA!$B:$B,$A253,ENTRADA!$I:$I)
 - SUMIFS(SALIDA!$C:$C,SALIDA!$A:$A,$A253,SALIDA!$D:$D,"2XL")</f>
        <v>0</v>
      </c>
      <c r="J253" s="6">
        <f t="shared" si="6"/>
        <v>-1</v>
      </c>
    </row>
    <row r="254" spans="1:10" x14ac:dyDescent="0.3">
      <c r="A254" s="2" t="s">
        <v>525</v>
      </c>
      <c r="B254" s="9" t="s">
        <v>548</v>
      </c>
      <c r="C254" s="7"/>
      <c r="D254" s="2">
        <f>SUMIF(ENTRADA!$B:$B,$A254,ENTRADA!$D:$D)
 - SUMIFS(SALIDA!$C:$C,SALIDA!$A:$A,$A254,SALIDA!$D:$D,"XS")</f>
        <v>0</v>
      </c>
      <c r="E254" s="2">
        <f>SUMIF(ENTRADA!$B:$B,$A254,ENTRADA!$E:$E)
 - SUMIFS(SALIDA!$C:$C,SALIDA!$A:$A,$A254,SALIDA!$D:$D,"S")</f>
        <v>3</v>
      </c>
      <c r="F254" s="2">
        <f>SUMIF(ENTRADA!$B:$B,$A254,ENTRADA!$F:$F)
 - SUMIFS(SALIDA!$C:$C,SALIDA!$A:$A,$A254,SALIDA!$D:$D,"M")</f>
        <v>4</v>
      </c>
      <c r="G254" s="2">
        <f>SUMIF(ENTRADA!$B:$B,$A254,ENTRADA!$G:$G)
 - SUMIFS(SALIDA!$C:$C,SALIDA!$A:$A,$A254,SALIDA!$D:$D,"L")</f>
        <v>3</v>
      </c>
      <c r="H254" s="2">
        <f>SUMIF(ENTRADA!$B:$B,$A254,ENTRADA!$H:$H)
 - SUMIFS(SALIDA!$C:$C,SALIDA!$A:$A,$A254,SALIDA!$D:$D,"XL")</f>
        <v>2</v>
      </c>
      <c r="I254" s="2">
        <f>SUMIF(ENTRADA!$B:$B,$A254,ENTRADA!$I:$I)
 - SUMIFS(SALIDA!$C:$C,SALIDA!$A:$A,$A254,SALIDA!$D:$D,"2XL")</f>
        <v>0</v>
      </c>
      <c r="J254" s="6">
        <f t="shared" si="6"/>
        <v>12</v>
      </c>
    </row>
    <row r="255" spans="1:10" x14ac:dyDescent="0.3">
      <c r="A255" s="2" t="s">
        <v>526</v>
      </c>
      <c r="B255" s="9" t="s">
        <v>613</v>
      </c>
      <c r="C255" s="7"/>
      <c r="D255" s="2">
        <f>SUMIF(ENTRADA!$B:$B,$A255,ENTRADA!$D:$D)
 - SUMIFS(SALIDA!$C:$C,SALIDA!$A:$A,$A255,SALIDA!$D:$D,"XS")</f>
        <v>0</v>
      </c>
      <c r="E255" s="2">
        <f>SUMIF(ENTRADA!$B:$B,$A255,ENTRADA!$E:$E)
 - SUMIFS(SALIDA!$C:$C,SALIDA!$A:$A,$A255,SALIDA!$D:$D,"S")</f>
        <v>0</v>
      </c>
      <c r="F255" s="2">
        <f>SUMIF(ENTRADA!$B:$B,$A255,ENTRADA!$F:$F)
 - SUMIFS(SALIDA!$C:$C,SALIDA!$A:$A,$A255,SALIDA!$D:$D,"M")</f>
        <v>1</v>
      </c>
      <c r="G255" s="2">
        <f>SUMIF(ENTRADA!$B:$B,$A255,ENTRADA!$G:$G)
 - SUMIFS(SALIDA!$C:$C,SALIDA!$A:$A,$A255,SALIDA!$D:$D,"L")</f>
        <v>0</v>
      </c>
      <c r="H255" s="2">
        <f>SUMIF(ENTRADA!$B:$B,$A255,ENTRADA!$H:$H)
 - SUMIFS(SALIDA!$C:$C,SALIDA!$A:$A,$A255,SALIDA!$D:$D,"XL")</f>
        <v>0</v>
      </c>
      <c r="I255" s="2">
        <f>SUMIF(ENTRADA!$B:$B,$A255,ENTRADA!$I:$I)
 - SUMIFS(SALIDA!$C:$C,SALIDA!$A:$A,$A255,SALIDA!$D:$D,"2XL")</f>
        <v>0</v>
      </c>
      <c r="J255" s="6">
        <f t="shared" si="6"/>
        <v>1</v>
      </c>
    </row>
    <row r="256" spans="1:10" x14ac:dyDescent="0.3">
      <c r="A256" s="2" t="s">
        <v>527</v>
      </c>
      <c r="B256" s="9"/>
      <c r="C256" s="7"/>
      <c r="D256" s="2">
        <f>SUMIF(ENTRADA!$B:$B,$A256,ENTRADA!$D:$D)
 - SUMIFS(SALIDA!$C:$C,SALIDA!$A:$A,$A256,SALIDA!$D:$D,"XS")</f>
        <v>0</v>
      </c>
      <c r="E256" s="2">
        <f>SUMIF(ENTRADA!$B:$B,$A256,ENTRADA!$E:$E)
 - SUMIFS(SALIDA!$C:$C,SALIDA!$A:$A,$A256,SALIDA!$D:$D,"S")</f>
        <v>0</v>
      </c>
      <c r="F256" s="2">
        <f>SUMIF(ENTRADA!$B:$B,$A256,ENTRADA!$F:$F)
 - SUMIFS(SALIDA!$C:$C,SALIDA!$A:$A,$A256,SALIDA!$D:$D,"M")</f>
        <v>0</v>
      </c>
      <c r="G256" s="2">
        <f>SUMIF(ENTRADA!$B:$B,$A256,ENTRADA!$G:$G)
 - SUMIFS(SALIDA!$C:$C,SALIDA!$A:$A,$A256,SALIDA!$D:$D,"L")</f>
        <v>0</v>
      </c>
      <c r="H256" s="2">
        <f>SUMIF(ENTRADA!$B:$B,$A256,ENTRADA!$H:$H)
 - SUMIFS(SALIDA!$C:$C,SALIDA!$A:$A,$A256,SALIDA!$D:$D,"XL")</f>
        <v>0</v>
      </c>
      <c r="I256" s="2">
        <f>SUMIF(ENTRADA!$B:$B,$A256,ENTRADA!$I:$I)
 - SUMIFS(SALIDA!$C:$C,SALIDA!$A:$A,$A256,SALIDA!$D:$D,"2XL")</f>
        <v>0</v>
      </c>
      <c r="J256" s="6">
        <f t="shared" si="6"/>
        <v>0</v>
      </c>
    </row>
    <row r="257" spans="1:10" x14ac:dyDescent="0.3">
      <c r="A257" s="2" t="s">
        <v>528</v>
      </c>
      <c r="B257" s="9"/>
      <c r="C257" s="7"/>
      <c r="D257" s="2">
        <f>SUMIF(ENTRADA!$B:$B,$A257,ENTRADA!$D:$D)
 - SUMIFS(SALIDA!$C:$C,SALIDA!$A:$A,$A257,SALIDA!$D:$D,"XS")</f>
        <v>0</v>
      </c>
      <c r="E257" s="2">
        <f>SUMIF(ENTRADA!$B:$B,$A257,ENTRADA!$E:$E)
 - SUMIFS(SALIDA!$C:$C,SALIDA!$A:$A,$A257,SALIDA!$D:$D,"S")</f>
        <v>0</v>
      </c>
      <c r="F257" s="2">
        <f>SUMIF(ENTRADA!$B:$B,$A257,ENTRADA!$F:$F)
 - SUMIFS(SALIDA!$C:$C,SALIDA!$A:$A,$A257,SALIDA!$D:$D,"M")</f>
        <v>0</v>
      </c>
      <c r="G257" s="2">
        <f>SUMIF(ENTRADA!$B:$B,$A257,ENTRADA!$G:$G)
 - SUMIFS(SALIDA!$C:$C,SALIDA!$A:$A,$A257,SALIDA!$D:$D,"L")</f>
        <v>0</v>
      </c>
      <c r="H257" s="2">
        <f>SUMIF(ENTRADA!$B:$B,$A257,ENTRADA!$H:$H)
 - SUMIFS(SALIDA!$C:$C,SALIDA!$A:$A,$A257,SALIDA!$D:$D,"XL")</f>
        <v>0</v>
      </c>
      <c r="I257" s="2">
        <f>SUMIF(ENTRADA!$B:$B,$A257,ENTRADA!$I:$I)
 - SUMIFS(SALIDA!$C:$C,SALIDA!$A:$A,$A257,SALIDA!$D:$D,"2XL")</f>
        <v>0</v>
      </c>
      <c r="J257" s="6">
        <f t="shared" si="6"/>
        <v>0</v>
      </c>
    </row>
    <row r="258" spans="1:10" x14ac:dyDescent="0.3">
      <c r="A258" s="2" t="s">
        <v>529</v>
      </c>
      <c r="B258" s="14"/>
      <c r="C258" s="41"/>
      <c r="D258" s="13">
        <f>SUMIF(ENTRADA!$B:$B,$A258,ENTRADA!$D:$D)
 - SUMIFS(SALIDA!$C:$C,SALIDA!$A:$A,$A258,SALIDA!$D:$D,"XS")</f>
        <v>0</v>
      </c>
      <c r="E258" s="13">
        <f>SUMIF(ENTRADA!$B:$B,$A258,ENTRADA!$E:$E)
 - SUMIFS(SALIDA!$C:$C,SALIDA!$A:$A,$A258,SALIDA!$D:$D,"S")</f>
        <v>0</v>
      </c>
      <c r="F258" s="13">
        <f>SUMIF(ENTRADA!$B:$B,$A258,ENTRADA!$F:$F)
 - SUMIFS(SALIDA!$C:$C,SALIDA!$A:$A,$A258,SALIDA!$D:$D,"M")</f>
        <v>0</v>
      </c>
      <c r="G258" s="13">
        <f>SUMIF(ENTRADA!$B:$B,$A258,ENTRADA!$G:$G)
 - SUMIFS(SALIDA!$C:$C,SALIDA!$A:$A,$A258,SALIDA!$D:$D,"L")</f>
        <v>0</v>
      </c>
      <c r="H258" s="13">
        <f>SUMIF(ENTRADA!$B:$B,$A258,ENTRADA!$H:$H)
 - SUMIFS(SALIDA!$C:$C,SALIDA!$A:$A,$A258,SALIDA!$D:$D,"XL")</f>
        <v>0</v>
      </c>
      <c r="I258" s="13">
        <f>SUMIF(ENTRADA!$B:$B,$A258,ENTRADA!$I:$I)
 - SUMIFS(SALIDA!$C:$C,SALIDA!$A:$A,$A258,SALIDA!$D:$D,"2XL")</f>
        <v>0</v>
      </c>
      <c r="J258" s="6">
        <f t="shared" ref="J258" si="7">SUM(D258:I258)</f>
        <v>0</v>
      </c>
    </row>
  </sheetData>
  <phoneticPr fontId="2" type="noConversion"/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01"/>
  <sheetViews>
    <sheetView topLeftCell="A163" zoomScale="103" zoomScaleNormal="130" workbookViewId="0">
      <selection activeCell="C177" sqref="C177"/>
    </sheetView>
  </sheetViews>
  <sheetFormatPr baseColWidth="10" defaultColWidth="8.88671875" defaultRowHeight="14.4" x14ac:dyDescent="0.3"/>
  <cols>
    <col min="1" max="1" width="11" style="36" customWidth="1"/>
    <col min="2" max="2" width="8.88671875" style="3"/>
    <col min="3" max="3" width="44.6640625" style="8" customWidth="1"/>
    <col min="10" max="10" width="11.6640625" style="29" bestFit="1" customWidth="1"/>
    <col min="11" max="11" width="20.109375" customWidth="1"/>
  </cols>
  <sheetData>
    <row r="1" spans="1:11" x14ac:dyDescent="0.3">
      <c r="A1" s="37" t="s">
        <v>10</v>
      </c>
      <c r="B1" s="16" t="s">
        <v>0</v>
      </c>
      <c r="C1" s="17" t="s">
        <v>1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30" t="s">
        <v>2</v>
      </c>
      <c r="K1" s="17" t="s">
        <v>501</v>
      </c>
    </row>
    <row r="2" spans="1:11" x14ac:dyDescent="0.3">
      <c r="A2" s="38">
        <v>46037</v>
      </c>
      <c r="B2" s="2" t="s">
        <v>39</v>
      </c>
      <c r="C2" s="9" t="str">
        <f>VLOOKUP(Entrada[[#This Row],[Código]],Inventario[],2,FALSE)</f>
        <v>COL 2026 AMARILLA 1.1 MUJER</v>
      </c>
      <c r="D2" s="6">
        <v>2</v>
      </c>
      <c r="E2" s="6">
        <v>4</v>
      </c>
      <c r="F2" s="6">
        <v>7</v>
      </c>
      <c r="G2" s="6">
        <v>11</v>
      </c>
      <c r="H2" s="6">
        <v>3</v>
      </c>
      <c r="I2" s="6">
        <v>0</v>
      </c>
      <c r="J2" s="31">
        <v>50000</v>
      </c>
      <c r="K2" s="61" cm="1">
        <f t="array" ref="K2">SUM(Entrada[[#This Row],[Valor]]*Entrada[[#This Row],[Talla XS]:[Talla 2XL]])</f>
        <v>1350000</v>
      </c>
    </row>
    <row r="3" spans="1:11" x14ac:dyDescent="0.3">
      <c r="A3" s="38">
        <v>46037</v>
      </c>
      <c r="B3" s="2" t="s">
        <v>304</v>
      </c>
      <c r="C3" s="9" t="str">
        <f>VLOOKUP(Entrada[[#This Row],[Código]],Inventario[],2,FALSE)</f>
        <v>BARCA 2025 1.1</v>
      </c>
      <c r="D3" s="6">
        <v>0</v>
      </c>
      <c r="E3" s="6">
        <v>1</v>
      </c>
      <c r="F3" s="6">
        <v>3</v>
      </c>
      <c r="G3" s="6">
        <v>8</v>
      </c>
      <c r="H3" s="6">
        <v>6</v>
      </c>
      <c r="I3" s="6">
        <v>2</v>
      </c>
      <c r="J3" s="31">
        <v>33000</v>
      </c>
      <c r="K3" s="7" cm="1">
        <f t="array" ref="K3">SUM(Entrada[[#This Row],[Valor]]*Entrada[[#This Row],[Talla XS]:[Talla 2XL]])</f>
        <v>660000</v>
      </c>
    </row>
    <row r="4" spans="1:11" x14ac:dyDescent="0.3">
      <c r="A4" s="38">
        <v>46037</v>
      </c>
      <c r="B4" s="2" t="s">
        <v>38</v>
      </c>
      <c r="C4" s="9" t="str">
        <f>VLOOKUP(Entrada[[#This Row],[Código]],Inventario[],2,FALSE)</f>
        <v xml:space="preserve">COL 2026 AMARILLA 1.1 HOMBRE </v>
      </c>
      <c r="D4" s="6">
        <v>0</v>
      </c>
      <c r="E4" s="6">
        <v>9</v>
      </c>
      <c r="F4" s="6">
        <v>4</v>
      </c>
      <c r="G4" s="6">
        <v>9</v>
      </c>
      <c r="H4" s="6">
        <v>2</v>
      </c>
      <c r="I4" s="6">
        <v>2</v>
      </c>
      <c r="J4" s="31">
        <v>50000</v>
      </c>
      <c r="K4" s="7" cm="1">
        <f t="array" ref="K4">SUM(Entrada[[#This Row],[Valor]]*Entrada[[#This Row],[Talla XS]:[Talla 2XL]])</f>
        <v>1300000</v>
      </c>
    </row>
    <row r="5" spans="1:11" x14ac:dyDescent="0.3">
      <c r="A5" s="38">
        <v>46037</v>
      </c>
      <c r="B5" s="2" t="s">
        <v>39</v>
      </c>
      <c r="C5" s="9" t="str">
        <f>VLOOKUP(Entrada[[#This Row],[Código]],Inventario[],2,FALSE)</f>
        <v>COL 2026 AMARILLA 1.1 MUJER</v>
      </c>
      <c r="D5" s="6">
        <v>0</v>
      </c>
      <c r="E5" s="6">
        <v>4</v>
      </c>
      <c r="F5" s="6">
        <v>4</v>
      </c>
      <c r="G5" s="6">
        <v>2</v>
      </c>
      <c r="H5" s="6">
        <v>2</v>
      </c>
      <c r="I5" s="6">
        <v>0</v>
      </c>
      <c r="J5" s="31">
        <v>40000</v>
      </c>
      <c r="K5" s="7" cm="1">
        <f t="array" ref="K5">SUM(Entrada[[#This Row],[Valor]]*Entrada[[#This Row],[Talla XS]:[Talla 2XL]])</f>
        <v>480000</v>
      </c>
    </row>
    <row r="6" spans="1:11" x14ac:dyDescent="0.3">
      <c r="A6" s="38">
        <v>46037</v>
      </c>
      <c r="B6" s="2" t="s">
        <v>417</v>
      </c>
      <c r="C6" s="9" t="str">
        <f>VLOOKUP(Entrada[[#This Row],[Código]],Inventario[],2,FALSE)</f>
        <v>CAJAS AMERICA</v>
      </c>
      <c r="D6" s="6">
        <v>140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31">
        <v>2500</v>
      </c>
      <c r="K6" s="7" cm="1">
        <f t="array" ref="K6">SUM(Entrada[[#This Row],[Valor]]*Entrada[[#This Row],[Talla XS]:[Talla 2XL]])</f>
        <v>350000</v>
      </c>
    </row>
    <row r="7" spans="1:11" x14ac:dyDescent="0.3">
      <c r="A7" s="38">
        <v>46037</v>
      </c>
      <c r="B7" s="2" t="s">
        <v>421</v>
      </c>
      <c r="C7" s="9" t="str">
        <f>VLOOKUP(Entrada[[#This Row],[Código]],Inventario[],2,FALSE)</f>
        <v>CAJAS TODOS LOS EQUIPOS</v>
      </c>
      <c r="D7" s="6">
        <v>137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31">
        <v>2500</v>
      </c>
      <c r="K7" s="7" cm="1">
        <f t="array" ref="K7">SUM(Entrada[[#This Row],[Valor]]*Entrada[[#This Row],[Talla XS]:[Talla 2XL]])</f>
        <v>342500</v>
      </c>
    </row>
    <row r="8" spans="1:11" x14ac:dyDescent="0.3">
      <c r="A8" s="38">
        <v>46037</v>
      </c>
      <c r="B8" s="2" t="s">
        <v>415</v>
      </c>
      <c r="C8" s="9" t="str">
        <f>VLOOKUP(Entrada[[#This Row],[Código]],Inventario[],2,FALSE)</f>
        <v>CAJAS BARCA</v>
      </c>
      <c r="D8" s="6">
        <v>49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31">
        <v>2500</v>
      </c>
      <c r="K8" s="7" cm="1">
        <f t="array" ref="K8">SUM(Entrada[[#This Row],[Valor]]*Entrada[[#This Row],[Talla XS]:[Talla 2XL]])</f>
        <v>122500</v>
      </c>
    </row>
    <row r="9" spans="1:11" x14ac:dyDescent="0.3">
      <c r="A9" s="38">
        <v>46037</v>
      </c>
      <c r="B9" s="2" t="s">
        <v>424</v>
      </c>
      <c r="C9" s="9" t="str">
        <f>VLOOKUP(Entrada[[#This Row],[Código]],Inventario[],2,FALSE)</f>
        <v>CAJAS CENTENARIO ESTRELLAS</v>
      </c>
      <c r="D9" s="6">
        <v>29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31">
        <v>2500</v>
      </c>
      <c r="K9" s="7" cm="1">
        <f t="array" ref="K9">SUM(Entrada[[#This Row],[Valor]]*Entrada[[#This Row],[Talla XS]:[Talla 2XL]])</f>
        <v>72500</v>
      </c>
    </row>
    <row r="10" spans="1:11" x14ac:dyDescent="0.3">
      <c r="A10" s="38">
        <v>46037</v>
      </c>
      <c r="B10" s="2" t="s">
        <v>437</v>
      </c>
      <c r="C10" s="9" t="str">
        <f>VLOOKUP(Entrada[[#This Row],[Código]],Inventario[],2,FALSE)</f>
        <v>CAJAS MANCHESTER UNITED</v>
      </c>
      <c r="D10" s="6">
        <v>29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31">
        <v>2500</v>
      </c>
      <c r="K10" s="7" cm="1">
        <f t="array" ref="K10">SUM(Entrada[[#This Row],[Valor]]*Entrada[[#This Row],[Talla XS]:[Talla 2XL]])</f>
        <v>72500</v>
      </c>
    </row>
    <row r="11" spans="1:11" x14ac:dyDescent="0.3">
      <c r="A11" s="38">
        <v>46037</v>
      </c>
      <c r="B11" s="2" t="s">
        <v>438</v>
      </c>
      <c r="C11" s="9" t="str">
        <f>VLOOKUP(Entrada[[#This Row],[Código]],Inventario[],2,FALSE)</f>
        <v>CAJAS BAYER</v>
      </c>
      <c r="D11" s="6">
        <v>7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31">
        <v>2500</v>
      </c>
      <c r="K11" s="7" cm="1">
        <f t="array" ref="K11">SUM(Entrada[[#This Row],[Valor]]*Entrada[[#This Row],[Talla XS]:[Talla 2XL]])</f>
        <v>17500</v>
      </c>
    </row>
    <row r="12" spans="1:11" x14ac:dyDescent="0.3">
      <c r="A12" s="38">
        <v>46037</v>
      </c>
      <c r="B12" s="2" t="s">
        <v>420</v>
      </c>
      <c r="C12" s="9" t="str">
        <f>VLOOKUP(Entrada[[#This Row],[Código]],Inventario[],2,FALSE)</f>
        <v>CAJAS MILLOS</v>
      </c>
      <c r="D12" s="6">
        <v>62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31">
        <v>2500</v>
      </c>
      <c r="K12" s="7" cm="1">
        <f t="array" ref="K12">SUM(Entrada[[#This Row],[Valor]]*Entrada[[#This Row],[Talla XS]:[Talla 2XL]])</f>
        <v>155000</v>
      </c>
    </row>
    <row r="13" spans="1:11" x14ac:dyDescent="0.3">
      <c r="A13" s="38">
        <v>46037</v>
      </c>
      <c r="B13" s="2" t="s">
        <v>419</v>
      </c>
      <c r="C13" s="9" t="str">
        <f>VLOOKUP(Entrada[[#This Row],[Código]],Inventario[],2,FALSE)</f>
        <v>CAJAS NACIONAL</v>
      </c>
      <c r="D13" s="6">
        <v>66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31">
        <v>2500</v>
      </c>
      <c r="K13" s="7" cm="1">
        <f t="array" ref="K13">SUM(Entrada[[#This Row],[Valor]]*Entrada[[#This Row],[Talla XS]:[Talla 2XL]])</f>
        <v>165000</v>
      </c>
    </row>
    <row r="14" spans="1:11" x14ac:dyDescent="0.3">
      <c r="A14" s="38">
        <v>46037</v>
      </c>
      <c r="B14" s="2" t="s">
        <v>418</v>
      </c>
      <c r="C14" s="9" t="str">
        <f>VLOOKUP(Entrada[[#This Row],[Código]],Inventario[],2,FALSE)</f>
        <v>CAJAS COLOMBIA</v>
      </c>
      <c r="D14" s="6">
        <v>104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31">
        <v>2500</v>
      </c>
      <c r="K14" s="7" cm="1">
        <f t="array" ref="K14">SUM(Entrada[[#This Row],[Valor]]*Entrada[[#This Row],[Talla XS]:[Talla 2XL]])</f>
        <v>260000</v>
      </c>
    </row>
    <row r="15" spans="1:11" x14ac:dyDescent="0.3">
      <c r="A15" s="38">
        <v>46037</v>
      </c>
      <c r="B15" s="2" t="s">
        <v>270</v>
      </c>
      <c r="C15" s="9" t="str">
        <f>VLOOKUP(Entrada[[#This Row],[Código]],Inventario[],2,FALSE)</f>
        <v>MILLOS 2025-2026 SEGUNDA EQUIPACIÓN MUJER</v>
      </c>
      <c r="D15" s="6">
        <v>0</v>
      </c>
      <c r="E15" s="6">
        <v>1</v>
      </c>
      <c r="F15" s="6">
        <v>0</v>
      </c>
      <c r="G15" s="6">
        <v>0</v>
      </c>
      <c r="H15" s="6">
        <v>0</v>
      </c>
      <c r="I15" s="6">
        <v>0</v>
      </c>
      <c r="J15" s="31">
        <v>40000</v>
      </c>
      <c r="K15" s="7" cm="1">
        <f t="array" ref="K15">SUM(Entrada[[#This Row],[Valor]]*Entrada[[#This Row],[Talla XS]:[Talla 2XL]])</f>
        <v>40000</v>
      </c>
    </row>
    <row r="16" spans="1:11" x14ac:dyDescent="0.3">
      <c r="A16" s="38">
        <v>46037</v>
      </c>
      <c r="B16" s="2" t="s">
        <v>351</v>
      </c>
      <c r="C16" s="9" t="str">
        <f>VLOOKUP(Entrada[[#This Row],[Código]],Inventario[],2,FALSE)</f>
        <v>MANCHESTER UNITED 2008</v>
      </c>
      <c r="D16" s="6">
        <v>0</v>
      </c>
      <c r="E16" s="6">
        <v>0</v>
      </c>
      <c r="F16" s="6">
        <v>0</v>
      </c>
      <c r="G16" s="6">
        <v>0</v>
      </c>
      <c r="H16" s="6">
        <v>1</v>
      </c>
      <c r="I16" s="6">
        <v>0</v>
      </c>
      <c r="J16" s="31">
        <v>40000</v>
      </c>
      <c r="K16" s="7" cm="1">
        <f t="array" ref="K16">SUM(Entrada[[#This Row],[Valor]]*Entrada[[#This Row],[Talla XS]:[Talla 2XL]])</f>
        <v>40000</v>
      </c>
    </row>
    <row r="17" spans="1:11" x14ac:dyDescent="0.3">
      <c r="A17" s="38">
        <v>46037</v>
      </c>
      <c r="B17" s="2" t="s">
        <v>238</v>
      </c>
      <c r="C17" s="9" t="str">
        <f>VLOOKUP(Entrada[[#This Row],[Código]],Inventario[],2,FALSE)</f>
        <v>COL ITALIA 90 AMARILLA</v>
      </c>
      <c r="D17" s="6">
        <v>0</v>
      </c>
      <c r="E17" s="6">
        <v>2</v>
      </c>
      <c r="F17" s="6">
        <v>4</v>
      </c>
      <c r="G17" s="6">
        <v>4</v>
      </c>
      <c r="H17" s="6">
        <v>2</v>
      </c>
      <c r="I17" s="6">
        <v>0</v>
      </c>
      <c r="J17" s="31">
        <v>55000</v>
      </c>
      <c r="K17" s="7" cm="1">
        <f t="array" ref="K17">SUM(Entrada[[#This Row],[Valor]]*Entrada[[#This Row],[Talla XS]:[Talla 2XL]])</f>
        <v>660000</v>
      </c>
    </row>
    <row r="18" spans="1:11" x14ac:dyDescent="0.3">
      <c r="A18" s="38">
        <v>46037</v>
      </c>
      <c r="B18" s="2" t="s">
        <v>453</v>
      </c>
      <c r="C18" s="9" t="str">
        <f>VLOOKUP(Entrada[[#This Row],[Código]],Inventario[],2,FALSE)</f>
        <v>ONCE CALDAS</v>
      </c>
      <c r="D18" s="6">
        <v>0</v>
      </c>
      <c r="E18" s="6">
        <v>2</v>
      </c>
      <c r="F18" s="6">
        <v>4</v>
      </c>
      <c r="G18" s="6">
        <v>5</v>
      </c>
      <c r="H18" s="6">
        <v>1</v>
      </c>
      <c r="I18" s="6">
        <v>0</v>
      </c>
      <c r="J18" s="31">
        <v>30000</v>
      </c>
      <c r="K18" s="7" cm="1">
        <f t="array" ref="K18">SUM(Entrada[[#This Row],[Valor]]*Entrada[[#This Row],[Talla XS]:[Talla 2XL]])</f>
        <v>360000</v>
      </c>
    </row>
    <row r="19" spans="1:11" x14ac:dyDescent="0.3">
      <c r="A19" s="38">
        <v>46037</v>
      </c>
      <c r="B19" s="2" t="s">
        <v>38</v>
      </c>
      <c r="C19" s="9" t="str">
        <f>VLOOKUP(Entrada[[#This Row],[Código]],Inventario[],2,FALSE)</f>
        <v xml:space="preserve">COL 2026 AMARILLA 1.1 HOMBRE </v>
      </c>
      <c r="D19" s="6">
        <v>0</v>
      </c>
      <c r="E19" s="6">
        <v>2</v>
      </c>
      <c r="F19" s="6">
        <v>3</v>
      </c>
      <c r="G19" s="6">
        <v>3</v>
      </c>
      <c r="H19" s="6">
        <v>2</v>
      </c>
      <c r="I19" s="6">
        <v>2</v>
      </c>
      <c r="J19" s="31">
        <v>39000</v>
      </c>
      <c r="K19" s="7" cm="1">
        <f t="array" ref="K19">SUM(Entrada[[#This Row],[Valor]]*Entrada[[#This Row],[Talla XS]:[Talla 2XL]])</f>
        <v>468000</v>
      </c>
    </row>
    <row r="20" spans="1:11" x14ac:dyDescent="0.3">
      <c r="A20" s="38">
        <v>46037</v>
      </c>
      <c r="B20" s="2" t="s">
        <v>374</v>
      </c>
      <c r="C20" s="9" t="str">
        <f>VLOOKUP(Entrada[[#This Row],[Código]],Inventario[],2,FALSE)</f>
        <v>MUSCULOSA RIVER</v>
      </c>
      <c r="D20" s="6">
        <v>0</v>
      </c>
      <c r="E20" s="6">
        <v>1</v>
      </c>
      <c r="F20" s="6">
        <v>0</v>
      </c>
      <c r="G20" s="6">
        <v>0</v>
      </c>
      <c r="H20" s="6">
        <v>0</v>
      </c>
      <c r="I20" s="6">
        <v>1</v>
      </c>
      <c r="J20" s="31">
        <v>0</v>
      </c>
      <c r="K20" s="7" cm="1">
        <f t="array" ref="K20">SUM(Entrada[[#This Row],[Valor]]*Entrada[[#This Row],[Talla XS]:[Talla 2XL]])</f>
        <v>0</v>
      </c>
    </row>
    <row r="21" spans="1:11" x14ac:dyDescent="0.3">
      <c r="A21" s="38">
        <v>46037</v>
      </c>
      <c r="B21" s="2" t="s">
        <v>454</v>
      </c>
      <c r="C21" s="9" t="str">
        <f>VLOOKUP(Entrada[[#This Row],[Código]],Inventario[],2,FALSE)</f>
        <v>AMERICA LE COQ</v>
      </c>
      <c r="D21" s="6">
        <v>0</v>
      </c>
      <c r="E21" s="6">
        <v>4</v>
      </c>
      <c r="F21" s="6">
        <v>6</v>
      </c>
      <c r="G21" s="6">
        <v>8</v>
      </c>
      <c r="H21" s="6">
        <v>6</v>
      </c>
      <c r="I21" s="6">
        <v>0</v>
      </c>
      <c r="J21" s="31">
        <v>0</v>
      </c>
      <c r="K21" s="7" cm="1">
        <f t="array" ref="K21">SUM(Entrada[[#This Row],[Valor]]*Entrada[[#This Row],[Talla XS]:[Talla 2XL]])</f>
        <v>0</v>
      </c>
    </row>
    <row r="22" spans="1:11" x14ac:dyDescent="0.3">
      <c r="A22" s="38">
        <v>46037</v>
      </c>
      <c r="B22" s="2" t="s">
        <v>38</v>
      </c>
      <c r="C22" s="9" t="str">
        <f>VLOOKUP(Entrada[[#This Row],[Código]],Inventario[],2,FALSE)</f>
        <v xml:space="preserve">COL 2026 AMARILLA 1.1 HOMBRE </v>
      </c>
      <c r="D22" s="6">
        <v>0</v>
      </c>
      <c r="E22" s="6">
        <v>0</v>
      </c>
      <c r="F22" s="6">
        <v>4</v>
      </c>
      <c r="G22" s="6">
        <v>1</v>
      </c>
      <c r="H22" s="6">
        <v>0</v>
      </c>
      <c r="I22" s="6">
        <v>0</v>
      </c>
      <c r="J22" s="31">
        <v>0</v>
      </c>
      <c r="K22" s="7" cm="1">
        <f t="array" ref="K22">SUM(Entrada[[#This Row],[Valor]]*Entrada[[#This Row],[Talla XS]:[Talla 2XL]])</f>
        <v>0</v>
      </c>
    </row>
    <row r="23" spans="1:11" x14ac:dyDescent="0.3">
      <c r="A23" s="38">
        <v>46038</v>
      </c>
      <c r="B23" s="2" t="s">
        <v>43</v>
      </c>
      <c r="C23" s="9" t="str">
        <f>VLOOKUP(Entrada[[#This Row],[Código]],Inventario[],2,FALSE)</f>
        <v xml:space="preserve">COL CENTENARIO BLANCA HOMBRE </v>
      </c>
      <c r="D23" s="6">
        <v>0</v>
      </c>
      <c r="E23" s="6">
        <v>4</v>
      </c>
      <c r="F23" s="6">
        <v>5</v>
      </c>
      <c r="G23" s="6">
        <v>10</v>
      </c>
      <c r="H23" s="6">
        <v>21</v>
      </c>
      <c r="I23" s="6">
        <v>34</v>
      </c>
      <c r="J23" s="31">
        <v>0</v>
      </c>
      <c r="K23" s="7" cm="1">
        <f t="array" ref="K23">SUM(Entrada[[#This Row],[Valor]]*Entrada[[#This Row],[Talla XS]:[Talla 2XL]])</f>
        <v>0</v>
      </c>
    </row>
    <row r="24" spans="1:11" x14ac:dyDescent="0.3">
      <c r="A24" s="38">
        <v>46038</v>
      </c>
      <c r="B24" s="2" t="s">
        <v>44</v>
      </c>
      <c r="C24" s="9" t="str">
        <f>VLOOKUP(Entrada[[#This Row],[Código]],Inventario[],2,FALSE)</f>
        <v xml:space="preserve">COL CENTENARIO NEGRA HOMBRE </v>
      </c>
      <c r="D24" s="6">
        <v>0</v>
      </c>
      <c r="E24" s="6">
        <v>9</v>
      </c>
      <c r="F24" s="6">
        <v>9</v>
      </c>
      <c r="G24" s="6">
        <v>7</v>
      </c>
      <c r="H24" s="6">
        <v>6</v>
      </c>
      <c r="I24" s="6">
        <v>9</v>
      </c>
      <c r="J24" s="31">
        <v>0</v>
      </c>
      <c r="K24" s="7" cm="1">
        <f t="array" ref="K24">SUM(Entrada[[#This Row],[Valor]]*Entrada[[#This Row],[Talla XS]:[Talla 2XL]])</f>
        <v>0</v>
      </c>
    </row>
    <row r="25" spans="1:11" x14ac:dyDescent="0.3">
      <c r="A25" s="38">
        <v>46038</v>
      </c>
      <c r="B25" s="2" t="s">
        <v>235</v>
      </c>
      <c r="C25" s="9" t="str">
        <f>VLOOKUP(Entrada[[#This Row],[Código]],Inventario[],2,FALSE)</f>
        <v>COL 2025 NEGRA HOMBRE</v>
      </c>
      <c r="D25" s="6">
        <v>0</v>
      </c>
      <c r="E25" s="6">
        <v>3</v>
      </c>
      <c r="F25" s="6">
        <v>0</v>
      </c>
      <c r="G25" s="6">
        <v>4</v>
      </c>
      <c r="H25" s="6">
        <v>5</v>
      </c>
      <c r="I25" s="6">
        <v>9</v>
      </c>
      <c r="J25" s="31">
        <v>0</v>
      </c>
      <c r="K25" s="7" cm="1">
        <f t="array" ref="K25">SUM(Entrada[[#This Row],[Valor]]*Entrada[[#This Row],[Talla XS]:[Talla 2XL]])</f>
        <v>0</v>
      </c>
    </row>
    <row r="26" spans="1:11" x14ac:dyDescent="0.3">
      <c r="A26" s="38">
        <v>46038</v>
      </c>
      <c r="B26" s="2" t="s">
        <v>41</v>
      </c>
      <c r="C26" s="9" t="str">
        <f>VLOOKUP(Entrada[[#This Row],[Código]],Inventario[],2,FALSE)</f>
        <v>COL 2026 AMARILLA FAN HOMBRE</v>
      </c>
      <c r="D26" s="6">
        <v>0</v>
      </c>
      <c r="E26" s="6">
        <v>1</v>
      </c>
      <c r="F26" s="6">
        <v>1</v>
      </c>
      <c r="G26" s="6">
        <v>2</v>
      </c>
      <c r="H26" s="6">
        <v>0</v>
      </c>
      <c r="I26" s="6">
        <v>0</v>
      </c>
      <c r="J26" s="31">
        <v>0</v>
      </c>
      <c r="K26" s="7" cm="1">
        <f t="array" ref="K26">SUM(Entrada[[#This Row],[Valor]]*Entrada[[#This Row],[Talla XS]:[Talla 2XL]])</f>
        <v>0</v>
      </c>
    </row>
    <row r="27" spans="1:11" x14ac:dyDescent="0.3">
      <c r="A27" s="38">
        <v>46038</v>
      </c>
      <c r="B27" s="2" t="s">
        <v>244</v>
      </c>
      <c r="C27" s="9" t="str">
        <f>VLOOKUP(Entrada[[#This Row],[Código]],Inventario[],2,FALSE)</f>
        <v>NACIONAL 2025-2026 BORDADA HOMBRE VERDE</v>
      </c>
      <c r="D27" s="6">
        <v>0</v>
      </c>
      <c r="E27" s="6">
        <v>13</v>
      </c>
      <c r="F27" s="6">
        <v>39</v>
      </c>
      <c r="G27" s="6">
        <v>31</v>
      </c>
      <c r="H27" s="6">
        <v>10</v>
      </c>
      <c r="I27" s="6">
        <v>16</v>
      </c>
      <c r="J27" s="31">
        <v>0</v>
      </c>
      <c r="K27" s="7" cm="1">
        <f t="array" ref="K27">SUM(Entrada[[#This Row],[Valor]]*Entrada[[#This Row],[Talla XS]:[Talla 2XL]])</f>
        <v>0</v>
      </c>
    </row>
    <row r="28" spans="1:11" x14ac:dyDescent="0.3">
      <c r="A28" s="38">
        <v>46038</v>
      </c>
      <c r="B28" s="2" t="s">
        <v>55</v>
      </c>
      <c r="C28" s="9" t="str">
        <f>VLOOKUP(Entrada[[#This Row],[Código]],Inventario[],2,FALSE)</f>
        <v xml:space="preserve">COL POLO ROJO </v>
      </c>
      <c r="D28" s="6">
        <v>0</v>
      </c>
      <c r="E28" s="6">
        <v>6</v>
      </c>
      <c r="F28" s="6">
        <v>5</v>
      </c>
      <c r="G28" s="6">
        <v>0</v>
      </c>
      <c r="H28" s="6">
        <v>0</v>
      </c>
      <c r="I28" s="6">
        <v>0</v>
      </c>
      <c r="J28" s="31">
        <v>0</v>
      </c>
      <c r="K28" s="7" cm="1">
        <f t="array" ref="K28">SUM(Entrada[[#This Row],[Valor]]*Entrada[[#This Row],[Talla XS]:[Talla 2XL]])</f>
        <v>0</v>
      </c>
    </row>
    <row r="29" spans="1:11" x14ac:dyDescent="0.3">
      <c r="A29" s="38">
        <v>46038</v>
      </c>
      <c r="B29" s="2" t="s">
        <v>54</v>
      </c>
      <c r="C29" s="9" t="str">
        <f>VLOOKUP(Entrada[[#This Row],[Código]],Inventario[],2,FALSE)</f>
        <v xml:space="preserve">COL POLO NARANJA </v>
      </c>
      <c r="D29" s="6">
        <v>0</v>
      </c>
      <c r="E29" s="6">
        <v>1</v>
      </c>
      <c r="F29" s="6">
        <v>3</v>
      </c>
      <c r="G29" s="6">
        <v>1</v>
      </c>
      <c r="H29" s="6">
        <v>0</v>
      </c>
      <c r="I29" s="6">
        <v>0</v>
      </c>
      <c r="J29" s="31">
        <v>0</v>
      </c>
      <c r="K29" s="7" cm="1">
        <f t="array" ref="K29">SUM(Entrada[[#This Row],[Valor]]*Entrada[[#This Row],[Talla XS]:[Talla 2XL]])</f>
        <v>0</v>
      </c>
    </row>
    <row r="30" spans="1:11" x14ac:dyDescent="0.3">
      <c r="A30" s="38">
        <v>46038</v>
      </c>
      <c r="B30" s="2" t="s">
        <v>56</v>
      </c>
      <c r="C30" s="9" t="str">
        <f>VLOOKUP(Entrada[[#This Row],[Código]],Inventario[],2,FALSE)</f>
        <v xml:space="preserve">COL POLO NEGRO </v>
      </c>
      <c r="D30" s="6">
        <v>0</v>
      </c>
      <c r="E30" s="6">
        <v>0</v>
      </c>
      <c r="F30" s="6">
        <v>0</v>
      </c>
      <c r="G30" s="6">
        <v>2</v>
      </c>
      <c r="H30" s="6">
        <v>1</v>
      </c>
      <c r="I30" s="6">
        <v>0</v>
      </c>
      <c r="J30" s="31">
        <v>0</v>
      </c>
      <c r="K30" s="7" cm="1">
        <f t="array" ref="K30">SUM(Entrada[[#This Row],[Valor]]*Entrada[[#This Row],[Talla XS]:[Talla 2XL]])</f>
        <v>0</v>
      </c>
    </row>
    <row r="31" spans="1:11" x14ac:dyDescent="0.3">
      <c r="A31" s="38">
        <v>46038</v>
      </c>
      <c r="B31" s="2" t="s">
        <v>57</v>
      </c>
      <c r="C31" s="9" t="str">
        <f>VLOOKUP(Entrada[[#This Row],[Código]],Inventario[],2,FALSE)</f>
        <v xml:space="preserve">COL POLO BLANCO </v>
      </c>
      <c r="D31" s="6">
        <v>0</v>
      </c>
      <c r="E31" s="6">
        <v>0</v>
      </c>
      <c r="F31" s="6">
        <v>0</v>
      </c>
      <c r="G31" s="6">
        <v>3</v>
      </c>
      <c r="H31" s="6">
        <v>1</v>
      </c>
      <c r="I31" s="6">
        <v>0</v>
      </c>
      <c r="J31" s="31">
        <v>0</v>
      </c>
      <c r="K31" s="7" cm="1">
        <f t="array" ref="K31">SUM(Entrada[[#This Row],[Valor]]*Entrada[[#This Row],[Talla XS]:[Talla 2XL]])</f>
        <v>0</v>
      </c>
    </row>
    <row r="32" spans="1:11" x14ac:dyDescent="0.3">
      <c r="A32" s="38">
        <v>46038</v>
      </c>
      <c r="B32" s="2" t="s">
        <v>230</v>
      </c>
      <c r="C32" s="9" t="str">
        <f>VLOOKUP(Entrada[[#This Row],[Código]],Inventario[],2,FALSE)</f>
        <v>COL 100 AÑOS ESPECIAL BLANCA</v>
      </c>
      <c r="D32" s="6">
        <v>0</v>
      </c>
      <c r="E32" s="6">
        <v>1</v>
      </c>
      <c r="F32" s="6">
        <v>2</v>
      </c>
      <c r="G32" s="6">
        <v>2</v>
      </c>
      <c r="H32" s="6">
        <v>0</v>
      </c>
      <c r="I32" s="6">
        <v>0</v>
      </c>
      <c r="J32" s="31">
        <v>0</v>
      </c>
      <c r="K32" s="7" cm="1">
        <f t="array" ref="K32">SUM(Entrada[[#This Row],[Valor]]*Entrada[[#This Row],[Talla XS]:[Talla 2XL]])</f>
        <v>0</v>
      </c>
    </row>
    <row r="33" spans="1:11" x14ac:dyDescent="0.3">
      <c r="A33" s="38">
        <v>46038</v>
      </c>
      <c r="B33" s="2" t="s">
        <v>45</v>
      </c>
      <c r="C33" s="9" t="str">
        <f>VLOOKUP(Entrada[[#This Row],[Código]],Inventario[],2,FALSE)</f>
        <v xml:space="preserve">COL CENTENARIO BLANCA HOMBRE 1.1 </v>
      </c>
      <c r="D33" s="6">
        <v>1</v>
      </c>
      <c r="E33" s="6">
        <v>0</v>
      </c>
      <c r="F33" s="6">
        <v>4</v>
      </c>
      <c r="G33" s="6">
        <v>5</v>
      </c>
      <c r="H33" s="6">
        <v>12</v>
      </c>
      <c r="I33" s="6">
        <v>1</v>
      </c>
      <c r="J33" s="31">
        <v>0</v>
      </c>
      <c r="K33" s="7" cm="1">
        <f t="array" ref="K33">SUM(Entrada[[#This Row],[Valor]]*Entrada[[#This Row],[Talla XS]:[Talla 2XL]])</f>
        <v>0</v>
      </c>
    </row>
    <row r="34" spans="1:11" x14ac:dyDescent="0.3">
      <c r="A34" s="38">
        <v>46038</v>
      </c>
      <c r="B34" s="2" t="s">
        <v>52</v>
      </c>
      <c r="C34" s="9" t="str">
        <f>VLOOKUP(Entrada[[#This Row],[Código]],Inventario[],2,FALSE)</f>
        <v>COL VINTAGE HOMBRE</v>
      </c>
      <c r="D34" s="6">
        <v>0</v>
      </c>
      <c r="E34" s="6">
        <v>4</v>
      </c>
      <c r="F34" s="6">
        <v>6</v>
      </c>
      <c r="G34" s="6">
        <v>7</v>
      </c>
      <c r="H34" s="6">
        <v>5</v>
      </c>
      <c r="I34" s="6">
        <v>0</v>
      </c>
      <c r="J34" s="31">
        <v>0</v>
      </c>
      <c r="K34" s="7" cm="1">
        <f t="array" ref="K34">SUM(Entrada[[#This Row],[Valor]]*Entrada[[#This Row],[Talla XS]:[Talla 2XL]])</f>
        <v>0</v>
      </c>
    </row>
    <row r="35" spans="1:11" x14ac:dyDescent="0.3">
      <c r="A35" s="38">
        <v>46038</v>
      </c>
      <c r="B35" s="2" t="s">
        <v>61</v>
      </c>
      <c r="C35" s="9" t="str">
        <f>VLOOKUP(Entrada[[#This Row],[Código]],Inventario[],2,FALSE)</f>
        <v xml:space="preserve">COL EDICIÓN ESPECIAL AZUL </v>
      </c>
      <c r="D35" s="6">
        <v>0</v>
      </c>
      <c r="E35" s="6">
        <v>2</v>
      </c>
      <c r="F35" s="6">
        <v>11</v>
      </c>
      <c r="G35" s="6">
        <v>12</v>
      </c>
      <c r="H35" s="6">
        <v>5</v>
      </c>
      <c r="I35" s="6">
        <v>0</v>
      </c>
      <c r="J35" s="31">
        <v>0</v>
      </c>
      <c r="K35" s="7" cm="1">
        <f t="array" ref="K35">SUM(Entrada[[#This Row],[Valor]]*Entrada[[#This Row],[Talla XS]:[Talla 2XL]])</f>
        <v>0</v>
      </c>
    </row>
    <row r="36" spans="1:11" x14ac:dyDescent="0.3">
      <c r="A36" s="38">
        <v>46038</v>
      </c>
      <c r="B36" s="2" t="s">
        <v>418</v>
      </c>
      <c r="C36" s="9" t="str">
        <f>VLOOKUP(Entrada[[#This Row],[Código]],Inventario[],2,FALSE)</f>
        <v>CAJAS COLOMBIA</v>
      </c>
      <c r="D36" s="6">
        <v>2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31">
        <v>0</v>
      </c>
      <c r="K36" s="7" cm="1">
        <f t="array" ref="K36">SUM(Entrada[[#This Row],[Valor]]*Entrada[[#This Row],[Talla XS]:[Talla 2XL]])</f>
        <v>0</v>
      </c>
    </row>
    <row r="37" spans="1:11" x14ac:dyDescent="0.3">
      <c r="A37" s="38">
        <v>46038</v>
      </c>
      <c r="B37" s="2" t="s">
        <v>422</v>
      </c>
      <c r="C37" s="9" t="str">
        <f>VLOOKUP(Entrada[[#This Row],[Código]],Inventario[],2,FALSE)</f>
        <v>CAJAS COLOMBIA TOP</v>
      </c>
      <c r="D37" s="6">
        <v>5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31">
        <v>0</v>
      </c>
      <c r="K37" s="7" cm="1">
        <f t="array" ref="K37">SUM(Entrada[[#This Row],[Valor]]*Entrada[[#This Row],[Talla XS]:[Talla 2XL]])</f>
        <v>0</v>
      </c>
    </row>
    <row r="38" spans="1:11" x14ac:dyDescent="0.3">
      <c r="A38" s="38">
        <v>46038</v>
      </c>
      <c r="B38" s="2" t="s">
        <v>43</v>
      </c>
      <c r="C38" s="9" t="str">
        <f>VLOOKUP(Entrada[[#This Row],[Código]],Inventario[],2,FALSE)</f>
        <v xml:space="preserve">COL CENTENARIO BLANCA HOMBRE </v>
      </c>
      <c r="D38" s="6">
        <v>0</v>
      </c>
      <c r="E38" s="6">
        <v>3</v>
      </c>
      <c r="F38" s="6">
        <v>9</v>
      </c>
      <c r="G38" s="6">
        <v>7</v>
      </c>
      <c r="H38" s="6">
        <v>3</v>
      </c>
      <c r="I38" s="6">
        <v>2</v>
      </c>
      <c r="J38" s="31">
        <v>24000</v>
      </c>
      <c r="K38" s="7" cm="1">
        <f t="array" ref="K38">SUM(Entrada[[#This Row],[Valor]]*Entrada[[#This Row],[Talla XS]:[Talla 2XL]])</f>
        <v>576000</v>
      </c>
    </row>
    <row r="39" spans="1:11" x14ac:dyDescent="0.3">
      <c r="A39" s="38">
        <v>46038</v>
      </c>
      <c r="B39" s="2" t="s">
        <v>47</v>
      </c>
      <c r="C39" s="9" t="str">
        <f>VLOOKUP(Entrada[[#This Row],[Código]],Inventario[],2,FALSE)</f>
        <v xml:space="preserve">COL CENTENARIO BLANCA MUJER </v>
      </c>
      <c r="D39" s="6">
        <v>2</v>
      </c>
      <c r="E39" s="6">
        <v>7</v>
      </c>
      <c r="F39" s="6">
        <v>10</v>
      </c>
      <c r="G39" s="6">
        <v>10</v>
      </c>
      <c r="H39" s="6">
        <v>9</v>
      </c>
      <c r="I39" s="6">
        <v>0</v>
      </c>
      <c r="J39" s="31">
        <v>24000</v>
      </c>
      <c r="K39" s="7" cm="1">
        <f t="array" ref="K39">SUM(Entrada[[#This Row],[Valor]]*Entrada[[#This Row],[Talla XS]:[Talla 2XL]])</f>
        <v>912000</v>
      </c>
    </row>
    <row r="40" spans="1:11" x14ac:dyDescent="0.3">
      <c r="A40" s="38">
        <v>46038</v>
      </c>
      <c r="B40" s="2" t="s">
        <v>50</v>
      </c>
      <c r="C40" s="9" t="str">
        <f>VLOOKUP(Entrada[[#This Row],[Código]],Inventario[],2,FALSE)</f>
        <v xml:space="preserve">COL CENTENARIO BLANCA NIÑO </v>
      </c>
      <c r="D40" s="6">
        <v>4</v>
      </c>
      <c r="E40" s="6">
        <v>5</v>
      </c>
      <c r="F40" s="6">
        <v>6</v>
      </c>
      <c r="G40" s="6">
        <v>4</v>
      </c>
      <c r="H40" s="6">
        <v>10</v>
      </c>
      <c r="I40" s="6">
        <v>10</v>
      </c>
      <c r="J40" s="31">
        <v>26000</v>
      </c>
      <c r="K40" s="7" cm="1">
        <f t="array" ref="K40">SUM(Entrada[[#This Row],[Valor]]*Entrada[[#This Row],[Talla XS]:[Talla 2XL]])</f>
        <v>1014000</v>
      </c>
    </row>
    <row r="41" spans="1:11" x14ac:dyDescent="0.3">
      <c r="A41" s="38">
        <v>46038</v>
      </c>
      <c r="B41" s="2" t="s">
        <v>42</v>
      </c>
      <c r="C41" s="9" t="str">
        <f>VLOOKUP(Entrada[[#This Row],[Código]],Inventario[],2,FALSE)</f>
        <v>COL 2026 AMARILLA FAN MUJER</v>
      </c>
      <c r="D41" s="6">
        <v>0</v>
      </c>
      <c r="E41" s="6">
        <v>1</v>
      </c>
      <c r="F41" s="6">
        <v>2</v>
      </c>
      <c r="G41" s="6">
        <v>0</v>
      </c>
      <c r="H41" s="6">
        <v>2</v>
      </c>
      <c r="I41" s="6">
        <v>0</v>
      </c>
      <c r="J41" s="31">
        <v>0</v>
      </c>
      <c r="K41" s="7" cm="1">
        <f t="array" ref="K41">SUM(Entrada[[#This Row],[Valor]]*Entrada[[#This Row],[Talla XS]:[Talla 2XL]])</f>
        <v>0</v>
      </c>
    </row>
    <row r="42" spans="1:11" x14ac:dyDescent="0.3">
      <c r="A42" s="38">
        <v>46038</v>
      </c>
      <c r="B42" s="2" t="s">
        <v>456</v>
      </c>
      <c r="C42" s="9" t="str">
        <f>VLOOKUP(Entrada[[#This Row],[Código]],Inventario[],2,FALSE)</f>
        <v>MILLOS ROSADA HOMBRE</v>
      </c>
      <c r="D42" s="6">
        <v>0</v>
      </c>
      <c r="E42" s="6">
        <v>2</v>
      </c>
      <c r="F42" s="6">
        <v>4</v>
      </c>
      <c r="G42" s="6">
        <v>4</v>
      </c>
      <c r="H42" s="6">
        <v>2</v>
      </c>
      <c r="I42" s="6">
        <v>0</v>
      </c>
      <c r="J42" s="31">
        <v>0</v>
      </c>
      <c r="K42" s="7" cm="1">
        <f t="array" ref="K42">SUM(Entrada[[#This Row],[Valor]]*Entrada[[#This Row],[Talla XS]:[Talla 2XL]])</f>
        <v>0</v>
      </c>
    </row>
    <row r="43" spans="1:11" x14ac:dyDescent="0.3">
      <c r="A43" s="38">
        <v>46038</v>
      </c>
      <c r="B43" s="2" t="s">
        <v>457</v>
      </c>
      <c r="C43" s="9" t="str">
        <f>VLOOKUP(Entrada[[#This Row],[Código]],Inventario[],2,FALSE)</f>
        <v>MILLOS ROSADA MUJER</v>
      </c>
      <c r="D43" s="6">
        <v>0</v>
      </c>
      <c r="E43" s="6">
        <v>5</v>
      </c>
      <c r="F43" s="6">
        <v>4</v>
      </c>
      <c r="G43" s="6">
        <v>2</v>
      </c>
      <c r="H43" s="6">
        <v>1</v>
      </c>
      <c r="I43" s="6">
        <v>0</v>
      </c>
      <c r="J43" s="31">
        <v>0</v>
      </c>
      <c r="K43" s="7" cm="1">
        <f t="array" ref="K43">SUM(Entrada[[#This Row],[Valor]]*Entrada[[#This Row],[Talla XS]:[Talla 2XL]])</f>
        <v>0</v>
      </c>
    </row>
    <row r="44" spans="1:11" x14ac:dyDescent="0.3">
      <c r="A44" s="38">
        <v>46038</v>
      </c>
      <c r="B44" s="2" t="s">
        <v>422</v>
      </c>
      <c r="C44" s="9" t="str">
        <f>VLOOKUP(Entrada[[#This Row],[Código]],Inventario[],2,FALSE)</f>
        <v>CAJAS COLOMBIA TOP</v>
      </c>
      <c r="D44" s="6">
        <v>100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31">
        <v>0</v>
      </c>
      <c r="K44" s="7" cm="1">
        <f t="array" ref="K44">SUM(Entrada[[#This Row],[Valor]]*Entrada[[#This Row],[Talla XS]:[Talla 2XL]])</f>
        <v>0</v>
      </c>
    </row>
    <row r="45" spans="1:11" x14ac:dyDescent="0.3">
      <c r="A45" s="38">
        <v>46038</v>
      </c>
      <c r="B45" s="2" t="s">
        <v>455</v>
      </c>
      <c r="C45" s="9" t="str">
        <f>VLOOKUP(Entrada[[#This Row],[Código]],Inventario[],2,FALSE)</f>
        <v>CAJAS MILLOS TOP</v>
      </c>
      <c r="D45" s="6">
        <v>50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31">
        <v>0</v>
      </c>
      <c r="K45" s="7" cm="1">
        <f t="array" ref="K45">SUM(Entrada[[#This Row],[Valor]]*Entrada[[#This Row],[Talla XS]:[Talla 2XL]])</f>
        <v>0</v>
      </c>
    </row>
    <row r="46" spans="1:11" x14ac:dyDescent="0.3">
      <c r="A46" s="38">
        <v>46038</v>
      </c>
      <c r="B46" s="2" t="s">
        <v>458</v>
      </c>
      <c r="C46" s="9" t="str">
        <f>VLOOKUP(Entrada[[#This Row],[Código]],Inventario[],2,FALSE)</f>
        <v>MILLOS ROSADA NIÑO</v>
      </c>
      <c r="D46" s="6">
        <v>2</v>
      </c>
      <c r="E46" s="6">
        <v>2</v>
      </c>
      <c r="F46" s="6">
        <v>2</v>
      </c>
      <c r="G46" s="6">
        <v>2</v>
      </c>
      <c r="H46" s="6">
        <v>2</v>
      </c>
      <c r="I46" s="6">
        <v>2</v>
      </c>
      <c r="J46" s="31">
        <v>0</v>
      </c>
      <c r="K46" s="7" cm="1">
        <f t="array" ref="K46">SUM(Entrada[[#This Row],[Valor]]*Entrada[[#This Row],[Talla XS]:[Talla 2XL]])</f>
        <v>0</v>
      </c>
    </row>
    <row r="47" spans="1:11" x14ac:dyDescent="0.3">
      <c r="A47" s="38">
        <v>46039</v>
      </c>
      <c r="B47" s="2" t="s">
        <v>39</v>
      </c>
      <c r="C47" s="9" t="str">
        <f>VLOOKUP(Entrada[[#This Row],[Código]],Inventario[],2,FALSE)</f>
        <v>COL 2026 AMARILLA 1.1 MUJER</v>
      </c>
      <c r="D47" s="6">
        <v>0</v>
      </c>
      <c r="E47" s="6">
        <v>0</v>
      </c>
      <c r="F47" s="6">
        <v>1</v>
      </c>
      <c r="G47" s="6">
        <v>1</v>
      </c>
      <c r="H47" s="6">
        <v>0</v>
      </c>
      <c r="I47" s="6">
        <v>0</v>
      </c>
      <c r="J47" s="31">
        <v>0</v>
      </c>
      <c r="K47" s="7" cm="1">
        <f t="array" ref="K47">SUM(Entrada[[#This Row],[Valor]]*Entrada[[#This Row],[Talla XS]:[Talla 2XL]])</f>
        <v>0</v>
      </c>
    </row>
    <row r="48" spans="1:11" x14ac:dyDescent="0.3">
      <c r="A48" s="38">
        <v>46039</v>
      </c>
      <c r="B48" s="2" t="s">
        <v>335</v>
      </c>
      <c r="C48" s="9" t="str">
        <f>VLOOKUP(Entrada[[#This Row],[Código]],Inventario[],2,FALSE)</f>
        <v xml:space="preserve">BAYER 2025 VISITANTE </v>
      </c>
      <c r="D48" s="6">
        <v>0</v>
      </c>
      <c r="E48" s="6">
        <v>0</v>
      </c>
      <c r="F48" s="6">
        <v>1</v>
      </c>
      <c r="G48" s="6">
        <v>0</v>
      </c>
      <c r="H48" s="6">
        <v>0</v>
      </c>
      <c r="I48" s="6">
        <v>0</v>
      </c>
      <c r="J48" s="31">
        <v>0</v>
      </c>
      <c r="K48" s="7" cm="1">
        <f t="array" ref="K48">SUM(Entrada[[#This Row],[Valor]]*Entrada[[#This Row],[Talla XS]:[Talla 2XL]])</f>
        <v>0</v>
      </c>
    </row>
    <row r="49" spans="1:11" x14ac:dyDescent="0.3">
      <c r="A49" s="38">
        <v>46039</v>
      </c>
      <c r="B49" s="2" t="s">
        <v>355</v>
      </c>
      <c r="C49" s="9" t="str">
        <f>VLOOKUP(Entrada[[#This Row],[Código]],Inventario[],2,FALSE)</f>
        <v xml:space="preserve">SANTA FE VISITANTE </v>
      </c>
      <c r="D49" s="6">
        <v>0</v>
      </c>
      <c r="E49" s="6">
        <v>0</v>
      </c>
      <c r="F49" s="6">
        <v>1</v>
      </c>
      <c r="G49" s="6">
        <v>0</v>
      </c>
      <c r="H49" s="6">
        <v>0</v>
      </c>
      <c r="I49" s="6">
        <v>0</v>
      </c>
      <c r="J49" s="31">
        <v>0</v>
      </c>
      <c r="K49" s="7" cm="1">
        <f t="array" ref="K49">SUM(Entrada[[#This Row],[Valor]]*Entrada[[#This Row],[Talla XS]:[Talla 2XL]])</f>
        <v>0</v>
      </c>
    </row>
    <row r="50" spans="1:11" x14ac:dyDescent="0.3">
      <c r="A50" s="38">
        <v>46040</v>
      </c>
      <c r="B50" s="2" t="s">
        <v>459</v>
      </c>
      <c r="C50" s="9" t="str">
        <f>VLOOKUP(Entrada[[#This Row],[Código]],Inventario[],2,FALSE)</f>
        <v>INTER MIAMI NIÑO NEGRO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1</v>
      </c>
      <c r="J50" s="31">
        <v>0</v>
      </c>
      <c r="K50" s="7" cm="1">
        <f t="array" ref="K50">SUM(Entrada[[#This Row],[Valor]]*Entrada[[#This Row],[Talla XS]:[Talla 2XL]])</f>
        <v>0</v>
      </c>
    </row>
    <row r="51" spans="1:11" x14ac:dyDescent="0.3">
      <c r="A51" s="38">
        <v>46040</v>
      </c>
      <c r="B51" s="2" t="s">
        <v>311</v>
      </c>
      <c r="C51" s="9" t="str">
        <f>VLOOKUP(Entrada[[#This Row],[Código]],Inventario[],2,FALSE)</f>
        <v xml:space="preserve">BARCA NIÑO 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</v>
      </c>
      <c r="J51" s="31">
        <v>0</v>
      </c>
      <c r="K51" s="7" cm="1">
        <f t="array" ref="K51">SUM(Entrada[[#This Row],[Valor]]*Entrada[[#This Row],[Talla XS]:[Talla 2XL]])</f>
        <v>0</v>
      </c>
    </row>
    <row r="52" spans="1:11" x14ac:dyDescent="0.3">
      <c r="A52" s="38">
        <v>46040</v>
      </c>
      <c r="B52" s="2" t="s">
        <v>380</v>
      </c>
      <c r="C52" s="9" t="str">
        <f>VLOOKUP(Entrada[[#This Row],[Código]],Inventario[],2,FALSE)</f>
        <v>SUDADERA NIÑO 100 AÑOS</v>
      </c>
      <c r="D52" s="6">
        <v>0</v>
      </c>
      <c r="E52" s="6">
        <v>0</v>
      </c>
      <c r="F52" s="6">
        <v>1</v>
      </c>
      <c r="G52" s="6">
        <v>0</v>
      </c>
      <c r="H52" s="6">
        <v>0</v>
      </c>
      <c r="I52" s="6">
        <v>0</v>
      </c>
      <c r="J52" s="31">
        <v>0</v>
      </c>
      <c r="K52" s="7" cm="1">
        <f t="array" ref="K52">SUM(Entrada[[#This Row],[Valor]]*Entrada[[#This Row],[Talla XS]:[Talla 2XL]])</f>
        <v>0</v>
      </c>
    </row>
    <row r="53" spans="1:11" x14ac:dyDescent="0.3">
      <c r="A53" s="38">
        <v>46040</v>
      </c>
      <c r="B53" s="2" t="s">
        <v>365</v>
      </c>
      <c r="C53" s="9" t="str">
        <f>VLOOKUP(Entrada[[#This Row],[Código]],Inventario[],2,FALSE)</f>
        <v>MILAN UNIFORME NEGRO 2007</v>
      </c>
      <c r="D53" s="6">
        <v>0</v>
      </c>
      <c r="E53" s="6">
        <v>0</v>
      </c>
      <c r="F53" s="6">
        <v>0</v>
      </c>
      <c r="G53" s="6">
        <v>0</v>
      </c>
      <c r="H53" s="6">
        <v>1</v>
      </c>
      <c r="I53" s="6">
        <v>0</v>
      </c>
      <c r="J53" s="31">
        <v>0</v>
      </c>
      <c r="K53" s="7" cm="1">
        <f t="array" ref="K53">SUM(Entrada[[#This Row],[Valor]]*Entrada[[#This Row],[Talla XS]:[Talla 2XL]])</f>
        <v>0</v>
      </c>
    </row>
    <row r="54" spans="1:11" x14ac:dyDescent="0.3">
      <c r="A54" s="38">
        <v>46040</v>
      </c>
      <c r="B54" s="2" t="s">
        <v>38</v>
      </c>
      <c r="C54" s="9" t="str">
        <f>VLOOKUP(Entrada[[#This Row],[Código]],Inventario[],2,FALSE)</f>
        <v xml:space="preserve">COL 2026 AMARILLA 1.1 HOMBRE </v>
      </c>
      <c r="D54" s="6">
        <v>0</v>
      </c>
      <c r="E54" s="6">
        <v>3</v>
      </c>
      <c r="F54" s="6">
        <v>1</v>
      </c>
      <c r="G54" s="6">
        <v>1</v>
      </c>
      <c r="H54" s="6">
        <v>0</v>
      </c>
      <c r="I54" s="6">
        <v>0</v>
      </c>
      <c r="J54" s="31">
        <v>0</v>
      </c>
      <c r="K54" s="7" cm="1">
        <f t="array" ref="K54">SUM(Entrada[[#This Row],[Valor]]*Entrada[[#This Row],[Talla XS]:[Talla 2XL]])</f>
        <v>0</v>
      </c>
    </row>
    <row r="55" spans="1:11" x14ac:dyDescent="0.3">
      <c r="A55" s="38">
        <v>46040</v>
      </c>
      <c r="B55" s="2" t="s">
        <v>59</v>
      </c>
      <c r="C55" s="9" t="str">
        <f>VLOOKUP(Entrada[[#This Row],[Código]],Inventario[],2,FALSE)</f>
        <v>COL GOLDEN BLACK  MUJER</v>
      </c>
      <c r="D55" s="6">
        <v>0</v>
      </c>
      <c r="E55" s="6">
        <v>2</v>
      </c>
      <c r="F55" s="6">
        <v>5</v>
      </c>
      <c r="G55" s="6">
        <v>5</v>
      </c>
      <c r="H55" s="6">
        <v>2</v>
      </c>
      <c r="I55" s="6">
        <v>0</v>
      </c>
      <c r="J55" s="31">
        <v>0</v>
      </c>
      <c r="K55" s="7" cm="1">
        <f t="array" ref="K55">SUM(Entrada[[#This Row],[Valor]]*Entrada[[#This Row],[Talla XS]:[Talla 2XL]])</f>
        <v>0</v>
      </c>
    </row>
    <row r="56" spans="1:11" x14ac:dyDescent="0.3">
      <c r="A56" s="38">
        <v>46040</v>
      </c>
      <c r="B56" s="2" t="s">
        <v>58</v>
      </c>
      <c r="C56" s="9" t="str">
        <f>VLOOKUP(Entrada[[#This Row],[Código]],Inventario[],2,FALSE)</f>
        <v>COL GOLDEN BLACK  HOMBRE</v>
      </c>
      <c r="D56" s="6">
        <v>0</v>
      </c>
      <c r="E56" s="6">
        <v>2</v>
      </c>
      <c r="F56" s="6">
        <v>1</v>
      </c>
      <c r="G56" s="6">
        <v>2</v>
      </c>
      <c r="H56" s="6">
        <v>1</v>
      </c>
      <c r="I56" s="6">
        <v>0</v>
      </c>
      <c r="J56" s="31">
        <v>0</v>
      </c>
      <c r="K56" s="7" cm="1">
        <f t="array" ref="K56">SUM(Entrada[[#This Row],[Valor]]*Entrada[[#This Row],[Talla XS]:[Talla 2XL]])</f>
        <v>0</v>
      </c>
    </row>
    <row r="57" spans="1:11" x14ac:dyDescent="0.3">
      <c r="A57" s="38">
        <v>46040</v>
      </c>
      <c r="B57" s="2" t="s">
        <v>48</v>
      </c>
      <c r="C57" s="9" t="str">
        <f>VLOOKUP(Entrada[[#This Row],[Código]],Inventario[],2,FALSE)</f>
        <v xml:space="preserve">COL CENTENARIO NEGRA MUJER </v>
      </c>
      <c r="D57" s="6">
        <v>0</v>
      </c>
      <c r="E57" s="6">
        <v>1</v>
      </c>
      <c r="F57" s="6">
        <v>1</v>
      </c>
      <c r="G57" s="6">
        <v>1</v>
      </c>
      <c r="H57" s="6">
        <v>1</v>
      </c>
      <c r="I57" s="6">
        <v>0</v>
      </c>
      <c r="J57" s="31">
        <v>0</v>
      </c>
      <c r="K57" s="7" cm="1">
        <f t="array" ref="K57">SUM(Entrada[[#This Row],[Valor]]*Entrada[[#This Row],[Talla XS]:[Talla 2XL]])</f>
        <v>0</v>
      </c>
    </row>
    <row r="58" spans="1:11" x14ac:dyDescent="0.3">
      <c r="A58" s="38">
        <v>46040</v>
      </c>
      <c r="B58" s="2" t="s">
        <v>234</v>
      </c>
      <c r="C58" s="9" t="str">
        <f>VLOOKUP(Entrada[[#This Row],[Código]],Inventario[],2,FALSE)</f>
        <v>COL FRANCIA 98</v>
      </c>
      <c r="D58" s="6">
        <v>0</v>
      </c>
      <c r="E58" s="6">
        <v>0</v>
      </c>
      <c r="F58" s="6">
        <v>0</v>
      </c>
      <c r="G58" s="6">
        <v>1</v>
      </c>
      <c r="H58" s="6">
        <v>1</v>
      </c>
      <c r="I58" s="6">
        <v>0</v>
      </c>
      <c r="J58" s="31">
        <v>0</v>
      </c>
      <c r="K58" s="7" cm="1">
        <f t="array" ref="K58">SUM(Entrada[[#This Row],[Valor]]*Entrada[[#This Row],[Talla XS]:[Talla 2XL]])</f>
        <v>0</v>
      </c>
    </row>
    <row r="59" spans="1:11" x14ac:dyDescent="0.3">
      <c r="A59" s="38">
        <v>46040</v>
      </c>
      <c r="B59" s="2" t="s">
        <v>269</v>
      </c>
      <c r="C59" s="9" t="str">
        <f>VLOOKUP(Entrada[[#This Row],[Código]],Inventario[],2,FALSE)</f>
        <v>MILLOS 2025-2026 SEGUNDA EQUIPACIÓN HOMBRE</v>
      </c>
      <c r="D59" s="6">
        <v>0</v>
      </c>
      <c r="E59" s="6">
        <v>0</v>
      </c>
      <c r="F59" s="6">
        <v>0</v>
      </c>
      <c r="G59" s="6">
        <v>1</v>
      </c>
      <c r="H59" s="6">
        <v>0</v>
      </c>
      <c r="I59" s="6">
        <v>0</v>
      </c>
      <c r="J59" s="31">
        <v>0</v>
      </c>
      <c r="K59" s="7" cm="1">
        <f t="array" ref="K59">SUM(Entrada[[#This Row],[Valor]]*Entrada[[#This Row],[Talla XS]:[Talla 2XL]])</f>
        <v>0</v>
      </c>
    </row>
    <row r="60" spans="1:11" x14ac:dyDescent="0.3">
      <c r="A60" s="38">
        <v>46040</v>
      </c>
      <c r="B60" s="2" t="s">
        <v>274</v>
      </c>
      <c r="C60" s="9" t="str">
        <f>VLOOKUP(Entrada[[#This Row],[Código]],Inventario[],2,FALSE)</f>
        <v>MILLOS FALCAO</v>
      </c>
      <c r="D60" s="6">
        <v>0</v>
      </c>
      <c r="E60" s="6">
        <v>0</v>
      </c>
      <c r="F60" s="6">
        <v>0</v>
      </c>
      <c r="G60" s="6">
        <v>1</v>
      </c>
      <c r="H60" s="6">
        <v>0</v>
      </c>
      <c r="I60" s="6">
        <v>0</v>
      </c>
      <c r="J60" s="31">
        <v>0</v>
      </c>
      <c r="K60" s="7" cm="1">
        <f t="array" ref="K60">SUM(Entrada[[#This Row],[Valor]]*Entrada[[#This Row],[Talla XS]:[Talla 2XL]])</f>
        <v>0</v>
      </c>
    </row>
    <row r="61" spans="1:11" x14ac:dyDescent="0.3">
      <c r="A61" s="38">
        <v>46040</v>
      </c>
      <c r="B61" s="2" t="s">
        <v>275</v>
      </c>
      <c r="C61" s="9" t="str">
        <f>VLOOKUP(Entrada[[#This Row],[Código]],Inventario[],2,FALSE)</f>
        <v xml:space="preserve">MILLOS UNIFORME </v>
      </c>
      <c r="D61" s="6">
        <v>0</v>
      </c>
      <c r="E61" s="6">
        <v>1</v>
      </c>
      <c r="F61" s="6">
        <v>0</v>
      </c>
      <c r="G61" s="6">
        <v>1</v>
      </c>
      <c r="H61" s="6">
        <v>0</v>
      </c>
      <c r="I61" s="6">
        <v>0</v>
      </c>
      <c r="J61" s="31">
        <v>0</v>
      </c>
      <c r="K61" s="7" cm="1">
        <f t="array" ref="K61">SUM(Entrada[[#This Row],[Valor]]*Entrada[[#This Row],[Talla XS]:[Talla 2XL]])</f>
        <v>0</v>
      </c>
    </row>
    <row r="62" spans="1:11" x14ac:dyDescent="0.3">
      <c r="A62" s="38">
        <v>46040</v>
      </c>
      <c r="B62" s="2" t="s">
        <v>276</v>
      </c>
      <c r="C62" s="9" t="str">
        <f>VLOOKUP(Entrada[[#This Row],[Código]],Inventario[],2,FALSE)</f>
        <v xml:space="preserve">MILLOS NEGRA </v>
      </c>
      <c r="D62" s="6">
        <v>0</v>
      </c>
      <c r="E62" s="6">
        <v>0</v>
      </c>
      <c r="F62" s="6">
        <v>0</v>
      </c>
      <c r="G62" s="6">
        <v>1</v>
      </c>
      <c r="H62" s="6">
        <v>0</v>
      </c>
      <c r="I62" s="6">
        <v>0</v>
      </c>
      <c r="J62" s="31">
        <v>0</v>
      </c>
      <c r="K62" s="7" cm="1">
        <f t="array" ref="K62">SUM(Entrada[[#This Row],[Valor]]*Entrada[[#This Row],[Talla XS]:[Talla 2XL]])</f>
        <v>0</v>
      </c>
    </row>
    <row r="63" spans="1:11" x14ac:dyDescent="0.3">
      <c r="A63" s="38">
        <v>46040</v>
      </c>
      <c r="B63" s="2" t="s">
        <v>290</v>
      </c>
      <c r="C63" s="9" t="str">
        <f>VLOOKUP(Entrada[[#This Row],[Código]],Inventario[],2,FALSE)</f>
        <v>REAL 2024 BLANCA</v>
      </c>
      <c r="D63" s="6">
        <v>0</v>
      </c>
      <c r="E63" s="6">
        <v>0</v>
      </c>
      <c r="F63" s="6">
        <v>0</v>
      </c>
      <c r="G63" s="6">
        <v>0</v>
      </c>
      <c r="H63" s="6">
        <v>1</v>
      </c>
      <c r="I63" s="6">
        <v>0</v>
      </c>
      <c r="J63" s="31">
        <v>0</v>
      </c>
      <c r="K63" s="7" cm="1">
        <f t="array" ref="K63">SUM(Entrada[[#This Row],[Valor]]*Entrada[[#This Row],[Talla XS]:[Talla 2XL]])</f>
        <v>0</v>
      </c>
    </row>
    <row r="64" spans="1:11" x14ac:dyDescent="0.3">
      <c r="A64" s="38">
        <v>46040</v>
      </c>
      <c r="B64" s="2" t="s">
        <v>305</v>
      </c>
      <c r="C64" s="9" t="str">
        <f>VLOOKUP(Entrada[[#This Row],[Código]],Inventario[],2,FALSE)</f>
        <v>BARCA 125</v>
      </c>
      <c r="D64" s="6">
        <v>0</v>
      </c>
      <c r="E64" s="6">
        <v>0</v>
      </c>
      <c r="F64" s="6">
        <v>1</v>
      </c>
      <c r="G64" s="6">
        <v>0</v>
      </c>
      <c r="H64" s="6">
        <v>0</v>
      </c>
      <c r="I64" s="6">
        <v>0</v>
      </c>
      <c r="J64" s="31">
        <v>0</v>
      </c>
      <c r="K64" s="7" cm="1">
        <f t="array" ref="K64">SUM(Entrada[[#This Row],[Valor]]*Entrada[[#This Row],[Talla XS]:[Talla 2XL]])</f>
        <v>0</v>
      </c>
    </row>
    <row r="65" spans="1:11" x14ac:dyDescent="0.3">
      <c r="A65" s="38">
        <v>46040</v>
      </c>
      <c r="B65" s="2" t="s">
        <v>321</v>
      </c>
      <c r="C65" s="9" t="str">
        <f>VLOOKUP(Entrada[[#This Row],[Código]],Inventario[],2,FALSE)</f>
        <v>ARGENTINA 2026</v>
      </c>
      <c r="D65" s="6">
        <v>0</v>
      </c>
      <c r="E65" s="6">
        <v>0</v>
      </c>
      <c r="F65" s="6">
        <v>0</v>
      </c>
      <c r="G65" s="6">
        <v>1</v>
      </c>
      <c r="H65" s="6">
        <v>1</v>
      </c>
      <c r="I65" s="6">
        <v>0</v>
      </c>
      <c r="J65" s="31">
        <v>0</v>
      </c>
      <c r="K65" s="7" cm="1">
        <f t="array" ref="K65">SUM(Entrada[[#This Row],[Valor]]*Entrada[[#This Row],[Talla XS]:[Talla 2XL]])</f>
        <v>0</v>
      </c>
    </row>
    <row r="66" spans="1:11" x14ac:dyDescent="0.3">
      <c r="A66" s="38">
        <v>46040</v>
      </c>
      <c r="B66" s="2" t="s">
        <v>324</v>
      </c>
      <c r="C66" s="9" t="str">
        <f>VLOOKUP(Entrada[[#This Row],[Código]],Inventario[],2,FALSE)</f>
        <v>ARGENTINA 2025 NIÑO LOCAL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1</v>
      </c>
      <c r="J66" s="31">
        <v>0</v>
      </c>
      <c r="K66" s="7" cm="1">
        <f t="array" ref="K66">SUM(Entrada[[#This Row],[Valor]]*Entrada[[#This Row],[Talla XS]:[Talla 2XL]])</f>
        <v>0</v>
      </c>
    </row>
    <row r="67" spans="1:11" x14ac:dyDescent="0.3">
      <c r="A67" s="38">
        <v>46040</v>
      </c>
      <c r="B67" s="2" t="s">
        <v>328</v>
      </c>
      <c r="C67" s="9" t="str">
        <f>VLOOKUP(Entrada[[#This Row],[Código]],Inventario[],2,FALSE)</f>
        <v>PSG</v>
      </c>
      <c r="D67" s="6">
        <v>0</v>
      </c>
      <c r="E67" s="6">
        <v>0</v>
      </c>
      <c r="F67" s="6">
        <v>0</v>
      </c>
      <c r="G67" s="6">
        <v>1</v>
      </c>
      <c r="H67" s="6">
        <v>0</v>
      </c>
      <c r="I67" s="6">
        <v>0</v>
      </c>
      <c r="J67" s="31">
        <v>0</v>
      </c>
      <c r="K67" s="7" cm="1">
        <f t="array" ref="K67">SUM(Entrada[[#This Row],[Valor]]*Entrada[[#This Row],[Talla XS]:[Talla 2XL]])</f>
        <v>0</v>
      </c>
    </row>
    <row r="68" spans="1:11" x14ac:dyDescent="0.3">
      <c r="A68" s="38">
        <v>46040</v>
      </c>
      <c r="B68" s="2" t="s">
        <v>349</v>
      </c>
      <c r="C68" s="9" t="str">
        <f>VLOOKUP(Entrada[[#This Row],[Código]],Inventario[],2,FALSE)</f>
        <v xml:space="preserve">TOLIMA 2025 VISITANTE </v>
      </c>
      <c r="D68" s="6">
        <v>0</v>
      </c>
      <c r="E68" s="6">
        <v>1</v>
      </c>
      <c r="F68" s="6">
        <v>0</v>
      </c>
      <c r="G68" s="6">
        <v>0</v>
      </c>
      <c r="H68" s="6">
        <v>0</v>
      </c>
      <c r="I68" s="6">
        <v>0</v>
      </c>
      <c r="J68" s="31">
        <v>0</v>
      </c>
      <c r="K68" s="7" cm="1">
        <f t="array" ref="K68">SUM(Entrada[[#This Row],[Valor]]*Entrada[[#This Row],[Talla XS]:[Talla 2XL]])</f>
        <v>0</v>
      </c>
    </row>
    <row r="69" spans="1:11" x14ac:dyDescent="0.3">
      <c r="A69" s="38">
        <v>46040</v>
      </c>
      <c r="B69" s="2" t="s">
        <v>371</v>
      </c>
      <c r="C69" s="9" t="str">
        <f>VLOOKUP(Entrada[[#This Row],[Código]],Inventario[],2,FALSE)</f>
        <v>MUSCULOSA REAL</v>
      </c>
      <c r="D69" s="6">
        <v>0</v>
      </c>
      <c r="E69" s="6">
        <v>0</v>
      </c>
      <c r="F69" s="6">
        <v>0</v>
      </c>
      <c r="G69" s="6">
        <v>1</v>
      </c>
      <c r="H69" s="6">
        <v>0</v>
      </c>
      <c r="I69" s="6">
        <v>0</v>
      </c>
      <c r="J69" s="31">
        <v>0</v>
      </c>
      <c r="K69" s="7" cm="1">
        <f t="array" ref="K69">SUM(Entrada[[#This Row],[Valor]]*Entrada[[#This Row],[Talla XS]:[Talla 2XL]])</f>
        <v>0</v>
      </c>
    </row>
    <row r="70" spans="1:11" x14ac:dyDescent="0.3">
      <c r="A70" s="38">
        <v>46040</v>
      </c>
      <c r="B70" s="2" t="s">
        <v>377</v>
      </c>
      <c r="C70" s="9" t="str">
        <f>VLOOKUP(Entrada[[#This Row],[Código]],Inventario[],2,FALSE)</f>
        <v>SEDA FRIA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1</v>
      </c>
      <c r="J70" s="31">
        <v>0</v>
      </c>
      <c r="K70" s="7" cm="1">
        <f t="array" ref="K70">SUM(Entrada[[#This Row],[Valor]]*Entrada[[#This Row],[Talla XS]:[Talla 2XL]])</f>
        <v>0</v>
      </c>
    </row>
    <row r="71" spans="1:11" x14ac:dyDescent="0.3">
      <c r="A71" s="38">
        <v>46040</v>
      </c>
      <c r="B71" s="2" t="s">
        <v>388</v>
      </c>
      <c r="C71" s="9" t="str">
        <f>VLOOKUP(Entrada[[#This Row],[Código]],Inventario[],2,FALSE)</f>
        <v>NFL</v>
      </c>
      <c r="D71" s="6">
        <v>0</v>
      </c>
      <c r="E71" s="6">
        <v>0</v>
      </c>
      <c r="F71" s="6">
        <v>0</v>
      </c>
      <c r="G71" s="6">
        <v>1</v>
      </c>
      <c r="H71" s="6">
        <v>0</v>
      </c>
      <c r="I71" s="6">
        <v>0</v>
      </c>
      <c r="J71" s="31">
        <v>0</v>
      </c>
      <c r="K71" s="7" cm="1">
        <f t="array" ref="K71">SUM(Entrada[[#This Row],[Valor]]*Entrada[[#This Row],[Talla XS]:[Talla 2XL]])</f>
        <v>0</v>
      </c>
    </row>
    <row r="72" spans="1:11" x14ac:dyDescent="0.3">
      <c r="A72" s="38">
        <v>46040</v>
      </c>
      <c r="B72" s="2" t="s">
        <v>416</v>
      </c>
      <c r="C72" s="9" t="str">
        <f>VLOOKUP(Entrada[[#This Row],[Código]],Inventario[],2,FALSE)</f>
        <v>CAJAS REAL</v>
      </c>
      <c r="D72" s="6">
        <v>20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31">
        <v>0</v>
      </c>
      <c r="K72" s="7" cm="1">
        <f t="array" ref="K72">SUM(Entrada[[#This Row],[Valor]]*Entrada[[#This Row],[Talla XS]:[Talla 2XL]])</f>
        <v>0</v>
      </c>
    </row>
    <row r="73" spans="1:11" x14ac:dyDescent="0.3">
      <c r="A73" s="38">
        <v>46040</v>
      </c>
      <c r="B73" s="2" t="s">
        <v>423</v>
      </c>
      <c r="C73" s="9" t="str">
        <f>VLOOKUP(Entrada[[#This Row],[Código]],Inventario[],2,FALSE)</f>
        <v>CAJAS CENTENARIO</v>
      </c>
      <c r="D73" s="6">
        <v>1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31">
        <v>0</v>
      </c>
      <c r="K73" s="7" cm="1">
        <f t="array" ref="K73">SUM(Entrada[[#This Row],[Valor]]*Entrada[[#This Row],[Talla XS]:[Talla 2XL]])</f>
        <v>0</v>
      </c>
    </row>
    <row r="74" spans="1:11" x14ac:dyDescent="0.3">
      <c r="A74" s="38">
        <v>46040</v>
      </c>
      <c r="B74" s="2" t="s">
        <v>447</v>
      </c>
      <c r="C74" s="9" t="str">
        <f>VLOOKUP(Entrada[[#This Row],[Código]],Inventario[],2,FALSE)</f>
        <v>BUFANDA COLOMBIA</v>
      </c>
      <c r="D74" s="6">
        <v>3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31">
        <v>0</v>
      </c>
      <c r="K74" s="7" cm="1">
        <f t="array" ref="K74">SUM(Entrada[[#This Row],[Valor]]*Entrada[[#This Row],[Talla XS]:[Talla 2XL]])</f>
        <v>0</v>
      </c>
    </row>
    <row r="75" spans="1:11" x14ac:dyDescent="0.3">
      <c r="A75" s="38">
        <v>46040</v>
      </c>
      <c r="B75" s="2" t="s">
        <v>461</v>
      </c>
      <c r="C75" s="9" t="str">
        <f>VLOOKUP(Entrada[[#This Row],[Código]],Inventario[],2,FALSE)</f>
        <v>CALI</v>
      </c>
      <c r="D75" s="6">
        <v>0</v>
      </c>
      <c r="E75" s="6">
        <v>0</v>
      </c>
      <c r="F75" s="6">
        <v>1</v>
      </c>
      <c r="G75" s="6">
        <v>0</v>
      </c>
      <c r="H75" s="6">
        <v>0</v>
      </c>
      <c r="I75" s="6">
        <v>0</v>
      </c>
      <c r="J75" s="31">
        <v>0</v>
      </c>
      <c r="K75" s="7" cm="1">
        <f t="array" ref="K75">SUM(Entrada[[#This Row],[Valor]]*Entrada[[#This Row],[Talla XS]:[Talla 2XL]])</f>
        <v>0</v>
      </c>
    </row>
    <row r="76" spans="1:11" x14ac:dyDescent="0.3">
      <c r="A76" s="38">
        <v>46040</v>
      </c>
      <c r="B76" s="2" t="s">
        <v>305</v>
      </c>
      <c r="C76" s="9" t="str">
        <f>VLOOKUP(Entrada[[#This Row],[Código]],Inventario[],2,FALSE)</f>
        <v>BARCA 125</v>
      </c>
      <c r="D76" s="6">
        <v>0</v>
      </c>
      <c r="E76" s="6">
        <v>0</v>
      </c>
      <c r="F76" s="6">
        <v>1</v>
      </c>
      <c r="G76" s="6">
        <v>0</v>
      </c>
      <c r="H76" s="6">
        <v>0</v>
      </c>
      <c r="I76" s="6">
        <v>0</v>
      </c>
      <c r="J76" s="31">
        <v>0</v>
      </c>
      <c r="K76" s="7" cm="1">
        <f t="array" ref="K76">SUM(Entrada[[#This Row],[Valor]]*Entrada[[#This Row],[Talla XS]:[Talla 2XL]])</f>
        <v>0</v>
      </c>
    </row>
    <row r="77" spans="1:11" x14ac:dyDescent="0.3">
      <c r="A77" s="38">
        <v>46040</v>
      </c>
      <c r="B77" s="2" t="s">
        <v>48</v>
      </c>
      <c r="C77" s="9" t="str">
        <f>VLOOKUP(Entrada[[#This Row],[Código]],Inventario[],2,FALSE)</f>
        <v xml:space="preserve">COL CENTENARIO NEGRA MUJER </v>
      </c>
      <c r="D77" s="6">
        <v>0</v>
      </c>
      <c r="E77" s="6">
        <v>3</v>
      </c>
      <c r="F77" s="6">
        <v>9</v>
      </c>
      <c r="G77" s="6">
        <v>13</v>
      </c>
      <c r="H77" s="6">
        <v>4</v>
      </c>
      <c r="I77" s="6">
        <v>0</v>
      </c>
      <c r="J77" s="31">
        <v>0</v>
      </c>
      <c r="K77" s="7" cm="1">
        <f t="array" ref="K77">SUM(Entrada[[#This Row],[Valor]]*Entrada[[#This Row],[Talla XS]:[Talla 2XL]])</f>
        <v>0</v>
      </c>
    </row>
    <row r="78" spans="1:11" x14ac:dyDescent="0.3">
      <c r="A78" s="38">
        <v>46040</v>
      </c>
      <c r="B78" s="2" t="s">
        <v>40</v>
      </c>
      <c r="C78" s="9" t="str">
        <f>VLOOKUP(Entrada[[#This Row],[Código]],Inventario[],2,FALSE)</f>
        <v>COL 2026 AMARILLA NIÑO</v>
      </c>
      <c r="D78" s="6">
        <v>2</v>
      </c>
      <c r="E78" s="6">
        <v>1</v>
      </c>
      <c r="F78" s="6">
        <v>0</v>
      </c>
      <c r="G78" s="6">
        <v>1</v>
      </c>
      <c r="H78" s="6">
        <v>2</v>
      </c>
      <c r="I78" s="6">
        <v>3</v>
      </c>
      <c r="J78" s="31">
        <v>0</v>
      </c>
      <c r="K78" s="7" cm="1">
        <f t="array" ref="K78">SUM(Entrada[[#This Row],[Valor]]*Entrada[[#This Row],[Talla XS]:[Talla 2XL]])</f>
        <v>0</v>
      </c>
    </row>
    <row r="79" spans="1:11" x14ac:dyDescent="0.3">
      <c r="A79" s="38">
        <v>46040</v>
      </c>
      <c r="B79" s="2" t="s">
        <v>46</v>
      </c>
      <c r="C79" s="9" t="str">
        <f>VLOOKUP(Entrada[[#This Row],[Código]],Inventario[],2,FALSE)</f>
        <v>COL 2026 ENTRENAMIENTO</v>
      </c>
      <c r="D79" s="6">
        <v>0</v>
      </c>
      <c r="E79" s="6">
        <v>0</v>
      </c>
      <c r="F79" s="6">
        <v>0</v>
      </c>
      <c r="G79" s="6">
        <v>1</v>
      </c>
      <c r="H79" s="6">
        <v>0</v>
      </c>
      <c r="I79" s="6">
        <v>0</v>
      </c>
      <c r="J79" s="31">
        <v>0</v>
      </c>
      <c r="K79" s="7" cm="1">
        <f t="array" ref="K79">SUM(Entrada[[#This Row],[Valor]]*Entrada[[#This Row],[Talla XS]:[Talla 2XL]])</f>
        <v>0</v>
      </c>
    </row>
    <row r="80" spans="1:11" x14ac:dyDescent="0.3">
      <c r="A80" s="38">
        <v>46040</v>
      </c>
      <c r="B80" s="2" t="s">
        <v>49</v>
      </c>
      <c r="C80" s="9" t="str">
        <f>VLOOKUP(Entrada[[#This Row],[Código]],Inventario[],2,FALSE)</f>
        <v>COL CENTENARIO BLANCA MUJER 1.1</v>
      </c>
      <c r="D80" s="6">
        <v>0</v>
      </c>
      <c r="E80" s="6">
        <v>3</v>
      </c>
      <c r="F80" s="6">
        <v>1</v>
      </c>
      <c r="G80" s="6">
        <v>0</v>
      </c>
      <c r="H80" s="6">
        <v>0</v>
      </c>
      <c r="I80" s="6">
        <v>0</v>
      </c>
      <c r="J80" s="31">
        <v>0</v>
      </c>
      <c r="K80" s="7" cm="1">
        <f t="array" ref="K80">SUM(Entrada[[#This Row],[Valor]]*Entrada[[#This Row],[Talla XS]:[Talla 2XL]])</f>
        <v>0</v>
      </c>
    </row>
    <row r="81" spans="1:11" x14ac:dyDescent="0.3">
      <c r="A81" s="38">
        <v>46040</v>
      </c>
      <c r="B81" s="2" t="s">
        <v>60</v>
      </c>
      <c r="C81" s="9" t="str">
        <f>VLOOKUP(Entrada[[#This Row],[Código]],Inventario[],2,FALSE)</f>
        <v>COL EDICIÓN ESPECIAL BLANCA MUJER</v>
      </c>
      <c r="D81" s="6">
        <v>0</v>
      </c>
      <c r="E81" s="6">
        <v>0</v>
      </c>
      <c r="F81" s="6">
        <v>0</v>
      </c>
      <c r="G81" s="6">
        <v>1</v>
      </c>
      <c r="H81" s="6">
        <v>0</v>
      </c>
      <c r="I81" s="6">
        <v>0</v>
      </c>
      <c r="J81" s="31">
        <v>0</v>
      </c>
      <c r="K81" s="7" cm="1">
        <f t="array" ref="K81">SUM(Entrada[[#This Row],[Valor]]*Entrada[[#This Row],[Talla XS]:[Talla 2XL]])</f>
        <v>0</v>
      </c>
    </row>
    <row r="82" spans="1:11" x14ac:dyDescent="0.3">
      <c r="A82" s="38">
        <v>46040</v>
      </c>
      <c r="B82" s="2" t="s">
        <v>38</v>
      </c>
      <c r="C82" s="9" t="str">
        <f>VLOOKUP(Entrada[[#This Row],[Código]],Inventario[],2,FALSE)</f>
        <v xml:space="preserve">COL 2026 AMARILLA 1.1 HOMBRE </v>
      </c>
      <c r="D82" s="6">
        <v>0</v>
      </c>
      <c r="E82" s="6">
        <v>0</v>
      </c>
      <c r="F82" s="6">
        <v>0</v>
      </c>
      <c r="G82" s="6">
        <v>1</v>
      </c>
      <c r="H82" s="6">
        <v>0</v>
      </c>
      <c r="I82" s="6">
        <v>0</v>
      </c>
      <c r="J82" s="31">
        <v>0</v>
      </c>
      <c r="K82" s="7" cm="1">
        <f t="array" ref="K82">SUM(Entrada[[#This Row],[Valor]]*Entrada[[#This Row],[Talla XS]:[Talla 2XL]])</f>
        <v>0</v>
      </c>
    </row>
    <row r="83" spans="1:11" x14ac:dyDescent="0.3">
      <c r="A83" s="38">
        <v>46040</v>
      </c>
      <c r="B83" s="2" t="s">
        <v>234</v>
      </c>
      <c r="C83" s="9" t="str">
        <f>VLOOKUP(Entrada[[#This Row],[Código]],Inventario[],2,FALSE)</f>
        <v>COL FRANCIA 98</v>
      </c>
      <c r="D83" s="6">
        <v>0</v>
      </c>
      <c r="E83" s="6">
        <v>2</v>
      </c>
      <c r="F83" s="6">
        <v>4</v>
      </c>
      <c r="G83" s="6">
        <v>3</v>
      </c>
      <c r="H83" s="6">
        <v>0</v>
      </c>
      <c r="I83" s="6">
        <v>0</v>
      </c>
      <c r="J83" s="31">
        <v>0</v>
      </c>
      <c r="K83" s="7" cm="1">
        <f t="array" ref="K83">SUM(Entrada[[#This Row],[Valor]]*Entrada[[#This Row],[Talla XS]:[Talla 2XL]])</f>
        <v>0</v>
      </c>
    </row>
    <row r="84" spans="1:11" x14ac:dyDescent="0.3">
      <c r="A84" s="38">
        <v>46040</v>
      </c>
      <c r="B84" s="2" t="s">
        <v>232</v>
      </c>
      <c r="C84" s="9" t="str">
        <f>VLOOKUP(Entrada[[#This Row],[Código]],Inventario[],2,FALSE)</f>
        <v xml:space="preserve">COL 100 AÑOS ESPECIAL PLATEADO </v>
      </c>
      <c r="D84" s="6">
        <v>0</v>
      </c>
      <c r="E84" s="6">
        <v>3</v>
      </c>
      <c r="F84" s="6">
        <v>0</v>
      </c>
      <c r="G84" s="6">
        <v>0</v>
      </c>
      <c r="H84" s="6">
        <v>0</v>
      </c>
      <c r="I84" s="6">
        <v>0</v>
      </c>
      <c r="J84" s="31">
        <v>0</v>
      </c>
      <c r="K84" s="7" cm="1">
        <f t="array" ref="K84">SUM(Entrada[[#This Row],[Valor]]*Entrada[[#This Row],[Talla XS]:[Talla 2XL]])</f>
        <v>0</v>
      </c>
    </row>
    <row r="85" spans="1:11" x14ac:dyDescent="0.3">
      <c r="A85" s="38">
        <v>46040</v>
      </c>
      <c r="B85" s="2" t="s">
        <v>231</v>
      </c>
      <c r="C85" s="9" t="str">
        <f>VLOOKUP(Entrada[[#This Row],[Código]],Inventario[],2,FALSE)</f>
        <v>COL 100 AÑOS ESPECIAL DORADO</v>
      </c>
      <c r="D85" s="6">
        <v>0</v>
      </c>
      <c r="E85" s="6">
        <v>2</v>
      </c>
      <c r="F85" s="6">
        <v>1</v>
      </c>
      <c r="G85" s="6">
        <v>3</v>
      </c>
      <c r="H85" s="6">
        <v>5</v>
      </c>
      <c r="I85" s="6">
        <v>8</v>
      </c>
      <c r="J85" s="31">
        <v>0</v>
      </c>
      <c r="K85" s="7" cm="1">
        <f t="array" ref="K85">SUM(Entrada[[#This Row],[Valor]]*Entrada[[#This Row],[Talla XS]:[Talla 2XL]])</f>
        <v>0</v>
      </c>
    </row>
    <row r="86" spans="1:11" x14ac:dyDescent="0.3">
      <c r="A86" s="38">
        <v>46040</v>
      </c>
      <c r="B86" s="2" t="s">
        <v>53</v>
      </c>
      <c r="C86" s="9" t="str">
        <f>VLOOKUP(Entrada[[#This Row],[Código]],Inventario[],2,FALSE)</f>
        <v>COL VINTAGE MUJER</v>
      </c>
      <c r="D86" s="6">
        <v>0</v>
      </c>
      <c r="E86" s="6">
        <v>3</v>
      </c>
      <c r="F86" s="6">
        <v>5</v>
      </c>
      <c r="G86" s="6">
        <v>3</v>
      </c>
      <c r="H86" s="6">
        <v>1</v>
      </c>
      <c r="I86" s="6">
        <v>0</v>
      </c>
      <c r="J86" s="31">
        <v>0</v>
      </c>
      <c r="K86" s="7" cm="1">
        <f t="array" ref="K86">SUM(Entrada[[#This Row],[Valor]]*Entrada[[#This Row],[Talla XS]:[Talla 2XL]])</f>
        <v>0</v>
      </c>
    </row>
    <row r="87" spans="1:11" x14ac:dyDescent="0.3">
      <c r="A87" s="38">
        <v>46040</v>
      </c>
      <c r="B87" s="2" t="s">
        <v>51</v>
      </c>
      <c r="C87" s="9" t="str">
        <f>VLOOKUP(Entrada[[#This Row],[Código]],Inventario[],2,FALSE)</f>
        <v xml:space="preserve">COL CENTENARIO NEGRA NIÑO </v>
      </c>
      <c r="D87" s="6">
        <v>7</v>
      </c>
      <c r="E87" s="6">
        <v>8</v>
      </c>
      <c r="F87" s="6">
        <v>5</v>
      </c>
      <c r="G87" s="6">
        <v>8</v>
      </c>
      <c r="H87" s="6">
        <v>7</v>
      </c>
      <c r="I87" s="6">
        <v>7</v>
      </c>
      <c r="J87" s="31">
        <v>0</v>
      </c>
      <c r="K87" s="7" cm="1">
        <f t="array" ref="K87">SUM(Entrada[[#This Row],[Valor]]*Entrada[[#This Row],[Talla XS]:[Talla 2XL]])</f>
        <v>0</v>
      </c>
    </row>
    <row r="88" spans="1:11" x14ac:dyDescent="0.3">
      <c r="A88" s="38">
        <v>46040</v>
      </c>
      <c r="B88" s="2" t="s">
        <v>379</v>
      </c>
      <c r="C88" s="9" t="str">
        <f>VLOOKUP(Entrada[[#This Row],[Código]],Inventario[],2,FALSE)</f>
        <v>SUDADERA ADULTO</v>
      </c>
      <c r="D88" s="6">
        <v>0</v>
      </c>
      <c r="E88" s="6">
        <v>2</v>
      </c>
      <c r="F88" s="6">
        <v>0</v>
      </c>
      <c r="G88" s="6">
        <v>0</v>
      </c>
      <c r="H88" s="6">
        <v>0</v>
      </c>
      <c r="I88" s="6">
        <v>0</v>
      </c>
      <c r="J88" s="31">
        <v>0</v>
      </c>
      <c r="K88" s="7" cm="1">
        <f t="array" ref="K88">SUM(Entrada[[#This Row],[Valor]]*Entrada[[#This Row],[Talla XS]:[Talla 2XL]])</f>
        <v>0</v>
      </c>
    </row>
    <row r="89" spans="1:11" x14ac:dyDescent="0.3">
      <c r="A89" s="38">
        <v>46040</v>
      </c>
      <c r="B89" s="2" t="s">
        <v>236</v>
      </c>
      <c r="C89" s="9" t="str">
        <f>VLOOKUP(Entrada[[#This Row],[Código]],Inventario[],2,FALSE)</f>
        <v>COL 2025 NEGRA MUJER</v>
      </c>
      <c r="D89" s="6">
        <v>2</v>
      </c>
      <c r="E89" s="6">
        <v>2</v>
      </c>
      <c r="F89" s="6">
        <v>1</v>
      </c>
      <c r="G89" s="6">
        <v>4</v>
      </c>
      <c r="H89" s="6">
        <v>1</v>
      </c>
      <c r="I89" s="6">
        <v>0</v>
      </c>
      <c r="J89" s="31">
        <v>0</v>
      </c>
      <c r="K89" s="7" cm="1">
        <f t="array" ref="K89">SUM(Entrada[[#This Row],[Valor]]*Entrada[[#This Row],[Talla XS]:[Talla 2XL]])</f>
        <v>0</v>
      </c>
    </row>
    <row r="90" spans="1:11" x14ac:dyDescent="0.3">
      <c r="A90" s="38">
        <v>46040</v>
      </c>
      <c r="B90" s="2" t="s">
        <v>237</v>
      </c>
      <c r="C90" s="9" t="str">
        <f>VLOOKUP(Entrada[[#This Row],[Código]],Inventario[],2,FALSE)</f>
        <v>COL 2025 NEGRA NIÑO</v>
      </c>
      <c r="D90" s="6">
        <v>1</v>
      </c>
      <c r="E90" s="6">
        <v>2</v>
      </c>
      <c r="F90" s="6">
        <v>1</v>
      </c>
      <c r="G90" s="6">
        <v>1</v>
      </c>
      <c r="H90" s="6">
        <v>1</v>
      </c>
      <c r="I90" s="6">
        <v>1</v>
      </c>
      <c r="J90" s="31">
        <v>0</v>
      </c>
      <c r="K90" s="7" cm="1">
        <f t="array" ref="K90">SUM(Entrada[[#This Row],[Valor]]*Entrada[[#This Row],[Talla XS]:[Talla 2XL]])</f>
        <v>0</v>
      </c>
    </row>
    <row r="91" spans="1:11" x14ac:dyDescent="0.3">
      <c r="A91" s="38">
        <v>46040</v>
      </c>
      <c r="B91" s="2" t="s">
        <v>462</v>
      </c>
      <c r="C91" s="9" t="str">
        <f>VLOOKUP(Entrada[[#This Row],[Código]],Inventario[],2,FALSE)</f>
        <v>COL 2025 NIÑO AMARILLA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1</v>
      </c>
      <c r="J91" s="31">
        <v>0</v>
      </c>
      <c r="K91" s="7" cm="1">
        <f t="array" ref="K91">SUM(Entrada[[#This Row],[Valor]]*Entrada[[#This Row],[Talla XS]:[Talla 2XL]])</f>
        <v>0</v>
      </c>
    </row>
    <row r="92" spans="1:11" x14ac:dyDescent="0.3">
      <c r="A92" s="38">
        <v>46040</v>
      </c>
      <c r="B92" s="2" t="s">
        <v>239</v>
      </c>
      <c r="C92" s="9" t="str">
        <f>VLOOKUP(Entrada[[#This Row],[Código]],Inventario[],2,FALSE)</f>
        <v>COL ITALIA 90 ROJA</v>
      </c>
      <c r="D92" s="6">
        <v>0</v>
      </c>
      <c r="E92" s="6">
        <v>0</v>
      </c>
      <c r="F92" s="6">
        <v>0</v>
      </c>
      <c r="G92" s="6">
        <v>1</v>
      </c>
      <c r="H92" s="6">
        <v>0</v>
      </c>
      <c r="I92" s="6">
        <v>0</v>
      </c>
      <c r="J92" s="31">
        <v>0</v>
      </c>
      <c r="K92" s="7" cm="1">
        <f t="array" ref="K92">SUM(Entrada[[#This Row],[Valor]]*Entrada[[#This Row],[Talla XS]:[Talla 2XL]])</f>
        <v>0</v>
      </c>
    </row>
    <row r="93" spans="1:11" x14ac:dyDescent="0.3">
      <c r="A93" s="38">
        <v>46040</v>
      </c>
      <c r="B93" s="2" t="s">
        <v>240</v>
      </c>
      <c r="C93" s="9" t="str">
        <f>VLOOKUP(Entrada[[#This Row],[Código]],Inventario[],2,FALSE)</f>
        <v>NACIONAL 2025-2026 1.1 HOMBRE VERDE</v>
      </c>
      <c r="D93" s="6">
        <v>0</v>
      </c>
      <c r="E93" s="6">
        <v>9</v>
      </c>
      <c r="F93" s="6">
        <v>15</v>
      </c>
      <c r="G93" s="6">
        <v>6</v>
      </c>
      <c r="H93" s="6">
        <v>22</v>
      </c>
      <c r="I93" s="6">
        <v>0</v>
      </c>
      <c r="J93" s="31">
        <v>0</v>
      </c>
      <c r="K93" s="7" cm="1">
        <f t="array" ref="K93">SUM(Entrada[[#This Row],[Valor]]*Entrada[[#This Row],[Talla XS]:[Talla 2XL]])</f>
        <v>0</v>
      </c>
    </row>
    <row r="94" spans="1:11" x14ac:dyDescent="0.3">
      <c r="A94" s="38">
        <v>46040</v>
      </c>
      <c r="B94" s="2" t="s">
        <v>38</v>
      </c>
      <c r="C94" s="9" t="str">
        <f>VLOOKUP(Entrada[[#This Row],[Código]],Inventario[],2,FALSE)</f>
        <v xml:space="preserve">COL 2026 AMARILLA 1.1 HOMBRE </v>
      </c>
      <c r="D94" s="6">
        <v>0</v>
      </c>
      <c r="E94" s="6">
        <v>2</v>
      </c>
      <c r="F94" s="6">
        <v>3</v>
      </c>
      <c r="G94" s="6">
        <v>3</v>
      </c>
      <c r="H94" s="6">
        <v>2</v>
      </c>
      <c r="I94" s="6">
        <v>2</v>
      </c>
      <c r="J94" s="31">
        <v>39000</v>
      </c>
      <c r="K94" s="7" cm="1">
        <f t="array" ref="K94">SUM(Entrada[[#This Row],[Valor]]*Entrada[[#This Row],[Talla XS]:[Talla 2XL]])</f>
        <v>468000</v>
      </c>
    </row>
    <row r="95" spans="1:11" x14ac:dyDescent="0.3">
      <c r="A95" s="38">
        <v>46040</v>
      </c>
      <c r="B95" s="2" t="s">
        <v>241</v>
      </c>
      <c r="C95" s="9" t="str">
        <f>VLOOKUP(Entrada[[#This Row],[Código]],Inventario[],2,FALSE)</f>
        <v>NACIONAL 2025-2026 1.1 HOMBRE NEGRA</v>
      </c>
      <c r="D95" s="6">
        <v>0</v>
      </c>
      <c r="E95" s="6">
        <v>22</v>
      </c>
      <c r="F95" s="6">
        <v>26</v>
      </c>
      <c r="G95" s="6">
        <v>29</v>
      </c>
      <c r="H95" s="6">
        <v>30</v>
      </c>
      <c r="I95" s="6">
        <v>9</v>
      </c>
      <c r="J95" s="31">
        <v>0</v>
      </c>
      <c r="K95" s="7" cm="1">
        <f t="array" ref="K95">SUM(Entrada[[#This Row],[Valor]]*Entrada[[#This Row],[Talla XS]:[Talla 2XL]])</f>
        <v>0</v>
      </c>
    </row>
    <row r="96" spans="1:11" x14ac:dyDescent="0.3">
      <c r="A96" s="38">
        <v>46040</v>
      </c>
      <c r="B96" s="2" t="s">
        <v>242</v>
      </c>
      <c r="C96" s="9" t="str">
        <f>VLOOKUP(Entrada[[#This Row],[Código]],Inventario[],2,FALSE)</f>
        <v>NACIONAL 2025-2026 1.1 HOMBRE BICHE</v>
      </c>
      <c r="D96" s="6">
        <v>0</v>
      </c>
      <c r="E96" s="6">
        <v>9</v>
      </c>
      <c r="F96" s="6">
        <v>18</v>
      </c>
      <c r="G96" s="6">
        <v>14</v>
      </c>
      <c r="H96" s="6">
        <v>8</v>
      </c>
      <c r="I96" s="6">
        <v>2</v>
      </c>
      <c r="J96" s="31">
        <v>0</v>
      </c>
      <c r="K96" s="7" cm="1">
        <f t="array" ref="K96">SUM(Entrada[[#This Row],[Valor]]*Entrada[[#This Row],[Talla XS]:[Talla 2XL]])</f>
        <v>0</v>
      </c>
    </row>
    <row r="97" spans="1:11" x14ac:dyDescent="0.3">
      <c r="A97" s="38">
        <v>46040</v>
      </c>
      <c r="B97" s="2" t="s">
        <v>306</v>
      </c>
      <c r="C97" s="9" t="str">
        <f>VLOOKUP(Entrada[[#This Row],[Código]],Inventario[],2,FALSE)</f>
        <v>BARCA BEISH</v>
      </c>
      <c r="D97" s="6">
        <v>0</v>
      </c>
      <c r="E97" s="6">
        <v>0</v>
      </c>
      <c r="F97" s="6">
        <v>0</v>
      </c>
      <c r="G97" s="6">
        <v>3</v>
      </c>
      <c r="H97" s="6">
        <v>4</v>
      </c>
      <c r="I97" s="6">
        <v>0</v>
      </c>
      <c r="J97" s="31">
        <v>0</v>
      </c>
      <c r="K97" s="7" cm="1">
        <f t="array" ref="K97">SUM(Entrada[[#This Row],[Valor]]*Entrada[[#This Row],[Talla XS]:[Talla 2XL]])</f>
        <v>0</v>
      </c>
    </row>
    <row r="98" spans="1:11" x14ac:dyDescent="0.3">
      <c r="A98" s="38">
        <v>46040</v>
      </c>
      <c r="B98" s="2" t="s">
        <v>310</v>
      </c>
      <c r="C98" s="9" t="str">
        <f>VLOOKUP(Entrada[[#This Row],[Código]],Inventario[],2,FALSE)</f>
        <v>BARCA NEGRA</v>
      </c>
      <c r="D98" s="6">
        <v>0</v>
      </c>
      <c r="E98" s="6">
        <v>0</v>
      </c>
      <c r="F98" s="6">
        <v>5</v>
      </c>
      <c r="G98" s="6">
        <v>3</v>
      </c>
      <c r="H98" s="6">
        <v>5</v>
      </c>
      <c r="I98" s="6">
        <v>1</v>
      </c>
      <c r="J98" s="31">
        <v>0</v>
      </c>
      <c r="K98" s="7" cm="1">
        <f t="array" ref="K98">SUM(Entrada[[#This Row],[Valor]]*Entrada[[#This Row],[Talla XS]:[Talla 2XL]])</f>
        <v>0</v>
      </c>
    </row>
    <row r="99" spans="1:11" x14ac:dyDescent="0.3">
      <c r="A99" s="38">
        <v>46040</v>
      </c>
      <c r="B99" s="2" t="s">
        <v>305</v>
      </c>
      <c r="C99" s="9" t="str">
        <f>VLOOKUP(Entrada[[#This Row],[Código]],Inventario[],2,FALSE)</f>
        <v>BARCA 125</v>
      </c>
      <c r="D99" s="6">
        <v>0</v>
      </c>
      <c r="E99" s="6">
        <v>1</v>
      </c>
      <c r="F99" s="6">
        <v>1</v>
      </c>
      <c r="G99" s="6">
        <v>3</v>
      </c>
      <c r="H99" s="6">
        <v>9</v>
      </c>
      <c r="I99" s="6">
        <v>1</v>
      </c>
      <c r="J99" s="31">
        <v>0</v>
      </c>
      <c r="K99" s="7" cm="1">
        <f t="array" ref="K99">SUM(Entrada[[#This Row],[Valor]]*Entrada[[#This Row],[Talla XS]:[Talla 2XL]])</f>
        <v>0</v>
      </c>
    </row>
    <row r="100" spans="1:11" x14ac:dyDescent="0.3">
      <c r="A100" s="38">
        <v>46040</v>
      </c>
      <c r="B100" s="2" t="s">
        <v>308</v>
      </c>
      <c r="C100" s="9" t="str">
        <f>VLOOKUP(Entrada[[#This Row],[Código]],Inventario[],2,FALSE)</f>
        <v>BARCA 2024</v>
      </c>
      <c r="D100" s="6">
        <v>0</v>
      </c>
      <c r="E100" s="6">
        <v>1</v>
      </c>
      <c r="F100" s="6">
        <v>0</v>
      </c>
      <c r="G100" s="6">
        <v>0</v>
      </c>
      <c r="H100" s="6">
        <v>10</v>
      </c>
      <c r="I100" s="6">
        <v>0</v>
      </c>
      <c r="J100" s="31">
        <v>0</v>
      </c>
      <c r="K100" s="7" cm="1">
        <f t="array" ref="K100">SUM(Entrada[[#This Row],[Valor]]*Entrada[[#This Row],[Talla XS]:[Talla 2XL]])</f>
        <v>0</v>
      </c>
    </row>
    <row r="101" spans="1:11" x14ac:dyDescent="0.3">
      <c r="A101" s="38">
        <v>46040</v>
      </c>
      <c r="B101" s="2" t="s">
        <v>307</v>
      </c>
      <c r="C101" s="9" t="str">
        <f>VLOOKUP(Entrada[[#This Row],[Código]],Inventario[],2,FALSE)</f>
        <v xml:space="preserve">BARCA 2009 </v>
      </c>
      <c r="D101" s="6">
        <v>0</v>
      </c>
      <c r="E101" s="6">
        <v>0</v>
      </c>
      <c r="F101" s="6">
        <v>1</v>
      </c>
      <c r="G101" s="6">
        <v>0</v>
      </c>
      <c r="H101" s="6">
        <v>0</v>
      </c>
      <c r="I101" s="6">
        <v>0</v>
      </c>
      <c r="J101" s="31">
        <v>0</v>
      </c>
      <c r="K101" s="7" cm="1">
        <f t="array" ref="K101">SUM(Entrada[[#This Row],[Valor]]*Entrada[[#This Row],[Talla XS]:[Talla 2XL]])</f>
        <v>0</v>
      </c>
    </row>
    <row r="102" spans="1:11" x14ac:dyDescent="0.3">
      <c r="A102" s="38">
        <v>46040</v>
      </c>
      <c r="B102" s="2" t="s">
        <v>290</v>
      </c>
      <c r="C102" s="9" t="str">
        <f>VLOOKUP(Entrada[[#This Row],[Código]],Inventario[],2,FALSE)</f>
        <v>REAL 2024 BLANCA</v>
      </c>
      <c r="D102" s="6">
        <v>0</v>
      </c>
      <c r="E102" s="6">
        <v>7</v>
      </c>
      <c r="F102" s="6">
        <v>8</v>
      </c>
      <c r="G102" s="6">
        <v>9</v>
      </c>
      <c r="H102" s="6">
        <v>9</v>
      </c>
      <c r="I102" s="6">
        <v>8</v>
      </c>
      <c r="J102" s="31">
        <v>0</v>
      </c>
      <c r="K102" s="7" cm="1">
        <f t="array" ref="K102">SUM(Entrada[[#This Row],[Valor]]*Entrada[[#This Row],[Talla XS]:[Talla 2XL]])</f>
        <v>0</v>
      </c>
    </row>
    <row r="103" spans="1:11" x14ac:dyDescent="0.3">
      <c r="A103" s="38">
        <v>46040</v>
      </c>
      <c r="B103" s="2" t="s">
        <v>293</v>
      </c>
      <c r="C103" s="9" t="str">
        <f>VLOOKUP(Entrada[[#This Row],[Código]],Inventario[],2,FALSE)</f>
        <v>REAL 2024 AZUL BEBE</v>
      </c>
      <c r="D103" s="6">
        <v>0</v>
      </c>
      <c r="E103" s="6">
        <v>8</v>
      </c>
      <c r="F103" s="6">
        <v>21</v>
      </c>
      <c r="G103" s="6">
        <v>23</v>
      </c>
      <c r="H103" s="6">
        <v>18</v>
      </c>
      <c r="I103" s="6">
        <v>17</v>
      </c>
      <c r="J103" s="31">
        <v>0</v>
      </c>
      <c r="K103" s="7" cm="1">
        <f t="array" ref="K103">SUM(Entrada[[#This Row],[Valor]]*Entrada[[#This Row],[Talla XS]:[Talla 2XL]])</f>
        <v>0</v>
      </c>
    </row>
    <row r="104" spans="1:11" x14ac:dyDescent="0.3">
      <c r="A104" s="38">
        <v>46040</v>
      </c>
      <c r="B104" s="2" t="s">
        <v>292</v>
      </c>
      <c r="C104" s="9" t="str">
        <f>VLOOKUP(Entrada[[#This Row],[Código]],Inventario[],2,FALSE)</f>
        <v>REAL 2024 ENTRENAMIENTO</v>
      </c>
      <c r="D104" s="6">
        <v>0</v>
      </c>
      <c r="E104" s="6">
        <v>8</v>
      </c>
      <c r="F104" s="6">
        <v>10</v>
      </c>
      <c r="G104" s="6">
        <v>11</v>
      </c>
      <c r="H104" s="6">
        <v>9</v>
      </c>
      <c r="I104" s="6">
        <v>6</v>
      </c>
      <c r="J104" s="31">
        <v>0</v>
      </c>
      <c r="K104" s="7" cm="1">
        <f t="array" ref="K104">SUM(Entrada[[#This Row],[Valor]]*Entrada[[#This Row],[Talla XS]:[Talla 2XL]])</f>
        <v>0</v>
      </c>
    </row>
    <row r="105" spans="1:11" x14ac:dyDescent="0.3">
      <c r="A105" s="38">
        <v>46040</v>
      </c>
      <c r="B105" s="2" t="s">
        <v>294</v>
      </c>
      <c r="C105" s="9" t="str">
        <f>VLOOKUP(Entrada[[#This Row],[Código]],Inventario[],2,FALSE)</f>
        <v>REAL TEKA BLANCA</v>
      </c>
      <c r="D105" s="6">
        <v>0</v>
      </c>
      <c r="E105" s="6">
        <v>1</v>
      </c>
      <c r="F105" s="6">
        <v>0</v>
      </c>
      <c r="G105" s="6">
        <v>1</v>
      </c>
      <c r="H105" s="6">
        <v>0</v>
      </c>
      <c r="I105" s="6">
        <v>0</v>
      </c>
      <c r="J105" s="31">
        <v>0</v>
      </c>
      <c r="K105" s="7" cm="1">
        <f t="array" ref="K105">SUM(Entrada[[#This Row],[Valor]]*Entrada[[#This Row],[Talla XS]:[Talla 2XL]])</f>
        <v>0</v>
      </c>
    </row>
    <row r="106" spans="1:11" x14ac:dyDescent="0.3">
      <c r="A106" s="38">
        <v>46040</v>
      </c>
      <c r="B106" s="2" t="s">
        <v>295</v>
      </c>
      <c r="C106" s="9" t="str">
        <f>VLOOKUP(Entrada[[#This Row],[Código]],Inventario[],2,FALSE)</f>
        <v>REAL TEKA NEGRA</v>
      </c>
      <c r="D106" s="6">
        <v>0</v>
      </c>
      <c r="E106" s="6">
        <v>1</v>
      </c>
      <c r="F106" s="6">
        <v>3</v>
      </c>
      <c r="G106" s="6">
        <v>0</v>
      </c>
      <c r="H106" s="6">
        <v>3</v>
      </c>
      <c r="I106" s="6">
        <v>0</v>
      </c>
      <c r="J106" s="31">
        <v>0</v>
      </c>
      <c r="K106" s="7" cm="1">
        <f t="array" ref="K106">SUM(Entrada[[#This Row],[Valor]]*Entrada[[#This Row],[Talla XS]:[Talla 2XL]])</f>
        <v>0</v>
      </c>
    </row>
    <row r="107" spans="1:11" x14ac:dyDescent="0.3">
      <c r="A107" s="38">
        <v>46040</v>
      </c>
      <c r="B107" s="2" t="s">
        <v>291</v>
      </c>
      <c r="C107" s="9" t="str">
        <f>VLOOKUP(Entrada[[#This Row],[Código]],Inventario[],2,FALSE)</f>
        <v>REAL 2024 GRIS</v>
      </c>
      <c r="D107" s="6">
        <v>0</v>
      </c>
      <c r="E107" s="6">
        <v>0</v>
      </c>
      <c r="F107" s="6">
        <v>0</v>
      </c>
      <c r="G107" s="6">
        <v>2</v>
      </c>
      <c r="H107" s="6">
        <v>1</v>
      </c>
      <c r="I107" s="6">
        <v>2</v>
      </c>
      <c r="J107" s="31">
        <v>0</v>
      </c>
      <c r="K107" s="7" cm="1">
        <f t="array" ref="K107">SUM(Entrada[[#This Row],[Valor]]*Entrada[[#This Row],[Talla XS]:[Talla 2XL]])</f>
        <v>0</v>
      </c>
    </row>
    <row r="108" spans="1:11" x14ac:dyDescent="0.3">
      <c r="A108" s="38">
        <v>46040</v>
      </c>
      <c r="B108" s="2" t="s">
        <v>465</v>
      </c>
      <c r="C108" s="9" t="str">
        <f>VLOOKUP(Entrada[[#This Row],[Código]],Inventario[],2,FALSE)</f>
        <v>REAL VISITANTE 2024</v>
      </c>
      <c r="D108" s="6">
        <v>0</v>
      </c>
      <c r="E108" s="6">
        <v>1</v>
      </c>
      <c r="F108" s="6">
        <v>2</v>
      </c>
      <c r="G108" s="6">
        <v>3</v>
      </c>
      <c r="H108" s="6">
        <v>6</v>
      </c>
      <c r="I108" s="6">
        <v>4</v>
      </c>
      <c r="J108" s="31">
        <v>0</v>
      </c>
      <c r="K108" s="7" cm="1">
        <f t="array" ref="K108">SUM(Entrada[[#This Row],[Valor]]*Entrada[[#This Row],[Talla XS]:[Talla 2XL]])</f>
        <v>0</v>
      </c>
    </row>
    <row r="109" spans="1:11" x14ac:dyDescent="0.3">
      <c r="A109" s="38">
        <v>46041</v>
      </c>
      <c r="B109" s="2" t="s">
        <v>288</v>
      </c>
      <c r="C109" s="9" t="str">
        <f>VLOOKUP(Entrada[[#This Row],[Código]],Inventario[],2,FALSE)</f>
        <v xml:space="preserve">REAL VISITANTE </v>
      </c>
      <c r="D109" s="6">
        <v>0</v>
      </c>
      <c r="E109" s="6">
        <v>1</v>
      </c>
      <c r="F109" s="6">
        <v>3</v>
      </c>
      <c r="G109" s="6">
        <v>4</v>
      </c>
      <c r="H109" s="6">
        <v>4</v>
      </c>
      <c r="I109" s="6">
        <v>1</v>
      </c>
      <c r="J109" s="31">
        <v>0</v>
      </c>
      <c r="K109" s="7" cm="1">
        <f t="array" ref="K109">SUM(Entrada[[#This Row],[Valor]]*Entrada[[#This Row],[Talla XS]:[Talla 2XL]])</f>
        <v>0</v>
      </c>
    </row>
    <row r="110" spans="1:11" x14ac:dyDescent="0.3">
      <c r="A110" s="38">
        <v>46041</v>
      </c>
      <c r="B110" s="2" t="s">
        <v>289</v>
      </c>
      <c r="C110" s="9" t="str">
        <f>VLOOKUP(Entrada[[#This Row],[Código]],Inventario[],2,FALSE)</f>
        <v>REAL TERCERA</v>
      </c>
      <c r="D110" s="6">
        <v>0</v>
      </c>
      <c r="E110" s="6">
        <v>1</v>
      </c>
      <c r="F110" s="6">
        <v>4</v>
      </c>
      <c r="G110" s="6">
        <v>1</v>
      </c>
      <c r="H110" s="6">
        <v>1</v>
      </c>
      <c r="I110" s="6">
        <v>1</v>
      </c>
      <c r="J110" s="31">
        <v>0</v>
      </c>
      <c r="K110" s="7" cm="1">
        <f t="array" ref="K110">SUM(Entrada[[#This Row],[Valor]]*Entrada[[#This Row],[Talla XS]:[Talla 2XL]])</f>
        <v>0</v>
      </c>
    </row>
    <row r="111" spans="1:11" x14ac:dyDescent="0.3">
      <c r="A111" s="38">
        <v>46041</v>
      </c>
      <c r="B111" s="2" t="s">
        <v>287</v>
      </c>
      <c r="C111" s="9" t="str">
        <f>VLOOKUP(Entrada[[#This Row],[Código]],Inventario[],2,FALSE)</f>
        <v>REAL LOCAL</v>
      </c>
      <c r="D111" s="6">
        <v>0</v>
      </c>
      <c r="E111" s="6">
        <v>0</v>
      </c>
      <c r="F111" s="6">
        <v>6</v>
      </c>
      <c r="G111" s="6">
        <v>7</v>
      </c>
      <c r="H111" s="6">
        <v>4</v>
      </c>
      <c r="I111" s="6">
        <v>1</v>
      </c>
      <c r="J111" s="31">
        <v>0</v>
      </c>
      <c r="K111" s="7" cm="1">
        <f t="array" ref="K111">SUM(Entrada[[#This Row],[Valor]]*Entrada[[#This Row],[Talla XS]:[Talla 2XL]])</f>
        <v>0</v>
      </c>
    </row>
    <row r="112" spans="1:11" x14ac:dyDescent="0.3">
      <c r="A112" s="38">
        <v>46041</v>
      </c>
      <c r="B112" s="2" t="s">
        <v>328</v>
      </c>
      <c r="C112" s="9" t="str">
        <f>VLOOKUP(Entrada[[#This Row],[Código]],Inventario[],2,FALSE)</f>
        <v>PSG</v>
      </c>
      <c r="D112" s="6">
        <v>0</v>
      </c>
      <c r="E112" s="6">
        <v>3</v>
      </c>
      <c r="F112" s="6">
        <v>4</v>
      </c>
      <c r="G112" s="6">
        <v>5</v>
      </c>
      <c r="H112" s="6">
        <v>5</v>
      </c>
      <c r="I112" s="6">
        <v>6</v>
      </c>
      <c r="J112" s="31">
        <v>0</v>
      </c>
      <c r="K112" s="7" cm="1">
        <f t="array" ref="K112">SUM(Entrada[[#This Row],[Valor]]*Entrada[[#This Row],[Talla XS]:[Talla 2XL]])</f>
        <v>0</v>
      </c>
    </row>
    <row r="113" spans="1:11" x14ac:dyDescent="0.3">
      <c r="A113" s="38">
        <v>46041</v>
      </c>
      <c r="B113" s="2" t="s">
        <v>331</v>
      </c>
      <c r="C113" s="9" t="str">
        <f>VLOOKUP(Entrada[[#This Row],[Código]],Inventario[],2,FALSE)</f>
        <v>ARSENAL 2024</v>
      </c>
      <c r="D113" s="6">
        <v>0</v>
      </c>
      <c r="E113" s="6">
        <v>7</v>
      </c>
      <c r="F113" s="6">
        <v>9</v>
      </c>
      <c r="G113" s="6">
        <v>12</v>
      </c>
      <c r="H113" s="6">
        <v>8</v>
      </c>
      <c r="I113" s="6">
        <v>7</v>
      </c>
      <c r="J113" s="31">
        <v>0</v>
      </c>
      <c r="K113" s="7" cm="1">
        <f t="array" ref="K113">SUM(Entrada[[#This Row],[Valor]]*Entrada[[#This Row],[Talla XS]:[Talla 2XL]])</f>
        <v>0</v>
      </c>
    </row>
    <row r="114" spans="1:11" x14ac:dyDescent="0.3">
      <c r="A114" s="38">
        <v>46041</v>
      </c>
      <c r="B114" s="2" t="s">
        <v>351</v>
      </c>
      <c r="C114" s="9" t="str">
        <f>VLOOKUP(Entrada[[#This Row],[Código]],Inventario[],2,FALSE)</f>
        <v>MANCHESTER UNITED 2008</v>
      </c>
      <c r="D114" s="6">
        <v>0</v>
      </c>
      <c r="E114" s="6">
        <v>0</v>
      </c>
      <c r="F114" s="6">
        <v>2</v>
      </c>
      <c r="G114" s="6">
        <v>4</v>
      </c>
      <c r="H114" s="6">
        <v>0</v>
      </c>
      <c r="I114" s="6">
        <v>0</v>
      </c>
      <c r="J114" s="31">
        <v>0</v>
      </c>
      <c r="K114" s="7" cm="1">
        <f t="array" ref="K114">SUM(Entrada[[#This Row],[Valor]]*Entrada[[#This Row],[Talla XS]:[Talla 2XL]])</f>
        <v>0</v>
      </c>
    </row>
    <row r="115" spans="1:11" x14ac:dyDescent="0.3">
      <c r="A115" s="38">
        <v>46041</v>
      </c>
      <c r="B115" s="2" t="s">
        <v>356</v>
      </c>
      <c r="C115" s="9" t="str">
        <f>VLOOKUP(Entrada[[#This Row],[Código]],Inventario[],2,FALSE)</f>
        <v>INTER MIAMI AZUL</v>
      </c>
      <c r="D115" s="6">
        <v>0</v>
      </c>
      <c r="E115" s="6">
        <v>0</v>
      </c>
      <c r="F115" s="6">
        <v>0</v>
      </c>
      <c r="G115" s="6">
        <v>1</v>
      </c>
      <c r="H115" s="6">
        <v>0</v>
      </c>
      <c r="I115" s="6">
        <v>0</v>
      </c>
      <c r="J115" s="31">
        <v>0</v>
      </c>
      <c r="K115" s="7" cm="1">
        <f t="array" ref="K115">SUM(Entrada[[#This Row],[Valor]]*Entrada[[#This Row],[Talla XS]:[Talla 2XL]])</f>
        <v>0</v>
      </c>
    </row>
    <row r="116" spans="1:11" x14ac:dyDescent="0.3">
      <c r="A116" s="38">
        <v>46041</v>
      </c>
      <c r="B116" s="2" t="s">
        <v>357</v>
      </c>
      <c r="C116" s="9" t="str">
        <f>VLOOKUP(Entrada[[#This Row],[Código]],Inventario[],2,FALSE)</f>
        <v xml:space="preserve">INTER MIAMI ROSADO </v>
      </c>
      <c r="D116" s="6">
        <v>0</v>
      </c>
      <c r="E116" s="6">
        <v>0</v>
      </c>
      <c r="F116" s="6">
        <v>1</v>
      </c>
      <c r="G116" s="6">
        <v>0</v>
      </c>
      <c r="H116" s="6">
        <v>1</v>
      </c>
      <c r="I116" s="6">
        <v>0</v>
      </c>
      <c r="J116" s="31">
        <v>0</v>
      </c>
      <c r="K116" s="7" cm="1">
        <f t="array" ref="K116">SUM(Entrada[[#This Row],[Valor]]*Entrada[[#This Row],[Talla XS]:[Talla 2XL]])</f>
        <v>0</v>
      </c>
    </row>
    <row r="117" spans="1:11" x14ac:dyDescent="0.3">
      <c r="A117" s="38">
        <v>46041</v>
      </c>
      <c r="B117" s="2" t="s">
        <v>333</v>
      </c>
      <c r="C117" s="9" t="str">
        <f>VLOOKUP(Entrada[[#This Row],[Código]],Inventario[],2,FALSE)</f>
        <v>JUVENTUS AMARILLA 2024 SEGUNDA</v>
      </c>
      <c r="D117" s="6">
        <v>0</v>
      </c>
      <c r="E117" s="6">
        <v>4</v>
      </c>
      <c r="F117" s="6">
        <v>10</v>
      </c>
      <c r="G117" s="6">
        <v>5</v>
      </c>
      <c r="H117" s="6">
        <v>3</v>
      </c>
      <c r="I117" s="6">
        <v>6</v>
      </c>
      <c r="J117" s="31">
        <v>0</v>
      </c>
      <c r="K117" s="7" cm="1">
        <f t="array" ref="K117">SUM(Entrada[[#This Row],[Valor]]*Entrada[[#This Row],[Talla XS]:[Talla 2XL]])</f>
        <v>0</v>
      </c>
    </row>
    <row r="118" spans="1:11" x14ac:dyDescent="0.3">
      <c r="A118" s="38">
        <v>46041</v>
      </c>
      <c r="B118" s="2" t="s">
        <v>466</v>
      </c>
      <c r="C118" s="9" t="str">
        <f>VLOOKUP(Entrada[[#This Row],[Código]],Inventario[],2,FALSE)</f>
        <v>ALNASSR</v>
      </c>
      <c r="D118" s="6">
        <v>0</v>
      </c>
      <c r="E118" s="6">
        <v>1</v>
      </c>
      <c r="F118" s="6">
        <v>3</v>
      </c>
      <c r="G118" s="6">
        <v>1</v>
      </c>
      <c r="H118" s="6">
        <v>1</v>
      </c>
      <c r="I118" s="6">
        <v>0</v>
      </c>
      <c r="J118" s="31">
        <v>0</v>
      </c>
      <c r="K118" s="7" cm="1">
        <f t="array" ref="K118">SUM(Entrada[[#This Row],[Valor]]*Entrada[[#This Row],[Talla XS]:[Talla 2XL]])</f>
        <v>0</v>
      </c>
    </row>
    <row r="119" spans="1:11" x14ac:dyDescent="0.3">
      <c r="A119" s="38">
        <v>46041</v>
      </c>
      <c r="B119" s="2" t="s">
        <v>322</v>
      </c>
      <c r="C119" s="9" t="str">
        <f>VLOOKUP(Entrada[[#This Row],[Código]],Inventario[],2,FALSE)</f>
        <v>ARGENTINA 2025 LOCAL</v>
      </c>
      <c r="D119" s="6">
        <v>0</v>
      </c>
      <c r="E119" s="6">
        <v>0</v>
      </c>
      <c r="F119" s="6">
        <v>2</v>
      </c>
      <c r="G119" s="6">
        <v>0</v>
      </c>
      <c r="H119" s="6">
        <v>0</v>
      </c>
      <c r="I119" s="6">
        <v>0</v>
      </c>
      <c r="J119" s="31">
        <v>0</v>
      </c>
      <c r="K119" s="7" cm="1">
        <f t="array" ref="K119">SUM(Entrada[[#This Row],[Valor]]*Entrada[[#This Row],[Talla XS]:[Talla 2XL]])</f>
        <v>0</v>
      </c>
    </row>
    <row r="120" spans="1:11" x14ac:dyDescent="0.3">
      <c r="A120" s="38">
        <v>46041</v>
      </c>
      <c r="B120" s="2" t="s">
        <v>323</v>
      </c>
      <c r="C120" s="9" t="str">
        <f>VLOOKUP(Entrada[[#This Row],[Código]],Inventario[],2,FALSE)</f>
        <v>ARGENTINA 2025 VISITANTE</v>
      </c>
      <c r="D120" s="6">
        <v>0</v>
      </c>
      <c r="E120" s="6">
        <v>0</v>
      </c>
      <c r="F120" s="6">
        <v>0</v>
      </c>
      <c r="G120" s="6">
        <v>2</v>
      </c>
      <c r="H120" s="6">
        <v>4</v>
      </c>
      <c r="I120" s="6">
        <v>1</v>
      </c>
      <c r="J120" s="31">
        <v>0</v>
      </c>
      <c r="K120" s="7" cm="1">
        <f t="array" ref="K120">SUM(Entrada[[#This Row],[Valor]]*Entrada[[#This Row],[Talla XS]:[Talla 2XL]])</f>
        <v>0</v>
      </c>
    </row>
    <row r="121" spans="1:11" x14ac:dyDescent="0.3">
      <c r="A121" s="38">
        <v>46041</v>
      </c>
      <c r="B121" s="2" t="s">
        <v>359</v>
      </c>
      <c r="C121" s="9" t="str">
        <f>VLOOKUP(Entrada[[#This Row],[Código]],Inventario[],2,FALSE)</f>
        <v xml:space="preserve">BRAZIL 1.1 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5</v>
      </c>
      <c r="J121" s="31">
        <v>0</v>
      </c>
      <c r="K121" s="7" cm="1">
        <f t="array" ref="K121">SUM(Entrada[[#This Row],[Valor]]*Entrada[[#This Row],[Talla XS]:[Talla 2XL]])</f>
        <v>0</v>
      </c>
    </row>
    <row r="122" spans="1:11" x14ac:dyDescent="0.3">
      <c r="A122" s="38">
        <v>46041</v>
      </c>
      <c r="B122" s="2" t="s">
        <v>370</v>
      </c>
      <c r="C122" s="9" t="str">
        <f>VLOOKUP(Entrada[[#This Row],[Código]],Inventario[],2,FALSE)</f>
        <v>TOTTENHAM</v>
      </c>
      <c r="D122" s="6">
        <v>0</v>
      </c>
      <c r="E122" s="6">
        <v>0</v>
      </c>
      <c r="F122" s="6">
        <v>0</v>
      </c>
      <c r="G122" s="6">
        <v>2</v>
      </c>
      <c r="H122" s="6">
        <v>4</v>
      </c>
      <c r="I122" s="6">
        <v>1</v>
      </c>
      <c r="J122" s="31">
        <v>0</v>
      </c>
      <c r="K122" s="7" cm="1">
        <f t="array" ref="K122">SUM(Entrada[[#This Row],[Valor]]*Entrada[[#This Row],[Talla XS]:[Talla 2XL]])</f>
        <v>0</v>
      </c>
    </row>
    <row r="123" spans="1:11" x14ac:dyDescent="0.3">
      <c r="A123" s="38">
        <v>46041</v>
      </c>
      <c r="B123" s="2" t="s">
        <v>355</v>
      </c>
      <c r="C123" s="9" t="str">
        <f>VLOOKUP(Entrada[[#This Row],[Código]],Inventario[],2,FALSE)</f>
        <v xml:space="preserve">SANTA FE VISITANTE </v>
      </c>
      <c r="D123" s="6">
        <v>0</v>
      </c>
      <c r="E123" s="6">
        <v>0</v>
      </c>
      <c r="F123" s="6">
        <v>1</v>
      </c>
      <c r="G123" s="6">
        <v>0</v>
      </c>
      <c r="H123" s="6">
        <v>0</v>
      </c>
      <c r="I123" s="6">
        <v>0</v>
      </c>
      <c r="J123" s="31">
        <v>0</v>
      </c>
      <c r="K123" s="7" cm="1">
        <f t="array" ref="K123">SUM(Entrada[[#This Row],[Valor]]*Entrada[[#This Row],[Talla XS]:[Talla 2XL]])</f>
        <v>0</v>
      </c>
    </row>
    <row r="124" spans="1:11" x14ac:dyDescent="0.3">
      <c r="A124" s="38">
        <v>46041</v>
      </c>
      <c r="B124" s="2" t="s">
        <v>467</v>
      </c>
      <c r="C124" s="9" t="str">
        <f>VLOOKUP(Entrada[[#This Row],[Código]],Inventario[],2,FALSE)</f>
        <v>SANTA FE RETRO</v>
      </c>
      <c r="D124" s="6">
        <v>0</v>
      </c>
      <c r="E124" s="6">
        <v>1</v>
      </c>
      <c r="F124" s="6">
        <v>0</v>
      </c>
      <c r="G124" s="6">
        <v>0</v>
      </c>
      <c r="H124" s="6">
        <v>0</v>
      </c>
      <c r="I124" s="6">
        <v>0</v>
      </c>
      <c r="J124" s="31">
        <v>0</v>
      </c>
      <c r="K124" s="7" cm="1">
        <f t="array" ref="K124">SUM(Entrada[[#This Row],[Valor]]*Entrada[[#This Row],[Talla XS]:[Talla 2XL]])</f>
        <v>0</v>
      </c>
    </row>
    <row r="125" spans="1:11" x14ac:dyDescent="0.3">
      <c r="A125" s="38">
        <v>46041</v>
      </c>
      <c r="B125" s="2" t="s">
        <v>353</v>
      </c>
      <c r="C125" s="9" t="str">
        <f>VLOOKUP(Entrada[[#This Row],[Código]],Inventario[],2,FALSE)</f>
        <v xml:space="preserve">ATLETICO DEL MADRID </v>
      </c>
      <c r="D125" s="6">
        <v>0</v>
      </c>
      <c r="E125" s="6">
        <v>0</v>
      </c>
      <c r="F125" s="6">
        <v>2</v>
      </c>
      <c r="G125" s="6">
        <v>0</v>
      </c>
      <c r="H125" s="6">
        <v>2</v>
      </c>
      <c r="I125" s="6">
        <v>1</v>
      </c>
      <c r="J125" s="31">
        <v>0</v>
      </c>
      <c r="K125" s="7" cm="1">
        <f t="array" ref="K125">SUM(Entrada[[#This Row],[Valor]]*Entrada[[#This Row],[Talla XS]:[Talla 2XL]])</f>
        <v>0</v>
      </c>
    </row>
    <row r="126" spans="1:11" x14ac:dyDescent="0.3">
      <c r="A126" s="38">
        <v>46041</v>
      </c>
      <c r="B126" s="2" t="s">
        <v>336</v>
      </c>
      <c r="C126" s="9" t="str">
        <f>VLOOKUP(Entrada[[#This Row],[Código]],Inventario[],2,FALSE)</f>
        <v>BAYER 2024</v>
      </c>
      <c r="D126" s="6">
        <v>0</v>
      </c>
      <c r="E126" s="6">
        <v>1</v>
      </c>
      <c r="F126" s="6">
        <v>0</v>
      </c>
      <c r="G126" s="6">
        <v>0</v>
      </c>
      <c r="H126" s="6">
        <v>0</v>
      </c>
      <c r="I126" s="6">
        <v>2</v>
      </c>
      <c r="J126" s="31">
        <v>0</v>
      </c>
      <c r="K126" s="7" cm="1">
        <f t="array" ref="K126">SUM(Entrada[[#This Row],[Valor]]*Entrada[[#This Row],[Talla XS]:[Talla 2XL]])</f>
        <v>0</v>
      </c>
    </row>
    <row r="127" spans="1:11" x14ac:dyDescent="0.3">
      <c r="A127" s="38">
        <v>46041</v>
      </c>
      <c r="B127" s="2" t="s">
        <v>334</v>
      </c>
      <c r="C127" s="9" t="str">
        <f>VLOOKUP(Entrada[[#This Row],[Código]],Inventario[],2,FALSE)</f>
        <v>BAYER 2025 LOCAL</v>
      </c>
      <c r="D127" s="6">
        <v>0</v>
      </c>
      <c r="E127" s="6">
        <v>0</v>
      </c>
      <c r="F127" s="6">
        <v>0</v>
      </c>
      <c r="G127" s="6">
        <v>1</v>
      </c>
      <c r="H127" s="6">
        <v>1</v>
      </c>
      <c r="I127" s="6">
        <v>0</v>
      </c>
      <c r="J127" s="31">
        <v>0</v>
      </c>
      <c r="K127" s="7" cm="1">
        <f t="array" ref="K127">SUM(Entrada[[#This Row],[Valor]]*Entrada[[#This Row],[Talla XS]:[Talla 2XL]])</f>
        <v>0</v>
      </c>
    </row>
    <row r="128" spans="1:11" x14ac:dyDescent="0.3">
      <c r="A128" s="38">
        <v>46041</v>
      </c>
      <c r="B128" s="2" t="s">
        <v>349</v>
      </c>
      <c r="C128" s="9" t="str">
        <f>VLOOKUP(Entrada[[#This Row],[Código]],Inventario[],2,FALSE)</f>
        <v xml:space="preserve">TOLIMA 2025 VISITANTE </v>
      </c>
      <c r="D128" s="6">
        <v>0</v>
      </c>
      <c r="E128" s="6">
        <v>2</v>
      </c>
      <c r="F128" s="6">
        <v>5</v>
      </c>
      <c r="G128" s="6">
        <v>5</v>
      </c>
      <c r="H128" s="6">
        <v>3</v>
      </c>
      <c r="I128" s="6">
        <v>0</v>
      </c>
      <c r="J128" s="31">
        <v>0</v>
      </c>
      <c r="K128" s="7" cm="1">
        <f t="array" ref="K128">SUM(Entrada[[#This Row],[Valor]]*Entrada[[#This Row],[Talla XS]:[Talla 2XL]])</f>
        <v>0</v>
      </c>
    </row>
    <row r="129" spans="1:11" x14ac:dyDescent="0.3">
      <c r="A129" s="38">
        <v>46041</v>
      </c>
      <c r="B129" s="2" t="s">
        <v>358</v>
      </c>
      <c r="C129" s="9" t="str">
        <f>VLOOKUP(Entrada[[#This Row],[Código]],Inventario[],2,FALSE)</f>
        <v>BUCARAMANGA</v>
      </c>
      <c r="D129" s="6">
        <v>0</v>
      </c>
      <c r="E129" s="6">
        <v>0</v>
      </c>
      <c r="F129" s="6">
        <v>1</v>
      </c>
      <c r="G129" s="6">
        <v>1</v>
      </c>
      <c r="H129" s="6">
        <v>0</v>
      </c>
      <c r="I129" s="6">
        <v>2</v>
      </c>
      <c r="J129" s="31">
        <v>0</v>
      </c>
      <c r="K129" s="7" cm="1">
        <f t="array" ref="K129">SUM(Entrada[[#This Row],[Valor]]*Entrada[[#This Row],[Talla XS]:[Talla 2XL]])</f>
        <v>0</v>
      </c>
    </row>
    <row r="130" spans="1:11" x14ac:dyDescent="0.3">
      <c r="A130" s="38">
        <v>46041</v>
      </c>
      <c r="B130" s="2" t="s">
        <v>513</v>
      </c>
      <c r="C130" s="9" t="str">
        <f>VLOOKUP(Entrada[[#This Row],[Código]],Inventario[],2,FALSE)</f>
        <v>LIBERPOOL</v>
      </c>
      <c r="D130" s="6">
        <v>0</v>
      </c>
      <c r="E130" s="6">
        <v>0</v>
      </c>
      <c r="F130" s="6">
        <v>0</v>
      </c>
      <c r="G130" s="6">
        <v>1</v>
      </c>
      <c r="H130" s="6">
        <v>2</v>
      </c>
      <c r="I130" s="6">
        <v>1</v>
      </c>
      <c r="J130" s="31">
        <v>0</v>
      </c>
      <c r="K130" s="7" cm="1">
        <f t="array" ref="K130">SUM(Entrada[[#This Row],[Valor]]*Entrada[[#This Row],[Talla XS]:[Talla 2XL]])</f>
        <v>0</v>
      </c>
    </row>
    <row r="131" spans="1:11" x14ac:dyDescent="0.3">
      <c r="A131" s="38">
        <v>46041</v>
      </c>
      <c r="B131" s="2" t="s">
        <v>514</v>
      </c>
      <c r="C131" s="9" t="str">
        <f>VLOOKUP(Entrada[[#This Row],[Código]],Inventario[],2,FALSE)</f>
        <v xml:space="preserve">TOLIMA  </v>
      </c>
      <c r="D131" s="6">
        <v>0</v>
      </c>
      <c r="E131" s="6">
        <v>0</v>
      </c>
      <c r="F131" s="6">
        <v>1</v>
      </c>
      <c r="G131" s="6">
        <v>0</v>
      </c>
      <c r="H131" s="6">
        <v>0</v>
      </c>
      <c r="I131" s="6">
        <v>1</v>
      </c>
      <c r="J131" s="31">
        <v>0</v>
      </c>
      <c r="K131" s="7" cm="1">
        <f t="array" ref="K131">SUM(Entrada[[#This Row],[Valor]]*Entrada[[#This Row],[Talla XS]:[Talla 2XL]])</f>
        <v>0</v>
      </c>
    </row>
    <row r="132" spans="1:11" x14ac:dyDescent="0.3">
      <c r="A132" s="38">
        <v>46041</v>
      </c>
      <c r="B132" s="2" t="s">
        <v>361</v>
      </c>
      <c r="C132" s="9" t="str">
        <f>VLOOKUP(Entrada[[#This Row],[Código]],Inventario[],2,FALSE)</f>
        <v xml:space="preserve">BRAZIL SANTOS BLANCA 1.1 </v>
      </c>
      <c r="D132" s="6">
        <v>0</v>
      </c>
      <c r="E132" s="6">
        <v>0</v>
      </c>
      <c r="F132" s="6">
        <v>3</v>
      </c>
      <c r="G132" s="6">
        <v>3</v>
      </c>
      <c r="H132" s="6">
        <v>1</v>
      </c>
      <c r="I132" s="6">
        <v>1</v>
      </c>
      <c r="J132" s="31">
        <v>0</v>
      </c>
      <c r="K132" s="7" cm="1">
        <f t="array" ref="K132">SUM(Entrada[[#This Row],[Valor]]*Entrada[[#This Row],[Talla XS]:[Talla 2XL]])</f>
        <v>0</v>
      </c>
    </row>
    <row r="133" spans="1:11" x14ac:dyDescent="0.3">
      <c r="A133" s="38">
        <v>46041</v>
      </c>
      <c r="B133" s="2" t="s">
        <v>265</v>
      </c>
      <c r="C133" s="9" t="str">
        <f>VLOOKUP(Entrada[[#This Row],[Código]],Inventario[],2,FALSE)</f>
        <v>MILLOS 2025-2026 1.1 HOMBRE</v>
      </c>
      <c r="D133" s="6">
        <v>0</v>
      </c>
      <c r="E133" s="6">
        <v>26</v>
      </c>
      <c r="F133" s="6">
        <v>26</v>
      </c>
      <c r="G133" s="6">
        <v>26</v>
      </c>
      <c r="H133" s="6">
        <v>29</v>
      </c>
      <c r="I133" s="6">
        <v>6</v>
      </c>
      <c r="J133" s="31">
        <v>0</v>
      </c>
      <c r="K133" s="7" cm="1">
        <f t="array" ref="K133">SUM(Entrada[[#This Row],[Valor]]*Entrada[[#This Row],[Talla XS]:[Talla 2XL]])</f>
        <v>0</v>
      </c>
    </row>
    <row r="134" spans="1:11" x14ac:dyDescent="0.3">
      <c r="A134" s="38">
        <v>46041</v>
      </c>
      <c r="B134" s="2" t="s">
        <v>274</v>
      </c>
      <c r="C134" s="9" t="str">
        <f>VLOOKUP(Entrada[[#This Row],[Código]],Inventario[],2,FALSE)</f>
        <v>MILLOS FALCAO</v>
      </c>
      <c r="D134" s="6">
        <v>0</v>
      </c>
      <c r="E134" s="6">
        <v>5</v>
      </c>
      <c r="F134" s="6">
        <v>8</v>
      </c>
      <c r="G134" s="6">
        <v>3</v>
      </c>
      <c r="H134" s="6">
        <v>10</v>
      </c>
      <c r="I134" s="6">
        <v>3</v>
      </c>
      <c r="J134" s="31">
        <v>0</v>
      </c>
      <c r="K134" s="7" cm="1">
        <f t="array" ref="K134">SUM(Entrada[[#This Row],[Valor]]*Entrada[[#This Row],[Talla XS]:[Talla 2XL]])</f>
        <v>0</v>
      </c>
    </row>
    <row r="135" spans="1:11" x14ac:dyDescent="0.3">
      <c r="A135" s="38">
        <v>46041</v>
      </c>
      <c r="B135" s="2" t="s">
        <v>515</v>
      </c>
      <c r="C135" s="9" t="str">
        <f>VLOOKUP(Entrada[[#This Row],[Código]],Inventario[],2,FALSE)</f>
        <v>MILLOS FALCAO BORDADA</v>
      </c>
      <c r="D135" s="6">
        <v>0</v>
      </c>
      <c r="E135" s="6">
        <v>3</v>
      </c>
      <c r="F135" s="6">
        <v>3</v>
      </c>
      <c r="G135" s="6">
        <v>1</v>
      </c>
      <c r="H135" s="6">
        <v>7</v>
      </c>
      <c r="I135" s="6">
        <v>3</v>
      </c>
      <c r="J135" s="31">
        <v>0</v>
      </c>
      <c r="K135" s="7" cm="1">
        <f t="array" ref="K135">SUM(Entrada[[#This Row],[Valor]]*Entrada[[#This Row],[Talla XS]:[Talla 2XL]])</f>
        <v>0</v>
      </c>
    </row>
    <row r="136" spans="1:11" x14ac:dyDescent="0.3">
      <c r="A136" s="38">
        <v>46041</v>
      </c>
      <c r="B136" s="2" t="s">
        <v>276</v>
      </c>
      <c r="C136" s="9" t="str">
        <f>VLOOKUP(Entrada[[#This Row],[Código]],Inventario[],2,FALSE)</f>
        <v xml:space="preserve">MILLOS NEGRA </v>
      </c>
      <c r="D136" s="6">
        <v>0</v>
      </c>
      <c r="E136" s="6">
        <v>9</v>
      </c>
      <c r="F136" s="6">
        <v>1</v>
      </c>
      <c r="G136" s="6">
        <v>2</v>
      </c>
      <c r="H136" s="6">
        <v>0</v>
      </c>
      <c r="I136" s="6">
        <v>0</v>
      </c>
      <c r="J136" s="31">
        <v>0</v>
      </c>
      <c r="K136" s="7" cm="1">
        <f t="array" ref="K136">SUM(Entrada[[#This Row],[Valor]]*Entrada[[#This Row],[Talla XS]:[Talla 2XL]])</f>
        <v>0</v>
      </c>
    </row>
    <row r="137" spans="1:11" x14ac:dyDescent="0.3">
      <c r="A137" s="38">
        <v>46041</v>
      </c>
      <c r="B137" s="2" t="s">
        <v>273</v>
      </c>
      <c r="C137" s="9" t="str">
        <f>VLOOKUP(Entrada[[#This Row],[Código]],Inventario[],2,FALSE)</f>
        <v>MILLOS POLO BLANCO</v>
      </c>
      <c r="D137" s="6">
        <v>0</v>
      </c>
      <c r="E137" s="6">
        <v>1</v>
      </c>
      <c r="F137" s="6">
        <v>4</v>
      </c>
      <c r="G137" s="6">
        <v>3</v>
      </c>
      <c r="H137" s="6">
        <v>0</v>
      </c>
      <c r="I137" s="6">
        <v>0</v>
      </c>
      <c r="J137" s="31">
        <v>0</v>
      </c>
      <c r="K137" s="7" cm="1">
        <f t="array" ref="K137">SUM(Entrada[[#This Row],[Valor]]*Entrada[[#This Row],[Talla XS]:[Talla 2XL]])</f>
        <v>0</v>
      </c>
    </row>
    <row r="138" spans="1:11" x14ac:dyDescent="0.3">
      <c r="A138" s="38">
        <v>46041</v>
      </c>
      <c r="B138" s="2" t="s">
        <v>275</v>
      </c>
      <c r="C138" s="9" t="str">
        <f>VLOOKUP(Entrada[[#This Row],[Código]],Inventario[],2,FALSE)</f>
        <v xml:space="preserve">MILLOS UNIFORME </v>
      </c>
      <c r="D138" s="6">
        <v>0</v>
      </c>
      <c r="E138" s="6">
        <v>2</v>
      </c>
      <c r="F138" s="6">
        <v>9</v>
      </c>
      <c r="G138" s="6">
        <v>9</v>
      </c>
      <c r="H138" s="6">
        <v>2</v>
      </c>
      <c r="I138" s="6">
        <v>0</v>
      </c>
      <c r="J138" s="31">
        <v>0</v>
      </c>
      <c r="K138" s="7" cm="1">
        <f t="array" ref="K138">SUM(Entrada[[#This Row],[Valor]]*Entrada[[#This Row],[Talla XS]:[Talla 2XL]])</f>
        <v>0</v>
      </c>
    </row>
    <row r="139" spans="1:11" x14ac:dyDescent="0.3">
      <c r="A139" s="38">
        <v>46041</v>
      </c>
      <c r="B139" s="2" t="s">
        <v>280</v>
      </c>
      <c r="C139" s="9" t="str">
        <f>VLOOKUP(Entrada[[#This Row],[Código]],Inventario[],2,FALSE)</f>
        <v>MILLOS 2023 BLANCA</v>
      </c>
      <c r="D139" s="6">
        <v>0</v>
      </c>
      <c r="E139" s="6">
        <v>0</v>
      </c>
      <c r="F139" s="6">
        <v>11</v>
      </c>
      <c r="G139" s="6">
        <v>8</v>
      </c>
      <c r="H139" s="6">
        <v>3</v>
      </c>
      <c r="I139" s="6">
        <v>0</v>
      </c>
      <c r="J139" s="31">
        <v>0</v>
      </c>
      <c r="K139" s="7" cm="1">
        <f t="array" ref="K139">SUM(Entrada[[#This Row],[Valor]]*Entrada[[#This Row],[Talla XS]:[Talla 2XL]])</f>
        <v>0</v>
      </c>
    </row>
    <row r="140" spans="1:11" x14ac:dyDescent="0.3">
      <c r="A140" s="38">
        <v>46041</v>
      </c>
      <c r="B140" s="2" t="s">
        <v>277</v>
      </c>
      <c r="C140" s="9" t="str">
        <f>VLOOKUP(Entrada[[#This Row],[Código]],Inventario[],2,FALSE)</f>
        <v>MILLOS VISITANTE 2024 GALLETA</v>
      </c>
      <c r="D140" s="6">
        <v>0</v>
      </c>
      <c r="E140" s="6">
        <v>0</v>
      </c>
      <c r="F140" s="6">
        <v>2</v>
      </c>
      <c r="G140" s="6">
        <v>12</v>
      </c>
      <c r="H140" s="6">
        <v>1</v>
      </c>
      <c r="I140" s="6">
        <v>0</v>
      </c>
      <c r="J140" s="31">
        <v>0</v>
      </c>
      <c r="K140" s="7" cm="1">
        <f t="array" ref="K140">SUM(Entrada[[#This Row],[Valor]]*Entrada[[#This Row],[Talla XS]:[Talla 2XL]])</f>
        <v>0</v>
      </c>
    </row>
    <row r="141" spans="1:11" x14ac:dyDescent="0.3">
      <c r="A141" s="38">
        <v>46041</v>
      </c>
      <c r="B141" s="2" t="s">
        <v>516</v>
      </c>
      <c r="C141" s="9" t="str">
        <f>VLOOKUP(Entrada[[#This Row],[Código]],Inventario[],2,FALSE)</f>
        <v>MILLOS VISITANTE 2024 1.1</v>
      </c>
      <c r="D141" s="6">
        <v>0</v>
      </c>
      <c r="E141" s="6">
        <v>0</v>
      </c>
      <c r="F141" s="6">
        <v>1</v>
      </c>
      <c r="G141" s="6">
        <v>13</v>
      </c>
      <c r="H141" s="6">
        <v>2</v>
      </c>
      <c r="I141" s="6">
        <v>0</v>
      </c>
      <c r="J141" s="31">
        <v>0</v>
      </c>
      <c r="K141" s="7" cm="1">
        <f t="array" ref="K141">SUM(Entrada[[#This Row],[Valor]]*Entrada[[#This Row],[Talla XS]:[Talla 2XL]])</f>
        <v>0</v>
      </c>
    </row>
    <row r="142" spans="1:11" x14ac:dyDescent="0.3">
      <c r="A142" s="38">
        <v>46041</v>
      </c>
      <c r="B142" s="2" t="s">
        <v>271</v>
      </c>
      <c r="C142" s="9" t="str">
        <f>VLOOKUP(Entrada[[#This Row],[Código]],Inventario[],2,FALSE)</f>
        <v xml:space="preserve">MILLOS FLEX </v>
      </c>
      <c r="D142" s="6">
        <v>0</v>
      </c>
      <c r="E142" s="6">
        <v>1</v>
      </c>
      <c r="F142" s="6">
        <v>3</v>
      </c>
      <c r="G142" s="6">
        <v>1</v>
      </c>
      <c r="H142" s="6">
        <v>0</v>
      </c>
      <c r="I142" s="6">
        <v>0</v>
      </c>
      <c r="J142" s="31">
        <v>0</v>
      </c>
      <c r="K142" s="7" cm="1">
        <f t="array" ref="K142">SUM(Entrada[[#This Row],[Valor]]*Entrada[[#This Row],[Talla XS]:[Talla 2XL]])</f>
        <v>0</v>
      </c>
    </row>
    <row r="143" spans="1:11" x14ac:dyDescent="0.3">
      <c r="A143" s="38">
        <v>46041</v>
      </c>
      <c r="B143" s="2" t="s">
        <v>517</v>
      </c>
      <c r="C143" s="9" t="str">
        <f>VLOOKUP(Entrada[[#This Row],[Código]],Inventario[],2,FALSE)</f>
        <v>MILLOS VISITANTE 2024 ESCAMA DE PESCADO</v>
      </c>
      <c r="D143" s="6">
        <v>0</v>
      </c>
      <c r="E143" s="6">
        <v>0</v>
      </c>
      <c r="F143" s="6">
        <v>1</v>
      </c>
      <c r="G143" s="6">
        <v>1</v>
      </c>
      <c r="H143" s="6">
        <v>1</v>
      </c>
      <c r="I143" s="6">
        <v>0</v>
      </c>
      <c r="J143" s="31">
        <v>0</v>
      </c>
      <c r="K143" s="7" cm="1">
        <f t="array" ref="K143">SUM(Entrada[[#This Row],[Valor]]*Entrada[[#This Row],[Talla XS]:[Talla 2XL]])</f>
        <v>0</v>
      </c>
    </row>
    <row r="144" spans="1:11" x14ac:dyDescent="0.3">
      <c r="A144" s="38">
        <v>46041</v>
      </c>
      <c r="B144" s="2" t="s">
        <v>518</v>
      </c>
      <c r="C144" s="9" t="str">
        <f>VLOOKUP(Entrada[[#This Row],[Código]],Inventario[],2,FALSE)</f>
        <v>MILLOS VISITANTE 2024 BORDADA</v>
      </c>
      <c r="D144" s="6">
        <v>0</v>
      </c>
      <c r="E144" s="6">
        <v>0</v>
      </c>
      <c r="F144" s="6">
        <v>0</v>
      </c>
      <c r="G144" s="6">
        <v>1</v>
      </c>
      <c r="H144" s="6">
        <v>4</v>
      </c>
      <c r="I144" s="6">
        <v>0</v>
      </c>
      <c r="J144" s="31">
        <v>0</v>
      </c>
      <c r="K144" s="7" cm="1">
        <f t="array" ref="K144">SUM(Entrada[[#This Row],[Valor]]*Entrada[[#This Row],[Talla XS]:[Talla 2XL]])</f>
        <v>0</v>
      </c>
    </row>
    <row r="145" spans="1:11" x14ac:dyDescent="0.3">
      <c r="A145" s="38">
        <v>46041</v>
      </c>
      <c r="B145" s="2" t="s">
        <v>266</v>
      </c>
      <c r="C145" s="9" t="str">
        <f>VLOOKUP(Entrada[[#This Row],[Código]],Inventario[],2,FALSE)</f>
        <v>MILLOS 2025-2026 BORDADA HOMBRE</v>
      </c>
      <c r="D145" s="6">
        <v>0</v>
      </c>
      <c r="E145" s="6">
        <v>6</v>
      </c>
      <c r="F145" s="6">
        <v>16</v>
      </c>
      <c r="G145" s="6">
        <v>18</v>
      </c>
      <c r="H145" s="6">
        <v>7</v>
      </c>
      <c r="I145" s="6">
        <v>0</v>
      </c>
      <c r="J145" s="31">
        <v>0</v>
      </c>
      <c r="K145" s="7" cm="1">
        <f t="array" ref="K145">SUM(Entrada[[#This Row],[Valor]]*Entrada[[#This Row],[Talla XS]:[Talla 2XL]])</f>
        <v>0</v>
      </c>
    </row>
    <row r="146" spans="1:11" x14ac:dyDescent="0.3">
      <c r="A146" s="38">
        <v>46041</v>
      </c>
      <c r="B146" s="2" t="s">
        <v>281</v>
      </c>
      <c r="C146" s="9" t="str">
        <f>VLOOKUP(Entrada[[#This Row],[Código]],Inventario[],2,FALSE)</f>
        <v>MILLOS ANDINA</v>
      </c>
      <c r="D146" s="6">
        <v>0</v>
      </c>
      <c r="E146" s="6">
        <v>0</v>
      </c>
      <c r="F146" s="6">
        <v>3</v>
      </c>
      <c r="G146" s="6">
        <v>9</v>
      </c>
      <c r="H146" s="6">
        <v>8</v>
      </c>
      <c r="I146" s="6">
        <v>0</v>
      </c>
      <c r="J146" s="31">
        <v>0</v>
      </c>
      <c r="K146" s="7" cm="1">
        <f t="array" ref="K146">SUM(Entrada[[#This Row],[Valor]]*Entrada[[#This Row],[Talla XS]:[Talla 2XL]])</f>
        <v>0</v>
      </c>
    </row>
    <row r="147" spans="1:11" x14ac:dyDescent="0.3">
      <c r="A147" s="38">
        <v>46041</v>
      </c>
      <c r="B147" s="2" t="s">
        <v>272</v>
      </c>
      <c r="C147" s="9" t="str">
        <f>VLOOKUP(Entrada[[#This Row],[Código]],Inventario[],2,FALSE)</f>
        <v xml:space="preserve">MILLOS POLO AZUL </v>
      </c>
      <c r="D147" s="6">
        <v>0</v>
      </c>
      <c r="E147" s="6">
        <v>3</v>
      </c>
      <c r="F147" s="6">
        <v>0</v>
      </c>
      <c r="G147" s="6">
        <v>4</v>
      </c>
      <c r="H147" s="6">
        <v>3</v>
      </c>
      <c r="I147" s="6">
        <v>1</v>
      </c>
      <c r="J147" s="31">
        <v>0</v>
      </c>
      <c r="K147" s="7" cm="1">
        <f t="array" ref="K147">SUM(Entrada[[#This Row],[Valor]]*Entrada[[#This Row],[Talla XS]:[Talla 2XL]])</f>
        <v>0</v>
      </c>
    </row>
    <row r="148" spans="1:11" x14ac:dyDescent="0.3">
      <c r="A148" s="38">
        <v>46041</v>
      </c>
      <c r="B148" s="2" t="s">
        <v>42</v>
      </c>
      <c r="C148" s="9" t="str">
        <f>VLOOKUP(Entrada[[#This Row],[Código]],Inventario[],2,FALSE)</f>
        <v>COL 2026 AMARILLA FAN MUJER</v>
      </c>
      <c r="D148" s="6">
        <v>0</v>
      </c>
      <c r="E148" s="6">
        <v>0</v>
      </c>
      <c r="F148" s="6">
        <v>1</v>
      </c>
      <c r="G148" s="6">
        <v>0</v>
      </c>
      <c r="H148" s="6">
        <v>0</v>
      </c>
      <c r="I148" s="6">
        <v>0</v>
      </c>
      <c r="J148" s="31">
        <v>27000</v>
      </c>
      <c r="K148" s="7" cm="1">
        <f t="array" ref="K148">SUM(Entrada[[#This Row],[Valor]]*Entrada[[#This Row],[Talla XS]:[Talla 2XL]])</f>
        <v>27000</v>
      </c>
    </row>
    <row r="149" spans="1:11" x14ac:dyDescent="0.3">
      <c r="A149" s="38">
        <v>46041</v>
      </c>
      <c r="B149" s="2" t="s">
        <v>38</v>
      </c>
      <c r="C149" s="9" t="str">
        <f>VLOOKUP(Entrada[[#This Row],[Código]],Inventario[],2,FALSE)</f>
        <v xml:space="preserve">COL 2026 AMARILLA 1.1 HOMBRE </v>
      </c>
      <c r="D149" s="6">
        <v>0</v>
      </c>
      <c r="E149" s="6">
        <v>4</v>
      </c>
      <c r="F149" s="6">
        <v>6</v>
      </c>
      <c r="G149" s="6">
        <v>6</v>
      </c>
      <c r="H149" s="6">
        <v>4</v>
      </c>
      <c r="I149" s="6">
        <v>4</v>
      </c>
      <c r="J149" s="31">
        <v>39000</v>
      </c>
      <c r="K149" s="7" cm="1">
        <f t="array" ref="K149">SUM(Entrada[[#This Row],[Valor]]*Entrada[[#This Row],[Talla XS]:[Talla 2XL]])</f>
        <v>936000</v>
      </c>
    </row>
    <row r="150" spans="1:11" x14ac:dyDescent="0.3">
      <c r="A150" s="38">
        <v>46041</v>
      </c>
      <c r="B150" s="2" t="s">
        <v>39</v>
      </c>
      <c r="C150" s="9" t="str">
        <f>VLOOKUP(Entrada[[#This Row],[Código]],Inventario[],2,FALSE)</f>
        <v>COL 2026 AMARILLA 1.1 MUJER</v>
      </c>
      <c r="D150" s="6">
        <v>0</v>
      </c>
      <c r="E150" s="6">
        <v>8</v>
      </c>
      <c r="F150" s="6">
        <v>8</v>
      </c>
      <c r="G150" s="6">
        <v>4</v>
      </c>
      <c r="H150" s="6">
        <v>4</v>
      </c>
      <c r="I150" s="6">
        <v>0</v>
      </c>
      <c r="J150" s="31">
        <v>39000</v>
      </c>
      <c r="K150" s="7" cm="1">
        <f t="array" ref="K150">SUM(Entrada[[#This Row],[Valor]]*Entrada[[#This Row],[Talla XS]:[Talla 2XL]])</f>
        <v>936000</v>
      </c>
    </row>
    <row r="151" spans="1:11" x14ac:dyDescent="0.3">
      <c r="A151" s="38">
        <v>46041</v>
      </c>
      <c r="B151" s="2" t="s">
        <v>519</v>
      </c>
      <c r="C151" s="9" t="str">
        <f>VLOOKUP(Entrada[[#This Row],[Código]],Inventario[],2,FALSE)</f>
        <v xml:space="preserve">MEXICO </v>
      </c>
      <c r="D151" s="6">
        <v>0</v>
      </c>
      <c r="E151" s="6">
        <v>0</v>
      </c>
      <c r="F151" s="6">
        <v>1</v>
      </c>
      <c r="G151" s="6">
        <v>1</v>
      </c>
      <c r="H151" s="6">
        <v>0</v>
      </c>
      <c r="I151" s="6">
        <v>0</v>
      </c>
      <c r="J151" s="31">
        <v>50000</v>
      </c>
      <c r="K151" s="7" cm="1">
        <f t="array" ref="K151">SUM(Entrada[[#This Row],[Valor]]*Entrada[[#This Row],[Talla XS]:[Talla 2XL]])</f>
        <v>100000</v>
      </c>
    </row>
    <row r="152" spans="1:11" x14ac:dyDescent="0.3">
      <c r="A152" s="38">
        <v>46041</v>
      </c>
      <c r="B152" s="2" t="s">
        <v>522</v>
      </c>
      <c r="C152" s="9" t="str">
        <f>VLOOKUP(Entrada[[#This Row],[Código]],Inventario[],2,FALSE)</f>
        <v>ESTAMPADOS</v>
      </c>
      <c r="D152" s="6">
        <v>6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31">
        <v>15000</v>
      </c>
      <c r="K152" s="7" cm="1">
        <f t="array" ref="K152">SUM(Entrada[[#This Row],[Valor]]*Entrada[[#This Row],[Talla XS]:[Talla 2XL]])</f>
        <v>90000</v>
      </c>
    </row>
    <row r="153" spans="1:11" x14ac:dyDescent="0.3">
      <c r="A153" s="38">
        <v>46041</v>
      </c>
      <c r="B153" s="2" t="s">
        <v>41</v>
      </c>
      <c r="C153" s="9" t="str">
        <f>VLOOKUP(Entrada[[#This Row],[Código]],Inventario[],2,FALSE)</f>
        <v>COL 2026 AMARILLA FAN HOMBRE</v>
      </c>
      <c r="D153" s="6">
        <v>0</v>
      </c>
      <c r="E153" s="6">
        <v>4</v>
      </c>
      <c r="F153" s="6">
        <v>6</v>
      </c>
      <c r="G153" s="6">
        <v>6</v>
      </c>
      <c r="H153" s="6">
        <v>4</v>
      </c>
      <c r="I153" s="6">
        <v>4</v>
      </c>
      <c r="J153" s="31">
        <v>27000</v>
      </c>
      <c r="K153" s="7" cm="1">
        <f t="array" ref="K153">SUM(Entrada[[#This Row],[Valor]]*Entrada[[#This Row],[Talla XS]:[Talla 2XL]])</f>
        <v>648000</v>
      </c>
    </row>
    <row r="154" spans="1:11" x14ac:dyDescent="0.3">
      <c r="A154" s="38">
        <v>46041</v>
      </c>
      <c r="B154" s="2" t="s">
        <v>42</v>
      </c>
      <c r="C154" s="9" t="str">
        <f>VLOOKUP(Entrada[[#This Row],[Código]],Inventario[],2,FALSE)</f>
        <v>COL 2026 AMARILLA FAN MUJER</v>
      </c>
      <c r="D154" s="6">
        <v>0</v>
      </c>
      <c r="E154" s="6">
        <v>4</v>
      </c>
      <c r="F154" s="6">
        <v>8</v>
      </c>
      <c r="G154" s="6">
        <v>8</v>
      </c>
      <c r="H154" s="6">
        <v>4</v>
      </c>
      <c r="I154" s="6">
        <v>4</v>
      </c>
      <c r="J154" s="31">
        <v>27000</v>
      </c>
      <c r="K154" s="7" cm="1">
        <f t="array" ref="K154">SUM(Entrada[[#This Row],[Valor]]*Entrada[[#This Row],[Talla XS]:[Talla 2XL]])</f>
        <v>756000</v>
      </c>
    </row>
    <row r="155" spans="1:11" x14ac:dyDescent="0.3">
      <c r="A155" s="38">
        <v>46041</v>
      </c>
      <c r="B155" s="2" t="s">
        <v>40</v>
      </c>
      <c r="C155" s="9" t="str">
        <f>VLOOKUP(Entrada[[#This Row],[Código]],Inventario[],2,FALSE)</f>
        <v>COL 2026 AMARILLA NIÑO</v>
      </c>
      <c r="D155" s="6">
        <v>4</v>
      </c>
      <c r="E155" s="6">
        <v>4</v>
      </c>
      <c r="F155" s="6">
        <v>4</v>
      </c>
      <c r="G155" s="6">
        <v>4</v>
      </c>
      <c r="H155" s="6">
        <v>4</v>
      </c>
      <c r="I155" s="6">
        <v>4</v>
      </c>
      <c r="J155" s="31">
        <v>29000</v>
      </c>
      <c r="K155" s="7" cm="1">
        <f t="array" ref="K155">SUM(Entrada[[#This Row],[Valor]]*Entrada[[#This Row],[Talla XS]:[Talla 2XL]])</f>
        <v>696000</v>
      </c>
    </row>
    <row r="156" spans="1:11" x14ac:dyDescent="0.3">
      <c r="A156" s="38">
        <v>46041</v>
      </c>
      <c r="B156" s="2" t="s">
        <v>372</v>
      </c>
      <c r="C156" s="9" t="str">
        <f>VLOOKUP(Entrada[[#This Row],[Código]],Inventario[],2,FALSE)</f>
        <v>MUSCULOSA COLOMBIA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1</v>
      </c>
      <c r="J156" s="31">
        <v>42000</v>
      </c>
      <c r="K156" s="7" cm="1">
        <f t="array" ref="K156">SUM(Entrada[[#This Row],[Valor]]*Entrada[[#This Row],[Talla XS]:[Talla 2XL]])</f>
        <v>42000</v>
      </c>
    </row>
    <row r="157" spans="1:11" x14ac:dyDescent="0.3">
      <c r="A157" s="38">
        <v>46041</v>
      </c>
      <c r="B157" s="2" t="s">
        <v>38</v>
      </c>
      <c r="C157" s="9" t="str">
        <f>VLOOKUP(Entrada[[#This Row],[Código]],Inventario[],2,FALSE)</f>
        <v xml:space="preserve">COL 2026 AMARILLA 1.1 HOMBRE </v>
      </c>
      <c r="D157" s="6">
        <v>0</v>
      </c>
      <c r="E157" s="6">
        <v>2</v>
      </c>
      <c r="F157" s="6">
        <v>4</v>
      </c>
      <c r="G157" s="6">
        <v>4</v>
      </c>
      <c r="H157" s="6">
        <v>2</v>
      </c>
      <c r="I157" s="6">
        <v>0</v>
      </c>
      <c r="J157" s="31">
        <v>37000</v>
      </c>
      <c r="K157" s="7" cm="1">
        <f t="array" ref="K157">SUM(Entrada[[#This Row],[Valor]]*Entrada[[#This Row],[Talla XS]:[Talla 2XL]])</f>
        <v>444000</v>
      </c>
    </row>
    <row r="158" spans="1:11" x14ac:dyDescent="0.3">
      <c r="A158" s="38">
        <v>46042</v>
      </c>
      <c r="B158" s="2" t="s">
        <v>352</v>
      </c>
      <c r="C158" s="9" t="str">
        <f>VLOOKUP(Entrada[[#This Row],[Código]],Inventario[],2,FALSE)</f>
        <v>MANCHESTER CITY 2024</v>
      </c>
      <c r="D158" s="6">
        <v>0</v>
      </c>
      <c r="E158" s="6">
        <v>0</v>
      </c>
      <c r="F158" s="6">
        <v>0</v>
      </c>
      <c r="G158" s="6">
        <v>1</v>
      </c>
      <c r="H158" s="6">
        <v>0</v>
      </c>
      <c r="I158" s="6">
        <v>6</v>
      </c>
      <c r="J158" s="31">
        <v>0</v>
      </c>
      <c r="K158" s="7" cm="1">
        <f t="array" ref="K158">SUM(Entrada[[#This Row],[Valor]]*Entrada[[#This Row],[Talla XS]:[Talla 2XL]])</f>
        <v>0</v>
      </c>
    </row>
    <row r="159" spans="1:11" x14ac:dyDescent="0.3">
      <c r="A159" s="38">
        <v>46042</v>
      </c>
      <c r="B159" s="2" t="s">
        <v>271</v>
      </c>
      <c r="C159" s="9" t="str">
        <f>VLOOKUP(Entrada[[#This Row],[Código]],Inventario[],2,FALSE)</f>
        <v xml:space="preserve">MILLOS FLEX </v>
      </c>
      <c r="D159" s="6">
        <v>0</v>
      </c>
      <c r="E159" s="6">
        <v>1</v>
      </c>
      <c r="F159" s="6">
        <v>0</v>
      </c>
      <c r="G159" s="6">
        <v>0</v>
      </c>
      <c r="H159" s="6">
        <v>0</v>
      </c>
      <c r="I159" s="6">
        <v>0</v>
      </c>
      <c r="J159" s="31">
        <v>0</v>
      </c>
      <c r="K159" s="7" cm="1">
        <f t="array" ref="K159">SUM(Entrada[[#This Row],[Valor]]*Entrada[[#This Row],[Talla XS]:[Talla 2XL]])</f>
        <v>0</v>
      </c>
    </row>
    <row r="160" spans="1:11" x14ac:dyDescent="0.3">
      <c r="A160" s="38">
        <v>46042</v>
      </c>
      <c r="B160" s="2" t="s">
        <v>39</v>
      </c>
      <c r="C160" s="9" t="str">
        <f>VLOOKUP(Entrada[[#This Row],[Código]],Inventario[],2,FALSE)</f>
        <v>COL 2026 AMARILLA 1.1 MUJER</v>
      </c>
      <c r="D160" s="6">
        <v>0</v>
      </c>
      <c r="E160" s="6">
        <v>0</v>
      </c>
      <c r="F160" s="6">
        <v>0</v>
      </c>
      <c r="G160" s="6">
        <v>1</v>
      </c>
      <c r="H160" s="6">
        <v>0</v>
      </c>
      <c r="I160" s="6">
        <v>0</v>
      </c>
      <c r="J160" s="31">
        <v>0</v>
      </c>
      <c r="K160" s="7" cm="1">
        <f t="array" ref="K160">SUM(Entrada[[#This Row],[Valor]]*Entrada[[#This Row],[Talla XS]:[Talla 2XL]])</f>
        <v>0</v>
      </c>
    </row>
    <row r="161" spans="1:11" x14ac:dyDescent="0.3">
      <c r="A161" s="38">
        <v>46044</v>
      </c>
      <c r="B161" s="2" t="s">
        <v>521</v>
      </c>
      <c r="C161" s="9" t="str">
        <f>VLOOKUP(Entrada[[#This Row],[Código]],Inventario[],2,FALSE)</f>
        <v>AMERICA RETRO</v>
      </c>
      <c r="D161" s="6">
        <v>0</v>
      </c>
      <c r="E161" s="6">
        <v>0</v>
      </c>
      <c r="F161" s="6">
        <v>0</v>
      </c>
      <c r="G161" s="6">
        <v>1</v>
      </c>
      <c r="H161" s="6">
        <v>1</v>
      </c>
      <c r="I161" s="6">
        <v>0</v>
      </c>
      <c r="J161" s="31">
        <v>0</v>
      </c>
      <c r="K161" s="7" cm="1">
        <f t="array" ref="K161">SUM(Entrada[[#This Row],[Valor]]*Entrada[[#This Row],[Talla XS]:[Talla 2XL]])</f>
        <v>0</v>
      </c>
    </row>
    <row r="162" spans="1:11" x14ac:dyDescent="0.3">
      <c r="A162" s="38">
        <v>46044</v>
      </c>
      <c r="B162" s="2" t="s">
        <v>402</v>
      </c>
      <c r="C162" s="9" t="str">
        <f>VLOOKUP(Entrada[[#This Row],[Código]],Inventario[],2,FALSE)</f>
        <v>PANTALON SUDADERA</v>
      </c>
      <c r="D162" s="6">
        <v>0</v>
      </c>
      <c r="E162" s="6">
        <v>3</v>
      </c>
      <c r="F162" s="6">
        <v>0</v>
      </c>
      <c r="G162" s="6">
        <v>0</v>
      </c>
      <c r="H162" s="6">
        <v>4</v>
      </c>
      <c r="I162" s="6">
        <v>0</v>
      </c>
      <c r="J162" s="31">
        <v>0</v>
      </c>
      <c r="K162" s="7" cm="1">
        <f t="array" ref="K162">SUM(Entrada[[#This Row],[Valor]]*Entrada[[#This Row],[Talla XS]:[Talla 2XL]])</f>
        <v>0</v>
      </c>
    </row>
    <row r="163" spans="1:11" x14ac:dyDescent="0.3">
      <c r="A163" s="38">
        <v>46044</v>
      </c>
      <c r="B163" s="2" t="s">
        <v>38</v>
      </c>
      <c r="C163" s="9" t="str">
        <f>VLOOKUP(Entrada[[#This Row],[Código]],Inventario[],2,FALSE)</f>
        <v xml:space="preserve">COL 2026 AMARILLA 1.1 HOMBRE </v>
      </c>
      <c r="D163" s="6">
        <v>0</v>
      </c>
      <c r="E163" s="6">
        <v>0</v>
      </c>
      <c r="F163" s="6">
        <v>0</v>
      </c>
      <c r="G163" s="6">
        <v>1</v>
      </c>
      <c r="H163" s="6">
        <v>0</v>
      </c>
      <c r="I163" s="6">
        <v>0</v>
      </c>
      <c r="J163" s="31">
        <v>36000</v>
      </c>
      <c r="K163" s="7" cm="1">
        <f t="array" ref="K163">SUM(Entrada[[#This Row],[Valor]]*Entrada[[#This Row],[Talla XS]:[Talla 2XL]])</f>
        <v>36000</v>
      </c>
    </row>
    <row r="164" spans="1:11" x14ac:dyDescent="0.3">
      <c r="A164" s="38">
        <v>46044</v>
      </c>
      <c r="B164" s="2" t="s">
        <v>38</v>
      </c>
      <c r="C164" s="9" t="str">
        <f>VLOOKUP(Entrada[[#This Row],[Código]],Inventario[],2,FALSE)</f>
        <v xml:space="preserve">COL 2026 AMARILLA 1.1 HOMBRE </v>
      </c>
      <c r="D164" s="6">
        <v>0</v>
      </c>
      <c r="E164" s="6">
        <v>4</v>
      </c>
      <c r="F164" s="6">
        <v>6</v>
      </c>
      <c r="G164" s="6">
        <v>6</v>
      </c>
      <c r="H164" s="6">
        <v>4</v>
      </c>
      <c r="I164" s="6">
        <v>4</v>
      </c>
      <c r="J164" s="31">
        <v>36000</v>
      </c>
      <c r="K164" s="7" cm="1">
        <f t="array" ref="K164">SUM(Entrada[[#This Row],[Valor]]*Entrada[[#This Row],[Talla XS]:[Talla 2XL]])</f>
        <v>864000</v>
      </c>
    </row>
    <row r="165" spans="1:11" x14ac:dyDescent="0.3">
      <c r="A165" s="38">
        <v>46044</v>
      </c>
      <c r="B165" s="2" t="s">
        <v>523</v>
      </c>
      <c r="C165" s="9" t="str">
        <f>VLOOKUP(Entrada[[#This Row],[Código]],Inventario[],2,FALSE)</f>
        <v xml:space="preserve">MILLOS POLO ESPECIAL AZUL </v>
      </c>
      <c r="D165" s="6">
        <v>0</v>
      </c>
      <c r="E165" s="6">
        <v>6</v>
      </c>
      <c r="F165" s="6">
        <v>8</v>
      </c>
      <c r="G165" s="6">
        <v>6</v>
      </c>
      <c r="H165" s="6">
        <v>4</v>
      </c>
      <c r="I165" s="6">
        <v>0</v>
      </c>
      <c r="J165" s="31">
        <v>20000</v>
      </c>
      <c r="K165" s="7" cm="1">
        <f t="array" ref="K165">SUM(Entrada[[#This Row],[Valor]]*Entrada[[#This Row],[Talla XS]:[Talla 2XL]])</f>
        <v>480000</v>
      </c>
    </row>
    <row r="166" spans="1:11" x14ac:dyDescent="0.3">
      <c r="A166" s="38">
        <v>46044</v>
      </c>
      <c r="B166" s="2" t="s">
        <v>525</v>
      </c>
      <c r="C166" s="9" t="str">
        <f>VLOOKUP(Entrada[[#This Row],[Código]],Inventario[],2,FALSE)</f>
        <v>MILLOS POLO ESPECIAL BLANCO</v>
      </c>
      <c r="D166" s="6">
        <v>0</v>
      </c>
      <c r="E166" s="6">
        <v>3</v>
      </c>
      <c r="F166" s="6">
        <v>4</v>
      </c>
      <c r="G166" s="6">
        <v>3</v>
      </c>
      <c r="H166" s="6">
        <v>2</v>
      </c>
      <c r="I166" s="6">
        <v>0</v>
      </c>
      <c r="J166" s="31">
        <v>20000</v>
      </c>
      <c r="K166" s="7" cm="1">
        <f t="array" ref="K166">SUM(Entrada[[#This Row],[Valor]]*Entrada[[#This Row],[Talla XS]:[Talla 2XL]])</f>
        <v>240000</v>
      </c>
    </row>
    <row r="167" spans="1:11" x14ac:dyDescent="0.3">
      <c r="A167" s="38" t="s">
        <v>602</v>
      </c>
      <c r="B167" s="2" t="s">
        <v>310</v>
      </c>
      <c r="C167" s="9" t="str">
        <f>VLOOKUP(Entrada[[#This Row],[Código]],Inventario[],2,FALSE)</f>
        <v>BARCA NEGRA</v>
      </c>
      <c r="D167" s="6">
        <v>0</v>
      </c>
      <c r="E167" s="6">
        <v>1</v>
      </c>
      <c r="F167" s="6">
        <v>3</v>
      </c>
      <c r="G167" s="6">
        <v>4</v>
      </c>
      <c r="H167" s="6">
        <v>2</v>
      </c>
      <c r="I167" s="6">
        <v>1</v>
      </c>
      <c r="J167" s="31">
        <v>0</v>
      </c>
      <c r="K167" s="7" cm="1">
        <f t="array" ref="K167">SUM(Entrada[[#This Row],[Valor]]*Entrada[[#This Row],[Talla XS]:[Talla 2XL]])</f>
        <v>0</v>
      </c>
    </row>
    <row r="168" spans="1:11" x14ac:dyDescent="0.3">
      <c r="A168" s="38" t="s">
        <v>602</v>
      </c>
      <c r="B168" s="2" t="s">
        <v>251</v>
      </c>
      <c r="C168" s="9" t="str">
        <f>VLOOKUP(Entrada[[#This Row],[Código]],Inventario[],2,FALSE)</f>
        <v>NACIONAL SAM NEGRO</v>
      </c>
      <c r="D168" s="6">
        <v>0</v>
      </c>
      <c r="E168" s="6">
        <v>5</v>
      </c>
      <c r="F168" s="6">
        <v>2</v>
      </c>
      <c r="G168" s="6">
        <v>1</v>
      </c>
      <c r="H168" s="6">
        <v>3</v>
      </c>
      <c r="I168" s="6">
        <v>0</v>
      </c>
      <c r="J168" s="31">
        <v>0</v>
      </c>
      <c r="K168" s="7" cm="1">
        <f t="array" ref="K168">SUM(Entrada[[#This Row],[Valor]]*Entrada[[#This Row],[Talla XS]:[Talla 2XL]])</f>
        <v>0</v>
      </c>
    </row>
    <row r="169" spans="1:11" x14ac:dyDescent="0.3">
      <c r="A169" s="38" t="s">
        <v>602</v>
      </c>
      <c r="B169" s="2" t="s">
        <v>523</v>
      </c>
      <c r="C169" s="9" t="str">
        <f>VLOOKUP(Entrada[[#This Row],[Código]],Inventario[],2,FALSE)</f>
        <v xml:space="preserve">MILLOS POLO ESPECIAL AZUL </v>
      </c>
      <c r="D169" s="6">
        <v>0</v>
      </c>
      <c r="E169" s="6">
        <v>3</v>
      </c>
      <c r="F169" s="6">
        <v>4</v>
      </c>
      <c r="G169" s="6">
        <v>3</v>
      </c>
      <c r="H169" s="6">
        <v>2</v>
      </c>
      <c r="I169" s="6">
        <v>0</v>
      </c>
      <c r="J169" s="31">
        <v>20000</v>
      </c>
      <c r="K169" s="7" cm="1">
        <f t="array" ref="K169">SUM(Entrada[[#This Row],[Valor]]*Entrada[[#This Row],[Talla XS]:[Talla 2XL]])</f>
        <v>240000</v>
      </c>
    </row>
    <row r="170" spans="1:11" x14ac:dyDescent="0.3">
      <c r="A170" s="38" t="s">
        <v>602</v>
      </c>
      <c r="B170" s="2" t="s">
        <v>253</v>
      </c>
      <c r="C170" s="9" t="str">
        <f>VLOOKUP(Entrada[[#This Row],[Código]],Inventario[],2,FALSE)</f>
        <v>NACIONAL SAM VERDE</v>
      </c>
      <c r="D170" s="6">
        <v>0</v>
      </c>
      <c r="E170" s="6">
        <v>2</v>
      </c>
      <c r="F170" s="6">
        <v>4</v>
      </c>
      <c r="G170" s="6">
        <v>4</v>
      </c>
      <c r="H170" s="6">
        <v>2</v>
      </c>
      <c r="I170" s="6">
        <v>0</v>
      </c>
      <c r="J170" s="31">
        <v>0</v>
      </c>
      <c r="K170" s="7" cm="1">
        <f t="array" ref="K170">SUM(Entrada[[#This Row],[Valor]]*Entrada[[#This Row],[Talla XS]:[Talla 2XL]])</f>
        <v>0</v>
      </c>
    </row>
    <row r="171" spans="1:11" x14ac:dyDescent="0.3">
      <c r="A171" s="38"/>
      <c r="B171" s="2" t="s">
        <v>273</v>
      </c>
      <c r="C171" s="9" t="str">
        <f>VLOOKUP(Entrada[[#This Row],[Código]],Inventario[],2,FALSE)</f>
        <v>MILLOS POLO BLANCO</v>
      </c>
      <c r="D171" s="6">
        <v>0</v>
      </c>
      <c r="E171" s="6">
        <v>9</v>
      </c>
      <c r="F171" s="6">
        <v>12</v>
      </c>
      <c r="G171" s="6">
        <v>9</v>
      </c>
      <c r="H171" s="6">
        <v>6</v>
      </c>
      <c r="I171" s="6">
        <v>0</v>
      </c>
      <c r="J171" s="31">
        <v>0</v>
      </c>
      <c r="K171" s="7" cm="1">
        <f t="array" ref="K171">SUM(Entrada[[#This Row],[Valor]]*Entrada[[#This Row],[Talla XS]:[Talla 2XL]])</f>
        <v>0</v>
      </c>
    </row>
    <row r="172" spans="1:11" x14ac:dyDescent="0.3">
      <c r="A172" s="38"/>
      <c r="B172" s="2" t="s">
        <v>252</v>
      </c>
      <c r="C172" s="9" t="str">
        <f>VLOOKUP(Entrada[[#This Row],[Código]],Inventario[],2,FALSE)</f>
        <v>NACIONAL SAM BLANCO</v>
      </c>
      <c r="D172" s="6">
        <v>0</v>
      </c>
      <c r="E172" s="6">
        <v>2</v>
      </c>
      <c r="F172" s="6">
        <v>4</v>
      </c>
      <c r="G172" s="6">
        <v>4</v>
      </c>
      <c r="H172" s="6">
        <v>2</v>
      </c>
      <c r="I172" s="6">
        <v>0</v>
      </c>
      <c r="J172" s="31">
        <v>0</v>
      </c>
      <c r="K172" s="7" cm="1">
        <f t="array" ref="K172">SUM(Entrada[[#This Row],[Valor]]*Entrada[[#This Row],[Talla XS]:[Talla 2XL]])</f>
        <v>0</v>
      </c>
    </row>
    <row r="173" spans="1:11" x14ac:dyDescent="0.3">
      <c r="A173" s="38"/>
      <c r="B173" s="2" t="s">
        <v>526</v>
      </c>
      <c r="C173" s="9" t="str">
        <f>VLOOKUP(Entrada[[#This Row],[Código]],Inventario[],2,FALSE)</f>
        <v>COL UMBRO</v>
      </c>
      <c r="D173" s="6">
        <v>0</v>
      </c>
      <c r="E173" s="6">
        <v>0</v>
      </c>
      <c r="F173" s="6">
        <v>1</v>
      </c>
      <c r="G173" s="6">
        <v>0</v>
      </c>
      <c r="H173" s="6">
        <v>0</v>
      </c>
      <c r="I173" s="6">
        <v>0</v>
      </c>
      <c r="J173" s="31">
        <v>0</v>
      </c>
      <c r="K173" s="7" cm="1">
        <f t="array" ref="K173">SUM(Entrada[[#This Row],[Valor]]*Entrada[[#This Row],[Talla XS]:[Talla 2XL]])</f>
        <v>0</v>
      </c>
    </row>
    <row r="174" spans="1:11" x14ac:dyDescent="0.3">
      <c r="A174" s="38"/>
      <c r="B174" s="2" t="s">
        <v>366</v>
      </c>
      <c r="C174" s="9" t="str">
        <f>VLOOKUP(Entrada[[#This Row],[Código]],Inventario[],2,FALSE)</f>
        <v>MILAN UNIFORME BLANCO 2007</v>
      </c>
      <c r="D174" s="6">
        <v>0</v>
      </c>
      <c r="E174" s="6">
        <v>2</v>
      </c>
      <c r="F174" s="6">
        <v>3</v>
      </c>
      <c r="G174" s="6">
        <v>3</v>
      </c>
      <c r="H174" s="6">
        <v>2</v>
      </c>
      <c r="I174" s="6">
        <v>2</v>
      </c>
      <c r="J174" s="31">
        <v>0</v>
      </c>
      <c r="K174" s="7" cm="1">
        <f t="array" ref="K174">SUM(Entrada[[#This Row],[Valor]]*Entrada[[#This Row],[Talla XS]:[Talla 2XL]])</f>
        <v>0</v>
      </c>
    </row>
    <row r="175" spans="1:11" x14ac:dyDescent="0.3">
      <c r="A175" s="38"/>
      <c r="B175" s="2" t="s">
        <v>39</v>
      </c>
      <c r="C175" s="9" t="str">
        <f>VLOOKUP(Entrada[[#This Row],[Código]],Inventario[],2,FALSE)</f>
        <v>COL 2026 AMARILLA 1.1 MUJER</v>
      </c>
      <c r="D175" s="6">
        <v>0</v>
      </c>
      <c r="E175" s="6">
        <v>0</v>
      </c>
      <c r="F175" s="6">
        <v>0</v>
      </c>
      <c r="G175" s="6">
        <v>1</v>
      </c>
      <c r="H175" s="6">
        <v>0</v>
      </c>
      <c r="I175" s="6">
        <v>0</v>
      </c>
      <c r="J175" s="31">
        <v>0</v>
      </c>
      <c r="K175" s="7" cm="1">
        <f t="array" ref="K175">SUM(Entrada[[#This Row],[Valor]]*Entrada[[#This Row],[Talla XS]:[Talla 2XL]])</f>
        <v>0</v>
      </c>
    </row>
    <row r="176" spans="1:11" x14ac:dyDescent="0.3">
      <c r="A176" s="38"/>
      <c r="B176" s="2" t="s">
        <v>251</v>
      </c>
      <c r="C176" s="9" t="str">
        <f>VLOOKUP(Entrada[[#This Row],[Código]],Inventario[],2,FALSE)</f>
        <v>NACIONAL SAM NEGRO</v>
      </c>
      <c r="D176" s="6">
        <v>0</v>
      </c>
      <c r="E176" s="6">
        <v>2</v>
      </c>
      <c r="F176" s="6">
        <v>4</v>
      </c>
      <c r="G176" s="6">
        <v>4</v>
      </c>
      <c r="H176" s="6">
        <v>2</v>
      </c>
      <c r="I176" s="6">
        <v>0</v>
      </c>
      <c r="J176" s="31">
        <v>0</v>
      </c>
      <c r="K176" s="7" cm="1">
        <f t="array" ref="K176">SUM(Entrada[[#This Row],[Valor]]*Entrada[[#This Row],[Talla XS]:[Talla 2XL]])</f>
        <v>0</v>
      </c>
    </row>
    <row r="177" spans="1:11" x14ac:dyDescent="0.3">
      <c r="A177" s="38"/>
      <c r="B177" s="2"/>
      <c r="C177" s="9" t="e">
        <f>VLOOKUP(Entrada[[#This Row],[Código]],Inventario[],2,FALSE)</f>
        <v>#N/A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31">
        <v>0</v>
      </c>
      <c r="K177" s="7" cm="1">
        <f t="array" ref="K177">SUM(Entrada[[#This Row],[Valor]]*Entrada[[#This Row],[Talla XS]:[Talla 2XL]])</f>
        <v>0</v>
      </c>
    </row>
    <row r="178" spans="1:11" x14ac:dyDescent="0.3">
      <c r="A178" s="38"/>
      <c r="B178" s="2"/>
      <c r="C178" s="9" t="e">
        <f>VLOOKUP(Entrada[[#This Row],[Código]],Inventario[],2,FALSE)</f>
        <v>#N/A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31">
        <v>0</v>
      </c>
      <c r="K178" s="7" cm="1">
        <f t="array" ref="K178">SUM(Entrada[[#This Row],[Valor]]*Entrada[[#This Row],[Talla XS]:[Talla 2XL]])</f>
        <v>0</v>
      </c>
    </row>
    <row r="179" spans="1:11" x14ac:dyDescent="0.3">
      <c r="A179" s="38"/>
      <c r="B179" s="2"/>
      <c r="C179" s="9" t="e">
        <f>VLOOKUP(Entrada[[#This Row],[Código]],Inventario[],2,FALSE)</f>
        <v>#N/A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31">
        <v>0</v>
      </c>
      <c r="K179" s="7" cm="1">
        <f t="array" ref="K179">SUM(Entrada[[#This Row],[Valor]]*Entrada[[#This Row],[Talla XS]:[Talla 2XL]])</f>
        <v>0</v>
      </c>
    </row>
    <row r="180" spans="1:11" x14ac:dyDescent="0.3">
      <c r="A180" s="38"/>
      <c r="B180" s="2"/>
      <c r="C180" s="9" t="e">
        <f>VLOOKUP(Entrada[[#This Row],[Código]],Inventario[],2,FALSE)</f>
        <v>#N/A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31">
        <v>0</v>
      </c>
      <c r="K180" s="7" cm="1">
        <f t="array" ref="K180">SUM(Entrada[[#This Row],[Valor]]*Entrada[[#This Row],[Talla XS]:[Talla 2XL]])</f>
        <v>0</v>
      </c>
    </row>
    <row r="181" spans="1:11" x14ac:dyDescent="0.3">
      <c r="A181" s="38"/>
      <c r="B181" s="2"/>
      <c r="C181" s="9" t="e">
        <f>VLOOKUP(Entrada[[#This Row],[Código]],Inventario[],2,FALSE)</f>
        <v>#N/A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31">
        <v>0</v>
      </c>
      <c r="K181" s="7" cm="1">
        <f t="array" ref="K181">SUM(Entrada[[#This Row],[Valor]]*Entrada[[#This Row],[Talla XS]:[Talla 2XL]])</f>
        <v>0</v>
      </c>
    </row>
    <row r="182" spans="1:11" x14ac:dyDescent="0.3">
      <c r="A182" s="38"/>
      <c r="B182" s="2"/>
      <c r="C182" s="9" t="e">
        <f>VLOOKUP(Entrada[[#This Row],[Código]],Inventario[],2,FALSE)</f>
        <v>#N/A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31">
        <v>0</v>
      </c>
      <c r="K182" s="7" cm="1">
        <f t="array" ref="K182">SUM(Entrada[[#This Row],[Valor]]*Entrada[[#This Row],[Talla XS]:[Talla 2XL]])</f>
        <v>0</v>
      </c>
    </row>
    <row r="183" spans="1:11" x14ac:dyDescent="0.3">
      <c r="A183" s="38"/>
      <c r="B183" s="2"/>
      <c r="C183" s="9" t="e">
        <f>VLOOKUP(Entrada[[#This Row],[Código]],Inventario[],2,FALSE)</f>
        <v>#N/A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31">
        <v>0</v>
      </c>
      <c r="K183" s="7" cm="1">
        <f t="array" ref="K183">SUM(Entrada[[#This Row],[Valor]]*Entrada[[#This Row],[Talla XS]:[Talla 2XL]])</f>
        <v>0</v>
      </c>
    </row>
    <row r="184" spans="1:11" x14ac:dyDescent="0.3">
      <c r="A184" s="38"/>
      <c r="B184" s="2"/>
      <c r="C184" s="9" t="e">
        <f>VLOOKUP(Entrada[[#This Row],[Código]],Inventario[],2,FALSE)</f>
        <v>#N/A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31">
        <v>0</v>
      </c>
      <c r="K184" s="7" cm="1">
        <f t="array" ref="K184">SUM(Entrada[[#This Row],[Valor]]*Entrada[[#This Row],[Talla XS]:[Talla 2XL]])</f>
        <v>0</v>
      </c>
    </row>
    <row r="185" spans="1:11" x14ac:dyDescent="0.3">
      <c r="A185" s="38"/>
      <c r="B185" s="2"/>
      <c r="C185" s="9" t="e">
        <f>VLOOKUP(Entrada[[#This Row],[Código]],Inventario[],2,FALSE)</f>
        <v>#N/A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31">
        <v>0</v>
      </c>
      <c r="K185" s="7" cm="1">
        <f t="array" ref="K185">SUM(Entrada[[#This Row],[Valor]]*Entrada[[#This Row],[Talla XS]:[Talla 2XL]])</f>
        <v>0</v>
      </c>
    </row>
    <row r="186" spans="1:11" x14ac:dyDescent="0.3">
      <c r="A186" s="38"/>
      <c r="B186" s="2"/>
      <c r="C186" s="9" t="e">
        <f>VLOOKUP(Entrada[[#This Row],[Código]],Inventario[],2,FALSE)</f>
        <v>#N/A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31">
        <v>0</v>
      </c>
      <c r="K186" s="7" cm="1">
        <f t="array" ref="K186">SUM(Entrada[[#This Row],[Valor]]*Entrada[[#This Row],[Talla XS]:[Talla 2XL]])</f>
        <v>0</v>
      </c>
    </row>
    <row r="187" spans="1:11" x14ac:dyDescent="0.3">
      <c r="A187" s="38"/>
      <c r="B187" s="2"/>
      <c r="C187" s="9" t="e">
        <f>VLOOKUP(Entrada[[#This Row],[Código]],Inventario[],2,FALSE)</f>
        <v>#N/A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31">
        <v>0</v>
      </c>
      <c r="K187" s="7" cm="1">
        <f t="array" ref="K187">SUM(Entrada[[#This Row],[Valor]]*Entrada[[#This Row],[Talla XS]:[Talla 2XL]])</f>
        <v>0</v>
      </c>
    </row>
    <row r="188" spans="1:11" x14ac:dyDescent="0.3">
      <c r="A188" s="38"/>
      <c r="B188" s="2"/>
      <c r="C188" s="9" t="e">
        <f>VLOOKUP(Entrada[[#This Row],[Código]],Inventario[],2,FALSE)</f>
        <v>#N/A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31">
        <v>0</v>
      </c>
      <c r="K188" s="7" cm="1">
        <f t="array" ref="K188">SUM(Entrada[[#This Row],[Valor]]*Entrada[[#This Row],[Talla XS]:[Talla 2XL]])</f>
        <v>0</v>
      </c>
    </row>
    <row r="189" spans="1:11" x14ac:dyDescent="0.3">
      <c r="A189" s="38"/>
      <c r="B189" s="2"/>
      <c r="C189" s="9" t="e">
        <f>VLOOKUP(Entrada[[#This Row],[Código]],Inventario[],2,FALSE)</f>
        <v>#N/A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31">
        <v>0</v>
      </c>
      <c r="K189" s="7" cm="1">
        <f t="array" ref="K189">SUM(Entrada[[#This Row],[Valor]]*Entrada[[#This Row],[Talla XS]:[Talla 2XL]])</f>
        <v>0</v>
      </c>
    </row>
    <row r="190" spans="1:11" x14ac:dyDescent="0.3">
      <c r="A190" s="38"/>
      <c r="B190" s="2"/>
      <c r="C190" s="9" t="e">
        <f>VLOOKUP(Entrada[[#This Row],[Código]],Inventario[],2,FALSE)</f>
        <v>#N/A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31">
        <v>0</v>
      </c>
      <c r="K190" s="7" cm="1">
        <f t="array" ref="K190">SUM(Entrada[[#This Row],[Valor]]*Entrada[[#This Row],[Talla XS]:[Talla 2XL]])</f>
        <v>0</v>
      </c>
    </row>
    <row r="191" spans="1:11" x14ac:dyDescent="0.3">
      <c r="A191" s="38"/>
      <c r="B191" s="2"/>
      <c r="C191" s="9" t="e">
        <f>VLOOKUP(Entrada[[#This Row],[Código]],Inventario[],2,FALSE)</f>
        <v>#N/A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31">
        <v>0</v>
      </c>
      <c r="K191" s="7" cm="1">
        <f t="array" ref="K191">SUM(Entrada[[#This Row],[Valor]]*Entrada[[#This Row],[Talla XS]:[Talla 2XL]])</f>
        <v>0</v>
      </c>
    </row>
    <row r="192" spans="1:11" x14ac:dyDescent="0.3">
      <c r="A192" s="38"/>
      <c r="B192" s="2"/>
      <c r="C192" s="9" t="e">
        <f>VLOOKUP(Entrada[[#This Row],[Código]],Inventario[],2,FALSE)</f>
        <v>#N/A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31">
        <v>0</v>
      </c>
      <c r="K192" s="7" cm="1">
        <f t="array" ref="K192">SUM(Entrada[[#This Row],[Valor]]*Entrada[[#This Row],[Talla XS]:[Talla 2XL]])</f>
        <v>0</v>
      </c>
    </row>
    <row r="193" spans="1:11" x14ac:dyDescent="0.3">
      <c r="A193" s="38"/>
      <c r="B193" s="2"/>
      <c r="C193" s="9" t="e">
        <f>VLOOKUP(Entrada[[#This Row],[Código]],Inventario[],2,FALSE)</f>
        <v>#N/A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31">
        <v>0</v>
      </c>
      <c r="K193" s="7" cm="1">
        <f t="array" ref="K193">SUM(Entrada[[#This Row],[Valor]]*Entrada[[#This Row],[Talla XS]:[Talla 2XL]])</f>
        <v>0</v>
      </c>
    </row>
    <row r="194" spans="1:11" x14ac:dyDescent="0.3">
      <c r="A194" s="38"/>
      <c r="B194" s="2"/>
      <c r="C194" s="9" t="e">
        <f>VLOOKUP(Entrada[[#This Row],[Código]],Inventario[],2,FALSE)</f>
        <v>#N/A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31">
        <v>0</v>
      </c>
      <c r="K194" s="7" cm="1">
        <f t="array" ref="K194">SUM(Entrada[[#This Row],[Valor]]*Entrada[[#This Row],[Talla XS]:[Talla 2XL]])</f>
        <v>0</v>
      </c>
    </row>
    <row r="195" spans="1:11" x14ac:dyDescent="0.3">
      <c r="A195" s="38"/>
      <c r="B195" s="2"/>
      <c r="C195" s="9" t="e">
        <f>VLOOKUP(Entrada[[#This Row],[Código]],Inventario[],2,FALSE)</f>
        <v>#N/A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31">
        <v>0</v>
      </c>
      <c r="K195" s="7" cm="1">
        <f t="array" ref="K195">SUM(Entrada[[#This Row],[Valor]]*Entrada[[#This Row],[Talla XS]:[Talla 2XL]])</f>
        <v>0</v>
      </c>
    </row>
    <row r="196" spans="1:11" x14ac:dyDescent="0.3">
      <c r="A196" s="38"/>
      <c r="B196" s="2"/>
      <c r="C196" s="9" t="e">
        <f>VLOOKUP(Entrada[[#This Row],[Código]],Inventario[],2,FALSE)</f>
        <v>#N/A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31">
        <v>0</v>
      </c>
      <c r="K196" s="7" cm="1">
        <f t="array" ref="K196">SUM(Entrada[[#This Row],[Valor]]*Entrada[[#This Row],[Talla XS]:[Talla 2XL]])</f>
        <v>0</v>
      </c>
    </row>
    <row r="197" spans="1:11" x14ac:dyDescent="0.3">
      <c r="A197" s="38"/>
      <c r="B197" s="2"/>
      <c r="C197" s="9" t="e">
        <f>VLOOKUP(Entrada[[#This Row],[Código]],Inventario[],2,FALSE)</f>
        <v>#N/A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31">
        <v>0</v>
      </c>
      <c r="K197" s="7" cm="1">
        <f t="array" ref="K197">SUM(Entrada[[#This Row],[Valor]]*Entrada[[#This Row],[Talla XS]:[Talla 2XL]])</f>
        <v>0</v>
      </c>
    </row>
    <row r="198" spans="1:11" x14ac:dyDescent="0.3">
      <c r="A198" s="38"/>
      <c r="B198" s="2"/>
      <c r="C198" s="9" t="e">
        <f>VLOOKUP(Entrada[[#This Row],[Código]],Inventario[],2,FALSE)</f>
        <v>#N/A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31">
        <v>0</v>
      </c>
      <c r="K198" s="7" cm="1">
        <f t="array" ref="K198">SUM(Entrada[[#This Row],[Valor]]*Entrada[[#This Row],[Talla XS]:[Talla 2XL]])</f>
        <v>0</v>
      </c>
    </row>
    <row r="199" spans="1:11" x14ac:dyDescent="0.3">
      <c r="A199" s="38"/>
      <c r="B199" s="2"/>
      <c r="C199" s="9" t="e">
        <f>VLOOKUP(Entrada[[#This Row],[Código]],Inventario[],2,FALSE)</f>
        <v>#N/A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31">
        <v>0</v>
      </c>
      <c r="K199" s="7" cm="1">
        <f t="array" ref="K199">SUM(Entrada[[#This Row],[Valor]]*Entrada[[#This Row],[Talla XS]:[Talla 2XL]])</f>
        <v>0</v>
      </c>
    </row>
    <row r="200" spans="1:11" x14ac:dyDescent="0.3">
      <c r="A200" s="38"/>
      <c r="B200" s="2"/>
      <c r="C200" s="9" t="e">
        <f>VLOOKUP(Entrada[[#This Row],[Código]],Inventario[],2,FALSE)</f>
        <v>#N/A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31">
        <v>0</v>
      </c>
      <c r="K200" s="7" cm="1">
        <f t="array" ref="K200">SUM(Entrada[[#This Row],[Valor]]*Entrada[[#This Row],[Talla XS]:[Talla 2XL]])</f>
        <v>0</v>
      </c>
    </row>
    <row r="201" spans="1:11" x14ac:dyDescent="0.3">
      <c r="A201" s="38"/>
      <c r="B201" s="2"/>
      <c r="C201" s="9" t="e">
        <f>VLOOKUP(Entrada[[#This Row],[Código]],Inventario[],2,FALSE)</f>
        <v>#N/A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31">
        <v>0</v>
      </c>
      <c r="K201" s="7" cm="1">
        <f t="array" ref="K201">SUM(Entrada[[#This Row],[Valor]]*Entrada[[#This Row],[Talla XS]:[Talla 2XL]])</f>
        <v>0</v>
      </c>
    </row>
    <row r="202" spans="1:11" x14ac:dyDescent="0.3">
      <c r="A202" s="38"/>
      <c r="B202" s="2"/>
      <c r="C202" s="9" t="e">
        <f>VLOOKUP(Entrada[[#This Row],[Código]],Inventario[],2,FALSE)</f>
        <v>#N/A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31">
        <v>0</v>
      </c>
      <c r="K202" s="7" cm="1">
        <f t="array" ref="K202">SUM(Entrada[[#This Row],[Valor]]*Entrada[[#This Row],[Talla XS]:[Talla 2XL]])</f>
        <v>0</v>
      </c>
    </row>
    <row r="203" spans="1:11" x14ac:dyDescent="0.3">
      <c r="A203" s="38"/>
      <c r="B203" s="2"/>
      <c r="C203" s="9" t="e">
        <f>VLOOKUP(Entrada[[#This Row],[Código]],Inventario[],2,FALSE)</f>
        <v>#N/A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31">
        <v>0</v>
      </c>
      <c r="K203" s="7" cm="1">
        <f t="array" ref="K203">SUM(Entrada[[#This Row],[Valor]]*Entrada[[#This Row],[Talla XS]:[Talla 2XL]])</f>
        <v>0</v>
      </c>
    </row>
    <row r="204" spans="1:11" x14ac:dyDescent="0.3">
      <c r="A204" s="38"/>
      <c r="B204" s="2"/>
      <c r="C204" s="9" t="e">
        <f>VLOOKUP(Entrada[[#This Row],[Código]],Inventario[],2,FALSE)</f>
        <v>#N/A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31">
        <v>0</v>
      </c>
      <c r="K204" s="7" cm="1">
        <f t="array" ref="K204">SUM(Entrada[[#This Row],[Valor]]*Entrada[[#This Row],[Talla XS]:[Talla 2XL]])</f>
        <v>0</v>
      </c>
    </row>
    <row r="205" spans="1:11" x14ac:dyDescent="0.3">
      <c r="A205" s="38"/>
      <c r="B205" s="2"/>
      <c r="C205" s="9" t="e">
        <f>VLOOKUP(Entrada[[#This Row],[Código]],Inventario[],2,FALSE)</f>
        <v>#N/A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31">
        <v>0</v>
      </c>
      <c r="K205" s="7" cm="1">
        <f t="array" ref="K205">SUM(Entrada[[#This Row],[Valor]]*Entrada[[#This Row],[Talla XS]:[Talla 2XL]])</f>
        <v>0</v>
      </c>
    </row>
    <row r="206" spans="1:11" x14ac:dyDescent="0.3">
      <c r="A206" s="38"/>
      <c r="B206" s="2"/>
      <c r="C206" s="9" t="e">
        <f>VLOOKUP(Entrada[[#This Row],[Código]],Inventario[],2,FALSE)</f>
        <v>#N/A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31">
        <v>0</v>
      </c>
      <c r="K206" s="7" cm="1">
        <f t="array" ref="K206">SUM(Entrada[[#This Row],[Valor]]*Entrada[[#This Row],[Talla XS]:[Talla 2XL]])</f>
        <v>0</v>
      </c>
    </row>
    <row r="207" spans="1:11" x14ac:dyDescent="0.3">
      <c r="A207" s="38"/>
      <c r="B207" s="2"/>
      <c r="C207" s="9" t="e">
        <f>VLOOKUP(Entrada[[#This Row],[Código]],Inventario[],2,FALSE)</f>
        <v>#N/A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31">
        <v>0</v>
      </c>
      <c r="K207" s="7" cm="1">
        <f t="array" ref="K207">SUM(Entrada[[#This Row],[Valor]]*Entrada[[#This Row],[Talla XS]:[Talla 2XL]])</f>
        <v>0</v>
      </c>
    </row>
    <row r="208" spans="1:11" x14ac:dyDescent="0.3">
      <c r="A208" s="38"/>
      <c r="B208" s="2"/>
      <c r="C208" s="9" t="e">
        <f>VLOOKUP(Entrada[[#This Row],[Código]],Inventario[],2,FALSE)</f>
        <v>#N/A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31">
        <v>0</v>
      </c>
      <c r="K208" s="7" cm="1">
        <f t="array" ref="K208">SUM(Entrada[[#This Row],[Valor]]*Entrada[[#This Row],[Talla XS]:[Talla 2XL]])</f>
        <v>0</v>
      </c>
    </row>
    <row r="209" spans="1:11" x14ac:dyDescent="0.3">
      <c r="A209" s="38"/>
      <c r="B209" s="2"/>
      <c r="C209" s="9" t="e">
        <f>VLOOKUP(Entrada[[#This Row],[Código]],Inventario[],2,FALSE)</f>
        <v>#N/A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31">
        <v>0</v>
      </c>
      <c r="K209" s="7" cm="1">
        <f t="array" ref="K209">SUM(Entrada[[#This Row],[Valor]]*Entrada[[#This Row],[Talla XS]:[Talla 2XL]])</f>
        <v>0</v>
      </c>
    </row>
    <row r="210" spans="1:11" x14ac:dyDescent="0.3">
      <c r="A210" s="38"/>
      <c r="B210" s="2"/>
      <c r="C210" s="9" t="e">
        <f>VLOOKUP(Entrada[[#This Row],[Código]],Inventario[],2,FALSE)</f>
        <v>#N/A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31">
        <v>0</v>
      </c>
      <c r="K210" s="7" cm="1">
        <f t="array" ref="K210">SUM(Entrada[[#This Row],[Valor]]*Entrada[[#This Row],[Talla XS]:[Talla 2XL]])</f>
        <v>0</v>
      </c>
    </row>
    <row r="211" spans="1:11" x14ac:dyDescent="0.3">
      <c r="A211" s="38"/>
      <c r="B211" s="2"/>
      <c r="C211" s="9" t="e">
        <f>VLOOKUP(Entrada[[#This Row],[Código]],Inventario[],2,FALSE)</f>
        <v>#N/A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31">
        <v>0</v>
      </c>
      <c r="K211" s="7" cm="1">
        <f t="array" ref="K211">SUM(Entrada[[#This Row],[Valor]]*Entrada[[#This Row],[Talla XS]:[Talla 2XL]])</f>
        <v>0</v>
      </c>
    </row>
    <row r="212" spans="1:11" x14ac:dyDescent="0.3">
      <c r="A212" s="38"/>
      <c r="B212" s="2"/>
      <c r="C212" s="9" t="e">
        <f>VLOOKUP(Entrada[[#This Row],[Código]],Inventario[],2,FALSE)</f>
        <v>#N/A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31">
        <v>0</v>
      </c>
      <c r="K212" s="7" cm="1">
        <f t="array" ref="K212">SUM(Entrada[[#This Row],[Valor]]*Entrada[[#This Row],[Talla XS]:[Talla 2XL]])</f>
        <v>0</v>
      </c>
    </row>
    <row r="213" spans="1:11" x14ac:dyDescent="0.3">
      <c r="A213" s="38"/>
      <c r="B213" s="2"/>
      <c r="C213" s="9" t="e">
        <f>VLOOKUP(Entrada[[#This Row],[Código]],Inventario[],2,FALSE)</f>
        <v>#N/A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31">
        <v>0</v>
      </c>
      <c r="K213" s="7" cm="1">
        <f t="array" ref="K213">SUM(Entrada[[#This Row],[Valor]]*Entrada[[#This Row],[Talla XS]:[Talla 2XL]])</f>
        <v>0</v>
      </c>
    </row>
    <row r="214" spans="1:11" x14ac:dyDescent="0.3">
      <c r="A214" s="38"/>
      <c r="B214" s="2"/>
      <c r="C214" s="9" t="e">
        <f>VLOOKUP(Entrada[[#This Row],[Código]],Inventario[],2,FALSE)</f>
        <v>#N/A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31">
        <v>0</v>
      </c>
      <c r="K214" s="7" cm="1">
        <f t="array" ref="K214">SUM(Entrada[[#This Row],[Valor]]*Entrada[[#This Row],[Talla XS]:[Talla 2XL]])</f>
        <v>0</v>
      </c>
    </row>
    <row r="215" spans="1:11" x14ac:dyDescent="0.3">
      <c r="A215" s="38"/>
      <c r="B215" s="2"/>
      <c r="C215" s="9" t="e">
        <f>VLOOKUP(Entrada[[#This Row],[Código]],Inventario[],2,FALSE)</f>
        <v>#N/A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31">
        <v>0</v>
      </c>
      <c r="K215" s="7" cm="1">
        <f t="array" ref="K215">SUM(Entrada[[#This Row],[Valor]]*Entrada[[#This Row],[Talla XS]:[Talla 2XL]])</f>
        <v>0</v>
      </c>
    </row>
    <row r="216" spans="1:11" x14ac:dyDescent="0.3">
      <c r="A216" s="38"/>
      <c r="B216" s="2"/>
      <c r="C216" s="9" t="e">
        <f>VLOOKUP(Entrada[[#This Row],[Código]],Inventario[],2,FALSE)</f>
        <v>#N/A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31">
        <v>0</v>
      </c>
      <c r="K216" s="7" cm="1">
        <f t="array" ref="K216">SUM(Entrada[[#This Row],[Valor]]*Entrada[[#This Row],[Talla XS]:[Talla 2XL]])</f>
        <v>0</v>
      </c>
    </row>
    <row r="217" spans="1:11" x14ac:dyDescent="0.3">
      <c r="A217" s="38"/>
      <c r="B217" s="2"/>
      <c r="C217" s="9" t="e">
        <f>VLOOKUP(Entrada[[#This Row],[Código]],Inventario[],2,FALSE)</f>
        <v>#N/A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31">
        <v>0</v>
      </c>
      <c r="K217" s="7" cm="1">
        <f t="array" ref="K217">SUM(Entrada[[#This Row],[Valor]]*Entrada[[#This Row],[Talla XS]:[Talla 2XL]])</f>
        <v>0</v>
      </c>
    </row>
    <row r="218" spans="1:11" x14ac:dyDescent="0.3">
      <c r="A218" s="38"/>
      <c r="B218" s="2"/>
      <c r="C218" s="9" t="e">
        <f>VLOOKUP(Entrada[[#This Row],[Código]],Inventario[],2,FALSE)</f>
        <v>#N/A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31">
        <v>0</v>
      </c>
      <c r="K218" s="7" cm="1">
        <f t="array" ref="K218">SUM(Entrada[[#This Row],[Valor]]*Entrada[[#This Row],[Talla XS]:[Talla 2XL]])</f>
        <v>0</v>
      </c>
    </row>
    <row r="219" spans="1:11" x14ac:dyDescent="0.3">
      <c r="A219" s="38"/>
      <c r="B219" s="2"/>
      <c r="C219" s="9" t="e">
        <f>VLOOKUP(Entrada[[#This Row],[Código]],Inventario[],2,FALSE)</f>
        <v>#N/A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31">
        <v>0</v>
      </c>
      <c r="K219" s="7" cm="1">
        <f t="array" ref="K219">SUM(Entrada[[#This Row],[Valor]]*Entrada[[#This Row],[Talla XS]:[Talla 2XL]])</f>
        <v>0</v>
      </c>
    </row>
    <row r="220" spans="1:11" x14ac:dyDescent="0.3">
      <c r="A220" s="38"/>
      <c r="B220" s="2"/>
      <c r="C220" s="9" t="e">
        <f>VLOOKUP(Entrada[[#This Row],[Código]],Inventario[],2,FALSE)</f>
        <v>#N/A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31">
        <v>0</v>
      </c>
      <c r="K220" s="7" cm="1">
        <f t="array" ref="K220">SUM(Entrada[[#This Row],[Valor]]*Entrada[[#This Row],[Talla XS]:[Talla 2XL]])</f>
        <v>0</v>
      </c>
    </row>
    <row r="221" spans="1:11" x14ac:dyDescent="0.3">
      <c r="A221" s="38"/>
      <c r="B221" s="2"/>
      <c r="C221" s="9" t="e">
        <f>VLOOKUP(Entrada[[#This Row],[Código]],Inventario[],2,FALSE)</f>
        <v>#N/A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31">
        <v>0</v>
      </c>
      <c r="K221" s="7" cm="1">
        <f t="array" ref="K221">SUM(Entrada[[#This Row],[Valor]]*Entrada[[#This Row],[Talla XS]:[Talla 2XL]])</f>
        <v>0</v>
      </c>
    </row>
    <row r="222" spans="1:11" x14ac:dyDescent="0.3">
      <c r="A222" s="38"/>
      <c r="B222" s="2"/>
      <c r="C222" s="9" t="e">
        <f>VLOOKUP(Entrada[[#This Row],[Código]],Inventario[],2,FALSE)</f>
        <v>#N/A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31">
        <v>0</v>
      </c>
      <c r="K222" s="7" cm="1">
        <f t="array" ref="K222">SUM(Entrada[[#This Row],[Valor]]*Entrada[[#This Row],[Talla XS]:[Talla 2XL]])</f>
        <v>0</v>
      </c>
    </row>
    <row r="223" spans="1:11" x14ac:dyDescent="0.3">
      <c r="A223" s="38"/>
      <c r="B223" s="2"/>
      <c r="C223" s="9" t="e">
        <f>VLOOKUP(Entrada[[#This Row],[Código]],Inventario[],2,FALSE)</f>
        <v>#N/A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31">
        <v>0</v>
      </c>
      <c r="K223" s="7" cm="1">
        <f t="array" ref="K223">SUM(Entrada[[#This Row],[Valor]]*Entrada[[#This Row],[Talla XS]:[Talla 2XL]])</f>
        <v>0</v>
      </c>
    </row>
    <row r="224" spans="1:11" x14ac:dyDescent="0.3">
      <c r="A224" s="38"/>
      <c r="B224" s="2"/>
      <c r="C224" s="9" t="e">
        <f>VLOOKUP(Entrada[[#This Row],[Código]],Inventario[],2,FALSE)</f>
        <v>#N/A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31">
        <v>0</v>
      </c>
      <c r="K224" s="7" cm="1">
        <f t="array" ref="K224">SUM(Entrada[[#This Row],[Valor]]*Entrada[[#This Row],[Talla XS]:[Talla 2XL]])</f>
        <v>0</v>
      </c>
    </row>
    <row r="225" spans="1:11" x14ac:dyDescent="0.3">
      <c r="A225" s="38"/>
      <c r="B225" s="2"/>
      <c r="C225" s="9" t="e">
        <f>VLOOKUP(Entrada[[#This Row],[Código]],Inventario[],2,FALSE)</f>
        <v>#N/A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31">
        <v>0</v>
      </c>
      <c r="K225" s="7" cm="1">
        <f t="array" ref="K225">SUM(Entrada[[#This Row],[Valor]]*Entrada[[#This Row],[Talla XS]:[Talla 2XL]])</f>
        <v>0</v>
      </c>
    </row>
    <row r="226" spans="1:11" x14ac:dyDescent="0.3">
      <c r="A226" s="38"/>
      <c r="B226" s="2"/>
      <c r="C226" s="9" t="e">
        <f>VLOOKUP(Entrada[[#This Row],[Código]],Inventario[],2,FALSE)</f>
        <v>#N/A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31">
        <v>0</v>
      </c>
      <c r="K226" s="7" cm="1">
        <f t="array" ref="K226">SUM(Entrada[[#This Row],[Valor]]*Entrada[[#This Row],[Talla XS]:[Talla 2XL]])</f>
        <v>0</v>
      </c>
    </row>
    <row r="227" spans="1:11" x14ac:dyDescent="0.3">
      <c r="A227" s="38"/>
      <c r="B227" s="2"/>
      <c r="C227" s="9" t="e">
        <f>VLOOKUP(Entrada[[#This Row],[Código]],Inventario[],2,FALSE)</f>
        <v>#N/A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31">
        <v>0</v>
      </c>
      <c r="K227" s="7" cm="1">
        <f t="array" ref="K227">SUM(Entrada[[#This Row],[Valor]]*Entrada[[#This Row],[Talla XS]:[Talla 2XL]])</f>
        <v>0</v>
      </c>
    </row>
    <row r="228" spans="1:11" x14ac:dyDescent="0.3">
      <c r="A228" s="38"/>
      <c r="B228" s="2"/>
      <c r="C228" s="9" t="e">
        <f>VLOOKUP(Entrada[[#This Row],[Código]],Inventario[],2,FALSE)</f>
        <v>#N/A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31">
        <v>0</v>
      </c>
      <c r="K228" s="7" cm="1">
        <f t="array" ref="K228">SUM(Entrada[[#This Row],[Valor]]*Entrada[[#This Row],[Talla XS]:[Talla 2XL]])</f>
        <v>0</v>
      </c>
    </row>
    <row r="229" spans="1:11" x14ac:dyDescent="0.3">
      <c r="A229" s="38"/>
      <c r="B229" s="2"/>
      <c r="C229" s="9" t="e">
        <f>VLOOKUP(Entrada[[#This Row],[Código]],Inventario[],2,FALSE)</f>
        <v>#N/A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31">
        <v>0</v>
      </c>
      <c r="K229" s="7" cm="1">
        <f t="array" ref="K229">SUM(Entrada[[#This Row],[Valor]]*Entrada[[#This Row],[Talla XS]:[Talla 2XL]])</f>
        <v>0</v>
      </c>
    </row>
    <row r="230" spans="1:11" x14ac:dyDescent="0.3">
      <c r="A230" s="38"/>
      <c r="B230" s="2"/>
      <c r="C230" s="9" t="e">
        <f>VLOOKUP(Entrada[[#This Row],[Código]],Inventario[],2,FALSE)</f>
        <v>#N/A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31">
        <v>0</v>
      </c>
      <c r="K230" s="7" cm="1">
        <f t="array" ref="K230">SUM(Entrada[[#This Row],[Valor]]*Entrada[[#This Row],[Talla XS]:[Talla 2XL]])</f>
        <v>0</v>
      </c>
    </row>
    <row r="231" spans="1:11" x14ac:dyDescent="0.3">
      <c r="A231" s="38"/>
      <c r="B231" s="2"/>
      <c r="C231" s="9" t="e">
        <f>VLOOKUP(Entrada[[#This Row],[Código]],Inventario[],2,FALSE)</f>
        <v>#N/A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31">
        <v>0</v>
      </c>
      <c r="K231" s="7" cm="1">
        <f t="array" ref="K231">SUM(Entrada[[#This Row],[Valor]]*Entrada[[#This Row],[Talla XS]:[Talla 2XL]])</f>
        <v>0</v>
      </c>
    </row>
    <row r="232" spans="1:11" x14ac:dyDescent="0.3">
      <c r="A232" s="38"/>
      <c r="B232" s="2"/>
      <c r="C232" s="9" t="e">
        <f>VLOOKUP(Entrada[[#This Row],[Código]],Inventario[],2,FALSE)</f>
        <v>#N/A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31">
        <v>0</v>
      </c>
      <c r="K232" s="7" cm="1">
        <f t="array" ref="K232">SUM(Entrada[[#This Row],[Valor]]*Entrada[[#This Row],[Talla XS]:[Talla 2XL]])</f>
        <v>0</v>
      </c>
    </row>
    <row r="233" spans="1:11" x14ac:dyDescent="0.3">
      <c r="A233" s="38"/>
      <c r="B233" s="2"/>
      <c r="C233" s="9" t="e">
        <f>VLOOKUP(Entrada[[#This Row],[Código]],Inventario[],2,FALSE)</f>
        <v>#N/A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31">
        <v>0</v>
      </c>
      <c r="K233" s="7" cm="1">
        <f t="array" ref="K233">SUM(Entrada[[#This Row],[Valor]]*Entrada[[#This Row],[Talla XS]:[Talla 2XL]])</f>
        <v>0</v>
      </c>
    </row>
    <row r="234" spans="1:11" x14ac:dyDescent="0.3">
      <c r="A234" s="38"/>
      <c r="B234" s="2"/>
      <c r="C234" s="9" t="e">
        <f>VLOOKUP(Entrada[[#This Row],[Código]],Inventario[],2,FALSE)</f>
        <v>#N/A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31">
        <v>0</v>
      </c>
      <c r="K234" s="7" cm="1">
        <f t="array" ref="K234">SUM(Entrada[[#This Row],[Valor]]*Entrada[[#This Row],[Talla XS]:[Talla 2XL]])</f>
        <v>0</v>
      </c>
    </row>
    <row r="235" spans="1:11" x14ac:dyDescent="0.3">
      <c r="A235" s="38"/>
      <c r="B235" s="2"/>
      <c r="C235" s="9" t="e">
        <f>VLOOKUP(Entrada[[#This Row],[Código]],Inventario[],2,FALSE)</f>
        <v>#N/A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31">
        <v>0</v>
      </c>
      <c r="K235" s="7" cm="1">
        <f t="array" ref="K235">SUM(Entrada[[#This Row],[Valor]]*Entrada[[#This Row],[Talla XS]:[Talla 2XL]])</f>
        <v>0</v>
      </c>
    </row>
    <row r="236" spans="1:11" x14ac:dyDescent="0.3">
      <c r="A236" s="38"/>
      <c r="B236" s="2"/>
      <c r="C236" s="9" t="e">
        <f>VLOOKUP(Entrada[[#This Row],[Código]],Inventario[],2,FALSE)</f>
        <v>#N/A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31">
        <v>0</v>
      </c>
      <c r="K236" s="7" cm="1">
        <f t="array" ref="K236">SUM(Entrada[[#This Row],[Valor]]*Entrada[[#This Row],[Talla XS]:[Talla 2XL]])</f>
        <v>0</v>
      </c>
    </row>
    <row r="237" spans="1:11" x14ac:dyDescent="0.3">
      <c r="A237" s="38"/>
      <c r="B237" s="2"/>
      <c r="C237" s="9" t="e">
        <f>VLOOKUP(Entrada[[#This Row],[Código]],Inventario[],2,FALSE)</f>
        <v>#N/A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31">
        <v>0</v>
      </c>
      <c r="K237" s="7" cm="1">
        <f t="array" ref="K237">SUM(Entrada[[#This Row],[Valor]]*Entrada[[#This Row],[Talla XS]:[Talla 2XL]])</f>
        <v>0</v>
      </c>
    </row>
    <row r="238" spans="1:11" x14ac:dyDescent="0.3">
      <c r="A238" s="38"/>
      <c r="B238" s="2"/>
      <c r="C238" s="9" t="e">
        <f>VLOOKUP(Entrada[[#This Row],[Código]],Inventario[],2,FALSE)</f>
        <v>#N/A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31">
        <v>0</v>
      </c>
      <c r="K238" s="7" cm="1">
        <f t="array" ref="K238">SUM(Entrada[[#This Row],[Valor]]*Entrada[[#This Row],[Talla XS]:[Talla 2XL]])</f>
        <v>0</v>
      </c>
    </row>
    <row r="239" spans="1:11" x14ac:dyDescent="0.3">
      <c r="A239" s="38"/>
      <c r="B239" s="2"/>
      <c r="C239" s="9" t="e">
        <f>VLOOKUP(Entrada[[#This Row],[Código]],Inventario[],2,FALSE)</f>
        <v>#N/A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31">
        <v>0</v>
      </c>
      <c r="K239" s="7" cm="1">
        <f t="array" ref="K239">SUM(Entrada[[#This Row],[Valor]]*Entrada[[#This Row],[Talla XS]:[Talla 2XL]])</f>
        <v>0</v>
      </c>
    </row>
    <row r="240" spans="1:11" x14ac:dyDescent="0.3">
      <c r="A240" s="38"/>
      <c r="B240" s="2"/>
      <c r="C240" s="9" t="e">
        <f>VLOOKUP(Entrada[[#This Row],[Código]],Inventario[],2,FALSE)</f>
        <v>#N/A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31">
        <v>0</v>
      </c>
      <c r="K240" s="7" cm="1">
        <f t="array" ref="K240">SUM(Entrada[[#This Row],[Valor]]*Entrada[[#This Row],[Talla XS]:[Talla 2XL]])</f>
        <v>0</v>
      </c>
    </row>
    <row r="241" spans="1:11" x14ac:dyDescent="0.3">
      <c r="A241" s="38"/>
      <c r="B241" s="2"/>
      <c r="C241" s="9" t="e">
        <f>VLOOKUP(Entrada[[#This Row],[Código]],Inventario[],2,FALSE)</f>
        <v>#N/A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31">
        <v>0</v>
      </c>
      <c r="K241" s="7" cm="1">
        <f t="array" ref="K241">SUM(Entrada[[#This Row],[Valor]]*Entrada[[#This Row],[Talla XS]:[Talla 2XL]])</f>
        <v>0</v>
      </c>
    </row>
    <row r="242" spans="1:11" x14ac:dyDescent="0.3">
      <c r="A242" s="38"/>
      <c r="B242" s="2"/>
      <c r="C242" s="9" t="e">
        <f>VLOOKUP(Entrada[[#This Row],[Código]],Inventario[],2,FALSE)</f>
        <v>#N/A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31">
        <v>0</v>
      </c>
      <c r="K242" s="7" cm="1">
        <f t="array" ref="K242">SUM(Entrada[[#This Row],[Valor]]*Entrada[[#This Row],[Talla XS]:[Talla 2XL]])</f>
        <v>0</v>
      </c>
    </row>
    <row r="243" spans="1:11" x14ac:dyDescent="0.3">
      <c r="A243" s="38"/>
      <c r="B243" s="2"/>
      <c r="C243" s="9" t="e">
        <f>VLOOKUP(Entrada[[#This Row],[Código]],Inventario[],2,FALSE)</f>
        <v>#N/A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31">
        <v>0</v>
      </c>
      <c r="K243" s="7" cm="1">
        <f t="array" ref="K243">SUM(Entrada[[#This Row],[Valor]]*Entrada[[#This Row],[Talla XS]:[Talla 2XL]])</f>
        <v>0</v>
      </c>
    </row>
    <row r="244" spans="1:11" x14ac:dyDescent="0.3">
      <c r="A244" s="38"/>
      <c r="B244" s="2"/>
      <c r="C244" s="9" t="e">
        <f>VLOOKUP(Entrada[[#This Row],[Código]],Inventario[],2,FALSE)</f>
        <v>#N/A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31">
        <v>0</v>
      </c>
      <c r="K244" s="7" cm="1">
        <f t="array" ref="K244">SUM(Entrada[[#This Row],[Valor]]*Entrada[[#This Row],[Talla XS]:[Talla 2XL]])</f>
        <v>0</v>
      </c>
    </row>
    <row r="245" spans="1:11" x14ac:dyDescent="0.3">
      <c r="A245" s="38"/>
      <c r="B245" s="2"/>
      <c r="C245" s="9" t="e">
        <f>VLOOKUP(Entrada[[#This Row],[Código]],Inventario[],2,FALSE)</f>
        <v>#N/A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31">
        <v>0</v>
      </c>
      <c r="K245" s="7" cm="1">
        <f t="array" ref="K245">SUM(Entrada[[#This Row],[Valor]]*Entrada[[#This Row],[Talla XS]:[Talla 2XL]])</f>
        <v>0</v>
      </c>
    </row>
    <row r="246" spans="1:11" x14ac:dyDescent="0.3">
      <c r="A246" s="38"/>
      <c r="B246" s="2"/>
      <c r="C246" s="9" t="e">
        <f>VLOOKUP(Entrada[[#This Row],[Código]],Inventario[],2,FALSE)</f>
        <v>#N/A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31">
        <v>0</v>
      </c>
      <c r="K246" s="7" cm="1">
        <f t="array" ref="K246">SUM(Entrada[[#This Row],[Valor]]*Entrada[[#This Row],[Talla XS]:[Talla 2XL]])</f>
        <v>0</v>
      </c>
    </row>
    <row r="247" spans="1:11" x14ac:dyDescent="0.3">
      <c r="A247" s="38"/>
      <c r="B247" s="2"/>
      <c r="C247" s="9" t="e">
        <f>VLOOKUP(Entrada[[#This Row],[Código]],Inventario[],2,FALSE)</f>
        <v>#N/A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31">
        <v>0</v>
      </c>
      <c r="K247" s="7" cm="1">
        <f t="array" ref="K247">SUM(Entrada[[#This Row],[Valor]]*Entrada[[#This Row],[Talla XS]:[Talla 2XL]])</f>
        <v>0</v>
      </c>
    </row>
    <row r="248" spans="1:11" x14ac:dyDescent="0.3">
      <c r="A248" s="38"/>
      <c r="B248" s="2"/>
      <c r="C248" s="9" t="e">
        <f>VLOOKUP(Entrada[[#This Row],[Código]],Inventario[],2,FALSE)</f>
        <v>#N/A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31">
        <v>0</v>
      </c>
      <c r="K248" s="7" cm="1">
        <f t="array" ref="K248">SUM(Entrada[[#This Row],[Valor]]*Entrada[[#This Row],[Talla XS]:[Talla 2XL]])</f>
        <v>0</v>
      </c>
    </row>
    <row r="249" spans="1:11" x14ac:dyDescent="0.3">
      <c r="A249" s="38"/>
      <c r="B249" s="2"/>
      <c r="C249" s="9" t="e">
        <f>VLOOKUP(Entrada[[#This Row],[Código]],Inventario[],2,FALSE)</f>
        <v>#N/A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31">
        <v>0</v>
      </c>
      <c r="K249" s="7" cm="1">
        <f t="array" ref="K249">SUM(Entrada[[#This Row],[Valor]]*Entrada[[#This Row],[Talla XS]:[Talla 2XL]])</f>
        <v>0</v>
      </c>
    </row>
    <row r="250" spans="1:11" x14ac:dyDescent="0.3">
      <c r="A250" s="38"/>
      <c r="B250" s="2"/>
      <c r="C250" s="9" t="e">
        <f>VLOOKUP(Entrada[[#This Row],[Código]],Inventario[],2,FALSE)</f>
        <v>#N/A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31">
        <v>0</v>
      </c>
      <c r="K250" s="7" cm="1">
        <f t="array" ref="K250">SUM(Entrada[[#This Row],[Valor]]*Entrada[[#This Row],[Talla XS]:[Talla 2XL]])</f>
        <v>0</v>
      </c>
    </row>
    <row r="251" spans="1:11" x14ac:dyDescent="0.3">
      <c r="A251" s="38"/>
      <c r="B251" s="2"/>
      <c r="C251" s="9" t="e">
        <f>VLOOKUP(Entrada[[#This Row],[Código]],Inventario[],2,FALSE)</f>
        <v>#N/A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31">
        <v>0</v>
      </c>
      <c r="K251" s="7" cm="1">
        <f t="array" ref="K251">SUM(Entrada[[#This Row],[Valor]]*Entrada[[#This Row],[Talla XS]:[Talla 2XL]])</f>
        <v>0</v>
      </c>
    </row>
    <row r="252" spans="1:11" x14ac:dyDescent="0.3">
      <c r="A252" s="38"/>
      <c r="B252" s="2"/>
      <c r="C252" s="9" t="e">
        <f>VLOOKUP(Entrada[[#This Row],[Código]],Inventario[],2,FALSE)</f>
        <v>#N/A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31">
        <v>0</v>
      </c>
      <c r="K252" s="7" cm="1">
        <f t="array" ref="K252">SUM(Entrada[[#This Row],[Valor]]*Entrada[[#This Row],[Talla XS]:[Talla 2XL]])</f>
        <v>0</v>
      </c>
    </row>
    <row r="253" spans="1:11" x14ac:dyDescent="0.3">
      <c r="A253" s="38"/>
      <c r="B253" s="2"/>
      <c r="C253" s="9" t="e">
        <f>VLOOKUP(Entrada[[#This Row],[Código]],Inventario[],2,FALSE)</f>
        <v>#N/A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31">
        <v>0</v>
      </c>
      <c r="K253" s="7" cm="1">
        <f t="array" ref="K253">SUM(Entrada[[#This Row],[Valor]]*Entrada[[#This Row],[Talla XS]:[Talla 2XL]])</f>
        <v>0</v>
      </c>
    </row>
    <row r="254" spans="1:11" x14ac:dyDescent="0.3">
      <c r="A254" s="38"/>
      <c r="B254" s="2"/>
      <c r="C254" s="9" t="e">
        <f>VLOOKUP(Entrada[[#This Row],[Código]],Inventario[],2,FALSE)</f>
        <v>#N/A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31">
        <v>0</v>
      </c>
      <c r="K254" s="7" cm="1">
        <f t="array" ref="K254">SUM(Entrada[[#This Row],[Valor]]*Entrada[[#This Row],[Talla XS]:[Talla 2XL]])</f>
        <v>0</v>
      </c>
    </row>
    <row r="255" spans="1:11" x14ac:dyDescent="0.3">
      <c r="A255" s="38"/>
      <c r="B255" s="2"/>
      <c r="C255" s="9" t="e">
        <f>VLOOKUP(Entrada[[#This Row],[Código]],Inventario[],2,FALSE)</f>
        <v>#N/A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31">
        <v>0</v>
      </c>
      <c r="K255" s="7" cm="1">
        <f t="array" ref="K255">SUM(Entrada[[#This Row],[Valor]]*Entrada[[#This Row],[Talla XS]:[Talla 2XL]])</f>
        <v>0</v>
      </c>
    </row>
    <row r="256" spans="1:11" x14ac:dyDescent="0.3">
      <c r="A256" s="38"/>
      <c r="B256" s="2"/>
      <c r="C256" s="9" t="e">
        <f>VLOOKUP(Entrada[[#This Row],[Código]],Inventario[],2,FALSE)</f>
        <v>#N/A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31">
        <v>0</v>
      </c>
      <c r="K256" s="7" cm="1">
        <f t="array" ref="K256">SUM(Entrada[[#This Row],[Valor]]*Entrada[[#This Row],[Talla XS]:[Talla 2XL]])</f>
        <v>0</v>
      </c>
    </row>
    <row r="257" spans="1:11" x14ac:dyDescent="0.3">
      <c r="A257" s="38"/>
      <c r="B257" s="2"/>
      <c r="C257" s="9" t="e">
        <f>VLOOKUP(Entrada[[#This Row],[Código]],Inventario[],2,FALSE)</f>
        <v>#N/A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31">
        <v>0</v>
      </c>
      <c r="K257" s="7" cm="1">
        <f t="array" ref="K257">SUM(Entrada[[#This Row],[Valor]]*Entrada[[#This Row],[Talla XS]:[Talla 2XL]])</f>
        <v>0</v>
      </c>
    </row>
    <row r="258" spans="1:11" x14ac:dyDescent="0.3">
      <c r="A258" s="38"/>
      <c r="B258" s="2"/>
      <c r="C258" s="9" t="e">
        <f>VLOOKUP(Entrada[[#This Row],[Código]],Inventario[],2,FALSE)</f>
        <v>#N/A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31">
        <v>0</v>
      </c>
      <c r="K258" s="7" cm="1">
        <f t="array" ref="K258">SUM(Entrada[[#This Row],[Valor]]*Entrada[[#This Row],[Talla XS]:[Talla 2XL]])</f>
        <v>0</v>
      </c>
    </row>
    <row r="259" spans="1:11" x14ac:dyDescent="0.3">
      <c r="A259" s="38"/>
      <c r="B259" s="2"/>
      <c r="C259" s="9" t="e">
        <f>VLOOKUP(Entrada[[#This Row],[Código]],Inventario[],2,FALSE)</f>
        <v>#N/A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31">
        <v>0</v>
      </c>
      <c r="K259" s="7" cm="1">
        <f t="array" ref="K259">SUM(Entrada[[#This Row],[Valor]]*Entrada[[#This Row],[Talla XS]:[Talla 2XL]])</f>
        <v>0</v>
      </c>
    </row>
    <row r="260" spans="1:11" x14ac:dyDescent="0.3">
      <c r="A260" s="38"/>
      <c r="B260" s="2"/>
      <c r="C260" s="9" t="e">
        <f>VLOOKUP(Entrada[[#This Row],[Código]],Inventario[],2,FALSE)</f>
        <v>#N/A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31">
        <v>0</v>
      </c>
      <c r="K260" s="7" cm="1">
        <f t="array" ref="K260">SUM(Entrada[[#This Row],[Valor]]*Entrada[[#This Row],[Talla XS]:[Talla 2XL]])</f>
        <v>0</v>
      </c>
    </row>
    <row r="261" spans="1:11" x14ac:dyDescent="0.3">
      <c r="A261" s="38"/>
      <c r="B261" s="2"/>
      <c r="C261" s="9" t="e">
        <f>VLOOKUP(Entrada[[#This Row],[Código]],Inventario[],2,FALSE)</f>
        <v>#N/A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31">
        <v>0</v>
      </c>
      <c r="K261" s="7" cm="1">
        <f t="array" ref="K261">SUM(Entrada[[#This Row],[Valor]]*Entrada[[#This Row],[Talla XS]:[Talla 2XL]])</f>
        <v>0</v>
      </c>
    </row>
    <row r="262" spans="1:11" x14ac:dyDescent="0.3">
      <c r="A262" s="38"/>
      <c r="B262" s="2"/>
      <c r="C262" s="9" t="e">
        <f>VLOOKUP(Entrada[[#This Row],[Código]],Inventario[],2,FALSE)</f>
        <v>#N/A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31">
        <v>0</v>
      </c>
      <c r="K262" s="7" cm="1">
        <f t="array" ref="K262">SUM(Entrada[[#This Row],[Valor]]*Entrada[[#This Row],[Talla XS]:[Talla 2XL]])</f>
        <v>0</v>
      </c>
    </row>
    <row r="263" spans="1:11" x14ac:dyDescent="0.3">
      <c r="A263" s="38"/>
      <c r="B263" s="2"/>
      <c r="C263" s="9" t="e">
        <f>VLOOKUP(Entrada[[#This Row],[Código]],Inventario[],2,FALSE)</f>
        <v>#N/A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31">
        <v>0</v>
      </c>
      <c r="K263" s="7" cm="1">
        <f t="array" ref="K263">SUM(Entrada[[#This Row],[Valor]]*Entrada[[#This Row],[Talla XS]:[Talla 2XL]])</f>
        <v>0</v>
      </c>
    </row>
    <row r="264" spans="1:11" x14ac:dyDescent="0.3">
      <c r="A264" s="38"/>
      <c r="B264" s="2"/>
      <c r="C264" s="9" t="e">
        <f>VLOOKUP(Entrada[[#This Row],[Código]],Inventario[],2,FALSE)</f>
        <v>#N/A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31">
        <v>0</v>
      </c>
      <c r="K264" s="7" cm="1">
        <f t="array" ref="K264">SUM(Entrada[[#This Row],[Valor]]*Entrada[[#This Row],[Talla XS]:[Talla 2XL]])</f>
        <v>0</v>
      </c>
    </row>
    <row r="265" spans="1:11" x14ac:dyDescent="0.3">
      <c r="A265" s="38"/>
      <c r="B265" s="2"/>
      <c r="C265" s="9" t="e">
        <f>VLOOKUP(Entrada[[#This Row],[Código]],Inventario[],2,FALSE)</f>
        <v>#N/A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31">
        <v>0</v>
      </c>
      <c r="K265" s="7" cm="1">
        <f t="array" ref="K265">SUM(Entrada[[#This Row],[Valor]]*Entrada[[#This Row],[Talla XS]:[Talla 2XL]])</f>
        <v>0</v>
      </c>
    </row>
    <row r="266" spans="1:11" x14ac:dyDescent="0.3">
      <c r="A266" s="38"/>
      <c r="B266" s="2"/>
      <c r="C266" s="9" t="e">
        <f>VLOOKUP(Entrada[[#This Row],[Código]],Inventario[],2,FALSE)</f>
        <v>#N/A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31">
        <v>0</v>
      </c>
      <c r="K266" s="7" cm="1">
        <f t="array" ref="K266">SUM(Entrada[[#This Row],[Valor]]*Entrada[[#This Row],[Talla XS]:[Talla 2XL]])</f>
        <v>0</v>
      </c>
    </row>
    <row r="267" spans="1:11" x14ac:dyDescent="0.3">
      <c r="A267" s="38"/>
      <c r="B267" s="2"/>
      <c r="C267" s="9" t="e">
        <f>VLOOKUP(Entrada[[#This Row],[Código]],Inventario[],2,FALSE)</f>
        <v>#N/A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31">
        <v>0</v>
      </c>
      <c r="K267" s="7" cm="1">
        <f t="array" ref="K267">SUM(Entrada[[#This Row],[Valor]]*Entrada[[#This Row],[Talla XS]:[Talla 2XL]])</f>
        <v>0</v>
      </c>
    </row>
    <row r="268" spans="1:11" x14ac:dyDescent="0.3">
      <c r="A268" s="38"/>
      <c r="B268" s="2"/>
      <c r="C268" s="9" t="e">
        <f>VLOOKUP(Entrada[[#This Row],[Código]],Inventario[],2,FALSE)</f>
        <v>#N/A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31">
        <v>0</v>
      </c>
      <c r="K268" s="7" cm="1">
        <f t="array" ref="K268">SUM(Entrada[[#This Row],[Valor]]*Entrada[[#This Row],[Talla XS]:[Talla 2XL]])</f>
        <v>0</v>
      </c>
    </row>
    <row r="269" spans="1:11" x14ac:dyDescent="0.3">
      <c r="A269" s="38"/>
      <c r="B269" s="2"/>
      <c r="C269" s="9" t="e">
        <f>VLOOKUP(Entrada[[#This Row],[Código]],Inventario[],2,FALSE)</f>
        <v>#N/A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31">
        <v>0</v>
      </c>
      <c r="K269" s="7" cm="1">
        <f t="array" ref="K269">SUM(Entrada[[#This Row],[Valor]]*Entrada[[#This Row],[Talla XS]:[Talla 2XL]])</f>
        <v>0</v>
      </c>
    </row>
    <row r="270" spans="1:11" x14ac:dyDescent="0.3">
      <c r="A270" s="38"/>
      <c r="B270" s="2"/>
      <c r="C270" s="9" t="e">
        <f>VLOOKUP(Entrada[[#This Row],[Código]],Inventario[],2,FALSE)</f>
        <v>#N/A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31">
        <v>0</v>
      </c>
      <c r="K270" s="7" cm="1">
        <f t="array" ref="K270">SUM(Entrada[[#This Row],[Valor]]*Entrada[[#This Row],[Talla XS]:[Talla 2XL]])</f>
        <v>0</v>
      </c>
    </row>
    <row r="271" spans="1:11" x14ac:dyDescent="0.3">
      <c r="A271" s="38"/>
      <c r="B271" s="2"/>
      <c r="C271" s="9" t="e">
        <f>VLOOKUP(Entrada[[#This Row],[Código]],Inventario[],2,FALSE)</f>
        <v>#N/A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31">
        <v>0</v>
      </c>
      <c r="K271" s="7" cm="1">
        <f t="array" ref="K271">SUM(Entrada[[#This Row],[Valor]]*Entrada[[#This Row],[Talla XS]:[Talla 2XL]])</f>
        <v>0</v>
      </c>
    </row>
    <row r="272" spans="1:11" x14ac:dyDescent="0.3">
      <c r="A272" s="38"/>
      <c r="B272" s="2"/>
      <c r="C272" s="9" t="e">
        <f>VLOOKUP(Entrada[[#This Row],[Código]],Inventario[],2,FALSE)</f>
        <v>#N/A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31">
        <v>0</v>
      </c>
      <c r="K272" s="7" cm="1">
        <f t="array" ref="K272">SUM(Entrada[[#This Row],[Valor]]*Entrada[[#This Row],[Talla XS]:[Talla 2XL]])</f>
        <v>0</v>
      </c>
    </row>
    <row r="273" spans="1:11" x14ac:dyDescent="0.3">
      <c r="A273" s="38"/>
      <c r="B273" s="2"/>
      <c r="C273" s="9" t="e">
        <f>VLOOKUP(Entrada[[#This Row],[Código]],Inventario[],2,FALSE)</f>
        <v>#N/A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31">
        <v>0</v>
      </c>
      <c r="K273" s="7" cm="1">
        <f t="array" ref="K273">SUM(Entrada[[#This Row],[Valor]]*Entrada[[#This Row],[Talla XS]:[Talla 2XL]])</f>
        <v>0</v>
      </c>
    </row>
    <row r="274" spans="1:11" x14ac:dyDescent="0.3">
      <c r="A274" s="38"/>
      <c r="B274" s="2"/>
      <c r="C274" s="9" t="e">
        <f>VLOOKUP(Entrada[[#This Row],[Código]],Inventario[],2,FALSE)</f>
        <v>#N/A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31">
        <v>0</v>
      </c>
      <c r="K274" s="7" cm="1">
        <f t="array" ref="K274">SUM(Entrada[[#This Row],[Valor]]*Entrada[[#This Row],[Talla XS]:[Talla 2XL]])</f>
        <v>0</v>
      </c>
    </row>
    <row r="275" spans="1:11" x14ac:dyDescent="0.3">
      <c r="A275" s="38"/>
      <c r="B275" s="2"/>
      <c r="C275" s="9" t="e">
        <f>VLOOKUP(Entrada[[#This Row],[Código]],Inventario[],2,FALSE)</f>
        <v>#N/A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31">
        <v>0</v>
      </c>
      <c r="K275" s="7" cm="1">
        <f t="array" ref="K275">SUM(Entrada[[#This Row],[Valor]]*Entrada[[#This Row],[Talla XS]:[Talla 2XL]])</f>
        <v>0</v>
      </c>
    </row>
    <row r="276" spans="1:11" x14ac:dyDescent="0.3">
      <c r="A276" s="38"/>
      <c r="B276" s="2"/>
      <c r="C276" s="9" t="e">
        <f>VLOOKUP(Entrada[[#This Row],[Código]],Inventario[],2,FALSE)</f>
        <v>#N/A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31">
        <v>0</v>
      </c>
      <c r="K276" s="7" cm="1">
        <f t="array" ref="K276">SUM(Entrada[[#This Row],[Valor]]*Entrada[[#This Row],[Talla XS]:[Talla 2XL]])</f>
        <v>0</v>
      </c>
    </row>
    <row r="277" spans="1:11" x14ac:dyDescent="0.3">
      <c r="A277" s="38"/>
      <c r="B277" s="2"/>
      <c r="C277" s="9" t="e">
        <f>VLOOKUP(Entrada[[#This Row],[Código]],Inventario[],2,FALSE)</f>
        <v>#N/A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31">
        <v>0</v>
      </c>
      <c r="K277" s="7" cm="1">
        <f t="array" ref="K277">SUM(Entrada[[#This Row],[Valor]]*Entrada[[#This Row],[Talla XS]:[Talla 2XL]])</f>
        <v>0</v>
      </c>
    </row>
    <row r="278" spans="1:11" x14ac:dyDescent="0.3">
      <c r="A278" s="38"/>
      <c r="B278" s="2"/>
      <c r="C278" s="9" t="e">
        <f>VLOOKUP(Entrada[[#This Row],[Código]],Inventario[],2,FALSE)</f>
        <v>#N/A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31">
        <v>0</v>
      </c>
      <c r="K278" s="7" cm="1">
        <f t="array" ref="K278">SUM(Entrada[[#This Row],[Valor]]*Entrada[[#This Row],[Talla XS]:[Talla 2XL]])</f>
        <v>0</v>
      </c>
    </row>
    <row r="279" spans="1:11" x14ac:dyDescent="0.3">
      <c r="A279" s="38"/>
      <c r="B279" s="2"/>
      <c r="C279" s="9" t="e">
        <f>VLOOKUP(Entrada[[#This Row],[Código]],Inventario[],2,FALSE)</f>
        <v>#N/A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31">
        <v>0</v>
      </c>
      <c r="K279" s="7" cm="1">
        <f t="array" ref="K279">SUM(Entrada[[#This Row],[Valor]]*Entrada[[#This Row],[Talla XS]:[Talla 2XL]])</f>
        <v>0</v>
      </c>
    </row>
    <row r="280" spans="1:11" x14ac:dyDescent="0.3">
      <c r="A280" s="38"/>
      <c r="B280" s="2"/>
      <c r="C280" s="9" t="e">
        <f>VLOOKUP(Entrada[[#This Row],[Código]],Inventario[],2,FALSE)</f>
        <v>#N/A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31">
        <v>0</v>
      </c>
      <c r="K280" s="7" cm="1">
        <f t="array" ref="K280">SUM(Entrada[[#This Row],[Valor]]*Entrada[[#This Row],[Talla XS]:[Talla 2XL]])</f>
        <v>0</v>
      </c>
    </row>
    <row r="281" spans="1:11" x14ac:dyDescent="0.3">
      <c r="A281" s="38"/>
      <c r="B281" s="2"/>
      <c r="C281" s="9" t="e">
        <f>VLOOKUP(Entrada[[#This Row],[Código]],Inventario[],2,FALSE)</f>
        <v>#N/A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31">
        <v>0</v>
      </c>
      <c r="K281" s="7" cm="1">
        <f t="array" ref="K281">SUM(Entrada[[#This Row],[Valor]]*Entrada[[#This Row],[Talla XS]:[Talla 2XL]])</f>
        <v>0</v>
      </c>
    </row>
    <row r="282" spans="1:11" x14ac:dyDescent="0.3">
      <c r="A282" s="38"/>
      <c r="B282" s="2"/>
      <c r="C282" s="9" t="e">
        <f>VLOOKUP(Entrada[[#This Row],[Código]],Inventario[],2,FALSE)</f>
        <v>#N/A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31">
        <v>0</v>
      </c>
      <c r="K282" s="7" cm="1">
        <f t="array" ref="K282">SUM(Entrada[[#This Row],[Valor]]*Entrada[[#This Row],[Talla XS]:[Talla 2XL]])</f>
        <v>0</v>
      </c>
    </row>
    <row r="283" spans="1:11" x14ac:dyDescent="0.3">
      <c r="A283" s="38"/>
      <c r="B283" s="2"/>
      <c r="C283" s="9" t="e">
        <f>VLOOKUP(Entrada[[#This Row],[Código]],Inventario[],2,FALSE)</f>
        <v>#N/A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31">
        <v>0</v>
      </c>
      <c r="K283" s="7" cm="1">
        <f t="array" ref="K283">SUM(Entrada[[#This Row],[Valor]]*Entrada[[#This Row],[Talla XS]:[Talla 2XL]])</f>
        <v>0</v>
      </c>
    </row>
    <row r="284" spans="1:11" x14ac:dyDescent="0.3">
      <c r="A284" s="38"/>
      <c r="B284" s="2"/>
      <c r="C284" s="9" t="e">
        <f>VLOOKUP(Entrada[[#This Row],[Código]],Inventario[],2,FALSE)</f>
        <v>#N/A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31">
        <v>0</v>
      </c>
      <c r="K284" s="7" cm="1">
        <f t="array" ref="K284">SUM(Entrada[[#This Row],[Valor]]*Entrada[[#This Row],[Talla XS]:[Talla 2XL]])</f>
        <v>0</v>
      </c>
    </row>
    <row r="285" spans="1:11" x14ac:dyDescent="0.3">
      <c r="A285" s="38"/>
      <c r="B285" s="2"/>
      <c r="C285" s="9" t="e">
        <f>VLOOKUP(Entrada[[#This Row],[Código]],Inventario[],2,FALSE)</f>
        <v>#N/A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31">
        <v>0</v>
      </c>
      <c r="K285" s="7" cm="1">
        <f t="array" ref="K285">SUM(Entrada[[#This Row],[Valor]]*Entrada[[#This Row],[Talla XS]:[Talla 2XL]])</f>
        <v>0</v>
      </c>
    </row>
    <row r="286" spans="1:11" x14ac:dyDescent="0.3">
      <c r="A286" s="38"/>
      <c r="B286" s="2"/>
      <c r="C286" s="9" t="e">
        <f>VLOOKUP(Entrada[[#This Row],[Código]],Inventario[],2,FALSE)</f>
        <v>#N/A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31">
        <v>0</v>
      </c>
      <c r="K286" s="7" cm="1">
        <f t="array" ref="K286">SUM(Entrada[[#This Row],[Valor]]*Entrada[[#This Row],[Talla XS]:[Talla 2XL]])</f>
        <v>0</v>
      </c>
    </row>
    <row r="287" spans="1:11" x14ac:dyDescent="0.3">
      <c r="A287" s="38"/>
      <c r="B287" s="2"/>
      <c r="C287" s="9" t="e">
        <f>VLOOKUP(Entrada[[#This Row],[Código]],Inventario[],2,FALSE)</f>
        <v>#N/A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31">
        <v>0</v>
      </c>
      <c r="K287" s="7" cm="1">
        <f t="array" ref="K287">SUM(Entrada[[#This Row],[Valor]]*Entrada[[#This Row],[Talla XS]:[Talla 2XL]])</f>
        <v>0</v>
      </c>
    </row>
    <row r="288" spans="1:11" x14ac:dyDescent="0.3">
      <c r="A288" s="38"/>
      <c r="B288" s="2"/>
      <c r="C288" s="9" t="e">
        <f>VLOOKUP(Entrada[[#This Row],[Código]],Inventario[],2,FALSE)</f>
        <v>#N/A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31">
        <v>0</v>
      </c>
      <c r="K288" s="7" cm="1">
        <f t="array" ref="K288">SUM(Entrada[[#This Row],[Valor]]*Entrada[[#This Row],[Talla XS]:[Talla 2XL]])</f>
        <v>0</v>
      </c>
    </row>
    <row r="289" spans="1:11" x14ac:dyDescent="0.3">
      <c r="A289" s="38"/>
      <c r="B289" s="2"/>
      <c r="C289" s="9" t="e">
        <f>VLOOKUP(Entrada[[#This Row],[Código]],Inventario[],2,FALSE)</f>
        <v>#N/A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31">
        <v>0</v>
      </c>
      <c r="K289" s="7" cm="1">
        <f t="array" ref="K289">SUM(Entrada[[#This Row],[Valor]]*Entrada[[#This Row],[Talla XS]:[Talla 2XL]])</f>
        <v>0</v>
      </c>
    </row>
    <row r="290" spans="1:11" x14ac:dyDescent="0.3">
      <c r="A290" s="38"/>
      <c r="B290" s="2"/>
      <c r="C290" s="9" t="e">
        <f>VLOOKUP(Entrada[[#This Row],[Código]],Inventario[],2,FALSE)</f>
        <v>#N/A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31">
        <v>0</v>
      </c>
      <c r="K290" s="7" cm="1">
        <f t="array" ref="K290">SUM(Entrada[[#This Row],[Valor]]*Entrada[[#This Row],[Talla XS]:[Talla 2XL]])</f>
        <v>0</v>
      </c>
    </row>
    <row r="291" spans="1:11" x14ac:dyDescent="0.3">
      <c r="A291" s="38"/>
      <c r="B291" s="2"/>
      <c r="C291" s="9" t="e">
        <f>VLOOKUP(Entrada[[#This Row],[Código]],Inventario[],2,FALSE)</f>
        <v>#N/A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31">
        <v>0</v>
      </c>
      <c r="K291" s="7" cm="1">
        <f t="array" ref="K291">SUM(Entrada[[#This Row],[Valor]]*Entrada[[#This Row],[Talla XS]:[Talla 2XL]])</f>
        <v>0</v>
      </c>
    </row>
    <row r="292" spans="1:11" x14ac:dyDescent="0.3">
      <c r="A292" s="38"/>
      <c r="B292" s="2"/>
      <c r="C292" s="9" t="e">
        <f>VLOOKUP(Entrada[[#This Row],[Código]],Inventario[],2,FALSE)</f>
        <v>#N/A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31">
        <v>0</v>
      </c>
      <c r="K292" s="7" cm="1">
        <f t="array" ref="K292">SUM(Entrada[[#This Row],[Valor]]*Entrada[[#This Row],[Talla XS]:[Talla 2XL]])</f>
        <v>0</v>
      </c>
    </row>
    <row r="293" spans="1:11" x14ac:dyDescent="0.3">
      <c r="A293" s="38"/>
      <c r="B293" s="2"/>
      <c r="C293" s="9" t="e">
        <f>VLOOKUP(Entrada[[#This Row],[Código]],Inventario[],2,FALSE)</f>
        <v>#N/A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31">
        <v>0</v>
      </c>
      <c r="K293" s="7" cm="1">
        <f t="array" ref="K293">SUM(Entrada[[#This Row],[Valor]]*Entrada[[#This Row],[Talla XS]:[Talla 2XL]])</f>
        <v>0</v>
      </c>
    </row>
    <row r="294" spans="1:11" x14ac:dyDescent="0.3">
      <c r="A294" s="38"/>
      <c r="B294" s="2"/>
      <c r="C294" s="9" t="e">
        <f>VLOOKUP(Entrada[[#This Row],[Código]],Inventario[],2,FALSE)</f>
        <v>#N/A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31">
        <v>0</v>
      </c>
      <c r="K294" s="7" cm="1">
        <f t="array" ref="K294">SUM(Entrada[[#This Row],[Valor]]*Entrada[[#This Row],[Talla XS]:[Talla 2XL]])</f>
        <v>0</v>
      </c>
    </row>
    <row r="295" spans="1:11" x14ac:dyDescent="0.3">
      <c r="A295" s="38"/>
      <c r="B295" s="2"/>
      <c r="C295" s="9" t="e">
        <f>VLOOKUP(Entrada[[#This Row],[Código]],Inventario[],2,FALSE)</f>
        <v>#N/A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31">
        <v>0</v>
      </c>
      <c r="K295" s="7" cm="1">
        <f t="array" ref="K295">SUM(Entrada[[#This Row],[Valor]]*Entrada[[#This Row],[Talla XS]:[Talla 2XL]])</f>
        <v>0</v>
      </c>
    </row>
    <row r="296" spans="1:11" x14ac:dyDescent="0.3">
      <c r="A296" s="38"/>
      <c r="B296" s="2"/>
      <c r="C296" s="9" t="e">
        <f>VLOOKUP(Entrada[[#This Row],[Código]],Inventario[],2,FALSE)</f>
        <v>#N/A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31">
        <v>0</v>
      </c>
      <c r="K296" s="7" cm="1">
        <f t="array" ref="K296">SUM(Entrada[[#This Row],[Valor]]*Entrada[[#This Row],[Talla XS]:[Talla 2XL]])</f>
        <v>0</v>
      </c>
    </row>
    <row r="297" spans="1:11" x14ac:dyDescent="0.3">
      <c r="A297" s="38"/>
      <c r="B297" s="2"/>
      <c r="C297" s="9" t="e">
        <f>VLOOKUP(Entrada[[#This Row],[Código]],Inventario[],2,FALSE)</f>
        <v>#N/A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31">
        <v>0</v>
      </c>
      <c r="K297" s="7" cm="1">
        <f t="array" ref="K297">SUM(Entrada[[#This Row],[Valor]]*Entrada[[#This Row],[Talla XS]:[Talla 2XL]])</f>
        <v>0</v>
      </c>
    </row>
    <row r="298" spans="1:11" x14ac:dyDescent="0.3">
      <c r="A298" s="38"/>
      <c r="B298" s="2"/>
      <c r="C298" s="9" t="e">
        <f>VLOOKUP(Entrada[[#This Row],[Código]],Inventario[],2,FALSE)</f>
        <v>#N/A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31">
        <v>0</v>
      </c>
      <c r="K298" s="7" cm="1">
        <f t="array" ref="K298">SUM(Entrada[[#This Row],[Valor]]*Entrada[[#This Row],[Talla XS]:[Talla 2XL]])</f>
        <v>0</v>
      </c>
    </row>
    <row r="299" spans="1:11" x14ac:dyDescent="0.3">
      <c r="A299" s="38"/>
      <c r="B299" s="2"/>
      <c r="C299" s="9" t="e">
        <f>VLOOKUP(Entrada[[#This Row],[Código]],Inventario[],2,FALSE)</f>
        <v>#N/A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31">
        <v>0</v>
      </c>
      <c r="K299" s="7" cm="1">
        <f t="array" ref="K299">SUM(Entrada[[#This Row],[Valor]]*Entrada[[#This Row],[Talla XS]:[Talla 2XL]])</f>
        <v>0</v>
      </c>
    </row>
    <row r="300" spans="1:11" x14ac:dyDescent="0.3">
      <c r="A300" s="38"/>
      <c r="B300" s="2"/>
      <c r="C300" s="9" t="e">
        <f>VLOOKUP(Entrada[[#This Row],[Código]],Inventario[],2,FALSE)</f>
        <v>#N/A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31">
        <v>0</v>
      </c>
      <c r="K300" s="7" cm="1">
        <f t="array" ref="K300">SUM(Entrada[[#This Row],[Valor]]*Entrada[[#This Row],[Talla XS]:[Talla 2XL]])</f>
        <v>0</v>
      </c>
    </row>
    <row r="301" spans="1:11" x14ac:dyDescent="0.3">
      <c r="A301" s="38"/>
      <c r="B301" s="2"/>
      <c r="C301" s="9" t="e">
        <f>VLOOKUP(Entrada[[#This Row],[Código]],Inventario[],2,FALSE)</f>
        <v>#N/A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31">
        <v>0</v>
      </c>
      <c r="K301" s="7" cm="1">
        <f t="array" ref="K301">SUM(Entrada[[#This Row],[Valor]]*Entrada[[#This Row],[Talla XS]:[Talla 2XL]])</f>
        <v>0</v>
      </c>
    </row>
    <row r="302" spans="1:11" x14ac:dyDescent="0.3">
      <c r="A302" s="38"/>
      <c r="B302" s="2"/>
      <c r="C302" s="9" t="e">
        <f>VLOOKUP(Entrada[[#This Row],[Código]],Inventario[],2,FALSE)</f>
        <v>#N/A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31">
        <v>0</v>
      </c>
      <c r="K302" s="7" cm="1">
        <f t="array" ref="K302">SUM(Entrada[[#This Row],[Valor]]*Entrada[[#This Row],[Talla XS]:[Talla 2XL]])</f>
        <v>0</v>
      </c>
    </row>
    <row r="303" spans="1:11" x14ac:dyDescent="0.3">
      <c r="A303" s="38"/>
      <c r="B303" s="2"/>
      <c r="C303" s="9" t="e">
        <f>VLOOKUP(Entrada[[#This Row],[Código]],Inventario[],2,FALSE)</f>
        <v>#N/A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31">
        <v>0</v>
      </c>
      <c r="K303" s="7" cm="1">
        <f t="array" ref="K303">SUM(Entrada[[#This Row],[Valor]]*Entrada[[#This Row],[Talla XS]:[Talla 2XL]])</f>
        <v>0</v>
      </c>
    </row>
    <row r="304" spans="1:11" x14ac:dyDescent="0.3">
      <c r="A304" s="38"/>
      <c r="B304" s="2"/>
      <c r="C304" s="9" t="e">
        <f>VLOOKUP(Entrada[[#This Row],[Código]],Inventario[],2,FALSE)</f>
        <v>#N/A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31">
        <v>0</v>
      </c>
      <c r="K304" s="7" cm="1">
        <f t="array" ref="K304">SUM(Entrada[[#This Row],[Valor]]*Entrada[[#This Row],[Talla XS]:[Talla 2XL]])</f>
        <v>0</v>
      </c>
    </row>
    <row r="305" spans="1:11" x14ac:dyDescent="0.3">
      <c r="A305" s="38"/>
      <c r="B305" s="2"/>
      <c r="C305" s="9" t="e">
        <f>VLOOKUP(Entrada[[#This Row],[Código]],Inventario[],2,FALSE)</f>
        <v>#N/A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31">
        <v>0</v>
      </c>
      <c r="K305" s="7" cm="1">
        <f t="array" ref="K305">SUM(Entrada[[#This Row],[Valor]]*Entrada[[#This Row],[Talla XS]:[Talla 2XL]])</f>
        <v>0</v>
      </c>
    </row>
    <row r="306" spans="1:11" x14ac:dyDescent="0.3">
      <c r="A306" s="38"/>
      <c r="B306" s="2"/>
      <c r="C306" s="9" t="e">
        <f>VLOOKUP(Entrada[[#This Row],[Código]],Inventario[],2,FALSE)</f>
        <v>#N/A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31">
        <v>0</v>
      </c>
      <c r="K306" s="7" cm="1">
        <f t="array" ref="K306">SUM(Entrada[[#This Row],[Valor]]*Entrada[[#This Row],[Talla XS]:[Talla 2XL]])</f>
        <v>0</v>
      </c>
    </row>
    <row r="307" spans="1:11" x14ac:dyDescent="0.3">
      <c r="A307" s="38"/>
      <c r="B307" s="2"/>
      <c r="C307" s="9" t="e">
        <f>VLOOKUP(Entrada[[#This Row],[Código]],Inventario[],2,FALSE)</f>
        <v>#N/A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31">
        <v>0</v>
      </c>
      <c r="K307" s="7" cm="1">
        <f t="array" ref="K307">SUM(Entrada[[#This Row],[Valor]]*Entrada[[#This Row],[Talla XS]:[Talla 2XL]])</f>
        <v>0</v>
      </c>
    </row>
    <row r="308" spans="1:11" x14ac:dyDescent="0.3">
      <c r="A308" s="38"/>
      <c r="B308" s="2"/>
      <c r="C308" s="9" t="e">
        <f>VLOOKUP(Entrada[[#This Row],[Código]],Inventario[],2,FALSE)</f>
        <v>#N/A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31">
        <v>0</v>
      </c>
      <c r="K308" s="7" cm="1">
        <f t="array" ref="K308">SUM(Entrada[[#This Row],[Valor]]*Entrada[[#This Row],[Talla XS]:[Talla 2XL]])</f>
        <v>0</v>
      </c>
    </row>
    <row r="309" spans="1:11" x14ac:dyDescent="0.3">
      <c r="A309" s="38"/>
      <c r="B309" s="2"/>
      <c r="C309" s="9" t="e">
        <f>VLOOKUP(Entrada[[#This Row],[Código]],Inventario[],2,FALSE)</f>
        <v>#N/A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31">
        <v>0</v>
      </c>
      <c r="K309" s="7" cm="1">
        <f t="array" ref="K309">SUM(Entrada[[#This Row],[Valor]]*Entrada[[#This Row],[Talla XS]:[Talla 2XL]])</f>
        <v>0</v>
      </c>
    </row>
    <row r="310" spans="1:11" x14ac:dyDescent="0.3">
      <c r="A310" s="38"/>
      <c r="B310" s="2"/>
      <c r="C310" s="9" t="e">
        <f>VLOOKUP(Entrada[[#This Row],[Código]],Inventario[],2,FALSE)</f>
        <v>#N/A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31">
        <v>0</v>
      </c>
      <c r="K310" s="7" cm="1">
        <f t="array" ref="K310">SUM(Entrada[[#This Row],[Valor]]*Entrada[[#This Row],[Talla XS]:[Talla 2XL]])</f>
        <v>0</v>
      </c>
    </row>
    <row r="311" spans="1:11" x14ac:dyDescent="0.3">
      <c r="A311" s="38"/>
      <c r="B311" s="2"/>
      <c r="C311" s="9" t="e">
        <f>VLOOKUP(Entrada[[#This Row],[Código]],Inventario[],2,FALSE)</f>
        <v>#N/A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31">
        <v>0</v>
      </c>
      <c r="K311" s="7" cm="1">
        <f t="array" ref="K311">SUM(Entrada[[#This Row],[Valor]]*Entrada[[#This Row],[Talla XS]:[Talla 2XL]])</f>
        <v>0</v>
      </c>
    </row>
    <row r="312" spans="1:11" x14ac:dyDescent="0.3">
      <c r="A312" s="38"/>
      <c r="B312" s="2"/>
      <c r="C312" s="9" t="e">
        <f>VLOOKUP(Entrada[[#This Row],[Código]],Inventario[],2,FALSE)</f>
        <v>#N/A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31">
        <v>0</v>
      </c>
      <c r="K312" s="7" cm="1">
        <f t="array" ref="K312">SUM(Entrada[[#This Row],[Valor]]*Entrada[[#This Row],[Talla XS]:[Talla 2XL]])</f>
        <v>0</v>
      </c>
    </row>
    <row r="313" spans="1:11" x14ac:dyDescent="0.3">
      <c r="A313" s="38"/>
      <c r="B313" s="2"/>
      <c r="C313" s="9" t="e">
        <f>VLOOKUP(Entrada[[#This Row],[Código]],Inventario[],2,FALSE)</f>
        <v>#N/A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31">
        <v>0</v>
      </c>
      <c r="K313" s="7" cm="1">
        <f t="array" ref="K313">SUM(Entrada[[#This Row],[Valor]]*Entrada[[#This Row],[Talla XS]:[Talla 2XL]])</f>
        <v>0</v>
      </c>
    </row>
    <row r="314" spans="1:11" x14ac:dyDescent="0.3">
      <c r="A314" s="38"/>
      <c r="B314" s="2"/>
      <c r="C314" s="9" t="e">
        <f>VLOOKUP(Entrada[[#This Row],[Código]],Inventario[],2,FALSE)</f>
        <v>#N/A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31">
        <v>0</v>
      </c>
      <c r="K314" s="7" cm="1">
        <f t="array" ref="K314">SUM(Entrada[[#This Row],[Valor]]*Entrada[[#This Row],[Talla XS]:[Talla 2XL]])</f>
        <v>0</v>
      </c>
    </row>
    <row r="315" spans="1:11" x14ac:dyDescent="0.3">
      <c r="A315" s="38"/>
      <c r="B315" s="2"/>
      <c r="C315" s="9" t="e">
        <f>VLOOKUP(Entrada[[#This Row],[Código]],Inventario[],2,FALSE)</f>
        <v>#N/A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31">
        <v>0</v>
      </c>
      <c r="K315" s="7" cm="1">
        <f t="array" ref="K315">SUM(Entrada[[#This Row],[Valor]]*Entrada[[#This Row],[Talla XS]:[Talla 2XL]])</f>
        <v>0</v>
      </c>
    </row>
    <row r="316" spans="1:11" x14ac:dyDescent="0.3">
      <c r="A316" s="38"/>
      <c r="B316" s="2"/>
      <c r="C316" s="9" t="e">
        <f>VLOOKUP(Entrada[[#This Row],[Código]],Inventario[],2,FALSE)</f>
        <v>#N/A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31">
        <v>0</v>
      </c>
      <c r="K316" s="7" cm="1">
        <f t="array" ref="K316">SUM(Entrada[[#This Row],[Valor]]*Entrada[[#This Row],[Talla XS]:[Talla 2XL]])</f>
        <v>0</v>
      </c>
    </row>
    <row r="317" spans="1:11" x14ac:dyDescent="0.3">
      <c r="A317" s="38"/>
      <c r="B317" s="2"/>
      <c r="C317" s="9" t="e">
        <f>VLOOKUP(Entrada[[#This Row],[Código]],Inventario[],2,FALSE)</f>
        <v>#N/A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31">
        <v>0</v>
      </c>
      <c r="K317" s="7" cm="1">
        <f t="array" ref="K317">SUM(Entrada[[#This Row],[Valor]]*Entrada[[#This Row],[Talla XS]:[Talla 2XL]])</f>
        <v>0</v>
      </c>
    </row>
    <row r="318" spans="1:11" x14ac:dyDescent="0.3">
      <c r="A318" s="38"/>
      <c r="B318" s="2"/>
      <c r="C318" s="9" t="e">
        <f>VLOOKUP(Entrada[[#This Row],[Código]],Inventario[],2,FALSE)</f>
        <v>#N/A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31">
        <v>0</v>
      </c>
      <c r="K318" s="7" cm="1">
        <f t="array" ref="K318">SUM(Entrada[[#This Row],[Valor]]*Entrada[[#This Row],[Talla XS]:[Talla 2XL]])</f>
        <v>0</v>
      </c>
    </row>
    <row r="319" spans="1:11" x14ac:dyDescent="0.3">
      <c r="A319" s="38"/>
      <c r="B319" s="2"/>
      <c r="C319" s="9" t="e">
        <f>VLOOKUP(Entrada[[#This Row],[Código]],Inventario[],2,FALSE)</f>
        <v>#N/A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31">
        <v>0</v>
      </c>
      <c r="K319" s="7" cm="1">
        <f t="array" ref="K319">SUM(Entrada[[#This Row],[Valor]]*Entrada[[#This Row],[Talla XS]:[Talla 2XL]])</f>
        <v>0</v>
      </c>
    </row>
    <row r="320" spans="1:11" x14ac:dyDescent="0.3">
      <c r="A320" s="38"/>
      <c r="B320" s="2"/>
      <c r="C320" s="9" t="e">
        <f>VLOOKUP(Entrada[[#This Row],[Código]],Inventario[],2,FALSE)</f>
        <v>#N/A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31">
        <v>0</v>
      </c>
      <c r="K320" s="7" cm="1">
        <f t="array" ref="K320">SUM(Entrada[[#This Row],[Valor]]*Entrada[[#This Row],[Talla XS]:[Talla 2XL]])</f>
        <v>0</v>
      </c>
    </row>
    <row r="321" spans="1:11" x14ac:dyDescent="0.3">
      <c r="A321" s="38"/>
      <c r="B321" s="2"/>
      <c r="C321" s="9" t="e">
        <f>VLOOKUP(Entrada[[#This Row],[Código]],Inventario[],2,FALSE)</f>
        <v>#N/A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31">
        <v>0</v>
      </c>
      <c r="K321" s="7" cm="1">
        <f t="array" ref="K321">SUM(Entrada[[#This Row],[Valor]]*Entrada[[#This Row],[Talla XS]:[Talla 2XL]])</f>
        <v>0</v>
      </c>
    </row>
    <row r="322" spans="1:11" x14ac:dyDescent="0.3">
      <c r="A322" s="38"/>
      <c r="B322" s="2"/>
      <c r="C322" s="9" t="e">
        <f>VLOOKUP(Entrada[[#This Row],[Código]],Inventario[],2,FALSE)</f>
        <v>#N/A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31">
        <v>0</v>
      </c>
      <c r="K322" s="7" cm="1">
        <f t="array" ref="K322">SUM(Entrada[[#This Row],[Valor]]*Entrada[[#This Row],[Talla XS]:[Talla 2XL]])</f>
        <v>0</v>
      </c>
    </row>
    <row r="323" spans="1:11" x14ac:dyDescent="0.3">
      <c r="A323" s="38"/>
      <c r="B323" s="2"/>
      <c r="C323" s="9" t="e">
        <f>VLOOKUP(Entrada[[#This Row],[Código]],Inventario[],2,FALSE)</f>
        <v>#N/A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31">
        <v>0</v>
      </c>
      <c r="K323" s="7" cm="1">
        <f t="array" ref="K323">SUM(Entrada[[#This Row],[Valor]]*Entrada[[#This Row],[Talla XS]:[Talla 2XL]])</f>
        <v>0</v>
      </c>
    </row>
    <row r="324" spans="1:11" x14ac:dyDescent="0.3">
      <c r="A324" s="38"/>
      <c r="B324" s="2"/>
      <c r="C324" s="9" t="e">
        <f>VLOOKUP(Entrada[[#This Row],[Código]],Inventario[],2,FALSE)</f>
        <v>#N/A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31">
        <v>0</v>
      </c>
      <c r="K324" s="7" cm="1">
        <f t="array" ref="K324">SUM(Entrada[[#This Row],[Valor]]*Entrada[[#This Row],[Talla XS]:[Talla 2XL]])</f>
        <v>0</v>
      </c>
    </row>
    <row r="325" spans="1:11" x14ac:dyDescent="0.3">
      <c r="A325" s="38"/>
      <c r="B325" s="2"/>
      <c r="C325" s="9" t="e">
        <f>VLOOKUP(Entrada[[#This Row],[Código]],Inventario[],2,FALSE)</f>
        <v>#N/A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31">
        <v>0</v>
      </c>
      <c r="K325" s="7" cm="1">
        <f t="array" ref="K325">SUM(Entrada[[#This Row],[Valor]]*Entrada[[#This Row],[Talla XS]:[Talla 2XL]])</f>
        <v>0</v>
      </c>
    </row>
    <row r="326" spans="1:11" x14ac:dyDescent="0.3">
      <c r="A326" s="38"/>
      <c r="B326" s="2"/>
      <c r="C326" s="9" t="e">
        <f>VLOOKUP(Entrada[[#This Row],[Código]],Inventario[],2,FALSE)</f>
        <v>#N/A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31">
        <v>0</v>
      </c>
      <c r="K326" s="7" cm="1">
        <f t="array" ref="K326">SUM(Entrada[[#This Row],[Valor]]*Entrada[[#This Row],[Talla XS]:[Talla 2XL]])</f>
        <v>0</v>
      </c>
    </row>
    <row r="327" spans="1:11" x14ac:dyDescent="0.3">
      <c r="A327" s="38"/>
      <c r="B327" s="2"/>
      <c r="C327" s="9" t="e">
        <f>VLOOKUP(Entrada[[#This Row],[Código]],Inventario[],2,FALSE)</f>
        <v>#N/A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31">
        <v>0</v>
      </c>
      <c r="K327" s="7" cm="1">
        <f t="array" ref="K327">SUM(Entrada[[#This Row],[Valor]]*Entrada[[#This Row],[Talla XS]:[Talla 2XL]])</f>
        <v>0</v>
      </c>
    </row>
    <row r="328" spans="1:11" x14ac:dyDescent="0.3">
      <c r="A328" s="38"/>
      <c r="B328" s="2"/>
      <c r="C328" s="9" t="e">
        <f>VLOOKUP(Entrada[[#This Row],[Código]],Inventario[],2,FALSE)</f>
        <v>#N/A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31">
        <v>0</v>
      </c>
      <c r="K328" s="7" cm="1">
        <f t="array" ref="K328">SUM(Entrada[[#This Row],[Valor]]*Entrada[[#This Row],[Talla XS]:[Talla 2XL]])</f>
        <v>0</v>
      </c>
    </row>
    <row r="329" spans="1:11" x14ac:dyDescent="0.3">
      <c r="A329" s="38"/>
      <c r="B329" s="2"/>
      <c r="C329" s="9" t="e">
        <f>VLOOKUP(Entrada[[#This Row],[Código]],Inventario[],2,FALSE)</f>
        <v>#N/A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31">
        <v>0</v>
      </c>
      <c r="K329" s="7" cm="1">
        <f t="array" ref="K329">SUM(Entrada[[#This Row],[Valor]]*Entrada[[#This Row],[Talla XS]:[Talla 2XL]])</f>
        <v>0</v>
      </c>
    </row>
    <row r="330" spans="1:11" x14ac:dyDescent="0.3">
      <c r="A330" s="38"/>
      <c r="B330" s="2"/>
      <c r="C330" s="9" t="e">
        <f>VLOOKUP(Entrada[[#This Row],[Código]],Inventario[],2,FALSE)</f>
        <v>#N/A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31">
        <v>0</v>
      </c>
      <c r="K330" s="7" cm="1">
        <f t="array" ref="K330">SUM(Entrada[[#This Row],[Valor]]*Entrada[[#This Row],[Talla XS]:[Talla 2XL]])</f>
        <v>0</v>
      </c>
    </row>
    <row r="331" spans="1:11" x14ac:dyDescent="0.3">
      <c r="A331" s="38"/>
      <c r="B331" s="2"/>
      <c r="C331" s="9" t="e">
        <f>VLOOKUP(Entrada[[#This Row],[Código]],Inventario[],2,FALSE)</f>
        <v>#N/A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31">
        <v>0</v>
      </c>
      <c r="K331" s="7" cm="1">
        <f t="array" ref="K331">SUM(Entrada[[#This Row],[Valor]]*Entrada[[#This Row],[Talla XS]:[Talla 2XL]])</f>
        <v>0</v>
      </c>
    </row>
    <row r="332" spans="1:11" x14ac:dyDescent="0.3">
      <c r="A332" s="38"/>
      <c r="B332" s="2"/>
      <c r="C332" s="9" t="e">
        <f>VLOOKUP(Entrada[[#This Row],[Código]],Inventario[],2,FALSE)</f>
        <v>#N/A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31">
        <v>0</v>
      </c>
      <c r="K332" s="7" cm="1">
        <f t="array" ref="K332">SUM(Entrada[[#This Row],[Valor]]*Entrada[[#This Row],[Talla XS]:[Talla 2XL]])</f>
        <v>0</v>
      </c>
    </row>
    <row r="333" spans="1:11" x14ac:dyDescent="0.3">
      <c r="A333" s="38"/>
      <c r="B333" s="2"/>
      <c r="C333" s="9" t="e">
        <f>VLOOKUP(Entrada[[#This Row],[Código]],Inventario[],2,FALSE)</f>
        <v>#N/A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31">
        <v>0</v>
      </c>
      <c r="K333" s="7" cm="1">
        <f t="array" ref="K333">SUM(Entrada[[#This Row],[Valor]]*Entrada[[#This Row],[Talla XS]:[Talla 2XL]])</f>
        <v>0</v>
      </c>
    </row>
    <row r="334" spans="1:11" x14ac:dyDescent="0.3">
      <c r="A334" s="38"/>
      <c r="B334" s="2"/>
      <c r="C334" s="9" t="e">
        <f>VLOOKUP(Entrada[[#This Row],[Código]],Inventario[],2,FALSE)</f>
        <v>#N/A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31">
        <v>0</v>
      </c>
      <c r="K334" s="7" cm="1">
        <f t="array" ref="K334">SUM(Entrada[[#This Row],[Valor]]*Entrada[[#This Row],[Talla XS]:[Talla 2XL]])</f>
        <v>0</v>
      </c>
    </row>
    <row r="335" spans="1:11" x14ac:dyDescent="0.3">
      <c r="A335" s="38"/>
      <c r="B335" s="2"/>
      <c r="C335" s="9" t="e">
        <f>VLOOKUP(Entrada[[#This Row],[Código]],Inventario[],2,FALSE)</f>
        <v>#N/A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31">
        <v>0</v>
      </c>
      <c r="K335" s="7" cm="1">
        <f t="array" ref="K335">SUM(Entrada[[#This Row],[Valor]]*Entrada[[#This Row],[Talla XS]:[Talla 2XL]])</f>
        <v>0</v>
      </c>
    </row>
    <row r="336" spans="1:11" x14ac:dyDescent="0.3">
      <c r="A336" s="38"/>
      <c r="B336" s="2"/>
      <c r="C336" s="9" t="e">
        <f>VLOOKUP(Entrada[[#This Row],[Código]],Inventario[],2,FALSE)</f>
        <v>#N/A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31">
        <v>0</v>
      </c>
      <c r="K336" s="7" cm="1">
        <f t="array" ref="K336">SUM(Entrada[[#This Row],[Valor]]*Entrada[[#This Row],[Talla XS]:[Talla 2XL]])</f>
        <v>0</v>
      </c>
    </row>
    <row r="337" spans="1:11" x14ac:dyDescent="0.3">
      <c r="A337" s="38"/>
      <c r="B337" s="2"/>
      <c r="C337" s="9" t="e">
        <f>VLOOKUP(Entrada[[#This Row],[Código]],Inventario[],2,FALSE)</f>
        <v>#N/A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31">
        <v>0</v>
      </c>
      <c r="K337" s="7" cm="1">
        <f t="array" ref="K337">SUM(Entrada[[#This Row],[Valor]]*Entrada[[#This Row],[Talla XS]:[Talla 2XL]])</f>
        <v>0</v>
      </c>
    </row>
    <row r="338" spans="1:11" x14ac:dyDescent="0.3">
      <c r="A338" s="38"/>
      <c r="B338" s="2"/>
      <c r="C338" s="9" t="e">
        <f>VLOOKUP(Entrada[[#This Row],[Código]],Inventario[],2,FALSE)</f>
        <v>#N/A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31">
        <v>0</v>
      </c>
      <c r="K338" s="7" cm="1">
        <f t="array" ref="K338">SUM(Entrada[[#This Row],[Valor]]*Entrada[[#This Row],[Talla XS]:[Talla 2XL]])</f>
        <v>0</v>
      </c>
    </row>
    <row r="339" spans="1:11" x14ac:dyDescent="0.3">
      <c r="A339" s="38"/>
      <c r="B339" s="2"/>
      <c r="C339" s="9" t="e">
        <f>VLOOKUP(Entrada[[#This Row],[Código]],Inventario[],2,FALSE)</f>
        <v>#N/A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31">
        <v>0</v>
      </c>
      <c r="K339" s="7" cm="1">
        <f t="array" ref="K339">SUM(Entrada[[#This Row],[Valor]]*Entrada[[#This Row],[Talla XS]:[Talla 2XL]])</f>
        <v>0</v>
      </c>
    </row>
    <row r="340" spans="1:11" x14ac:dyDescent="0.3">
      <c r="A340" s="38"/>
      <c r="B340" s="2"/>
      <c r="C340" s="9" t="e">
        <f>VLOOKUP(Entrada[[#This Row],[Código]],Inventario[],2,FALSE)</f>
        <v>#N/A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31">
        <v>0</v>
      </c>
      <c r="K340" s="7" cm="1">
        <f t="array" ref="K340">SUM(Entrada[[#This Row],[Valor]]*Entrada[[#This Row],[Talla XS]:[Talla 2XL]])</f>
        <v>0</v>
      </c>
    </row>
    <row r="341" spans="1:11" x14ac:dyDescent="0.3">
      <c r="A341" s="38"/>
      <c r="B341" s="2"/>
      <c r="C341" s="9" t="e">
        <f>VLOOKUP(Entrada[[#This Row],[Código]],Inventario[],2,FALSE)</f>
        <v>#N/A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31">
        <v>0</v>
      </c>
      <c r="K341" s="7" cm="1">
        <f t="array" ref="K341">SUM(Entrada[[#This Row],[Valor]]*Entrada[[#This Row],[Talla XS]:[Talla 2XL]])</f>
        <v>0</v>
      </c>
    </row>
    <row r="342" spans="1:11" x14ac:dyDescent="0.3">
      <c r="A342" s="38"/>
      <c r="B342" s="2"/>
      <c r="C342" s="9" t="e">
        <f>VLOOKUP(Entrada[[#This Row],[Código]],Inventario[],2,FALSE)</f>
        <v>#N/A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31">
        <v>0</v>
      </c>
      <c r="K342" s="7" cm="1">
        <f t="array" ref="K342">SUM(Entrada[[#This Row],[Valor]]*Entrada[[#This Row],[Talla XS]:[Talla 2XL]])</f>
        <v>0</v>
      </c>
    </row>
    <row r="343" spans="1:11" x14ac:dyDescent="0.3">
      <c r="A343" s="38"/>
      <c r="B343" s="2"/>
      <c r="C343" s="9" t="e">
        <f>VLOOKUP(Entrada[[#This Row],[Código]],Inventario[],2,FALSE)</f>
        <v>#N/A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31">
        <v>0</v>
      </c>
      <c r="K343" s="7" cm="1">
        <f t="array" ref="K343">SUM(Entrada[[#This Row],[Valor]]*Entrada[[#This Row],[Talla XS]:[Talla 2XL]])</f>
        <v>0</v>
      </c>
    </row>
    <row r="344" spans="1:11" x14ac:dyDescent="0.3">
      <c r="A344" s="38"/>
      <c r="B344" s="2"/>
      <c r="C344" s="9" t="e">
        <f>VLOOKUP(Entrada[[#This Row],[Código]],Inventario[],2,FALSE)</f>
        <v>#N/A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31">
        <v>0</v>
      </c>
      <c r="K344" s="7" cm="1">
        <f t="array" ref="K344">SUM(Entrada[[#This Row],[Valor]]*Entrada[[#This Row],[Talla XS]:[Talla 2XL]])</f>
        <v>0</v>
      </c>
    </row>
    <row r="345" spans="1:11" x14ac:dyDescent="0.3">
      <c r="A345" s="38"/>
      <c r="B345" s="2"/>
      <c r="C345" s="9" t="e">
        <f>VLOOKUP(Entrada[[#This Row],[Código]],Inventario[],2,FALSE)</f>
        <v>#N/A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31">
        <v>0</v>
      </c>
      <c r="K345" s="7" cm="1">
        <f t="array" ref="K345">SUM(Entrada[[#This Row],[Valor]]*Entrada[[#This Row],[Talla XS]:[Talla 2XL]])</f>
        <v>0</v>
      </c>
    </row>
    <row r="346" spans="1:11" x14ac:dyDescent="0.3">
      <c r="A346" s="38"/>
      <c r="B346" s="2"/>
      <c r="C346" s="9" t="e">
        <f>VLOOKUP(Entrada[[#This Row],[Código]],Inventario[],2,FALSE)</f>
        <v>#N/A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31">
        <v>0</v>
      </c>
      <c r="K346" s="7" cm="1">
        <f t="array" ref="K346">SUM(Entrada[[#This Row],[Valor]]*Entrada[[#This Row],[Talla XS]:[Talla 2XL]])</f>
        <v>0</v>
      </c>
    </row>
    <row r="347" spans="1:11" x14ac:dyDescent="0.3">
      <c r="A347" s="38"/>
      <c r="B347" s="2"/>
      <c r="C347" s="9" t="e">
        <f>VLOOKUP(Entrada[[#This Row],[Código]],Inventario[],2,FALSE)</f>
        <v>#N/A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31">
        <v>0</v>
      </c>
      <c r="K347" s="7" cm="1">
        <f t="array" ref="K347">SUM(Entrada[[#This Row],[Valor]]*Entrada[[#This Row],[Talla XS]:[Talla 2XL]])</f>
        <v>0</v>
      </c>
    </row>
    <row r="348" spans="1:11" x14ac:dyDescent="0.3">
      <c r="A348" s="38"/>
      <c r="B348" s="2"/>
      <c r="C348" s="9" t="e">
        <f>VLOOKUP(Entrada[[#This Row],[Código]],Inventario[],2,FALSE)</f>
        <v>#N/A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31">
        <v>0</v>
      </c>
      <c r="K348" s="7" cm="1">
        <f t="array" ref="K348">SUM(Entrada[[#This Row],[Valor]]*Entrada[[#This Row],[Talla XS]:[Talla 2XL]])</f>
        <v>0</v>
      </c>
    </row>
    <row r="349" spans="1:11" x14ac:dyDescent="0.3">
      <c r="A349" s="38"/>
      <c r="B349" s="2"/>
      <c r="C349" s="9" t="e">
        <f>VLOOKUP(Entrada[[#This Row],[Código]],Inventario[],2,FALSE)</f>
        <v>#N/A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31">
        <v>0</v>
      </c>
      <c r="K349" s="7" cm="1">
        <f t="array" ref="K349">SUM(Entrada[[#This Row],[Valor]]*Entrada[[#This Row],[Talla XS]:[Talla 2XL]])</f>
        <v>0</v>
      </c>
    </row>
    <row r="350" spans="1:11" x14ac:dyDescent="0.3">
      <c r="A350" s="38"/>
      <c r="B350" s="2"/>
      <c r="C350" s="9" t="e">
        <f>VLOOKUP(Entrada[[#This Row],[Código]],Inventario[],2,FALSE)</f>
        <v>#N/A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31">
        <v>0</v>
      </c>
      <c r="K350" s="7" cm="1">
        <f t="array" ref="K350">SUM(Entrada[[#This Row],[Valor]]*Entrada[[#This Row],[Talla XS]:[Talla 2XL]])</f>
        <v>0</v>
      </c>
    </row>
    <row r="351" spans="1:11" x14ac:dyDescent="0.3">
      <c r="A351" s="38"/>
      <c r="B351" s="2"/>
      <c r="C351" s="9" t="e">
        <f>VLOOKUP(Entrada[[#This Row],[Código]],Inventario[],2,FALSE)</f>
        <v>#N/A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31">
        <v>0</v>
      </c>
      <c r="K351" s="7" cm="1">
        <f t="array" ref="K351">SUM(Entrada[[#This Row],[Valor]]*Entrada[[#This Row],[Talla XS]:[Talla 2XL]])</f>
        <v>0</v>
      </c>
    </row>
    <row r="352" spans="1:11" x14ac:dyDescent="0.3">
      <c r="A352" s="38"/>
      <c r="B352" s="2"/>
      <c r="C352" s="9" t="e">
        <f>VLOOKUP(Entrada[[#This Row],[Código]],Inventario[],2,FALSE)</f>
        <v>#N/A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31">
        <v>0</v>
      </c>
      <c r="K352" s="7" cm="1">
        <f t="array" ref="K352">SUM(Entrada[[#This Row],[Valor]]*Entrada[[#This Row],[Talla XS]:[Talla 2XL]])</f>
        <v>0</v>
      </c>
    </row>
    <row r="353" spans="1:11" x14ac:dyDescent="0.3">
      <c r="A353" s="38"/>
      <c r="B353" s="2"/>
      <c r="C353" s="9" t="e">
        <f>VLOOKUP(Entrada[[#This Row],[Código]],Inventario[],2,FALSE)</f>
        <v>#N/A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31">
        <v>0</v>
      </c>
      <c r="K353" s="7" cm="1">
        <f t="array" ref="K353">SUM(Entrada[[#This Row],[Valor]]*Entrada[[#This Row],[Talla XS]:[Talla 2XL]])</f>
        <v>0</v>
      </c>
    </row>
    <row r="354" spans="1:11" x14ac:dyDescent="0.3">
      <c r="A354" s="38"/>
      <c r="B354" s="2"/>
      <c r="C354" s="9" t="e">
        <f>VLOOKUP(Entrada[[#This Row],[Código]],Inventario[],2,FALSE)</f>
        <v>#N/A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31">
        <v>0</v>
      </c>
      <c r="K354" s="7" cm="1">
        <f t="array" ref="K354">SUM(Entrada[[#This Row],[Valor]]*Entrada[[#This Row],[Talla XS]:[Talla 2XL]])</f>
        <v>0</v>
      </c>
    </row>
    <row r="355" spans="1:11" x14ac:dyDescent="0.3">
      <c r="A355" s="38"/>
      <c r="B355" s="2"/>
      <c r="C355" s="9" t="e">
        <f>VLOOKUP(Entrada[[#This Row],[Código]],Inventario[],2,FALSE)</f>
        <v>#N/A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31">
        <v>0</v>
      </c>
      <c r="K355" s="7" cm="1">
        <f t="array" ref="K355">SUM(Entrada[[#This Row],[Valor]]*Entrada[[#This Row],[Talla XS]:[Talla 2XL]])</f>
        <v>0</v>
      </c>
    </row>
    <row r="356" spans="1:11" x14ac:dyDescent="0.3">
      <c r="A356" s="38"/>
      <c r="B356" s="2"/>
      <c r="C356" s="9" t="e">
        <f>VLOOKUP(Entrada[[#This Row],[Código]],Inventario[],2,FALSE)</f>
        <v>#N/A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31">
        <v>0</v>
      </c>
      <c r="K356" s="7" cm="1">
        <f t="array" ref="K356">SUM(Entrada[[#This Row],[Valor]]*Entrada[[#This Row],[Talla XS]:[Talla 2XL]])</f>
        <v>0</v>
      </c>
    </row>
    <row r="357" spans="1:11" x14ac:dyDescent="0.3">
      <c r="A357" s="38"/>
      <c r="B357" s="2"/>
      <c r="C357" s="9" t="e">
        <f>VLOOKUP(Entrada[[#This Row],[Código]],Inventario[],2,FALSE)</f>
        <v>#N/A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31">
        <v>0</v>
      </c>
      <c r="K357" s="7" cm="1">
        <f t="array" ref="K357">SUM(Entrada[[#This Row],[Valor]]*Entrada[[#This Row],[Talla XS]:[Talla 2XL]])</f>
        <v>0</v>
      </c>
    </row>
    <row r="358" spans="1:11" x14ac:dyDescent="0.3">
      <c r="A358" s="38"/>
      <c r="B358" s="2"/>
      <c r="C358" s="9" t="e">
        <f>VLOOKUP(Entrada[[#This Row],[Código]],Inventario[],2,FALSE)</f>
        <v>#N/A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31">
        <v>0</v>
      </c>
      <c r="K358" s="7" cm="1">
        <f t="array" ref="K358">SUM(Entrada[[#This Row],[Valor]]*Entrada[[#This Row],[Talla XS]:[Talla 2XL]])</f>
        <v>0</v>
      </c>
    </row>
    <row r="359" spans="1:11" x14ac:dyDescent="0.3">
      <c r="A359" s="38"/>
      <c r="B359" s="2"/>
      <c r="C359" s="9" t="e">
        <f>VLOOKUP(Entrada[[#This Row],[Código]],Inventario[],2,FALSE)</f>
        <v>#N/A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31">
        <v>0</v>
      </c>
      <c r="K359" s="7" cm="1">
        <f t="array" ref="K359">SUM(Entrada[[#This Row],[Valor]]*Entrada[[#This Row],[Talla XS]:[Talla 2XL]])</f>
        <v>0</v>
      </c>
    </row>
    <row r="360" spans="1:11" x14ac:dyDescent="0.3">
      <c r="A360" s="38"/>
      <c r="B360" s="2"/>
      <c r="C360" s="9" t="e">
        <f>VLOOKUP(Entrada[[#This Row],[Código]],Inventario[],2,FALSE)</f>
        <v>#N/A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31">
        <v>0</v>
      </c>
      <c r="K360" s="7" cm="1">
        <f t="array" ref="K360">SUM(Entrada[[#This Row],[Valor]]*Entrada[[#This Row],[Talla XS]:[Talla 2XL]])</f>
        <v>0</v>
      </c>
    </row>
    <row r="361" spans="1:11" x14ac:dyDescent="0.3">
      <c r="A361" s="38"/>
      <c r="B361" s="2"/>
      <c r="C361" s="9" t="e">
        <f>VLOOKUP(Entrada[[#This Row],[Código]],Inventario[],2,FALSE)</f>
        <v>#N/A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31">
        <v>0</v>
      </c>
      <c r="K361" s="7" cm="1">
        <f t="array" ref="K361">SUM(Entrada[[#This Row],[Valor]]*Entrada[[#This Row],[Talla XS]:[Talla 2XL]])</f>
        <v>0</v>
      </c>
    </row>
    <row r="362" spans="1:11" x14ac:dyDescent="0.3">
      <c r="A362" s="38"/>
      <c r="B362" s="2"/>
      <c r="C362" s="9" t="e">
        <f>VLOOKUP(Entrada[[#This Row],[Código]],Inventario[],2,FALSE)</f>
        <v>#N/A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31">
        <v>0</v>
      </c>
      <c r="K362" s="7" cm="1">
        <f t="array" ref="K362">SUM(Entrada[[#This Row],[Valor]]*Entrada[[#This Row],[Talla XS]:[Talla 2XL]])</f>
        <v>0</v>
      </c>
    </row>
    <row r="363" spans="1:11" x14ac:dyDescent="0.3">
      <c r="A363" s="38"/>
      <c r="B363" s="2"/>
      <c r="C363" s="9" t="e">
        <f>VLOOKUP(Entrada[[#This Row],[Código]],Inventario[],2,FALSE)</f>
        <v>#N/A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31">
        <v>0</v>
      </c>
      <c r="K363" s="7" cm="1">
        <f t="array" ref="K363">SUM(Entrada[[#This Row],[Valor]]*Entrada[[#This Row],[Talla XS]:[Talla 2XL]])</f>
        <v>0</v>
      </c>
    </row>
    <row r="364" spans="1:11" x14ac:dyDescent="0.3">
      <c r="A364" s="38"/>
      <c r="B364" s="2"/>
      <c r="C364" s="9" t="e">
        <f>VLOOKUP(Entrada[[#This Row],[Código]],Inventario[],2,FALSE)</f>
        <v>#N/A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31">
        <v>0</v>
      </c>
      <c r="K364" s="7" cm="1">
        <f t="array" ref="K364">SUM(Entrada[[#This Row],[Valor]]*Entrada[[#This Row],[Talla XS]:[Talla 2XL]])</f>
        <v>0</v>
      </c>
    </row>
    <row r="365" spans="1:11" x14ac:dyDescent="0.3">
      <c r="A365" s="38"/>
      <c r="B365" s="2"/>
      <c r="C365" s="9" t="e">
        <f>VLOOKUP(Entrada[[#This Row],[Código]],Inventario[],2,FALSE)</f>
        <v>#N/A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31">
        <v>0</v>
      </c>
      <c r="K365" s="7" cm="1">
        <f t="array" ref="K365">SUM(Entrada[[#This Row],[Valor]]*Entrada[[#This Row],[Talla XS]:[Talla 2XL]])</f>
        <v>0</v>
      </c>
    </row>
    <row r="366" spans="1:11" x14ac:dyDescent="0.3">
      <c r="A366" s="38"/>
      <c r="B366" s="2"/>
      <c r="C366" s="9" t="e">
        <f>VLOOKUP(Entrada[[#This Row],[Código]],Inventario[],2,FALSE)</f>
        <v>#N/A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31">
        <v>0</v>
      </c>
      <c r="K366" s="7" cm="1">
        <f t="array" ref="K366">SUM(Entrada[[#This Row],[Valor]]*Entrada[[#This Row],[Talla XS]:[Talla 2XL]])</f>
        <v>0</v>
      </c>
    </row>
    <row r="367" spans="1:11" x14ac:dyDescent="0.3">
      <c r="A367" s="38"/>
      <c r="B367" s="2"/>
      <c r="C367" s="9" t="e">
        <f>VLOOKUP(Entrada[[#This Row],[Código]],Inventario[],2,FALSE)</f>
        <v>#N/A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31">
        <v>0</v>
      </c>
      <c r="K367" s="7" cm="1">
        <f t="array" ref="K367">SUM(Entrada[[#This Row],[Valor]]*Entrada[[#This Row],[Talla XS]:[Talla 2XL]])</f>
        <v>0</v>
      </c>
    </row>
    <row r="368" spans="1:11" x14ac:dyDescent="0.3">
      <c r="A368" s="38"/>
      <c r="B368" s="2"/>
      <c r="C368" s="9" t="e">
        <f>VLOOKUP(Entrada[[#This Row],[Código]],Inventario[],2,FALSE)</f>
        <v>#N/A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31">
        <v>0</v>
      </c>
      <c r="K368" s="7" cm="1">
        <f t="array" ref="K368">SUM(Entrada[[#This Row],[Valor]]*Entrada[[#This Row],[Talla XS]:[Talla 2XL]])</f>
        <v>0</v>
      </c>
    </row>
    <row r="369" spans="1:11" x14ac:dyDescent="0.3">
      <c r="A369" s="38"/>
      <c r="B369" s="2"/>
      <c r="C369" s="9" t="e">
        <f>VLOOKUP(Entrada[[#This Row],[Código]],Inventario[],2,FALSE)</f>
        <v>#N/A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31">
        <v>0</v>
      </c>
      <c r="K369" s="7" cm="1">
        <f t="array" ref="K369">SUM(Entrada[[#This Row],[Valor]]*Entrada[[#This Row],[Talla XS]:[Talla 2XL]])</f>
        <v>0</v>
      </c>
    </row>
    <row r="370" spans="1:11" x14ac:dyDescent="0.3">
      <c r="A370" s="38"/>
      <c r="B370" s="2"/>
      <c r="C370" s="9" t="e">
        <f>VLOOKUP(Entrada[[#This Row],[Código]],Inventario[],2,FALSE)</f>
        <v>#N/A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31">
        <v>0</v>
      </c>
      <c r="K370" s="7" cm="1">
        <f t="array" ref="K370">SUM(Entrada[[#This Row],[Valor]]*Entrada[[#This Row],[Talla XS]:[Talla 2XL]])</f>
        <v>0</v>
      </c>
    </row>
    <row r="371" spans="1:11" x14ac:dyDescent="0.3">
      <c r="A371" s="38"/>
      <c r="B371" s="2"/>
      <c r="C371" s="9" t="e">
        <f>VLOOKUP(Entrada[[#This Row],[Código]],Inventario[],2,FALSE)</f>
        <v>#N/A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31">
        <v>0</v>
      </c>
      <c r="K371" s="7" cm="1">
        <f t="array" ref="K371">SUM(Entrada[[#This Row],[Valor]]*Entrada[[#This Row],[Talla XS]:[Talla 2XL]])</f>
        <v>0</v>
      </c>
    </row>
    <row r="372" spans="1:11" x14ac:dyDescent="0.3">
      <c r="A372" s="38"/>
      <c r="B372" s="2"/>
      <c r="C372" s="9" t="e">
        <f>VLOOKUP(Entrada[[#This Row],[Código]],Inventario[],2,FALSE)</f>
        <v>#N/A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31">
        <v>0</v>
      </c>
      <c r="K372" s="7" cm="1">
        <f t="array" ref="K372">SUM(Entrada[[#This Row],[Valor]]*Entrada[[#This Row],[Talla XS]:[Talla 2XL]])</f>
        <v>0</v>
      </c>
    </row>
    <row r="373" spans="1:11" x14ac:dyDescent="0.3">
      <c r="A373" s="38"/>
      <c r="B373" s="2"/>
      <c r="C373" s="9" t="e">
        <f>VLOOKUP(Entrada[[#This Row],[Código]],Inventario[],2,FALSE)</f>
        <v>#N/A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31">
        <v>0</v>
      </c>
      <c r="K373" s="7" cm="1">
        <f t="array" ref="K373">SUM(Entrada[[#This Row],[Valor]]*Entrada[[#This Row],[Talla XS]:[Talla 2XL]])</f>
        <v>0</v>
      </c>
    </row>
    <row r="374" spans="1:11" x14ac:dyDescent="0.3">
      <c r="A374" s="38"/>
      <c r="B374" s="2"/>
      <c r="C374" s="9" t="e">
        <f>VLOOKUP(Entrada[[#This Row],[Código]],Inventario[],2,FALSE)</f>
        <v>#N/A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31">
        <v>0</v>
      </c>
      <c r="K374" s="7" cm="1">
        <f t="array" ref="K374">SUM(Entrada[[#This Row],[Valor]]*Entrada[[#This Row],[Talla XS]:[Talla 2XL]])</f>
        <v>0</v>
      </c>
    </row>
    <row r="375" spans="1:11" x14ac:dyDescent="0.3">
      <c r="A375" s="38"/>
      <c r="B375" s="2"/>
      <c r="C375" s="9" t="e">
        <f>VLOOKUP(Entrada[[#This Row],[Código]],Inventario[],2,FALSE)</f>
        <v>#N/A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31">
        <v>0</v>
      </c>
      <c r="K375" s="7" cm="1">
        <f t="array" ref="K375">SUM(Entrada[[#This Row],[Valor]]*Entrada[[#This Row],[Talla XS]:[Talla 2XL]])</f>
        <v>0</v>
      </c>
    </row>
    <row r="376" spans="1:11" x14ac:dyDescent="0.3">
      <c r="A376" s="38"/>
      <c r="B376" s="2"/>
      <c r="C376" s="9" t="e">
        <f>VLOOKUP(Entrada[[#This Row],[Código]],Inventario[],2,FALSE)</f>
        <v>#N/A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31">
        <v>0</v>
      </c>
      <c r="K376" s="7" cm="1">
        <f t="array" ref="K376">SUM(Entrada[[#This Row],[Valor]]*Entrada[[#This Row],[Talla XS]:[Talla 2XL]])</f>
        <v>0</v>
      </c>
    </row>
    <row r="377" spans="1:11" x14ac:dyDescent="0.3">
      <c r="A377" s="38"/>
      <c r="B377" s="2"/>
      <c r="C377" s="9" t="e">
        <f>VLOOKUP(Entrada[[#This Row],[Código]],Inventario[],2,FALSE)</f>
        <v>#N/A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31">
        <v>0</v>
      </c>
      <c r="K377" s="7" cm="1">
        <f t="array" ref="K377">SUM(Entrada[[#This Row],[Valor]]*Entrada[[#This Row],[Talla XS]:[Talla 2XL]])</f>
        <v>0</v>
      </c>
    </row>
    <row r="378" spans="1:11" x14ac:dyDescent="0.3">
      <c r="A378" s="38"/>
      <c r="B378" s="2"/>
      <c r="C378" s="9" t="e">
        <f>VLOOKUP(Entrada[[#This Row],[Código]],Inventario[],2,FALSE)</f>
        <v>#N/A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31">
        <v>0</v>
      </c>
      <c r="K378" s="7" cm="1">
        <f t="array" ref="K378">SUM(Entrada[[#This Row],[Valor]]*Entrada[[#This Row],[Talla XS]:[Talla 2XL]])</f>
        <v>0</v>
      </c>
    </row>
    <row r="379" spans="1:11" x14ac:dyDescent="0.3">
      <c r="A379" s="38"/>
      <c r="B379" s="2"/>
      <c r="C379" s="9" t="e">
        <f>VLOOKUP(Entrada[[#This Row],[Código]],Inventario[],2,FALSE)</f>
        <v>#N/A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31">
        <v>0</v>
      </c>
      <c r="K379" s="7" cm="1">
        <f t="array" ref="K379">SUM(Entrada[[#This Row],[Valor]]*Entrada[[#This Row],[Talla XS]:[Talla 2XL]])</f>
        <v>0</v>
      </c>
    </row>
    <row r="380" spans="1:11" x14ac:dyDescent="0.3">
      <c r="A380" s="38"/>
      <c r="B380" s="2"/>
      <c r="C380" s="9" t="e">
        <f>VLOOKUP(Entrada[[#This Row],[Código]],Inventario[],2,FALSE)</f>
        <v>#N/A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31">
        <v>0</v>
      </c>
      <c r="K380" s="7" cm="1">
        <f t="array" ref="K380">SUM(Entrada[[#This Row],[Valor]]*Entrada[[#This Row],[Talla XS]:[Talla 2XL]])</f>
        <v>0</v>
      </c>
    </row>
    <row r="381" spans="1:11" x14ac:dyDescent="0.3">
      <c r="A381" s="38"/>
      <c r="B381" s="2"/>
      <c r="C381" s="9" t="e">
        <f>VLOOKUP(Entrada[[#This Row],[Código]],Inventario[],2,FALSE)</f>
        <v>#N/A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31">
        <v>0</v>
      </c>
      <c r="K381" s="7" cm="1">
        <f t="array" ref="K381">SUM(Entrada[[#This Row],[Valor]]*Entrada[[#This Row],[Talla XS]:[Talla 2XL]])</f>
        <v>0</v>
      </c>
    </row>
    <row r="382" spans="1:11" x14ac:dyDescent="0.3">
      <c r="A382" s="38"/>
      <c r="B382" s="2"/>
      <c r="C382" s="9" t="e">
        <f>VLOOKUP(Entrada[[#This Row],[Código]],Inventario[],2,FALSE)</f>
        <v>#N/A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31">
        <v>0</v>
      </c>
      <c r="K382" s="7" cm="1">
        <f t="array" ref="K382">SUM(Entrada[[#This Row],[Valor]]*Entrada[[#This Row],[Talla XS]:[Talla 2XL]])</f>
        <v>0</v>
      </c>
    </row>
    <row r="383" spans="1:11" x14ac:dyDescent="0.3">
      <c r="A383" s="38"/>
      <c r="B383" s="2"/>
      <c r="C383" s="9" t="e">
        <f>VLOOKUP(Entrada[[#This Row],[Código]],Inventario[],2,FALSE)</f>
        <v>#N/A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31">
        <v>0</v>
      </c>
      <c r="K383" s="7" cm="1">
        <f t="array" ref="K383">SUM(Entrada[[#This Row],[Valor]]*Entrada[[#This Row],[Talla XS]:[Talla 2XL]])</f>
        <v>0</v>
      </c>
    </row>
    <row r="384" spans="1:11" x14ac:dyDescent="0.3">
      <c r="A384" s="38"/>
      <c r="B384" s="2"/>
      <c r="C384" s="9" t="e">
        <f>VLOOKUP(Entrada[[#This Row],[Código]],Inventario[],2,FALSE)</f>
        <v>#N/A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31">
        <v>0</v>
      </c>
      <c r="K384" s="7" cm="1">
        <f t="array" ref="K384">SUM(Entrada[[#This Row],[Valor]]*Entrada[[#This Row],[Talla XS]:[Talla 2XL]])</f>
        <v>0</v>
      </c>
    </row>
    <row r="385" spans="1:11" x14ac:dyDescent="0.3">
      <c r="A385" s="38"/>
      <c r="B385" s="2"/>
      <c r="C385" s="9" t="e">
        <f>VLOOKUP(Entrada[[#This Row],[Código]],Inventario[],2,FALSE)</f>
        <v>#N/A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31">
        <v>0</v>
      </c>
      <c r="K385" s="7" cm="1">
        <f t="array" ref="K385">SUM(Entrada[[#This Row],[Valor]]*Entrada[[#This Row],[Talla XS]:[Talla 2XL]])</f>
        <v>0</v>
      </c>
    </row>
    <row r="386" spans="1:11" x14ac:dyDescent="0.3">
      <c r="A386" s="38"/>
      <c r="B386" s="2"/>
      <c r="C386" s="9" t="e">
        <f>VLOOKUP(Entrada[[#This Row],[Código]],Inventario[],2,FALSE)</f>
        <v>#N/A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31">
        <v>0</v>
      </c>
      <c r="K386" s="7" cm="1">
        <f t="array" ref="K386">SUM(Entrada[[#This Row],[Valor]]*Entrada[[#This Row],[Talla XS]:[Talla 2XL]])</f>
        <v>0</v>
      </c>
    </row>
    <row r="387" spans="1:11" x14ac:dyDescent="0.3">
      <c r="A387" s="38"/>
      <c r="B387" s="2"/>
      <c r="C387" s="9" t="e">
        <f>VLOOKUP(Entrada[[#This Row],[Código]],Inventario[],2,FALSE)</f>
        <v>#N/A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31">
        <v>0</v>
      </c>
      <c r="K387" s="7" cm="1">
        <f t="array" ref="K387">SUM(Entrada[[#This Row],[Valor]]*Entrada[[#This Row],[Talla XS]:[Talla 2XL]])</f>
        <v>0</v>
      </c>
    </row>
    <row r="388" spans="1:11" x14ac:dyDescent="0.3">
      <c r="A388" s="38"/>
      <c r="B388" s="2"/>
      <c r="C388" s="9" t="e">
        <f>VLOOKUP(Entrada[[#This Row],[Código]],Inventario[],2,FALSE)</f>
        <v>#N/A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31">
        <v>0</v>
      </c>
      <c r="K388" s="7" cm="1">
        <f t="array" ref="K388">SUM(Entrada[[#This Row],[Valor]]*Entrada[[#This Row],[Talla XS]:[Talla 2XL]])</f>
        <v>0</v>
      </c>
    </row>
    <row r="389" spans="1:11" x14ac:dyDescent="0.3">
      <c r="A389" s="38"/>
      <c r="B389" s="2"/>
      <c r="C389" s="9" t="e">
        <f>VLOOKUP(Entrada[[#This Row],[Código]],Inventario[],2,FALSE)</f>
        <v>#N/A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31">
        <v>0</v>
      </c>
      <c r="K389" s="7" cm="1">
        <f t="array" ref="K389">SUM(Entrada[[#This Row],[Valor]]*Entrada[[#This Row],[Talla XS]:[Talla 2XL]])</f>
        <v>0</v>
      </c>
    </row>
    <row r="390" spans="1:11" x14ac:dyDescent="0.3">
      <c r="A390" s="38"/>
      <c r="B390" s="2"/>
      <c r="C390" s="9" t="e">
        <f>VLOOKUP(Entrada[[#This Row],[Código]],Inventario[],2,FALSE)</f>
        <v>#N/A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31">
        <v>0</v>
      </c>
      <c r="K390" s="7" cm="1">
        <f t="array" ref="K390">SUM(Entrada[[#This Row],[Valor]]*Entrada[[#This Row],[Talla XS]:[Talla 2XL]])</f>
        <v>0</v>
      </c>
    </row>
    <row r="391" spans="1:11" x14ac:dyDescent="0.3">
      <c r="A391" s="38"/>
      <c r="B391" s="2"/>
      <c r="C391" s="9" t="e">
        <f>VLOOKUP(Entrada[[#This Row],[Código]],Inventario[],2,FALSE)</f>
        <v>#N/A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31">
        <v>0</v>
      </c>
      <c r="K391" s="7" cm="1">
        <f t="array" ref="K391">SUM(Entrada[[#This Row],[Valor]]*Entrada[[#This Row],[Talla XS]:[Talla 2XL]])</f>
        <v>0</v>
      </c>
    </row>
    <row r="392" spans="1:11" x14ac:dyDescent="0.3">
      <c r="A392" s="38"/>
      <c r="B392" s="2"/>
      <c r="C392" s="9" t="e">
        <f>VLOOKUP(Entrada[[#This Row],[Código]],Inventario[],2,FALSE)</f>
        <v>#N/A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31">
        <v>0</v>
      </c>
      <c r="K392" s="7" cm="1">
        <f t="array" ref="K392">SUM(Entrada[[#This Row],[Valor]]*Entrada[[#This Row],[Talla XS]:[Talla 2XL]])</f>
        <v>0</v>
      </c>
    </row>
    <row r="393" spans="1:11" x14ac:dyDescent="0.3">
      <c r="A393" s="38"/>
      <c r="B393" s="2"/>
      <c r="C393" s="9" t="e">
        <f>VLOOKUP(Entrada[[#This Row],[Código]],Inventario[],2,FALSE)</f>
        <v>#N/A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31">
        <v>0</v>
      </c>
      <c r="K393" s="7" cm="1">
        <f t="array" ref="K393">SUM(Entrada[[#This Row],[Valor]]*Entrada[[#This Row],[Talla XS]:[Talla 2XL]])</f>
        <v>0</v>
      </c>
    </row>
    <row r="394" spans="1:11" x14ac:dyDescent="0.3">
      <c r="A394" s="38"/>
      <c r="B394" s="2"/>
      <c r="C394" s="9" t="e">
        <f>VLOOKUP(Entrada[[#This Row],[Código]],Inventario[],2,FALSE)</f>
        <v>#N/A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31">
        <v>0</v>
      </c>
      <c r="K394" s="7" cm="1">
        <f t="array" ref="K394">SUM(Entrada[[#This Row],[Valor]]*Entrada[[#This Row],[Talla XS]:[Talla 2XL]])</f>
        <v>0</v>
      </c>
    </row>
    <row r="395" spans="1:11" x14ac:dyDescent="0.3">
      <c r="A395" s="38"/>
      <c r="B395" s="2"/>
      <c r="C395" s="9" t="e">
        <f>VLOOKUP(Entrada[[#This Row],[Código]],Inventario[],2,FALSE)</f>
        <v>#N/A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31">
        <v>0</v>
      </c>
      <c r="K395" s="7" cm="1">
        <f t="array" ref="K395">SUM(Entrada[[#This Row],[Valor]]*Entrada[[#This Row],[Talla XS]:[Talla 2XL]])</f>
        <v>0</v>
      </c>
    </row>
    <row r="396" spans="1:11" x14ac:dyDescent="0.3">
      <c r="A396" s="38"/>
      <c r="B396" s="2"/>
      <c r="C396" s="9" t="e">
        <f>VLOOKUP(Entrada[[#This Row],[Código]],Inventario[],2,FALSE)</f>
        <v>#N/A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31">
        <v>0</v>
      </c>
      <c r="K396" s="7" cm="1">
        <f t="array" ref="K396">SUM(Entrada[[#This Row],[Valor]]*Entrada[[#This Row],[Talla XS]:[Talla 2XL]])</f>
        <v>0</v>
      </c>
    </row>
    <row r="397" spans="1:11" x14ac:dyDescent="0.3">
      <c r="A397" s="38"/>
      <c r="B397" s="2"/>
      <c r="C397" s="9" t="e">
        <f>VLOOKUP(Entrada[[#This Row],[Código]],Inventario[],2,FALSE)</f>
        <v>#N/A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31">
        <v>0</v>
      </c>
      <c r="K397" s="7" cm="1">
        <f t="array" ref="K397">SUM(Entrada[[#This Row],[Valor]]*Entrada[[#This Row],[Talla XS]:[Talla 2XL]])</f>
        <v>0</v>
      </c>
    </row>
    <row r="398" spans="1:11" x14ac:dyDescent="0.3">
      <c r="A398" s="38"/>
      <c r="B398" s="2"/>
      <c r="C398" s="9" t="e">
        <f>VLOOKUP(Entrada[[#This Row],[Código]],Inventario[],2,FALSE)</f>
        <v>#N/A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31">
        <v>0</v>
      </c>
      <c r="K398" s="7" cm="1">
        <f t="array" ref="K398">SUM(Entrada[[#This Row],[Valor]]*Entrada[[#This Row],[Talla XS]:[Talla 2XL]])</f>
        <v>0</v>
      </c>
    </row>
    <row r="399" spans="1:11" x14ac:dyDescent="0.3">
      <c r="A399" s="38"/>
      <c r="B399" s="2"/>
      <c r="C399" s="9" t="e">
        <f>VLOOKUP(Entrada[[#This Row],[Código]],Inventario[],2,FALSE)</f>
        <v>#N/A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31">
        <v>0</v>
      </c>
      <c r="K399" s="7" cm="1">
        <f t="array" ref="K399">SUM(Entrada[[#This Row],[Valor]]*Entrada[[#This Row],[Talla XS]:[Talla 2XL]])</f>
        <v>0</v>
      </c>
    </row>
    <row r="400" spans="1:11" x14ac:dyDescent="0.3">
      <c r="A400" s="38"/>
      <c r="B400" s="2"/>
      <c r="C400" s="9" t="e">
        <f>VLOOKUP(Entrada[[#This Row],[Código]],Inventario[],2,FALSE)</f>
        <v>#N/A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31">
        <v>0</v>
      </c>
      <c r="K400" s="7" cm="1">
        <f t="array" ref="K400">SUM(Entrada[[#This Row],[Valor]]*Entrada[[#This Row],[Talla XS]:[Talla 2XL]])</f>
        <v>0</v>
      </c>
    </row>
    <row r="401" spans="1:11" x14ac:dyDescent="0.3">
      <c r="A401" s="38"/>
      <c r="B401" s="2"/>
      <c r="C401" s="9" t="e">
        <f>VLOOKUP(Entrada[[#This Row],[Código]],Inventario[],2,FALSE)</f>
        <v>#N/A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31">
        <v>0</v>
      </c>
      <c r="K401" s="7" cm="1">
        <f t="array" ref="K401">SUM(Entrada[[#This Row],[Valor]]*Entrada[[#This Row],[Talla XS]:[Talla 2XL]])</f>
        <v>0</v>
      </c>
    </row>
    <row r="402" spans="1:11" x14ac:dyDescent="0.3">
      <c r="A402" s="38"/>
      <c r="B402" s="2"/>
      <c r="C402" s="9" t="e">
        <f>VLOOKUP(Entrada[[#This Row],[Código]],Inventario[],2,FALSE)</f>
        <v>#N/A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31">
        <v>0</v>
      </c>
      <c r="K402" s="7" cm="1">
        <f t="array" ref="K402">SUM(Entrada[[#This Row],[Valor]]*Entrada[[#This Row],[Talla XS]:[Talla 2XL]])</f>
        <v>0</v>
      </c>
    </row>
    <row r="403" spans="1:11" x14ac:dyDescent="0.3">
      <c r="A403" s="38"/>
      <c r="B403" s="2"/>
      <c r="C403" s="9" t="e">
        <f>VLOOKUP(Entrada[[#This Row],[Código]],Inventario[],2,FALSE)</f>
        <v>#N/A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31">
        <v>0</v>
      </c>
      <c r="K403" s="7" cm="1">
        <f t="array" ref="K403">SUM(Entrada[[#This Row],[Valor]]*Entrada[[#This Row],[Talla XS]:[Talla 2XL]])</f>
        <v>0</v>
      </c>
    </row>
    <row r="404" spans="1:11" x14ac:dyDescent="0.3">
      <c r="A404" s="38"/>
      <c r="B404" s="2"/>
      <c r="C404" s="9" t="e">
        <f>VLOOKUP(Entrada[[#This Row],[Código]],Inventario[],2,FALSE)</f>
        <v>#N/A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31">
        <v>0</v>
      </c>
      <c r="K404" s="7" cm="1">
        <f t="array" ref="K404">SUM(Entrada[[#This Row],[Valor]]*Entrada[[#This Row],[Talla XS]:[Talla 2XL]])</f>
        <v>0</v>
      </c>
    </row>
    <row r="405" spans="1:11" x14ac:dyDescent="0.3">
      <c r="A405" s="38"/>
      <c r="B405" s="2"/>
      <c r="C405" s="9" t="e">
        <f>VLOOKUP(Entrada[[#This Row],[Código]],Inventario[],2,FALSE)</f>
        <v>#N/A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31">
        <v>0</v>
      </c>
      <c r="K405" s="7" cm="1">
        <f t="array" ref="K405">SUM(Entrada[[#This Row],[Valor]]*Entrada[[#This Row],[Talla XS]:[Talla 2XL]])</f>
        <v>0</v>
      </c>
    </row>
    <row r="406" spans="1:11" x14ac:dyDescent="0.3">
      <c r="A406" s="38"/>
      <c r="B406" s="2"/>
      <c r="C406" s="9" t="e">
        <f>VLOOKUP(Entrada[[#This Row],[Código]],Inventario[],2,FALSE)</f>
        <v>#N/A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31">
        <v>0</v>
      </c>
      <c r="K406" s="7" cm="1">
        <f t="array" ref="K406">SUM(Entrada[[#This Row],[Valor]]*Entrada[[#This Row],[Talla XS]:[Talla 2XL]])</f>
        <v>0</v>
      </c>
    </row>
    <row r="407" spans="1:11" x14ac:dyDescent="0.3">
      <c r="A407" s="38"/>
      <c r="B407" s="2"/>
      <c r="C407" s="9" t="e">
        <f>VLOOKUP(Entrada[[#This Row],[Código]],Inventario[],2,FALSE)</f>
        <v>#N/A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31">
        <v>0</v>
      </c>
      <c r="K407" s="7" cm="1">
        <f t="array" ref="K407">SUM(Entrada[[#This Row],[Valor]]*Entrada[[#This Row],[Talla XS]:[Talla 2XL]])</f>
        <v>0</v>
      </c>
    </row>
    <row r="408" spans="1:11" x14ac:dyDescent="0.3">
      <c r="A408" s="38"/>
      <c r="B408" s="2"/>
      <c r="C408" s="9" t="e">
        <f>VLOOKUP(Entrada[[#This Row],[Código]],Inventario[],2,FALSE)</f>
        <v>#N/A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31">
        <v>0</v>
      </c>
      <c r="K408" s="7" cm="1">
        <f t="array" ref="K408">SUM(Entrada[[#This Row],[Valor]]*Entrada[[#This Row],[Talla XS]:[Talla 2XL]])</f>
        <v>0</v>
      </c>
    </row>
    <row r="409" spans="1:11" x14ac:dyDescent="0.3">
      <c r="A409" s="38"/>
      <c r="B409" s="2"/>
      <c r="C409" s="9" t="e">
        <f>VLOOKUP(Entrada[[#This Row],[Código]],Inventario[],2,FALSE)</f>
        <v>#N/A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31">
        <v>0</v>
      </c>
      <c r="K409" s="7" cm="1">
        <f t="array" ref="K409">SUM(Entrada[[#This Row],[Valor]]*Entrada[[#This Row],[Talla XS]:[Talla 2XL]])</f>
        <v>0</v>
      </c>
    </row>
    <row r="410" spans="1:11" x14ac:dyDescent="0.3">
      <c r="A410" s="38"/>
      <c r="B410" s="2"/>
      <c r="C410" s="9" t="e">
        <f>VLOOKUP(Entrada[[#This Row],[Código]],Inventario[],2,FALSE)</f>
        <v>#N/A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31">
        <v>0</v>
      </c>
      <c r="K410" s="7" cm="1">
        <f t="array" ref="K410">SUM(Entrada[[#This Row],[Valor]]*Entrada[[#This Row],[Talla XS]:[Talla 2XL]])</f>
        <v>0</v>
      </c>
    </row>
    <row r="411" spans="1:11" x14ac:dyDescent="0.3">
      <c r="A411" s="38"/>
      <c r="B411" s="2"/>
      <c r="C411" s="9" t="e">
        <f>VLOOKUP(Entrada[[#This Row],[Código]],Inventario[],2,FALSE)</f>
        <v>#N/A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31">
        <v>0</v>
      </c>
      <c r="K411" s="7" cm="1">
        <f t="array" ref="K411">SUM(Entrada[[#This Row],[Valor]]*Entrada[[#This Row],[Talla XS]:[Talla 2XL]])</f>
        <v>0</v>
      </c>
    </row>
    <row r="412" spans="1:11" x14ac:dyDescent="0.3">
      <c r="A412" s="38"/>
      <c r="B412" s="2"/>
      <c r="C412" s="9" t="e">
        <f>VLOOKUP(Entrada[[#This Row],[Código]],Inventario[],2,FALSE)</f>
        <v>#N/A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31">
        <v>0</v>
      </c>
      <c r="K412" s="7" cm="1">
        <f t="array" ref="K412">SUM(Entrada[[#This Row],[Valor]]*Entrada[[#This Row],[Talla XS]:[Talla 2XL]])</f>
        <v>0</v>
      </c>
    </row>
    <row r="413" spans="1:11" x14ac:dyDescent="0.3">
      <c r="A413" s="38"/>
      <c r="B413" s="2"/>
      <c r="C413" s="9" t="e">
        <f>VLOOKUP(Entrada[[#This Row],[Código]],Inventario[],2,FALSE)</f>
        <v>#N/A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31">
        <v>0</v>
      </c>
      <c r="K413" s="7" cm="1">
        <f t="array" ref="K413">SUM(Entrada[[#This Row],[Valor]]*Entrada[[#This Row],[Talla XS]:[Talla 2XL]])</f>
        <v>0</v>
      </c>
    </row>
    <row r="414" spans="1:11" x14ac:dyDescent="0.3">
      <c r="A414" s="38"/>
      <c r="B414" s="2"/>
      <c r="C414" s="9" t="e">
        <f>VLOOKUP(Entrada[[#This Row],[Código]],Inventario[],2,FALSE)</f>
        <v>#N/A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31">
        <v>0</v>
      </c>
      <c r="K414" s="7" cm="1">
        <f t="array" ref="K414">SUM(Entrada[[#This Row],[Valor]]*Entrada[[#This Row],[Talla XS]:[Talla 2XL]])</f>
        <v>0</v>
      </c>
    </row>
    <row r="415" spans="1:11" x14ac:dyDescent="0.3">
      <c r="A415" s="38"/>
      <c r="B415" s="2"/>
      <c r="C415" s="9" t="e">
        <f>VLOOKUP(Entrada[[#This Row],[Código]],Inventario[],2,FALSE)</f>
        <v>#N/A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31">
        <v>0</v>
      </c>
      <c r="K415" s="7" cm="1">
        <f t="array" ref="K415">SUM(Entrada[[#This Row],[Valor]]*Entrada[[#This Row],[Talla XS]:[Talla 2XL]])</f>
        <v>0</v>
      </c>
    </row>
    <row r="416" spans="1:11" x14ac:dyDescent="0.3">
      <c r="A416" s="38"/>
      <c r="B416" s="2"/>
      <c r="C416" s="9" t="e">
        <f>VLOOKUP(Entrada[[#This Row],[Código]],Inventario[],2,FALSE)</f>
        <v>#N/A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31">
        <v>0</v>
      </c>
      <c r="K416" s="7" cm="1">
        <f t="array" ref="K416">SUM(Entrada[[#This Row],[Valor]]*Entrada[[#This Row],[Talla XS]:[Talla 2XL]])</f>
        <v>0</v>
      </c>
    </row>
    <row r="417" spans="1:11" x14ac:dyDescent="0.3">
      <c r="A417" s="38"/>
      <c r="B417" s="2"/>
      <c r="C417" s="9" t="e">
        <f>VLOOKUP(Entrada[[#This Row],[Código]],Inventario[],2,FALSE)</f>
        <v>#N/A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31">
        <v>0</v>
      </c>
      <c r="K417" s="7" cm="1">
        <f t="array" ref="K417">SUM(Entrada[[#This Row],[Valor]]*Entrada[[#This Row],[Talla XS]:[Talla 2XL]])</f>
        <v>0</v>
      </c>
    </row>
    <row r="418" spans="1:11" x14ac:dyDescent="0.3">
      <c r="A418" s="38"/>
      <c r="B418" s="2"/>
      <c r="C418" s="9" t="e">
        <f>VLOOKUP(Entrada[[#This Row],[Código]],Inventario[],2,FALSE)</f>
        <v>#N/A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31">
        <v>0</v>
      </c>
      <c r="K418" s="7" cm="1">
        <f t="array" ref="K418">SUM(Entrada[[#This Row],[Valor]]*Entrada[[#This Row],[Talla XS]:[Talla 2XL]])</f>
        <v>0</v>
      </c>
    </row>
    <row r="419" spans="1:11" x14ac:dyDescent="0.3">
      <c r="A419" s="38"/>
      <c r="B419" s="2"/>
      <c r="C419" s="9" t="e">
        <f>VLOOKUP(Entrada[[#This Row],[Código]],Inventario[],2,FALSE)</f>
        <v>#N/A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31">
        <v>0</v>
      </c>
      <c r="K419" s="7" cm="1">
        <f t="array" ref="K419">SUM(Entrada[[#This Row],[Valor]]*Entrada[[#This Row],[Talla XS]:[Talla 2XL]])</f>
        <v>0</v>
      </c>
    </row>
    <row r="420" spans="1:11" x14ac:dyDescent="0.3">
      <c r="A420" s="38"/>
      <c r="B420" s="2"/>
      <c r="C420" s="9" t="e">
        <f>VLOOKUP(Entrada[[#This Row],[Código]],Inventario[],2,FALSE)</f>
        <v>#N/A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31">
        <v>0</v>
      </c>
      <c r="K420" s="7" cm="1">
        <f t="array" ref="K420">SUM(Entrada[[#This Row],[Valor]]*Entrada[[#This Row],[Talla XS]:[Talla 2XL]])</f>
        <v>0</v>
      </c>
    </row>
    <row r="421" spans="1:11" x14ac:dyDescent="0.3">
      <c r="A421" s="38"/>
      <c r="B421" s="2"/>
      <c r="C421" s="9" t="e">
        <f>VLOOKUP(Entrada[[#This Row],[Código]],Inventario[],2,FALSE)</f>
        <v>#N/A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31">
        <v>0</v>
      </c>
      <c r="K421" s="7" cm="1">
        <f t="array" ref="K421">SUM(Entrada[[#This Row],[Valor]]*Entrada[[#This Row],[Talla XS]:[Talla 2XL]])</f>
        <v>0</v>
      </c>
    </row>
    <row r="422" spans="1:11" x14ac:dyDescent="0.3">
      <c r="A422" s="38"/>
      <c r="B422" s="2"/>
      <c r="C422" s="9" t="e">
        <f>VLOOKUP(Entrada[[#This Row],[Código]],Inventario[],2,FALSE)</f>
        <v>#N/A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31">
        <v>0</v>
      </c>
      <c r="K422" s="7" cm="1">
        <f t="array" ref="K422">SUM(Entrada[[#This Row],[Valor]]*Entrada[[#This Row],[Talla XS]:[Talla 2XL]])</f>
        <v>0</v>
      </c>
    </row>
    <row r="423" spans="1:11" x14ac:dyDescent="0.3">
      <c r="A423" s="38"/>
      <c r="B423" s="2"/>
      <c r="C423" s="9" t="e">
        <f>VLOOKUP(Entrada[[#This Row],[Código]],Inventario[],2,FALSE)</f>
        <v>#N/A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31">
        <v>0</v>
      </c>
      <c r="K423" s="7" cm="1">
        <f t="array" ref="K423">SUM(Entrada[[#This Row],[Valor]]*Entrada[[#This Row],[Talla XS]:[Talla 2XL]])</f>
        <v>0</v>
      </c>
    </row>
    <row r="424" spans="1:11" x14ac:dyDescent="0.3">
      <c r="A424" s="38"/>
      <c r="B424" s="2"/>
      <c r="C424" s="9" t="e">
        <f>VLOOKUP(Entrada[[#This Row],[Código]],Inventario[],2,FALSE)</f>
        <v>#N/A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31">
        <v>0</v>
      </c>
      <c r="K424" s="7" cm="1">
        <f t="array" ref="K424">SUM(Entrada[[#This Row],[Valor]]*Entrada[[#This Row],[Talla XS]:[Talla 2XL]])</f>
        <v>0</v>
      </c>
    </row>
    <row r="425" spans="1:11" x14ac:dyDescent="0.3">
      <c r="A425" s="38"/>
      <c r="B425" s="2"/>
      <c r="C425" s="9" t="e">
        <f>VLOOKUP(Entrada[[#This Row],[Código]],Inventario[],2,FALSE)</f>
        <v>#N/A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31">
        <v>0</v>
      </c>
      <c r="K425" s="7" cm="1">
        <f t="array" ref="K425">SUM(Entrada[[#This Row],[Valor]]*Entrada[[#This Row],[Talla XS]:[Talla 2XL]])</f>
        <v>0</v>
      </c>
    </row>
    <row r="426" spans="1:11" x14ac:dyDescent="0.3">
      <c r="A426" s="38"/>
      <c r="B426" s="2"/>
      <c r="C426" s="9" t="e">
        <f>VLOOKUP(Entrada[[#This Row],[Código]],Inventario[],2,FALSE)</f>
        <v>#N/A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31">
        <v>0</v>
      </c>
      <c r="K426" s="7" cm="1">
        <f t="array" ref="K426">SUM(Entrada[[#This Row],[Valor]]*Entrada[[#This Row],[Talla XS]:[Talla 2XL]])</f>
        <v>0</v>
      </c>
    </row>
    <row r="427" spans="1:11" x14ac:dyDescent="0.3">
      <c r="A427" s="38"/>
      <c r="B427" s="2"/>
      <c r="C427" s="9" t="e">
        <f>VLOOKUP(Entrada[[#This Row],[Código]],Inventario[],2,FALSE)</f>
        <v>#N/A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31">
        <v>0</v>
      </c>
      <c r="K427" s="7" cm="1">
        <f t="array" ref="K427">SUM(Entrada[[#This Row],[Valor]]*Entrada[[#This Row],[Talla XS]:[Talla 2XL]])</f>
        <v>0</v>
      </c>
    </row>
    <row r="428" spans="1:11" x14ac:dyDescent="0.3">
      <c r="A428" s="38"/>
      <c r="B428" s="2"/>
      <c r="C428" s="9" t="e">
        <f>VLOOKUP(Entrada[[#This Row],[Código]],Inventario[],2,FALSE)</f>
        <v>#N/A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31">
        <v>0</v>
      </c>
      <c r="K428" s="7" cm="1">
        <f t="array" ref="K428">SUM(Entrada[[#This Row],[Valor]]*Entrada[[#This Row],[Talla XS]:[Talla 2XL]])</f>
        <v>0</v>
      </c>
    </row>
    <row r="429" spans="1:11" x14ac:dyDescent="0.3">
      <c r="A429" s="38"/>
      <c r="B429" s="2"/>
      <c r="C429" s="9" t="e">
        <f>VLOOKUP(Entrada[[#This Row],[Código]],Inventario[],2,FALSE)</f>
        <v>#N/A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31">
        <v>0</v>
      </c>
      <c r="K429" s="7" cm="1">
        <f t="array" ref="K429">SUM(Entrada[[#This Row],[Valor]]*Entrada[[#This Row],[Talla XS]:[Talla 2XL]])</f>
        <v>0</v>
      </c>
    </row>
    <row r="430" spans="1:11" x14ac:dyDescent="0.3">
      <c r="A430" s="38"/>
      <c r="B430" s="2"/>
      <c r="C430" s="9" t="e">
        <f>VLOOKUP(Entrada[[#This Row],[Código]],Inventario[],2,FALSE)</f>
        <v>#N/A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31">
        <v>0</v>
      </c>
      <c r="K430" s="7" cm="1">
        <f t="array" ref="K430">SUM(Entrada[[#This Row],[Valor]]*Entrada[[#This Row],[Talla XS]:[Talla 2XL]])</f>
        <v>0</v>
      </c>
    </row>
    <row r="431" spans="1:11" x14ac:dyDescent="0.3">
      <c r="A431" s="38"/>
      <c r="B431" s="2"/>
      <c r="C431" s="9" t="e">
        <f>VLOOKUP(Entrada[[#This Row],[Código]],Inventario[],2,FALSE)</f>
        <v>#N/A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31">
        <v>0</v>
      </c>
      <c r="K431" s="7" cm="1">
        <f t="array" ref="K431">SUM(Entrada[[#This Row],[Valor]]*Entrada[[#This Row],[Talla XS]:[Talla 2XL]])</f>
        <v>0</v>
      </c>
    </row>
    <row r="432" spans="1:11" x14ac:dyDescent="0.3">
      <c r="A432" s="38"/>
      <c r="B432" s="2"/>
      <c r="C432" s="9" t="e">
        <f>VLOOKUP(Entrada[[#This Row],[Código]],Inventario[],2,FALSE)</f>
        <v>#N/A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31">
        <v>0</v>
      </c>
      <c r="K432" s="7" cm="1">
        <f t="array" ref="K432">SUM(Entrada[[#This Row],[Valor]]*Entrada[[#This Row],[Talla XS]:[Talla 2XL]])</f>
        <v>0</v>
      </c>
    </row>
    <row r="433" spans="1:11" x14ac:dyDescent="0.3">
      <c r="A433" s="38"/>
      <c r="B433" s="2"/>
      <c r="C433" s="9" t="e">
        <f>VLOOKUP(Entrada[[#This Row],[Código]],Inventario[],2,FALSE)</f>
        <v>#N/A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31">
        <v>0</v>
      </c>
      <c r="K433" s="7" cm="1">
        <f t="array" ref="K433">SUM(Entrada[[#This Row],[Valor]]*Entrada[[#This Row],[Talla XS]:[Talla 2XL]])</f>
        <v>0</v>
      </c>
    </row>
    <row r="434" spans="1:11" x14ac:dyDescent="0.3">
      <c r="A434" s="38"/>
      <c r="B434" s="2"/>
      <c r="C434" s="9" t="e">
        <f>VLOOKUP(Entrada[[#This Row],[Código]],Inventario[],2,FALSE)</f>
        <v>#N/A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31">
        <v>0</v>
      </c>
      <c r="K434" s="7" cm="1">
        <f t="array" ref="K434">SUM(Entrada[[#This Row],[Valor]]*Entrada[[#This Row],[Talla XS]:[Talla 2XL]])</f>
        <v>0</v>
      </c>
    </row>
    <row r="435" spans="1:11" x14ac:dyDescent="0.3">
      <c r="A435" s="38"/>
      <c r="B435" s="2"/>
      <c r="C435" s="9" t="e">
        <f>VLOOKUP(Entrada[[#This Row],[Código]],Inventario[],2,FALSE)</f>
        <v>#N/A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31">
        <v>0</v>
      </c>
      <c r="K435" s="7" cm="1">
        <f t="array" ref="K435">SUM(Entrada[[#This Row],[Valor]]*Entrada[[#This Row],[Talla XS]:[Talla 2XL]])</f>
        <v>0</v>
      </c>
    </row>
    <row r="436" spans="1:11" x14ac:dyDescent="0.3">
      <c r="A436" s="38"/>
      <c r="B436" s="2"/>
      <c r="C436" s="9" t="e">
        <f>VLOOKUP(Entrada[[#This Row],[Código]],Inventario[],2,FALSE)</f>
        <v>#N/A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31">
        <v>0</v>
      </c>
      <c r="K436" s="7" cm="1">
        <f t="array" ref="K436">SUM(Entrada[[#This Row],[Valor]]*Entrada[[#This Row],[Talla XS]:[Talla 2XL]])</f>
        <v>0</v>
      </c>
    </row>
    <row r="437" spans="1:11" x14ac:dyDescent="0.3">
      <c r="A437" s="38"/>
      <c r="B437" s="2"/>
      <c r="C437" s="9" t="e">
        <f>VLOOKUP(Entrada[[#This Row],[Código]],Inventario[],2,FALSE)</f>
        <v>#N/A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31">
        <v>0</v>
      </c>
      <c r="K437" s="7" cm="1">
        <f t="array" ref="K437">SUM(Entrada[[#This Row],[Valor]]*Entrada[[#This Row],[Talla XS]:[Talla 2XL]])</f>
        <v>0</v>
      </c>
    </row>
    <row r="438" spans="1:11" x14ac:dyDescent="0.3">
      <c r="A438" s="38"/>
      <c r="B438" s="2"/>
      <c r="C438" s="9" t="e">
        <f>VLOOKUP(Entrada[[#This Row],[Código]],Inventario[],2,FALSE)</f>
        <v>#N/A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31">
        <v>0</v>
      </c>
      <c r="K438" s="7" cm="1">
        <f t="array" ref="K438">SUM(Entrada[[#This Row],[Valor]]*Entrada[[#This Row],[Talla XS]:[Talla 2XL]])</f>
        <v>0</v>
      </c>
    </row>
    <row r="439" spans="1:11" x14ac:dyDescent="0.3">
      <c r="A439" s="38"/>
      <c r="B439" s="2"/>
      <c r="C439" s="9" t="e">
        <f>VLOOKUP(Entrada[[#This Row],[Código]],Inventario[],2,FALSE)</f>
        <v>#N/A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31">
        <v>0</v>
      </c>
      <c r="K439" s="7" cm="1">
        <f t="array" ref="K439">SUM(Entrada[[#This Row],[Valor]]*Entrada[[#This Row],[Talla XS]:[Talla 2XL]])</f>
        <v>0</v>
      </c>
    </row>
    <row r="440" spans="1:11" x14ac:dyDescent="0.3">
      <c r="A440" s="38"/>
      <c r="B440" s="2"/>
      <c r="C440" s="9" t="e">
        <f>VLOOKUP(Entrada[[#This Row],[Código]],Inventario[],2,FALSE)</f>
        <v>#N/A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31">
        <v>0</v>
      </c>
      <c r="K440" s="7" cm="1">
        <f t="array" ref="K440">SUM(Entrada[[#This Row],[Valor]]*Entrada[[#This Row],[Talla XS]:[Talla 2XL]])</f>
        <v>0</v>
      </c>
    </row>
    <row r="441" spans="1:11" x14ac:dyDescent="0.3">
      <c r="A441" s="38"/>
      <c r="B441" s="2"/>
      <c r="C441" s="9" t="e">
        <f>VLOOKUP(Entrada[[#This Row],[Código]],Inventario[],2,FALSE)</f>
        <v>#N/A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31">
        <v>0</v>
      </c>
      <c r="K441" s="7" cm="1">
        <f t="array" ref="K441">SUM(Entrada[[#This Row],[Valor]]*Entrada[[#This Row],[Talla XS]:[Talla 2XL]])</f>
        <v>0</v>
      </c>
    </row>
    <row r="442" spans="1:11" x14ac:dyDescent="0.3">
      <c r="A442" s="38"/>
      <c r="B442" s="2"/>
      <c r="C442" s="9" t="e">
        <f>VLOOKUP(Entrada[[#This Row],[Código]],Inventario[],2,FALSE)</f>
        <v>#N/A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31">
        <v>0</v>
      </c>
      <c r="K442" s="7" cm="1">
        <f t="array" ref="K442">SUM(Entrada[[#This Row],[Valor]]*Entrada[[#This Row],[Talla XS]:[Talla 2XL]])</f>
        <v>0</v>
      </c>
    </row>
    <row r="443" spans="1:11" x14ac:dyDescent="0.3">
      <c r="A443" s="38"/>
      <c r="B443" s="2"/>
      <c r="C443" s="9" t="e">
        <f>VLOOKUP(Entrada[[#This Row],[Código]],Inventario[],2,FALSE)</f>
        <v>#N/A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31">
        <v>0</v>
      </c>
      <c r="K443" s="7" cm="1">
        <f t="array" ref="K443">SUM(Entrada[[#This Row],[Valor]]*Entrada[[#This Row],[Talla XS]:[Talla 2XL]])</f>
        <v>0</v>
      </c>
    </row>
    <row r="444" spans="1:11" x14ac:dyDescent="0.3">
      <c r="A444" s="38"/>
      <c r="B444" s="2"/>
      <c r="C444" s="9" t="e">
        <f>VLOOKUP(Entrada[[#This Row],[Código]],Inventario[],2,FALSE)</f>
        <v>#N/A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31">
        <v>0</v>
      </c>
      <c r="K444" s="7" cm="1">
        <f t="array" ref="K444">SUM(Entrada[[#This Row],[Valor]]*Entrada[[#This Row],[Talla XS]:[Talla 2XL]])</f>
        <v>0</v>
      </c>
    </row>
    <row r="445" spans="1:11" x14ac:dyDescent="0.3">
      <c r="A445" s="38"/>
      <c r="B445" s="2"/>
      <c r="C445" s="9" t="e">
        <f>VLOOKUP(Entrada[[#This Row],[Código]],Inventario[],2,FALSE)</f>
        <v>#N/A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31">
        <v>0</v>
      </c>
      <c r="K445" s="7" cm="1">
        <f t="array" ref="K445">SUM(Entrada[[#This Row],[Valor]]*Entrada[[#This Row],[Talla XS]:[Talla 2XL]])</f>
        <v>0</v>
      </c>
    </row>
    <row r="446" spans="1:11" x14ac:dyDescent="0.3">
      <c r="A446" s="38"/>
      <c r="B446" s="2"/>
      <c r="C446" s="9" t="e">
        <f>VLOOKUP(Entrada[[#This Row],[Código]],Inventario[],2,FALSE)</f>
        <v>#N/A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31">
        <v>0</v>
      </c>
      <c r="K446" s="7" cm="1">
        <f t="array" ref="K446">SUM(Entrada[[#This Row],[Valor]]*Entrada[[#This Row],[Talla XS]:[Talla 2XL]])</f>
        <v>0</v>
      </c>
    </row>
    <row r="447" spans="1:11" x14ac:dyDescent="0.3">
      <c r="A447" s="38"/>
      <c r="B447" s="2"/>
      <c r="C447" s="9" t="e">
        <f>VLOOKUP(Entrada[[#This Row],[Código]],Inventario[],2,FALSE)</f>
        <v>#N/A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31">
        <v>0</v>
      </c>
      <c r="K447" s="7" cm="1">
        <f t="array" ref="K447">SUM(Entrada[[#This Row],[Valor]]*Entrada[[#This Row],[Talla XS]:[Talla 2XL]])</f>
        <v>0</v>
      </c>
    </row>
    <row r="448" spans="1:11" x14ac:dyDescent="0.3">
      <c r="A448" s="38"/>
      <c r="B448" s="2"/>
      <c r="C448" s="9" t="e">
        <f>VLOOKUP(Entrada[[#This Row],[Código]],Inventario[],2,FALSE)</f>
        <v>#N/A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31">
        <v>0</v>
      </c>
      <c r="K448" s="7" cm="1">
        <f t="array" ref="K448">SUM(Entrada[[#This Row],[Valor]]*Entrada[[#This Row],[Talla XS]:[Talla 2XL]])</f>
        <v>0</v>
      </c>
    </row>
    <row r="449" spans="1:11" x14ac:dyDescent="0.3">
      <c r="A449" s="38"/>
      <c r="B449" s="2"/>
      <c r="C449" s="9" t="e">
        <f>VLOOKUP(Entrada[[#This Row],[Código]],Inventario[],2,FALSE)</f>
        <v>#N/A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31">
        <v>0</v>
      </c>
      <c r="K449" s="7" cm="1">
        <f t="array" ref="K449">SUM(Entrada[[#This Row],[Valor]]*Entrada[[#This Row],[Talla XS]:[Talla 2XL]])</f>
        <v>0</v>
      </c>
    </row>
    <row r="450" spans="1:11" x14ac:dyDescent="0.3">
      <c r="A450" s="38"/>
      <c r="B450" s="2"/>
      <c r="C450" s="9" t="e">
        <f>VLOOKUP(Entrada[[#This Row],[Código]],Inventario[],2,FALSE)</f>
        <v>#N/A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31">
        <v>0</v>
      </c>
      <c r="K450" s="7" cm="1">
        <f t="array" ref="K450">SUM(Entrada[[#This Row],[Valor]]*Entrada[[#This Row],[Talla XS]:[Talla 2XL]])</f>
        <v>0</v>
      </c>
    </row>
    <row r="451" spans="1:11" x14ac:dyDescent="0.3">
      <c r="A451" s="38"/>
      <c r="B451" s="2"/>
      <c r="C451" s="9" t="e">
        <f>VLOOKUP(Entrada[[#This Row],[Código]],Inventario[],2,FALSE)</f>
        <v>#N/A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31">
        <v>0</v>
      </c>
      <c r="K451" s="7" cm="1">
        <f t="array" ref="K451">SUM(Entrada[[#This Row],[Valor]]*Entrada[[#This Row],[Talla XS]:[Talla 2XL]])</f>
        <v>0</v>
      </c>
    </row>
    <row r="452" spans="1:11" x14ac:dyDescent="0.3">
      <c r="A452" s="38"/>
      <c r="B452" s="2"/>
      <c r="C452" s="9" t="e">
        <f>VLOOKUP(Entrada[[#This Row],[Código]],Inventario[],2,FALSE)</f>
        <v>#N/A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31">
        <v>0</v>
      </c>
      <c r="K452" s="7" cm="1">
        <f t="array" ref="K452">SUM(Entrada[[#This Row],[Valor]]*Entrada[[#This Row],[Talla XS]:[Talla 2XL]])</f>
        <v>0</v>
      </c>
    </row>
    <row r="453" spans="1:11" x14ac:dyDescent="0.3">
      <c r="A453" s="38"/>
      <c r="B453" s="2"/>
      <c r="C453" s="9" t="e">
        <f>VLOOKUP(Entrada[[#This Row],[Código]],Inventario[],2,FALSE)</f>
        <v>#N/A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31">
        <v>0</v>
      </c>
      <c r="K453" s="7" cm="1">
        <f t="array" ref="K453">SUM(Entrada[[#This Row],[Valor]]*Entrada[[#This Row],[Talla XS]:[Talla 2XL]])</f>
        <v>0</v>
      </c>
    </row>
    <row r="454" spans="1:11" x14ac:dyDescent="0.3">
      <c r="A454" s="38"/>
      <c r="B454" s="2"/>
      <c r="C454" s="9" t="e">
        <f>VLOOKUP(Entrada[[#This Row],[Código]],Inventario[],2,FALSE)</f>
        <v>#N/A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31">
        <v>0</v>
      </c>
      <c r="K454" s="7" cm="1">
        <f t="array" ref="K454">SUM(Entrada[[#This Row],[Valor]]*Entrada[[#This Row],[Talla XS]:[Talla 2XL]])</f>
        <v>0</v>
      </c>
    </row>
    <row r="455" spans="1:11" x14ac:dyDescent="0.3">
      <c r="A455" s="38"/>
      <c r="B455" s="2"/>
      <c r="C455" s="9" t="e">
        <f>VLOOKUP(Entrada[[#This Row],[Código]],Inventario[],2,FALSE)</f>
        <v>#N/A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31">
        <v>0</v>
      </c>
      <c r="K455" s="7" cm="1">
        <f t="array" ref="K455">SUM(Entrada[[#This Row],[Valor]]*Entrada[[#This Row],[Talla XS]:[Talla 2XL]])</f>
        <v>0</v>
      </c>
    </row>
    <row r="456" spans="1:11" x14ac:dyDescent="0.3">
      <c r="A456" s="38"/>
      <c r="B456" s="2"/>
      <c r="C456" s="9" t="e">
        <f>VLOOKUP(Entrada[[#This Row],[Código]],Inventario[],2,FALSE)</f>
        <v>#N/A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31">
        <v>0</v>
      </c>
      <c r="K456" s="7" cm="1">
        <f t="array" ref="K456">SUM(Entrada[[#This Row],[Valor]]*Entrada[[#This Row],[Talla XS]:[Talla 2XL]])</f>
        <v>0</v>
      </c>
    </row>
    <row r="457" spans="1:11" x14ac:dyDescent="0.3">
      <c r="A457" s="38"/>
      <c r="B457" s="2"/>
      <c r="C457" s="9" t="e">
        <f>VLOOKUP(Entrada[[#This Row],[Código]],Inventario[],2,FALSE)</f>
        <v>#N/A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31">
        <v>0</v>
      </c>
      <c r="K457" s="7" cm="1">
        <f t="array" ref="K457">SUM(Entrada[[#This Row],[Valor]]*Entrada[[#This Row],[Talla XS]:[Talla 2XL]])</f>
        <v>0</v>
      </c>
    </row>
    <row r="458" spans="1:11" x14ac:dyDescent="0.3">
      <c r="A458" s="38"/>
      <c r="B458" s="2"/>
      <c r="C458" s="9" t="e">
        <f>VLOOKUP(Entrada[[#This Row],[Código]],Inventario[],2,FALSE)</f>
        <v>#N/A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31">
        <v>0</v>
      </c>
      <c r="K458" s="7" cm="1">
        <f t="array" ref="K458">SUM(Entrada[[#This Row],[Valor]]*Entrada[[#This Row],[Talla XS]:[Talla 2XL]])</f>
        <v>0</v>
      </c>
    </row>
    <row r="459" spans="1:11" x14ac:dyDescent="0.3">
      <c r="A459" s="38"/>
      <c r="B459" s="2"/>
      <c r="C459" s="9" t="e">
        <f>VLOOKUP(Entrada[[#This Row],[Código]],Inventario[],2,FALSE)</f>
        <v>#N/A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31">
        <v>0</v>
      </c>
      <c r="K459" s="7" cm="1">
        <f t="array" ref="K459">SUM(Entrada[[#This Row],[Valor]]*Entrada[[#This Row],[Talla XS]:[Talla 2XL]])</f>
        <v>0</v>
      </c>
    </row>
    <row r="460" spans="1:11" x14ac:dyDescent="0.3">
      <c r="A460" s="38"/>
      <c r="B460" s="2"/>
      <c r="C460" s="9" t="e">
        <f>VLOOKUP(Entrada[[#This Row],[Código]],Inventario[],2,FALSE)</f>
        <v>#N/A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31">
        <v>0</v>
      </c>
      <c r="K460" s="7" cm="1">
        <f t="array" ref="K460">SUM(Entrada[[#This Row],[Valor]]*Entrada[[#This Row],[Talla XS]:[Talla 2XL]])</f>
        <v>0</v>
      </c>
    </row>
    <row r="461" spans="1:11" x14ac:dyDescent="0.3">
      <c r="A461" s="38"/>
      <c r="B461" s="2"/>
      <c r="C461" s="9" t="e">
        <f>VLOOKUP(Entrada[[#This Row],[Código]],Inventario[],2,FALSE)</f>
        <v>#N/A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31">
        <v>0</v>
      </c>
      <c r="K461" s="7" cm="1">
        <f t="array" ref="K461">SUM(Entrada[[#This Row],[Valor]]*Entrada[[#This Row],[Talla XS]:[Talla 2XL]])</f>
        <v>0</v>
      </c>
    </row>
    <row r="462" spans="1:11" x14ac:dyDescent="0.3">
      <c r="A462" s="38"/>
      <c r="B462" s="2"/>
      <c r="C462" s="9" t="e">
        <f>VLOOKUP(Entrada[[#This Row],[Código]],Inventario[],2,FALSE)</f>
        <v>#N/A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31">
        <v>0</v>
      </c>
      <c r="K462" s="7" cm="1">
        <f t="array" ref="K462">SUM(Entrada[[#This Row],[Valor]]*Entrada[[#This Row],[Talla XS]:[Talla 2XL]])</f>
        <v>0</v>
      </c>
    </row>
    <row r="463" spans="1:11" x14ac:dyDescent="0.3">
      <c r="A463" s="38"/>
      <c r="B463" s="2"/>
      <c r="C463" s="9" t="e">
        <f>VLOOKUP(Entrada[[#This Row],[Código]],Inventario[],2,FALSE)</f>
        <v>#N/A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31">
        <v>0</v>
      </c>
      <c r="K463" s="7" cm="1">
        <f t="array" ref="K463">SUM(Entrada[[#This Row],[Valor]]*Entrada[[#This Row],[Talla XS]:[Talla 2XL]])</f>
        <v>0</v>
      </c>
    </row>
    <row r="464" spans="1:11" x14ac:dyDescent="0.3">
      <c r="A464" s="38"/>
      <c r="B464" s="2"/>
      <c r="C464" s="9" t="e">
        <f>VLOOKUP(Entrada[[#This Row],[Código]],Inventario[],2,FALSE)</f>
        <v>#N/A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31">
        <v>0</v>
      </c>
      <c r="K464" s="7" cm="1">
        <f t="array" ref="K464">SUM(Entrada[[#This Row],[Valor]]*Entrada[[#This Row],[Talla XS]:[Talla 2XL]])</f>
        <v>0</v>
      </c>
    </row>
    <row r="465" spans="1:11" x14ac:dyDescent="0.3">
      <c r="A465" s="38"/>
      <c r="B465" s="2"/>
      <c r="C465" s="9" t="e">
        <f>VLOOKUP(Entrada[[#This Row],[Código]],Inventario[],2,FALSE)</f>
        <v>#N/A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31">
        <v>0</v>
      </c>
      <c r="K465" s="7" cm="1">
        <f t="array" ref="K465">SUM(Entrada[[#This Row],[Valor]]*Entrada[[#This Row],[Talla XS]:[Talla 2XL]])</f>
        <v>0</v>
      </c>
    </row>
    <row r="466" spans="1:11" x14ac:dyDescent="0.3">
      <c r="A466" s="38"/>
      <c r="B466" s="2"/>
      <c r="C466" s="9" t="e">
        <f>VLOOKUP(Entrada[[#This Row],[Código]],Inventario[],2,FALSE)</f>
        <v>#N/A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31">
        <v>0</v>
      </c>
      <c r="K466" s="7" cm="1">
        <f t="array" ref="K466">SUM(Entrada[[#This Row],[Valor]]*Entrada[[#This Row],[Talla XS]:[Talla 2XL]])</f>
        <v>0</v>
      </c>
    </row>
    <row r="467" spans="1:11" x14ac:dyDescent="0.3">
      <c r="A467" s="38"/>
      <c r="B467" s="2"/>
      <c r="C467" s="9" t="e">
        <f>VLOOKUP(Entrada[[#This Row],[Código]],Inventario[],2,FALSE)</f>
        <v>#N/A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31">
        <v>0</v>
      </c>
      <c r="K467" s="7" cm="1">
        <f t="array" ref="K467">SUM(Entrada[[#This Row],[Valor]]*Entrada[[#This Row],[Talla XS]:[Talla 2XL]])</f>
        <v>0</v>
      </c>
    </row>
    <row r="468" spans="1:11" x14ac:dyDescent="0.3">
      <c r="A468" s="38"/>
      <c r="B468" s="2"/>
      <c r="C468" s="9" t="e">
        <f>VLOOKUP(Entrada[[#This Row],[Código]],Inventario[],2,FALSE)</f>
        <v>#N/A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31">
        <v>0</v>
      </c>
      <c r="K468" s="7" cm="1">
        <f t="array" ref="K468">SUM(Entrada[[#This Row],[Valor]]*Entrada[[#This Row],[Talla XS]:[Talla 2XL]])</f>
        <v>0</v>
      </c>
    </row>
    <row r="469" spans="1:11" x14ac:dyDescent="0.3">
      <c r="A469" s="38"/>
      <c r="B469" s="2"/>
      <c r="C469" s="9" t="e">
        <f>VLOOKUP(Entrada[[#This Row],[Código]],Inventario[],2,FALSE)</f>
        <v>#N/A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31">
        <v>0</v>
      </c>
      <c r="K469" s="7" cm="1">
        <f t="array" ref="K469">SUM(Entrada[[#This Row],[Valor]]*Entrada[[#This Row],[Talla XS]:[Talla 2XL]])</f>
        <v>0</v>
      </c>
    </row>
    <row r="470" spans="1:11" x14ac:dyDescent="0.3">
      <c r="A470" s="38"/>
      <c r="B470" s="2"/>
      <c r="C470" s="9" t="e">
        <f>VLOOKUP(Entrada[[#This Row],[Código]],Inventario[],2,FALSE)</f>
        <v>#N/A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31">
        <v>0</v>
      </c>
      <c r="K470" s="7" cm="1">
        <f t="array" ref="K470">SUM(Entrada[[#This Row],[Valor]]*Entrada[[#This Row],[Talla XS]:[Talla 2XL]])</f>
        <v>0</v>
      </c>
    </row>
    <row r="471" spans="1:11" x14ac:dyDescent="0.3">
      <c r="A471" s="38"/>
      <c r="B471" s="2"/>
      <c r="C471" s="9" t="e">
        <f>VLOOKUP(Entrada[[#This Row],[Código]],Inventario[],2,FALSE)</f>
        <v>#N/A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31">
        <v>0</v>
      </c>
      <c r="K471" s="7" cm="1">
        <f t="array" ref="K471">SUM(Entrada[[#This Row],[Valor]]*Entrada[[#This Row],[Talla XS]:[Talla 2XL]])</f>
        <v>0</v>
      </c>
    </row>
    <row r="472" spans="1:11" x14ac:dyDescent="0.3">
      <c r="A472" s="38"/>
      <c r="B472" s="2"/>
      <c r="C472" s="9" t="e">
        <f>VLOOKUP(Entrada[[#This Row],[Código]],Inventario[],2,FALSE)</f>
        <v>#N/A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31">
        <v>0</v>
      </c>
      <c r="K472" s="7" cm="1">
        <f t="array" ref="K472">SUM(Entrada[[#This Row],[Valor]]*Entrada[[#This Row],[Talla XS]:[Talla 2XL]])</f>
        <v>0</v>
      </c>
    </row>
    <row r="473" spans="1:11" x14ac:dyDescent="0.3">
      <c r="A473" s="38"/>
      <c r="B473" s="2"/>
      <c r="C473" s="9" t="e">
        <f>VLOOKUP(Entrada[[#This Row],[Código]],Inventario[],2,FALSE)</f>
        <v>#N/A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31">
        <v>0</v>
      </c>
      <c r="K473" s="7" cm="1">
        <f t="array" ref="K473">SUM(Entrada[[#This Row],[Valor]]*Entrada[[#This Row],[Talla XS]:[Talla 2XL]])</f>
        <v>0</v>
      </c>
    </row>
    <row r="474" spans="1:11" x14ac:dyDescent="0.3">
      <c r="A474" s="38"/>
      <c r="B474" s="2"/>
      <c r="C474" s="9" t="e">
        <f>VLOOKUP(Entrada[[#This Row],[Código]],Inventario[],2,FALSE)</f>
        <v>#N/A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31">
        <v>0</v>
      </c>
      <c r="K474" s="7" cm="1">
        <f t="array" ref="K474">SUM(Entrada[[#This Row],[Valor]]*Entrada[[#This Row],[Talla XS]:[Talla 2XL]])</f>
        <v>0</v>
      </c>
    </row>
    <row r="475" spans="1:11" x14ac:dyDescent="0.3">
      <c r="A475" s="38"/>
      <c r="B475" s="2"/>
      <c r="C475" s="9" t="e">
        <f>VLOOKUP(Entrada[[#This Row],[Código]],Inventario[],2,FALSE)</f>
        <v>#N/A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31">
        <v>0</v>
      </c>
      <c r="K475" s="7" cm="1">
        <f t="array" ref="K475">SUM(Entrada[[#This Row],[Valor]]*Entrada[[#This Row],[Talla XS]:[Talla 2XL]])</f>
        <v>0</v>
      </c>
    </row>
    <row r="476" spans="1:11" x14ac:dyDescent="0.3">
      <c r="A476" s="38"/>
      <c r="B476" s="2"/>
      <c r="C476" s="9" t="e">
        <f>VLOOKUP(Entrada[[#This Row],[Código]],Inventario[],2,FALSE)</f>
        <v>#N/A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31">
        <v>0</v>
      </c>
      <c r="K476" s="7" cm="1">
        <f t="array" ref="K476">SUM(Entrada[[#This Row],[Valor]]*Entrada[[#This Row],[Talla XS]:[Talla 2XL]])</f>
        <v>0</v>
      </c>
    </row>
    <row r="477" spans="1:11" x14ac:dyDescent="0.3">
      <c r="A477" s="38"/>
      <c r="B477" s="2"/>
      <c r="C477" s="9" t="e">
        <f>VLOOKUP(Entrada[[#This Row],[Código]],Inventario[],2,FALSE)</f>
        <v>#N/A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31">
        <v>0</v>
      </c>
      <c r="K477" s="7" cm="1">
        <f t="array" ref="K477">SUM(Entrada[[#This Row],[Valor]]*Entrada[[#This Row],[Talla XS]:[Talla 2XL]])</f>
        <v>0</v>
      </c>
    </row>
    <row r="478" spans="1:11" x14ac:dyDescent="0.3">
      <c r="A478" s="38"/>
      <c r="B478" s="2"/>
      <c r="C478" s="9" t="e">
        <f>VLOOKUP(Entrada[[#This Row],[Código]],Inventario[],2,FALSE)</f>
        <v>#N/A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31">
        <v>0</v>
      </c>
      <c r="K478" s="7" cm="1">
        <f t="array" ref="K478">SUM(Entrada[[#This Row],[Valor]]*Entrada[[#This Row],[Talla XS]:[Talla 2XL]])</f>
        <v>0</v>
      </c>
    </row>
    <row r="479" spans="1:11" x14ac:dyDescent="0.3">
      <c r="A479" s="38"/>
      <c r="B479" s="2"/>
      <c r="C479" s="9" t="e">
        <f>VLOOKUP(Entrada[[#This Row],[Código]],Inventario[],2,FALSE)</f>
        <v>#N/A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31">
        <v>0</v>
      </c>
      <c r="K479" s="7" cm="1">
        <f t="array" ref="K479">SUM(Entrada[[#This Row],[Valor]]*Entrada[[#This Row],[Talla XS]:[Talla 2XL]])</f>
        <v>0</v>
      </c>
    </row>
    <row r="480" spans="1:11" x14ac:dyDescent="0.3">
      <c r="A480" s="38"/>
      <c r="B480" s="2"/>
      <c r="C480" s="9" t="e">
        <f>VLOOKUP(Entrada[[#This Row],[Código]],Inventario[],2,FALSE)</f>
        <v>#N/A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31">
        <v>0</v>
      </c>
      <c r="K480" s="7" cm="1">
        <f t="array" ref="K480">SUM(Entrada[[#This Row],[Valor]]*Entrada[[#This Row],[Talla XS]:[Talla 2XL]])</f>
        <v>0</v>
      </c>
    </row>
    <row r="481" spans="1:11" x14ac:dyDescent="0.3">
      <c r="A481" s="38"/>
      <c r="B481" s="2"/>
      <c r="C481" s="9" t="e">
        <f>VLOOKUP(Entrada[[#This Row],[Código]],Inventario[],2,FALSE)</f>
        <v>#N/A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31">
        <v>0</v>
      </c>
      <c r="K481" s="7" cm="1">
        <f t="array" ref="K481">SUM(Entrada[[#This Row],[Valor]]*Entrada[[#This Row],[Talla XS]:[Talla 2XL]])</f>
        <v>0</v>
      </c>
    </row>
    <row r="482" spans="1:11" x14ac:dyDescent="0.3">
      <c r="A482" s="38"/>
      <c r="B482" s="2"/>
      <c r="C482" s="9" t="e">
        <f>VLOOKUP(Entrada[[#This Row],[Código]],Inventario[],2,FALSE)</f>
        <v>#N/A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31">
        <v>0</v>
      </c>
      <c r="K482" s="7" cm="1">
        <f t="array" ref="K482">SUM(Entrada[[#This Row],[Valor]]*Entrada[[#This Row],[Talla XS]:[Talla 2XL]])</f>
        <v>0</v>
      </c>
    </row>
    <row r="483" spans="1:11" x14ac:dyDescent="0.3">
      <c r="A483" s="38"/>
      <c r="B483" s="2"/>
      <c r="C483" s="9" t="e">
        <f>VLOOKUP(Entrada[[#This Row],[Código]],Inventario[],2,FALSE)</f>
        <v>#N/A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31">
        <v>0</v>
      </c>
      <c r="K483" s="7" cm="1">
        <f t="array" ref="K483">SUM(Entrada[[#This Row],[Valor]]*Entrada[[#This Row],[Talla XS]:[Talla 2XL]])</f>
        <v>0</v>
      </c>
    </row>
    <row r="484" spans="1:11" x14ac:dyDescent="0.3">
      <c r="A484" s="38"/>
      <c r="B484" s="2"/>
      <c r="C484" s="9" t="e">
        <f>VLOOKUP(Entrada[[#This Row],[Código]],Inventario[],2,FALSE)</f>
        <v>#N/A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31">
        <v>0</v>
      </c>
      <c r="K484" s="7" cm="1">
        <f t="array" ref="K484">SUM(Entrada[[#This Row],[Valor]]*Entrada[[#This Row],[Talla XS]:[Talla 2XL]])</f>
        <v>0</v>
      </c>
    </row>
    <row r="485" spans="1:11" x14ac:dyDescent="0.3">
      <c r="A485" s="38"/>
      <c r="B485" s="2"/>
      <c r="C485" s="9" t="e">
        <f>VLOOKUP(Entrada[[#This Row],[Código]],Inventario[],2,FALSE)</f>
        <v>#N/A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31">
        <v>0</v>
      </c>
      <c r="K485" s="7" cm="1">
        <f t="array" ref="K485">SUM(Entrada[[#This Row],[Valor]]*Entrada[[#This Row],[Talla XS]:[Talla 2XL]])</f>
        <v>0</v>
      </c>
    </row>
    <row r="486" spans="1:11" x14ac:dyDescent="0.3">
      <c r="A486" s="38"/>
      <c r="B486" s="2"/>
      <c r="C486" s="9" t="e">
        <f>VLOOKUP(Entrada[[#This Row],[Código]],Inventario[],2,FALSE)</f>
        <v>#N/A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31">
        <v>0</v>
      </c>
      <c r="K486" s="7" cm="1">
        <f t="array" ref="K486">SUM(Entrada[[#This Row],[Valor]]*Entrada[[#This Row],[Talla XS]:[Talla 2XL]])</f>
        <v>0</v>
      </c>
    </row>
    <row r="487" spans="1:11" x14ac:dyDescent="0.3">
      <c r="A487" s="38"/>
      <c r="B487" s="2"/>
      <c r="C487" s="9" t="e">
        <f>VLOOKUP(Entrada[[#This Row],[Código]],Inventario[],2,FALSE)</f>
        <v>#N/A</v>
      </c>
      <c r="D487" s="6">
        <v>0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31">
        <v>0</v>
      </c>
      <c r="K487" s="7" cm="1">
        <f t="array" ref="K487">SUM(Entrada[[#This Row],[Valor]]*Entrada[[#This Row],[Talla XS]:[Talla 2XL]])</f>
        <v>0</v>
      </c>
    </row>
    <row r="488" spans="1:11" x14ac:dyDescent="0.3">
      <c r="A488" s="38"/>
      <c r="B488" s="2"/>
      <c r="C488" s="9" t="e">
        <f>VLOOKUP(Entrada[[#This Row],[Código]],Inventario[],2,FALSE)</f>
        <v>#N/A</v>
      </c>
      <c r="D488" s="6">
        <v>0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31">
        <v>0</v>
      </c>
      <c r="K488" s="7" cm="1">
        <f t="array" ref="K488">SUM(Entrada[[#This Row],[Valor]]*Entrada[[#This Row],[Talla XS]:[Talla 2XL]])</f>
        <v>0</v>
      </c>
    </row>
    <row r="489" spans="1:11" x14ac:dyDescent="0.3">
      <c r="A489" s="38"/>
      <c r="B489" s="2"/>
      <c r="C489" s="9" t="e">
        <f>VLOOKUP(Entrada[[#This Row],[Código]],Inventario[],2,FALSE)</f>
        <v>#N/A</v>
      </c>
      <c r="D489" s="6">
        <v>0</v>
      </c>
      <c r="E489" s="6">
        <v>0</v>
      </c>
      <c r="F489" s="6">
        <v>0</v>
      </c>
      <c r="G489" s="6">
        <v>0</v>
      </c>
      <c r="H489" s="6">
        <v>0</v>
      </c>
      <c r="I489" s="6">
        <v>0</v>
      </c>
      <c r="J489" s="31">
        <v>0</v>
      </c>
      <c r="K489" s="7" cm="1">
        <f t="array" ref="K489">SUM(Entrada[[#This Row],[Valor]]*Entrada[[#This Row],[Talla XS]:[Talla 2XL]])</f>
        <v>0</v>
      </c>
    </row>
    <row r="490" spans="1:11" x14ac:dyDescent="0.3">
      <c r="A490" s="38"/>
      <c r="B490" s="2"/>
      <c r="C490" s="9" t="e">
        <f>VLOOKUP(Entrada[[#This Row],[Código]],Inventario[],2,FALSE)</f>
        <v>#N/A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31">
        <v>0</v>
      </c>
      <c r="K490" s="7" cm="1">
        <f t="array" ref="K490">SUM(Entrada[[#This Row],[Valor]]*Entrada[[#This Row],[Talla XS]:[Talla 2XL]])</f>
        <v>0</v>
      </c>
    </row>
    <row r="491" spans="1:11" x14ac:dyDescent="0.3">
      <c r="A491" s="38"/>
      <c r="B491" s="2"/>
      <c r="C491" s="9" t="e">
        <f>VLOOKUP(Entrada[[#This Row],[Código]],Inventario[],2,FALSE)</f>
        <v>#N/A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31">
        <v>0</v>
      </c>
      <c r="K491" s="7" cm="1">
        <f t="array" ref="K491">SUM(Entrada[[#This Row],[Valor]]*Entrada[[#This Row],[Talla XS]:[Talla 2XL]])</f>
        <v>0</v>
      </c>
    </row>
    <row r="492" spans="1:11" x14ac:dyDescent="0.3">
      <c r="A492" s="38"/>
      <c r="B492" s="2"/>
      <c r="C492" s="9" t="e">
        <f>VLOOKUP(Entrada[[#This Row],[Código]],Inventario[],2,FALSE)</f>
        <v>#N/A</v>
      </c>
      <c r="D492" s="6">
        <v>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31">
        <v>0</v>
      </c>
      <c r="K492" s="7" cm="1">
        <f t="array" ref="K492">SUM(Entrada[[#This Row],[Valor]]*Entrada[[#This Row],[Talla XS]:[Talla 2XL]])</f>
        <v>0</v>
      </c>
    </row>
    <row r="493" spans="1:11" x14ac:dyDescent="0.3">
      <c r="A493" s="38"/>
      <c r="B493" s="2"/>
      <c r="C493" s="9" t="e">
        <f>VLOOKUP(Entrada[[#This Row],[Código]],Inventario[],2,FALSE)</f>
        <v>#N/A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31">
        <v>0</v>
      </c>
      <c r="K493" s="7" cm="1">
        <f t="array" ref="K493">SUM(Entrada[[#This Row],[Valor]]*Entrada[[#This Row],[Talla XS]:[Talla 2XL]])</f>
        <v>0</v>
      </c>
    </row>
    <row r="494" spans="1:11" x14ac:dyDescent="0.3">
      <c r="A494" s="38"/>
      <c r="B494" s="2"/>
      <c r="C494" s="9" t="e">
        <f>VLOOKUP(Entrada[[#This Row],[Código]],Inventario[],2,FALSE)</f>
        <v>#N/A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31">
        <v>0</v>
      </c>
      <c r="K494" s="7" cm="1">
        <f t="array" ref="K494">SUM(Entrada[[#This Row],[Valor]]*Entrada[[#This Row],[Talla XS]:[Talla 2XL]])</f>
        <v>0</v>
      </c>
    </row>
    <row r="495" spans="1:11" x14ac:dyDescent="0.3">
      <c r="A495" s="38"/>
      <c r="B495" s="2"/>
      <c r="C495" s="9" t="e">
        <f>VLOOKUP(Entrada[[#This Row],[Código]],Inventario[],2,FALSE)</f>
        <v>#N/A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31">
        <v>0</v>
      </c>
      <c r="K495" s="7" cm="1">
        <f t="array" ref="K495">SUM(Entrada[[#This Row],[Valor]]*Entrada[[#This Row],[Talla XS]:[Talla 2XL]])</f>
        <v>0</v>
      </c>
    </row>
    <row r="496" spans="1:11" x14ac:dyDescent="0.3">
      <c r="A496" s="38"/>
      <c r="B496" s="2"/>
      <c r="C496" s="9" t="e">
        <f>VLOOKUP(Entrada[[#This Row],[Código]],Inventario[],2,FALSE)</f>
        <v>#N/A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31">
        <v>0</v>
      </c>
      <c r="K496" s="7" cm="1">
        <f t="array" ref="K496">SUM(Entrada[[#This Row],[Valor]]*Entrada[[#This Row],[Talla XS]:[Talla 2XL]])</f>
        <v>0</v>
      </c>
    </row>
    <row r="497" spans="1:11" x14ac:dyDescent="0.3">
      <c r="A497" s="38"/>
      <c r="B497" s="2"/>
      <c r="C497" s="9" t="e">
        <f>VLOOKUP(Entrada[[#This Row],[Código]],Inventario[],2,FALSE)</f>
        <v>#N/A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31">
        <v>0</v>
      </c>
      <c r="K497" s="7" cm="1">
        <f t="array" ref="K497">SUM(Entrada[[#This Row],[Valor]]*Entrada[[#This Row],[Talla XS]:[Talla 2XL]])</f>
        <v>0</v>
      </c>
    </row>
    <row r="498" spans="1:11" x14ac:dyDescent="0.3">
      <c r="A498" s="38"/>
      <c r="B498" s="2"/>
      <c r="C498" s="9" t="e">
        <f>VLOOKUP(Entrada[[#This Row],[Código]],Inventario[],2,FALSE)</f>
        <v>#N/A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31">
        <v>0</v>
      </c>
      <c r="K498" s="7" cm="1">
        <f t="array" ref="K498">SUM(Entrada[[#This Row],[Valor]]*Entrada[[#This Row],[Talla XS]:[Talla 2XL]])</f>
        <v>0</v>
      </c>
    </row>
    <row r="499" spans="1:11" x14ac:dyDescent="0.3">
      <c r="A499" s="38"/>
      <c r="B499" s="2"/>
      <c r="C499" s="9" t="e">
        <f>VLOOKUP(Entrada[[#This Row],[Código]],Inventario[],2,FALSE)</f>
        <v>#N/A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31">
        <v>0</v>
      </c>
      <c r="K499" s="7" cm="1">
        <f t="array" ref="K499">SUM(Entrada[[#This Row],[Valor]]*Entrada[[#This Row],[Talla XS]:[Talla 2XL]])</f>
        <v>0</v>
      </c>
    </row>
    <row r="500" spans="1:11" x14ac:dyDescent="0.3">
      <c r="A500" s="38"/>
      <c r="B500" s="2"/>
      <c r="C500" s="9" t="e">
        <f>VLOOKUP(Entrada[[#This Row],[Código]],Inventario[],2,FALSE)</f>
        <v>#N/A</v>
      </c>
      <c r="D500" s="6">
        <v>0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31">
        <v>0</v>
      </c>
      <c r="K500" s="7" cm="1">
        <f t="array" ref="K500">SUM(Entrada[[#This Row],[Valor]]*Entrada[[#This Row],[Talla XS]:[Talla 2XL]])</f>
        <v>0</v>
      </c>
    </row>
    <row r="501" spans="1:11" x14ac:dyDescent="0.3">
      <c r="A501" s="39"/>
      <c r="B501" s="13"/>
      <c r="C501" s="9" t="e">
        <f>VLOOKUP(Entrada[[#This Row],[Código]],Inventario[],2,FALSE)</f>
        <v>#N/A</v>
      </c>
      <c r="D501" s="15">
        <v>0</v>
      </c>
      <c r="E501" s="15">
        <v>0</v>
      </c>
      <c r="F501" s="15">
        <v>0</v>
      </c>
      <c r="G501" s="15">
        <v>0</v>
      </c>
      <c r="H501" s="15">
        <v>0</v>
      </c>
      <c r="I501" s="15">
        <v>0</v>
      </c>
      <c r="J501" s="32">
        <v>0</v>
      </c>
      <c r="K501" s="41" cm="1">
        <f t="array" ref="K501">SUM(Entrada[[#This Row],[Valor]]*Entrada[[#This Row],[Talla XS]:[Talla 2XL]])</f>
        <v>0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502"/>
  <sheetViews>
    <sheetView topLeftCell="A42" zoomScale="97" zoomScaleNormal="130" workbookViewId="0">
      <selection activeCell="A234" sqref="A234"/>
    </sheetView>
  </sheetViews>
  <sheetFormatPr baseColWidth="10" defaultColWidth="8.88671875" defaultRowHeight="14.4" x14ac:dyDescent="0.3"/>
  <cols>
    <col min="1" max="1" width="8.88671875" style="10"/>
    <col min="2" max="2" width="44.5546875" style="8" customWidth="1"/>
    <col min="5" max="5" width="10.6640625" style="29" bestFit="1" customWidth="1"/>
    <col min="6" max="6" width="13.21875" style="29" customWidth="1"/>
    <col min="7" max="7" width="13.21875" customWidth="1"/>
    <col min="8" max="8" width="12.21875" style="36" customWidth="1"/>
    <col min="9" max="9" width="13.77734375" customWidth="1"/>
    <col min="19" max="19" width="11" customWidth="1"/>
  </cols>
  <sheetData>
    <row r="1" spans="1:19" x14ac:dyDescent="0.3">
      <c r="A1" s="24" t="s">
        <v>0</v>
      </c>
      <c r="B1" s="25" t="s">
        <v>1</v>
      </c>
      <c r="C1" s="25" t="s">
        <v>11</v>
      </c>
      <c r="D1" s="25" t="s">
        <v>12</v>
      </c>
      <c r="E1" s="27" t="s">
        <v>13</v>
      </c>
      <c r="F1" s="27" t="s">
        <v>14</v>
      </c>
      <c r="G1" s="25" t="s">
        <v>15</v>
      </c>
      <c r="H1" s="33" t="s">
        <v>10</v>
      </c>
      <c r="I1" s="26" t="s">
        <v>16</v>
      </c>
    </row>
    <row r="2" spans="1:19" x14ac:dyDescent="0.3">
      <c r="A2" s="18" t="s">
        <v>244</v>
      </c>
      <c r="B2" s="19" t="str">
        <f>VLOOKUP(Salida[[#This Row],[Código]],Inventario[],2,FALSE)</f>
        <v>NACIONAL 2025-2026 BORDADA HOMBRE VERDE</v>
      </c>
      <c r="C2" s="4">
        <v>1</v>
      </c>
      <c r="D2" s="4" t="s">
        <v>412</v>
      </c>
      <c r="E2" s="5">
        <v>45000</v>
      </c>
      <c r="F2" s="5">
        <f t="shared" ref="F2:F65" si="0">C2*E2</f>
        <v>45000</v>
      </c>
      <c r="G2" s="4" t="s">
        <v>406</v>
      </c>
      <c r="H2" s="34">
        <v>46037</v>
      </c>
      <c r="I2" s="20" t="s">
        <v>408</v>
      </c>
    </row>
    <row r="3" spans="1:19" x14ac:dyDescent="0.3">
      <c r="A3" s="18" t="s">
        <v>38</v>
      </c>
      <c r="B3" s="19" t="str">
        <f>VLOOKUP(Salida[[#This Row],[Código]],Inventario[],2,FALSE)</f>
        <v xml:space="preserve">COL 2026 AMARILLA 1.1 HOMBRE </v>
      </c>
      <c r="C3" s="4">
        <v>6</v>
      </c>
      <c r="D3" s="4" t="s">
        <v>410</v>
      </c>
      <c r="E3" s="5">
        <v>50000</v>
      </c>
      <c r="F3" s="5">
        <f t="shared" si="0"/>
        <v>300000</v>
      </c>
      <c r="G3" s="4" t="s">
        <v>407</v>
      </c>
      <c r="H3" s="34">
        <v>46037</v>
      </c>
      <c r="I3" s="20" t="s">
        <v>489</v>
      </c>
    </row>
    <row r="4" spans="1:19" x14ac:dyDescent="0.3">
      <c r="A4" s="18" t="s">
        <v>38</v>
      </c>
      <c r="B4" s="19" t="str">
        <f>VLOOKUP(Salida[[#This Row],[Código]],Inventario[],2,FALSE)</f>
        <v xml:space="preserve">COL 2026 AMARILLA 1.1 HOMBRE </v>
      </c>
      <c r="C4" s="4">
        <v>2</v>
      </c>
      <c r="D4" s="4" t="s">
        <v>405</v>
      </c>
      <c r="E4" s="5">
        <v>50000</v>
      </c>
      <c r="F4" s="5">
        <f t="shared" si="0"/>
        <v>100000</v>
      </c>
      <c r="G4" s="4" t="s">
        <v>407</v>
      </c>
      <c r="H4" s="34">
        <v>46037</v>
      </c>
      <c r="I4" s="20" t="s">
        <v>489</v>
      </c>
      <c r="S4" t="s">
        <v>406</v>
      </c>
    </row>
    <row r="5" spans="1:19" x14ac:dyDescent="0.3">
      <c r="A5" s="18" t="s">
        <v>38</v>
      </c>
      <c r="B5" s="19" t="str">
        <f>VLOOKUP(Salida[[#This Row],[Código]],Inventario[],2,FALSE)</f>
        <v xml:space="preserve">COL 2026 AMARILLA 1.1 HOMBRE </v>
      </c>
      <c r="C5" s="4">
        <v>4</v>
      </c>
      <c r="D5" s="4" t="s">
        <v>411</v>
      </c>
      <c r="E5" s="5">
        <v>50000</v>
      </c>
      <c r="F5" s="5">
        <f t="shared" si="0"/>
        <v>200000</v>
      </c>
      <c r="G5" s="4" t="s">
        <v>407</v>
      </c>
      <c r="H5" s="34">
        <v>46037</v>
      </c>
      <c r="I5" s="20" t="s">
        <v>489</v>
      </c>
      <c r="S5" t="s">
        <v>407</v>
      </c>
    </row>
    <row r="6" spans="1:19" x14ac:dyDescent="0.3">
      <c r="A6" s="18" t="s">
        <v>39</v>
      </c>
      <c r="B6" s="19" t="str">
        <f>VLOOKUP(Salida[[#This Row],[Código]],Inventario[],2,FALSE)</f>
        <v>COL 2026 AMARILLA 1.1 MUJER</v>
      </c>
      <c r="C6" s="4">
        <v>2</v>
      </c>
      <c r="D6" s="4" t="s">
        <v>62</v>
      </c>
      <c r="E6" s="5">
        <v>50000</v>
      </c>
      <c r="F6" s="5">
        <f t="shared" si="0"/>
        <v>100000</v>
      </c>
      <c r="G6" s="4" t="s">
        <v>407</v>
      </c>
      <c r="H6" s="34">
        <v>46037</v>
      </c>
      <c r="I6" s="20" t="s">
        <v>489</v>
      </c>
    </row>
    <row r="7" spans="1:19" x14ac:dyDescent="0.3">
      <c r="A7" s="18" t="s">
        <v>39</v>
      </c>
      <c r="B7" s="19" t="str">
        <f>VLOOKUP(Salida[[#This Row],[Código]],Inventario[],2,FALSE)</f>
        <v>COL 2026 AMARILLA 1.1 MUJER</v>
      </c>
      <c r="C7" s="4">
        <v>4</v>
      </c>
      <c r="D7" s="4" t="s">
        <v>405</v>
      </c>
      <c r="E7" s="5">
        <v>50000</v>
      </c>
      <c r="F7" s="5">
        <f t="shared" si="0"/>
        <v>200000</v>
      </c>
      <c r="G7" s="4" t="s">
        <v>407</v>
      </c>
      <c r="H7" s="34">
        <v>46037</v>
      </c>
      <c r="I7" s="20" t="s">
        <v>489</v>
      </c>
    </row>
    <row r="8" spans="1:19" x14ac:dyDescent="0.3">
      <c r="A8" s="18" t="s">
        <v>39</v>
      </c>
      <c r="B8" s="19" t="str">
        <f>VLOOKUP(Salida[[#This Row],[Código]],Inventario[],2,FALSE)</f>
        <v>COL 2026 AMARILLA 1.1 MUJER</v>
      </c>
      <c r="C8" s="4">
        <v>4</v>
      </c>
      <c r="D8" s="4" t="s">
        <v>410</v>
      </c>
      <c r="E8" s="5">
        <v>50000</v>
      </c>
      <c r="F8" s="5">
        <f t="shared" si="0"/>
        <v>200000</v>
      </c>
      <c r="G8" s="4" t="s">
        <v>407</v>
      </c>
      <c r="H8" s="34">
        <v>46037</v>
      </c>
      <c r="I8" s="20" t="s">
        <v>489</v>
      </c>
      <c r="S8" t="s">
        <v>408</v>
      </c>
    </row>
    <row r="9" spans="1:19" x14ac:dyDescent="0.3">
      <c r="A9" s="18" t="s">
        <v>39</v>
      </c>
      <c r="B9" s="19" t="str">
        <f>VLOOKUP(Salida[[#This Row],[Código]],Inventario[],2,FALSE)</f>
        <v>COL 2026 AMARILLA 1.1 MUJER</v>
      </c>
      <c r="C9" s="4">
        <v>1</v>
      </c>
      <c r="D9" s="4" t="s">
        <v>411</v>
      </c>
      <c r="E9" s="5">
        <v>50000</v>
      </c>
      <c r="F9" s="5">
        <f t="shared" si="0"/>
        <v>50000</v>
      </c>
      <c r="G9" s="4" t="s">
        <v>407</v>
      </c>
      <c r="H9" s="34">
        <v>46037</v>
      </c>
      <c r="I9" s="20" t="s">
        <v>489</v>
      </c>
      <c r="S9" t="s">
        <v>409</v>
      </c>
    </row>
    <row r="10" spans="1:19" x14ac:dyDescent="0.3">
      <c r="A10" s="18" t="s">
        <v>321</v>
      </c>
      <c r="B10" s="19" t="str">
        <f>VLOOKUP(Salida[[#This Row],[Código]],Inventario[],2,FALSE)</f>
        <v>ARGENTINA 2026</v>
      </c>
      <c r="C10" s="4">
        <v>1</v>
      </c>
      <c r="D10" s="4" t="s">
        <v>412</v>
      </c>
      <c r="E10" s="5">
        <v>70000</v>
      </c>
      <c r="F10" s="5">
        <f t="shared" si="0"/>
        <v>70000</v>
      </c>
      <c r="G10" s="4" t="s">
        <v>407</v>
      </c>
      <c r="H10" s="34">
        <v>46037</v>
      </c>
      <c r="I10" s="20" t="s">
        <v>489</v>
      </c>
      <c r="S10" t="s">
        <v>489</v>
      </c>
    </row>
    <row r="11" spans="1:19" x14ac:dyDescent="0.3">
      <c r="A11" s="18" t="s">
        <v>416</v>
      </c>
      <c r="B11" s="19" t="str">
        <f>VLOOKUP(Salida[[#This Row],[Código]],Inventario[],2,FALSE)</f>
        <v>CAJAS REAL</v>
      </c>
      <c r="C11" s="4">
        <v>20</v>
      </c>
      <c r="D11" s="4" t="s">
        <v>62</v>
      </c>
      <c r="E11" s="5">
        <v>3500</v>
      </c>
      <c r="F11" s="5">
        <f t="shared" si="0"/>
        <v>70000</v>
      </c>
      <c r="G11" s="4" t="s">
        <v>407</v>
      </c>
      <c r="H11" s="34">
        <v>46037</v>
      </c>
      <c r="I11" s="20" t="s">
        <v>489</v>
      </c>
      <c r="S11" t="s">
        <v>62</v>
      </c>
    </row>
    <row r="12" spans="1:19" x14ac:dyDescent="0.3">
      <c r="A12" s="18" t="s">
        <v>415</v>
      </c>
      <c r="B12" s="19" t="str">
        <f>VLOOKUP(Salida[[#This Row],[Código]],Inventario[],2,FALSE)</f>
        <v>CAJAS BARCA</v>
      </c>
      <c r="C12" s="4">
        <v>20</v>
      </c>
      <c r="D12" s="4" t="s">
        <v>62</v>
      </c>
      <c r="E12" s="5">
        <v>3500</v>
      </c>
      <c r="F12" s="5">
        <f t="shared" si="0"/>
        <v>70000</v>
      </c>
      <c r="G12" s="4" t="s">
        <v>407</v>
      </c>
      <c r="H12" s="34">
        <v>46037</v>
      </c>
      <c r="I12" s="20" t="s">
        <v>489</v>
      </c>
      <c r="S12" t="s">
        <v>405</v>
      </c>
    </row>
    <row r="13" spans="1:19" x14ac:dyDescent="0.3">
      <c r="A13" s="18" t="s">
        <v>421</v>
      </c>
      <c r="B13" s="19" t="str">
        <f>VLOOKUP(Salida[[#This Row],[Código]],Inventario[],2,FALSE)</f>
        <v>CAJAS TODOS LOS EQUIPOS</v>
      </c>
      <c r="C13" s="4">
        <v>20</v>
      </c>
      <c r="D13" s="4" t="s">
        <v>62</v>
      </c>
      <c r="E13" s="5">
        <v>3500</v>
      </c>
      <c r="F13" s="5">
        <f t="shared" si="0"/>
        <v>70000</v>
      </c>
      <c r="G13" s="4" t="s">
        <v>407</v>
      </c>
      <c r="H13" s="34">
        <v>46037</v>
      </c>
      <c r="I13" s="20" t="s">
        <v>489</v>
      </c>
      <c r="S13" t="s">
        <v>410</v>
      </c>
    </row>
    <row r="14" spans="1:19" x14ac:dyDescent="0.3">
      <c r="A14" s="18" t="s">
        <v>419</v>
      </c>
      <c r="B14" s="19" t="str">
        <f>VLOOKUP(Salida[[#This Row],[Código]],Inventario[],2,FALSE)</f>
        <v>CAJAS NACIONAL</v>
      </c>
      <c r="C14" s="4">
        <v>15</v>
      </c>
      <c r="D14" s="4" t="s">
        <v>62</v>
      </c>
      <c r="E14" s="5">
        <v>3500</v>
      </c>
      <c r="F14" s="5">
        <f t="shared" si="0"/>
        <v>52500</v>
      </c>
      <c r="G14" s="4" t="s">
        <v>407</v>
      </c>
      <c r="H14" s="34">
        <v>46037</v>
      </c>
      <c r="I14" s="20" t="s">
        <v>489</v>
      </c>
      <c r="S14" t="s">
        <v>411</v>
      </c>
    </row>
    <row r="15" spans="1:19" x14ac:dyDescent="0.3">
      <c r="A15" s="18" t="s">
        <v>270</v>
      </c>
      <c r="B15" s="19" t="str">
        <f>VLOOKUP(Salida[[#This Row],[Código]],Inventario[],2,FALSE)</f>
        <v>MILLOS 2025-2026 SEGUNDA EQUIPACIÓN MUJER</v>
      </c>
      <c r="C15" s="4">
        <v>1</v>
      </c>
      <c r="D15" s="4" t="s">
        <v>405</v>
      </c>
      <c r="E15" s="5">
        <v>45000</v>
      </c>
      <c r="F15" s="5">
        <f t="shared" si="0"/>
        <v>45000</v>
      </c>
      <c r="G15" s="4" t="s">
        <v>406</v>
      </c>
      <c r="H15" s="34">
        <v>46037</v>
      </c>
      <c r="I15" s="20" t="s">
        <v>489</v>
      </c>
      <c r="S15" t="s">
        <v>412</v>
      </c>
    </row>
    <row r="16" spans="1:19" x14ac:dyDescent="0.3">
      <c r="A16" s="18" t="s">
        <v>351</v>
      </c>
      <c r="B16" s="19" t="str">
        <f>VLOOKUP(Salida[[#This Row],[Código]],Inventario[],2,FALSE)</f>
        <v>MANCHESTER UNITED 2008</v>
      </c>
      <c r="C16" s="4">
        <v>1</v>
      </c>
      <c r="D16" s="4" t="s">
        <v>412</v>
      </c>
      <c r="E16" s="5">
        <v>60000</v>
      </c>
      <c r="F16" s="5">
        <v>60000</v>
      </c>
      <c r="G16" s="4" t="s">
        <v>407</v>
      </c>
      <c r="H16" s="34">
        <v>46037</v>
      </c>
      <c r="I16" s="20" t="s">
        <v>489</v>
      </c>
      <c r="S16" t="s">
        <v>413</v>
      </c>
    </row>
    <row r="17" spans="1:9" x14ac:dyDescent="0.3">
      <c r="A17" s="18" t="s">
        <v>38</v>
      </c>
      <c r="B17" s="19" t="str">
        <f>VLOOKUP(Salida[[#This Row],[Código]],Inventario[],2,FALSE)</f>
        <v xml:space="preserve">COL 2026 AMARILLA 1.1 HOMBRE </v>
      </c>
      <c r="C17" s="4">
        <v>1</v>
      </c>
      <c r="D17" s="4" t="s">
        <v>411</v>
      </c>
      <c r="E17" s="5">
        <v>70000</v>
      </c>
      <c r="F17" s="5">
        <f t="shared" si="0"/>
        <v>70000</v>
      </c>
      <c r="G17" s="4" t="s">
        <v>407</v>
      </c>
      <c r="H17" s="34">
        <v>46037</v>
      </c>
      <c r="I17" s="20" t="s">
        <v>409</v>
      </c>
    </row>
    <row r="18" spans="1:9" x14ac:dyDescent="0.3">
      <c r="A18" s="18" t="s">
        <v>418</v>
      </c>
      <c r="B18" s="19" t="str">
        <f>VLOOKUP(Salida[[#This Row],[Código]],Inventario[],2,FALSE)</f>
        <v>CAJAS COLOMBIA</v>
      </c>
      <c r="C18" s="4">
        <v>1</v>
      </c>
      <c r="D18" s="4" t="s">
        <v>62</v>
      </c>
      <c r="E18" s="5">
        <v>5000</v>
      </c>
      <c r="F18" s="5">
        <f t="shared" si="0"/>
        <v>5000</v>
      </c>
      <c r="G18" s="4" t="s">
        <v>407</v>
      </c>
      <c r="H18" s="34">
        <v>46037</v>
      </c>
      <c r="I18" s="20" t="s">
        <v>409</v>
      </c>
    </row>
    <row r="19" spans="1:9" x14ac:dyDescent="0.3">
      <c r="A19" s="18" t="s">
        <v>38</v>
      </c>
      <c r="B19" s="19" t="str">
        <f>VLOOKUP(Salida[[#This Row],[Código]],Inventario[],2,FALSE)</f>
        <v xml:space="preserve">COL 2026 AMARILLA 1.1 HOMBRE </v>
      </c>
      <c r="C19" s="4">
        <v>1</v>
      </c>
      <c r="D19" s="4" t="s">
        <v>405</v>
      </c>
      <c r="E19" s="5">
        <v>50000</v>
      </c>
      <c r="F19" s="5">
        <f t="shared" si="0"/>
        <v>50000</v>
      </c>
      <c r="G19" s="4" t="s">
        <v>406</v>
      </c>
      <c r="H19" s="34">
        <v>46037</v>
      </c>
      <c r="I19" s="20" t="s">
        <v>489</v>
      </c>
    </row>
    <row r="20" spans="1:9" x14ac:dyDescent="0.3">
      <c r="A20" s="18" t="s">
        <v>38</v>
      </c>
      <c r="B20" s="19" t="str">
        <f>VLOOKUP(Salida[[#This Row],[Código]],Inventario[],2,FALSE)</f>
        <v xml:space="preserve">COL 2026 AMARILLA 1.1 HOMBRE </v>
      </c>
      <c r="C20" s="4">
        <v>1</v>
      </c>
      <c r="D20" s="4" t="s">
        <v>410</v>
      </c>
      <c r="E20" s="5">
        <v>50000</v>
      </c>
      <c r="F20" s="5">
        <f t="shared" si="0"/>
        <v>50000</v>
      </c>
      <c r="G20" s="4" t="s">
        <v>406</v>
      </c>
      <c r="H20" s="34">
        <v>46037</v>
      </c>
      <c r="I20" s="20" t="s">
        <v>489</v>
      </c>
    </row>
    <row r="21" spans="1:9" x14ac:dyDescent="0.3">
      <c r="A21" s="18" t="s">
        <v>38</v>
      </c>
      <c r="B21" s="19" t="str">
        <f>VLOOKUP(Salida[[#This Row],[Código]],Inventario[],2,FALSE)</f>
        <v xml:space="preserve">COL 2026 AMARILLA 1.1 HOMBRE </v>
      </c>
      <c r="C21" s="4">
        <v>1</v>
      </c>
      <c r="D21" s="4" t="s">
        <v>411</v>
      </c>
      <c r="E21" s="5">
        <v>50000</v>
      </c>
      <c r="F21" s="5">
        <f t="shared" si="0"/>
        <v>50000</v>
      </c>
      <c r="G21" s="4" t="s">
        <v>406</v>
      </c>
      <c r="H21" s="34">
        <v>46037</v>
      </c>
      <c r="I21" s="20" t="s">
        <v>489</v>
      </c>
    </row>
    <row r="22" spans="1:9" x14ac:dyDescent="0.3">
      <c r="A22" s="18" t="s">
        <v>38</v>
      </c>
      <c r="B22" s="19" t="str">
        <f>VLOOKUP(Salida[[#This Row],[Código]],Inventario[],2,FALSE)</f>
        <v xml:space="preserve">COL 2026 AMARILLA 1.1 HOMBRE </v>
      </c>
      <c r="C22" s="4">
        <v>1</v>
      </c>
      <c r="D22" s="4" t="s">
        <v>412</v>
      </c>
      <c r="E22" s="5">
        <v>50000</v>
      </c>
      <c r="F22" s="5">
        <f t="shared" si="0"/>
        <v>50000</v>
      </c>
      <c r="G22" s="4" t="s">
        <v>406</v>
      </c>
      <c r="H22" s="34">
        <v>46037</v>
      </c>
      <c r="I22" s="20" t="s">
        <v>489</v>
      </c>
    </row>
    <row r="23" spans="1:9" x14ac:dyDescent="0.3">
      <c r="A23" s="18" t="s">
        <v>38</v>
      </c>
      <c r="B23" s="19" t="str">
        <f>VLOOKUP(Salida[[#This Row],[Código]],Inventario[],2,FALSE)</f>
        <v xml:space="preserve">COL 2026 AMARILLA 1.1 HOMBRE </v>
      </c>
      <c r="C23" s="4">
        <v>1</v>
      </c>
      <c r="D23" s="4" t="s">
        <v>413</v>
      </c>
      <c r="E23" s="5">
        <v>50000</v>
      </c>
      <c r="F23" s="5">
        <f t="shared" si="0"/>
        <v>50000</v>
      </c>
      <c r="G23" s="4" t="s">
        <v>406</v>
      </c>
      <c r="H23" s="34">
        <v>46037</v>
      </c>
      <c r="I23" s="20" t="s">
        <v>489</v>
      </c>
    </row>
    <row r="24" spans="1:9" x14ac:dyDescent="0.3">
      <c r="A24" s="18" t="s">
        <v>43</v>
      </c>
      <c r="B24" s="19" t="str">
        <f>VLOOKUP(Salida[[#This Row],[Código]],Inventario[],2,FALSE)</f>
        <v xml:space="preserve">COL CENTENARIO BLANCA HOMBRE </v>
      </c>
      <c r="C24" s="4">
        <v>2</v>
      </c>
      <c r="D24" s="4" t="s">
        <v>413</v>
      </c>
      <c r="E24" s="5">
        <v>35000</v>
      </c>
      <c r="F24" s="5">
        <f t="shared" si="0"/>
        <v>70000</v>
      </c>
      <c r="G24" s="4" t="s">
        <v>406</v>
      </c>
      <c r="H24" s="34">
        <v>46037</v>
      </c>
      <c r="I24" s="20" t="s">
        <v>489</v>
      </c>
    </row>
    <row r="25" spans="1:9" x14ac:dyDescent="0.3">
      <c r="A25" s="18" t="s">
        <v>43</v>
      </c>
      <c r="B25" s="19" t="str">
        <f>VLOOKUP(Salida[[#This Row],[Código]],Inventario[],2,FALSE)</f>
        <v xml:space="preserve">COL CENTENARIO BLANCA HOMBRE </v>
      </c>
      <c r="C25" s="4">
        <v>1</v>
      </c>
      <c r="D25" s="4" t="s">
        <v>412</v>
      </c>
      <c r="E25" s="5">
        <v>35000</v>
      </c>
      <c r="F25" s="5">
        <f t="shared" si="0"/>
        <v>35000</v>
      </c>
      <c r="G25" s="4" t="s">
        <v>406</v>
      </c>
      <c r="H25" s="34">
        <v>46037</v>
      </c>
      <c r="I25" s="20" t="s">
        <v>489</v>
      </c>
    </row>
    <row r="26" spans="1:9" x14ac:dyDescent="0.3">
      <c r="A26" s="18" t="s">
        <v>43</v>
      </c>
      <c r="B26" s="19" t="str">
        <f>VLOOKUP(Salida[[#This Row],[Código]],Inventario[],2,FALSE)</f>
        <v xml:space="preserve">COL CENTENARIO BLANCA HOMBRE </v>
      </c>
      <c r="C26" s="4">
        <v>1</v>
      </c>
      <c r="D26" s="4" t="s">
        <v>411</v>
      </c>
      <c r="E26" s="5">
        <v>35000</v>
      </c>
      <c r="F26" s="5">
        <f t="shared" si="0"/>
        <v>35000</v>
      </c>
      <c r="G26" s="4" t="s">
        <v>406</v>
      </c>
      <c r="H26" s="34">
        <v>46037</v>
      </c>
      <c r="I26" s="20" t="s">
        <v>489</v>
      </c>
    </row>
    <row r="27" spans="1:9" x14ac:dyDescent="0.3">
      <c r="A27" s="18" t="s">
        <v>43</v>
      </c>
      <c r="B27" s="19" t="str">
        <f>VLOOKUP(Salida[[#This Row],[Código]],Inventario[],2,FALSE)</f>
        <v xml:space="preserve">COL CENTENARIO BLANCA HOMBRE </v>
      </c>
      <c r="C27" s="4">
        <v>1</v>
      </c>
      <c r="D27" s="4" t="s">
        <v>410</v>
      </c>
      <c r="E27" s="5">
        <v>35000</v>
      </c>
      <c r="F27" s="5">
        <f t="shared" si="0"/>
        <v>35000</v>
      </c>
      <c r="G27" s="4" t="s">
        <v>406</v>
      </c>
      <c r="H27" s="34">
        <v>46037</v>
      </c>
      <c r="I27" s="20" t="s">
        <v>489</v>
      </c>
    </row>
    <row r="28" spans="1:9" x14ac:dyDescent="0.3">
      <c r="A28" s="18" t="s">
        <v>447</v>
      </c>
      <c r="B28" s="19" t="str">
        <f>VLOOKUP(Salida[[#This Row],[Código]],Inventario[],2,FALSE)</f>
        <v>BUFANDA COLOMBIA</v>
      </c>
      <c r="C28" s="4">
        <v>3</v>
      </c>
      <c r="D28" s="4" t="s">
        <v>62</v>
      </c>
      <c r="E28" s="5">
        <v>28000</v>
      </c>
      <c r="F28" s="5">
        <f t="shared" si="0"/>
        <v>84000</v>
      </c>
      <c r="G28" s="4" t="s">
        <v>406</v>
      </c>
      <c r="H28" s="34">
        <v>46037</v>
      </c>
      <c r="I28" s="20" t="s">
        <v>489</v>
      </c>
    </row>
    <row r="29" spans="1:9" x14ac:dyDescent="0.3">
      <c r="A29" s="18" t="s">
        <v>349</v>
      </c>
      <c r="B29" s="19" t="str">
        <f>VLOOKUP(Salida[[#This Row],[Código]],Inventario[],2,FALSE)</f>
        <v xml:space="preserve">TOLIMA 2025 VISITANTE </v>
      </c>
      <c r="C29" s="4">
        <v>1</v>
      </c>
      <c r="D29" s="4" t="s">
        <v>405</v>
      </c>
      <c r="E29" s="5">
        <v>50000</v>
      </c>
      <c r="F29" s="5">
        <f t="shared" si="0"/>
        <v>50000</v>
      </c>
      <c r="G29" s="4" t="s">
        <v>407</v>
      </c>
      <c r="H29" s="34">
        <v>46037</v>
      </c>
      <c r="I29" s="20" t="s">
        <v>489</v>
      </c>
    </row>
    <row r="30" spans="1:9" x14ac:dyDescent="0.3">
      <c r="A30" s="18" t="s">
        <v>38</v>
      </c>
      <c r="B30" s="19" t="str">
        <f>VLOOKUP(Salida[[#This Row],[Código]],Inventario[],2,FALSE)</f>
        <v xml:space="preserve">COL 2026 AMARILLA 1.1 HOMBRE </v>
      </c>
      <c r="C30" s="4">
        <v>1</v>
      </c>
      <c r="D30" s="4" t="s">
        <v>410</v>
      </c>
      <c r="E30" s="5">
        <v>50000</v>
      </c>
      <c r="F30" s="5">
        <f t="shared" si="0"/>
        <v>50000</v>
      </c>
      <c r="G30" s="4" t="s">
        <v>407</v>
      </c>
      <c r="H30" s="34">
        <v>46038</v>
      </c>
      <c r="I30" s="20" t="s">
        <v>489</v>
      </c>
    </row>
    <row r="31" spans="1:9" x14ac:dyDescent="0.3">
      <c r="A31" s="18" t="s">
        <v>38</v>
      </c>
      <c r="B31" s="19" t="str">
        <f>VLOOKUP(Salida[[#This Row],[Código]],Inventario[],2,FALSE)</f>
        <v xml:space="preserve">COL 2026 AMARILLA 1.1 HOMBRE </v>
      </c>
      <c r="C31" s="4">
        <v>3</v>
      </c>
      <c r="D31" s="4" t="s">
        <v>411</v>
      </c>
      <c r="E31" s="5">
        <v>50000</v>
      </c>
      <c r="F31" s="5">
        <f t="shared" si="0"/>
        <v>150000</v>
      </c>
      <c r="G31" s="4" t="s">
        <v>407</v>
      </c>
      <c r="H31" s="34">
        <v>46038</v>
      </c>
      <c r="I31" s="20" t="s">
        <v>489</v>
      </c>
    </row>
    <row r="32" spans="1:9" x14ac:dyDescent="0.3">
      <c r="A32" s="18" t="s">
        <v>38</v>
      </c>
      <c r="B32" s="19" t="str">
        <f>VLOOKUP(Salida[[#This Row],[Código]],Inventario[],2,FALSE)</f>
        <v xml:space="preserve">COL 2026 AMARILLA 1.1 HOMBRE </v>
      </c>
      <c r="C32" s="4">
        <v>2</v>
      </c>
      <c r="D32" s="4" t="s">
        <v>412</v>
      </c>
      <c r="E32" s="5">
        <v>50000</v>
      </c>
      <c r="F32" s="5">
        <f t="shared" si="0"/>
        <v>100000</v>
      </c>
      <c r="G32" s="4" t="s">
        <v>407</v>
      </c>
      <c r="H32" s="34">
        <v>46038</v>
      </c>
      <c r="I32" s="20" t="s">
        <v>489</v>
      </c>
    </row>
    <row r="33" spans="1:9" x14ac:dyDescent="0.3">
      <c r="A33" s="18" t="s">
        <v>39</v>
      </c>
      <c r="B33" s="19" t="str">
        <f>VLOOKUP(Salida[[#This Row],[Código]],Inventario[],2,FALSE)</f>
        <v>COL 2026 AMARILLA 1.1 MUJER</v>
      </c>
      <c r="C33" s="4">
        <v>1</v>
      </c>
      <c r="D33" s="4" t="s">
        <v>410</v>
      </c>
      <c r="E33" s="5">
        <v>50000</v>
      </c>
      <c r="F33" s="5">
        <f t="shared" si="0"/>
        <v>50000</v>
      </c>
      <c r="G33" s="4" t="s">
        <v>407</v>
      </c>
      <c r="H33" s="34">
        <v>46038</v>
      </c>
      <c r="I33" s="20" t="s">
        <v>489</v>
      </c>
    </row>
    <row r="34" spans="1:9" x14ac:dyDescent="0.3">
      <c r="A34" s="18" t="s">
        <v>39</v>
      </c>
      <c r="B34" s="19" t="str">
        <f>VLOOKUP(Salida[[#This Row],[Código]],Inventario[],2,FALSE)</f>
        <v>COL 2026 AMARILLA 1.1 MUJER</v>
      </c>
      <c r="C34" s="4">
        <v>3</v>
      </c>
      <c r="D34" s="4" t="s">
        <v>411</v>
      </c>
      <c r="E34" s="5">
        <v>50000</v>
      </c>
      <c r="F34" s="5">
        <f t="shared" si="0"/>
        <v>150000</v>
      </c>
      <c r="G34" s="4" t="s">
        <v>407</v>
      </c>
      <c r="H34" s="34">
        <v>46038</v>
      </c>
      <c r="I34" s="20" t="s">
        <v>489</v>
      </c>
    </row>
    <row r="35" spans="1:9" x14ac:dyDescent="0.3">
      <c r="A35" s="18" t="s">
        <v>39</v>
      </c>
      <c r="B35" s="19" t="str">
        <f>VLOOKUP(Salida[[#This Row],[Código]],Inventario[],2,FALSE)</f>
        <v>COL 2026 AMARILLA 1.1 MUJER</v>
      </c>
      <c r="C35" s="4">
        <v>2</v>
      </c>
      <c r="D35" s="4" t="s">
        <v>412</v>
      </c>
      <c r="E35" s="5">
        <v>50000</v>
      </c>
      <c r="F35" s="5">
        <f t="shared" si="0"/>
        <v>100000</v>
      </c>
      <c r="G35" s="4" t="s">
        <v>407</v>
      </c>
      <c r="H35" s="34">
        <v>46038</v>
      </c>
      <c r="I35" s="20" t="s">
        <v>489</v>
      </c>
    </row>
    <row r="36" spans="1:9" x14ac:dyDescent="0.3">
      <c r="A36" s="18" t="s">
        <v>38</v>
      </c>
      <c r="B36" s="19" t="str">
        <f>VLOOKUP(Salida[[#This Row],[Código]],Inventario[],2,FALSE)</f>
        <v xml:space="preserve">COL 2026 AMARILLA 1.1 HOMBRE </v>
      </c>
      <c r="C36" s="4">
        <v>2</v>
      </c>
      <c r="D36" s="4" t="s">
        <v>411</v>
      </c>
      <c r="E36" s="5">
        <v>55000</v>
      </c>
      <c r="F36" s="5">
        <f t="shared" si="0"/>
        <v>110000</v>
      </c>
      <c r="G36" s="4" t="s">
        <v>407</v>
      </c>
      <c r="H36" s="34">
        <v>46038</v>
      </c>
      <c r="I36" s="20" t="s">
        <v>489</v>
      </c>
    </row>
    <row r="37" spans="1:9" x14ac:dyDescent="0.3">
      <c r="A37" s="18" t="s">
        <v>39</v>
      </c>
      <c r="B37" s="19" t="str">
        <f>VLOOKUP(Salida[[#This Row],[Código]],Inventario[],2,FALSE)</f>
        <v>COL 2026 AMARILLA 1.1 MUJER</v>
      </c>
      <c r="C37" s="4">
        <v>1</v>
      </c>
      <c r="D37" s="4" t="s">
        <v>412</v>
      </c>
      <c r="E37" s="5">
        <v>55000</v>
      </c>
      <c r="F37" s="5">
        <f t="shared" si="0"/>
        <v>55000</v>
      </c>
      <c r="G37" s="4" t="s">
        <v>407</v>
      </c>
      <c r="H37" s="34">
        <v>46038</v>
      </c>
      <c r="I37" s="20" t="s">
        <v>489</v>
      </c>
    </row>
    <row r="38" spans="1:9" x14ac:dyDescent="0.3">
      <c r="A38" s="18" t="s">
        <v>39</v>
      </c>
      <c r="B38" s="19" t="str">
        <f>VLOOKUP(Salida[[#This Row],[Código]],Inventario[],2,FALSE)</f>
        <v>COL 2026 AMARILLA 1.1 MUJER</v>
      </c>
      <c r="C38" s="4">
        <v>1</v>
      </c>
      <c r="D38" s="4" t="s">
        <v>410</v>
      </c>
      <c r="E38" s="5">
        <v>55000</v>
      </c>
      <c r="F38" s="5">
        <f t="shared" si="0"/>
        <v>55000</v>
      </c>
      <c r="G38" s="4" t="s">
        <v>406</v>
      </c>
      <c r="H38" s="34">
        <v>46038</v>
      </c>
      <c r="I38" s="20" t="s">
        <v>489</v>
      </c>
    </row>
    <row r="39" spans="1:9" x14ac:dyDescent="0.3">
      <c r="A39" s="18" t="s">
        <v>418</v>
      </c>
      <c r="B39" s="19" t="str">
        <f>VLOOKUP(Salida[[#This Row],[Código]],Inventario[],2,FALSE)</f>
        <v>CAJAS COLOMBIA</v>
      </c>
      <c r="C39" s="4">
        <v>2</v>
      </c>
      <c r="D39" s="4" t="s">
        <v>62</v>
      </c>
      <c r="E39" s="5">
        <v>3500</v>
      </c>
      <c r="F39" s="5">
        <f>Salida[[#This Row],[Cantidad]]*Salida[[#This Row],[Cobro]]</f>
        <v>7000</v>
      </c>
      <c r="G39" s="4" t="s">
        <v>407</v>
      </c>
      <c r="H39" s="34">
        <v>46038</v>
      </c>
      <c r="I39" s="20" t="s">
        <v>489</v>
      </c>
    </row>
    <row r="40" spans="1:9" x14ac:dyDescent="0.3">
      <c r="A40" s="18" t="s">
        <v>422</v>
      </c>
      <c r="B40" s="19" t="str">
        <f>VLOOKUP(Salida[[#This Row],[Código]],Inventario[],2,FALSE)</f>
        <v>CAJAS COLOMBIA TOP</v>
      </c>
      <c r="C40" s="4">
        <v>1</v>
      </c>
      <c r="D40" s="4" t="s">
        <v>62</v>
      </c>
      <c r="E40" s="5">
        <v>0</v>
      </c>
      <c r="F40" s="5">
        <f t="shared" si="0"/>
        <v>0</v>
      </c>
      <c r="G40" s="4" t="s">
        <v>407</v>
      </c>
      <c r="H40" s="34">
        <v>46038</v>
      </c>
      <c r="I40" s="20" t="s">
        <v>489</v>
      </c>
    </row>
    <row r="41" spans="1:9" x14ac:dyDescent="0.3">
      <c r="A41" s="18" t="s">
        <v>355</v>
      </c>
      <c r="B41" s="19" t="str">
        <f>VLOOKUP(Salida[[#This Row],[Código]],Inventario[],2,FALSE)</f>
        <v xml:space="preserve">SANTA FE VISITANTE </v>
      </c>
      <c r="C41" s="4">
        <v>1</v>
      </c>
      <c r="D41" s="4" t="s">
        <v>410</v>
      </c>
      <c r="E41" s="5">
        <v>50000</v>
      </c>
      <c r="F41" s="5">
        <f t="shared" si="0"/>
        <v>50000</v>
      </c>
      <c r="G41" s="4" t="s">
        <v>406</v>
      </c>
      <c r="H41" s="34">
        <v>46038</v>
      </c>
      <c r="I41" s="20" t="s">
        <v>408</v>
      </c>
    </row>
    <row r="42" spans="1:9" x14ac:dyDescent="0.3">
      <c r="A42" s="18" t="s">
        <v>45</v>
      </c>
      <c r="B42" s="19" t="str">
        <f>VLOOKUP(Salida[[#This Row],[Código]],Inventario[],2,FALSE)</f>
        <v xml:space="preserve">COL CENTENARIO BLANCA HOMBRE 1.1 </v>
      </c>
      <c r="C42" s="4">
        <v>1</v>
      </c>
      <c r="D42" s="4" t="s">
        <v>410</v>
      </c>
      <c r="E42" s="5">
        <v>50000</v>
      </c>
      <c r="F42" s="5">
        <f t="shared" si="0"/>
        <v>50000</v>
      </c>
      <c r="G42" s="4" t="s">
        <v>406</v>
      </c>
      <c r="H42" s="34">
        <v>46038</v>
      </c>
      <c r="I42" s="20" t="s">
        <v>489</v>
      </c>
    </row>
    <row r="43" spans="1:9" x14ac:dyDescent="0.3">
      <c r="A43" s="18" t="s">
        <v>43</v>
      </c>
      <c r="B43" s="19" t="str">
        <f>VLOOKUP(Salida[[#This Row],[Código]],Inventario[],2,FALSE)</f>
        <v xml:space="preserve">COL CENTENARIO BLANCA HOMBRE </v>
      </c>
      <c r="C43" s="4">
        <v>1</v>
      </c>
      <c r="D43" s="4" t="s">
        <v>413</v>
      </c>
      <c r="E43" s="5">
        <v>35000</v>
      </c>
      <c r="F43" s="5">
        <f t="shared" si="0"/>
        <v>35000</v>
      </c>
      <c r="G43" s="4" t="s">
        <v>407</v>
      </c>
      <c r="H43" s="34">
        <v>46038</v>
      </c>
      <c r="I43" s="20" t="s">
        <v>489</v>
      </c>
    </row>
    <row r="44" spans="1:9" x14ac:dyDescent="0.3">
      <c r="A44" s="18" t="s">
        <v>44</v>
      </c>
      <c r="B44" s="19" t="str">
        <f>VLOOKUP(Salida[[#This Row],[Código]],Inventario[],2,FALSE)</f>
        <v xml:space="preserve">COL CENTENARIO NEGRA HOMBRE </v>
      </c>
      <c r="C44" s="4">
        <v>1</v>
      </c>
      <c r="D44" s="4" t="s">
        <v>410</v>
      </c>
      <c r="E44" s="5">
        <v>45000</v>
      </c>
      <c r="F44" s="5">
        <f t="shared" si="0"/>
        <v>45000</v>
      </c>
      <c r="G44" s="4" t="s">
        <v>407</v>
      </c>
      <c r="H44" s="34">
        <v>46038</v>
      </c>
      <c r="I44" s="20" t="s">
        <v>489</v>
      </c>
    </row>
    <row r="45" spans="1:9" x14ac:dyDescent="0.3">
      <c r="A45" s="18" t="s">
        <v>48</v>
      </c>
      <c r="B45" s="19" t="str">
        <f>VLOOKUP(Salida[[#This Row],[Código]],Inventario[],2,FALSE)</f>
        <v xml:space="preserve">COL CENTENARIO NEGRA MUJER </v>
      </c>
      <c r="C45" s="4">
        <v>1</v>
      </c>
      <c r="D45" s="4" t="s">
        <v>405</v>
      </c>
      <c r="E45" s="5">
        <v>45000</v>
      </c>
      <c r="F45" s="5">
        <f t="shared" si="0"/>
        <v>45000</v>
      </c>
      <c r="G45" s="4" t="s">
        <v>407</v>
      </c>
      <c r="H45" s="34">
        <v>46038</v>
      </c>
      <c r="I45" s="20" t="s">
        <v>489</v>
      </c>
    </row>
    <row r="46" spans="1:9" x14ac:dyDescent="0.3">
      <c r="A46" s="18" t="s">
        <v>48</v>
      </c>
      <c r="B46" s="19" t="str">
        <f>VLOOKUP(Salida[[#This Row],[Código]],Inventario[],2,FALSE)</f>
        <v xml:space="preserve">COL CENTENARIO NEGRA MUJER </v>
      </c>
      <c r="C46" s="4">
        <v>1</v>
      </c>
      <c r="D46" s="4" t="s">
        <v>412</v>
      </c>
      <c r="E46" s="5">
        <v>45000</v>
      </c>
      <c r="F46" s="5">
        <f t="shared" si="0"/>
        <v>45000</v>
      </c>
      <c r="G46" s="4" t="s">
        <v>407</v>
      </c>
      <c r="H46" s="34">
        <v>46038</v>
      </c>
      <c r="I46" s="20" t="s">
        <v>489</v>
      </c>
    </row>
    <row r="47" spans="1:9" x14ac:dyDescent="0.3">
      <c r="A47" s="18" t="s">
        <v>39</v>
      </c>
      <c r="B47" s="19" t="str">
        <f>VLOOKUP(Salida[[#This Row],[Código]],Inventario[],2,FALSE)</f>
        <v>COL 2026 AMARILLA 1.1 MUJER</v>
      </c>
      <c r="C47" s="4">
        <v>1</v>
      </c>
      <c r="D47" s="4" t="s">
        <v>405</v>
      </c>
      <c r="E47" s="5">
        <v>55000</v>
      </c>
      <c r="F47" s="5">
        <f t="shared" si="0"/>
        <v>55000</v>
      </c>
      <c r="G47" s="4" t="s">
        <v>406</v>
      </c>
      <c r="H47" s="34">
        <v>46038</v>
      </c>
      <c r="I47" s="20" t="s">
        <v>489</v>
      </c>
    </row>
    <row r="48" spans="1:9" x14ac:dyDescent="0.3">
      <c r="A48" s="18" t="s">
        <v>275</v>
      </c>
      <c r="B48" s="19" t="str">
        <f>VLOOKUP(Salida[[#This Row],[Código]],Inventario[],2,FALSE)</f>
        <v xml:space="preserve">MILLOS UNIFORME </v>
      </c>
      <c r="C48" s="4">
        <v>1</v>
      </c>
      <c r="D48" s="4" t="s">
        <v>405</v>
      </c>
      <c r="E48" s="5">
        <v>45000</v>
      </c>
      <c r="F48" s="5">
        <f t="shared" si="0"/>
        <v>45000</v>
      </c>
      <c r="G48" s="4" t="s">
        <v>407</v>
      </c>
      <c r="H48" s="34">
        <v>46038</v>
      </c>
      <c r="I48" s="20" t="s">
        <v>408</v>
      </c>
    </row>
    <row r="49" spans="1:9" x14ac:dyDescent="0.3">
      <c r="A49" s="18" t="s">
        <v>454</v>
      </c>
      <c r="B49" s="19" t="str">
        <f>VLOOKUP(Salida[[#This Row],[Código]],Inventario[],2,FALSE)</f>
        <v>AMERICA LE COQ</v>
      </c>
      <c r="C49" s="4">
        <v>1</v>
      </c>
      <c r="D49" s="4" t="s">
        <v>412</v>
      </c>
      <c r="E49" s="5">
        <v>65000</v>
      </c>
      <c r="F49" s="5">
        <f t="shared" si="0"/>
        <v>65000</v>
      </c>
      <c r="G49" s="4" t="s">
        <v>407</v>
      </c>
      <c r="H49" s="34">
        <v>46038</v>
      </c>
      <c r="I49" s="20" t="s">
        <v>408</v>
      </c>
    </row>
    <row r="50" spans="1:9" x14ac:dyDescent="0.3">
      <c r="A50" s="18" t="s">
        <v>41</v>
      </c>
      <c r="B50" s="19" t="str">
        <f>VLOOKUP(Salida[[#This Row],[Código]],Inventario[],2,FALSE)</f>
        <v>COL 2026 AMARILLA FAN HOMBRE</v>
      </c>
      <c r="C50" s="4">
        <v>1</v>
      </c>
      <c r="D50" s="4" t="s">
        <v>405</v>
      </c>
      <c r="E50" s="5">
        <v>50000</v>
      </c>
      <c r="F50" s="5">
        <f t="shared" si="0"/>
        <v>50000</v>
      </c>
      <c r="G50" s="4" t="s">
        <v>406</v>
      </c>
      <c r="H50" s="34">
        <v>46038</v>
      </c>
      <c r="I50" s="20" t="s">
        <v>408</v>
      </c>
    </row>
    <row r="51" spans="1:9" x14ac:dyDescent="0.3">
      <c r="A51" s="18" t="s">
        <v>41</v>
      </c>
      <c r="B51" s="19" t="str">
        <f>VLOOKUP(Salida[[#This Row],[Código]],Inventario[],2,FALSE)</f>
        <v>COL 2026 AMARILLA FAN HOMBRE</v>
      </c>
      <c r="C51" s="4">
        <v>1</v>
      </c>
      <c r="D51" s="4" t="s">
        <v>410</v>
      </c>
      <c r="E51" s="5">
        <v>50000</v>
      </c>
      <c r="F51" s="5">
        <f t="shared" si="0"/>
        <v>50000</v>
      </c>
      <c r="G51" s="4" t="s">
        <v>406</v>
      </c>
      <c r="H51" s="34">
        <v>46038</v>
      </c>
      <c r="I51" s="20" t="s">
        <v>408</v>
      </c>
    </row>
    <row r="52" spans="1:9" x14ac:dyDescent="0.3">
      <c r="A52" s="18" t="s">
        <v>41</v>
      </c>
      <c r="B52" s="19" t="str">
        <f>VLOOKUP(Salida[[#This Row],[Código]],Inventario[],2,FALSE)</f>
        <v>COL 2026 AMARILLA FAN HOMBRE</v>
      </c>
      <c r="C52" s="4">
        <v>1</v>
      </c>
      <c r="D52" s="4" t="s">
        <v>411</v>
      </c>
      <c r="E52" s="5">
        <v>50000</v>
      </c>
      <c r="F52" s="5">
        <f t="shared" si="0"/>
        <v>50000</v>
      </c>
      <c r="G52" s="4" t="s">
        <v>406</v>
      </c>
      <c r="H52" s="34">
        <v>46038</v>
      </c>
      <c r="I52" s="20" t="s">
        <v>408</v>
      </c>
    </row>
    <row r="53" spans="1:9" x14ac:dyDescent="0.3">
      <c r="A53" s="18" t="s">
        <v>44</v>
      </c>
      <c r="B53" s="19" t="str">
        <f>VLOOKUP(Salida[[#This Row],[Código]],Inventario[],2,FALSE)</f>
        <v xml:space="preserve">COL CENTENARIO NEGRA HOMBRE </v>
      </c>
      <c r="C53" s="4">
        <v>1</v>
      </c>
      <c r="D53" s="4" t="s">
        <v>405</v>
      </c>
      <c r="E53" s="5">
        <v>55000</v>
      </c>
      <c r="F53" s="5">
        <f t="shared" si="0"/>
        <v>55000</v>
      </c>
      <c r="G53" s="4" t="s">
        <v>406</v>
      </c>
      <c r="H53" s="34">
        <v>46038</v>
      </c>
      <c r="I53" s="20" t="s">
        <v>408</v>
      </c>
    </row>
    <row r="54" spans="1:9" x14ac:dyDescent="0.3">
      <c r="A54" s="18" t="s">
        <v>42</v>
      </c>
      <c r="B54" s="19" t="str">
        <f>VLOOKUP(Salida[[#This Row],[Código]],Inventario[],2,FALSE)</f>
        <v>COL 2026 AMARILLA FAN MUJER</v>
      </c>
      <c r="C54" s="4">
        <v>1</v>
      </c>
      <c r="D54" s="4" t="s">
        <v>405</v>
      </c>
      <c r="E54" s="5">
        <v>50000</v>
      </c>
      <c r="F54" s="5">
        <f t="shared" si="0"/>
        <v>50000</v>
      </c>
      <c r="G54" s="4" t="s">
        <v>406</v>
      </c>
      <c r="H54" s="34">
        <v>46038</v>
      </c>
      <c r="I54" s="20" t="s">
        <v>408</v>
      </c>
    </row>
    <row r="55" spans="1:9" x14ac:dyDescent="0.3">
      <c r="A55" s="18" t="s">
        <v>42</v>
      </c>
      <c r="B55" s="19" t="str">
        <f>VLOOKUP(Salida[[#This Row],[Código]],Inventario[],2,FALSE)</f>
        <v>COL 2026 AMARILLA FAN MUJER</v>
      </c>
      <c r="C55" s="4">
        <v>2</v>
      </c>
      <c r="D55" s="4" t="s">
        <v>410</v>
      </c>
      <c r="E55" s="5">
        <v>55000</v>
      </c>
      <c r="F55" s="5">
        <f t="shared" si="0"/>
        <v>110000</v>
      </c>
      <c r="G55" s="4" t="s">
        <v>406</v>
      </c>
      <c r="H55" s="34">
        <v>46038</v>
      </c>
      <c r="I55" s="20" t="s">
        <v>408</v>
      </c>
    </row>
    <row r="56" spans="1:9" x14ac:dyDescent="0.3">
      <c r="A56" s="18" t="s">
        <v>234</v>
      </c>
      <c r="B56" s="19" t="str">
        <f>VLOOKUP(Salida[[#This Row],[Código]],Inventario[],2,FALSE)</f>
        <v>COL FRANCIA 98</v>
      </c>
      <c r="C56" s="4">
        <v>1</v>
      </c>
      <c r="D56" s="4" t="s">
        <v>412</v>
      </c>
      <c r="E56" s="5">
        <v>55000</v>
      </c>
      <c r="F56" s="5">
        <f t="shared" si="0"/>
        <v>55000</v>
      </c>
      <c r="G56" s="4" t="s">
        <v>406</v>
      </c>
      <c r="H56" s="34">
        <v>46038</v>
      </c>
      <c r="I56" s="20" t="s">
        <v>408</v>
      </c>
    </row>
    <row r="57" spans="1:9" x14ac:dyDescent="0.3">
      <c r="A57" s="18" t="s">
        <v>457</v>
      </c>
      <c r="B57" s="19" t="str">
        <f>VLOOKUP(Salida[[#This Row],[Código]],Inventario[],2,FALSE)</f>
        <v>MILLOS ROSADA MUJER</v>
      </c>
      <c r="C57" s="4">
        <v>1</v>
      </c>
      <c r="D57" s="4" t="s">
        <v>412</v>
      </c>
      <c r="E57" s="5">
        <v>40000</v>
      </c>
      <c r="F57" s="5">
        <f t="shared" si="0"/>
        <v>40000</v>
      </c>
      <c r="G57" s="4" t="s">
        <v>406</v>
      </c>
      <c r="H57" s="34">
        <v>46038</v>
      </c>
      <c r="I57" s="20" t="s">
        <v>489</v>
      </c>
    </row>
    <row r="58" spans="1:9" x14ac:dyDescent="0.3">
      <c r="A58" s="18" t="s">
        <v>41</v>
      </c>
      <c r="B58" s="19" t="str">
        <f>VLOOKUP(Salida[[#This Row],[Código]],Inventario[],2,FALSE)</f>
        <v>COL 2026 AMARILLA FAN HOMBRE</v>
      </c>
      <c r="C58" s="4">
        <v>1</v>
      </c>
      <c r="D58" s="4" t="s">
        <v>411</v>
      </c>
      <c r="E58" s="5">
        <v>40000</v>
      </c>
      <c r="F58" s="5">
        <f t="shared" si="0"/>
        <v>40000</v>
      </c>
      <c r="G58" s="4" t="s">
        <v>406</v>
      </c>
      <c r="H58" s="34">
        <v>46039</v>
      </c>
      <c r="I58" s="20" t="s">
        <v>489</v>
      </c>
    </row>
    <row r="59" spans="1:9" x14ac:dyDescent="0.3">
      <c r="A59" s="18" t="s">
        <v>335</v>
      </c>
      <c r="B59" s="19" t="str">
        <f>VLOOKUP(Salida[[#This Row],[Código]],Inventario[],2,FALSE)</f>
        <v xml:space="preserve">BAYER 2025 VISITANTE </v>
      </c>
      <c r="C59" s="4">
        <v>1</v>
      </c>
      <c r="D59" s="4" t="s">
        <v>410</v>
      </c>
      <c r="E59" s="5">
        <v>70000</v>
      </c>
      <c r="F59" s="5">
        <f t="shared" si="0"/>
        <v>70000</v>
      </c>
      <c r="G59" s="4" t="s">
        <v>406</v>
      </c>
      <c r="H59" s="34">
        <v>46039</v>
      </c>
      <c r="I59" s="20" t="s">
        <v>408</v>
      </c>
    </row>
    <row r="60" spans="1:9" x14ac:dyDescent="0.3">
      <c r="A60" s="18" t="s">
        <v>423</v>
      </c>
      <c r="B60" s="19" t="str">
        <f>VLOOKUP(Salida[[#This Row],[Código]],Inventario[],2,FALSE)</f>
        <v>CAJAS CENTENARIO</v>
      </c>
      <c r="C60" s="4">
        <v>1</v>
      </c>
      <c r="D60" s="4" t="s">
        <v>62</v>
      </c>
      <c r="E60" s="5">
        <v>5000</v>
      </c>
      <c r="F60" s="5">
        <f t="shared" si="0"/>
        <v>5000</v>
      </c>
      <c r="G60" s="4" t="s">
        <v>407</v>
      </c>
      <c r="H60" s="34">
        <v>46039</v>
      </c>
      <c r="I60" s="20" t="s">
        <v>489</v>
      </c>
    </row>
    <row r="61" spans="1:9" x14ac:dyDescent="0.3">
      <c r="A61" s="18" t="s">
        <v>45</v>
      </c>
      <c r="B61" s="19" t="str">
        <f>VLOOKUP(Salida[[#This Row],[Código]],Inventario[],2,FALSE)</f>
        <v xml:space="preserve">COL CENTENARIO BLANCA HOMBRE 1.1 </v>
      </c>
      <c r="C61" s="4">
        <v>1</v>
      </c>
      <c r="D61" s="4" t="s">
        <v>410</v>
      </c>
      <c r="E61" s="5">
        <v>45000</v>
      </c>
      <c r="F61" s="5">
        <f t="shared" si="0"/>
        <v>45000</v>
      </c>
      <c r="G61" s="4" t="s">
        <v>407</v>
      </c>
      <c r="H61" s="34">
        <v>46039</v>
      </c>
      <c r="I61" s="20" t="s">
        <v>489</v>
      </c>
    </row>
    <row r="62" spans="1:9" x14ac:dyDescent="0.3">
      <c r="A62" s="18" t="s">
        <v>234</v>
      </c>
      <c r="B62" s="19" t="str">
        <f>VLOOKUP(Salida[[#This Row],[Código]],Inventario[],2,FALSE)</f>
        <v>COL FRANCIA 98</v>
      </c>
      <c r="C62" s="4">
        <v>1</v>
      </c>
      <c r="D62" s="4" t="s">
        <v>411</v>
      </c>
      <c r="E62" s="5">
        <v>65000</v>
      </c>
      <c r="F62" s="5">
        <f t="shared" si="0"/>
        <v>65000</v>
      </c>
      <c r="G62" s="4" t="s">
        <v>407</v>
      </c>
      <c r="H62" s="34">
        <v>46039</v>
      </c>
      <c r="I62" s="20" t="s">
        <v>408</v>
      </c>
    </row>
    <row r="63" spans="1:9" x14ac:dyDescent="0.3">
      <c r="A63" s="18" t="s">
        <v>38</v>
      </c>
      <c r="B63" s="19" t="str">
        <f>VLOOKUP(Salida[[#This Row],[Código]],Inventario[],2,FALSE)</f>
        <v xml:space="preserve">COL 2026 AMARILLA 1.1 HOMBRE </v>
      </c>
      <c r="C63" s="4">
        <v>3</v>
      </c>
      <c r="D63" s="4" t="s">
        <v>410</v>
      </c>
      <c r="E63" s="5">
        <v>0</v>
      </c>
      <c r="F63" s="5">
        <f t="shared" si="0"/>
        <v>0</v>
      </c>
      <c r="G63" s="4"/>
      <c r="H63" s="34">
        <v>46039</v>
      </c>
      <c r="I63" s="20" t="s">
        <v>408</v>
      </c>
    </row>
    <row r="64" spans="1:9" x14ac:dyDescent="0.3">
      <c r="A64" s="18" t="s">
        <v>38</v>
      </c>
      <c r="B64" s="19" t="str">
        <f>VLOOKUP(Salida[[#This Row],[Código]],Inventario[],2,FALSE)</f>
        <v xml:space="preserve">COL 2026 AMARILLA 1.1 HOMBRE </v>
      </c>
      <c r="C64" s="4">
        <v>1</v>
      </c>
      <c r="D64" s="4" t="s">
        <v>411</v>
      </c>
      <c r="E64" s="5">
        <v>0</v>
      </c>
      <c r="F64" s="5">
        <f t="shared" si="0"/>
        <v>0</v>
      </c>
      <c r="G64" s="4"/>
      <c r="H64" s="34">
        <v>46039</v>
      </c>
      <c r="I64" s="20" t="s">
        <v>408</v>
      </c>
    </row>
    <row r="65" spans="1:9" x14ac:dyDescent="0.3">
      <c r="A65" s="18" t="s">
        <v>39</v>
      </c>
      <c r="B65" s="19" t="str">
        <f>VLOOKUP(Salida[[#This Row],[Código]],Inventario[],2,FALSE)</f>
        <v>COL 2026 AMARILLA 1.1 MUJER</v>
      </c>
      <c r="C65" s="4">
        <v>2</v>
      </c>
      <c r="D65" s="4" t="s">
        <v>405</v>
      </c>
      <c r="E65" s="5">
        <v>0</v>
      </c>
      <c r="F65" s="5">
        <f t="shared" si="0"/>
        <v>0</v>
      </c>
      <c r="G65" s="4"/>
      <c r="H65" s="34">
        <v>46039</v>
      </c>
      <c r="I65" s="20" t="s">
        <v>408</v>
      </c>
    </row>
    <row r="66" spans="1:9" x14ac:dyDescent="0.3">
      <c r="A66" s="18" t="s">
        <v>39</v>
      </c>
      <c r="B66" s="19" t="str">
        <f>VLOOKUP(Salida[[#This Row],[Código]],Inventario[],2,FALSE)</f>
        <v>COL 2026 AMARILLA 1.1 MUJER</v>
      </c>
      <c r="C66" s="4">
        <v>1</v>
      </c>
      <c r="D66" s="4" t="s">
        <v>410</v>
      </c>
      <c r="E66" s="5">
        <v>0</v>
      </c>
      <c r="F66" s="5">
        <f t="shared" ref="F66:F128" si="1">C66*E66</f>
        <v>0</v>
      </c>
      <c r="G66" s="4"/>
      <c r="H66" s="34">
        <v>46039</v>
      </c>
      <c r="I66" s="20" t="s">
        <v>408</v>
      </c>
    </row>
    <row r="67" spans="1:9" x14ac:dyDescent="0.3">
      <c r="A67" s="18" t="s">
        <v>459</v>
      </c>
      <c r="B67" s="19" t="str">
        <f>VLOOKUP(Salida[[#This Row],[Código]],Inventario[],2,FALSE)</f>
        <v>INTER MIAMI NIÑO NEGRO</v>
      </c>
      <c r="C67" s="4">
        <v>1</v>
      </c>
      <c r="D67" s="4" t="s">
        <v>413</v>
      </c>
      <c r="E67" s="5">
        <v>35000</v>
      </c>
      <c r="F67" s="5">
        <f t="shared" si="1"/>
        <v>35000</v>
      </c>
      <c r="G67" s="4" t="s">
        <v>407</v>
      </c>
      <c r="H67" s="34">
        <v>46039</v>
      </c>
      <c r="I67" s="20" t="s">
        <v>408</v>
      </c>
    </row>
    <row r="68" spans="1:9" x14ac:dyDescent="0.3">
      <c r="A68" s="18" t="s">
        <v>311</v>
      </c>
      <c r="B68" s="19" t="str">
        <f>VLOOKUP(Salida[[#This Row],[Código]],Inventario[],2,FALSE)</f>
        <v xml:space="preserve">BARCA NIÑO </v>
      </c>
      <c r="C68" s="4">
        <v>1</v>
      </c>
      <c r="D68" s="4" t="s">
        <v>413</v>
      </c>
      <c r="E68" s="5">
        <v>35000</v>
      </c>
      <c r="F68" s="5">
        <f t="shared" si="1"/>
        <v>35000</v>
      </c>
      <c r="G68" s="4" t="s">
        <v>407</v>
      </c>
      <c r="H68" s="34">
        <v>46039</v>
      </c>
      <c r="I68" s="20" t="s">
        <v>408</v>
      </c>
    </row>
    <row r="69" spans="1:9" x14ac:dyDescent="0.3">
      <c r="A69" s="18" t="s">
        <v>380</v>
      </c>
      <c r="B69" s="19" t="str">
        <f>VLOOKUP(Salida[[#This Row],[Código]],Inventario[],2,FALSE)</f>
        <v>SUDADERA NIÑO 100 AÑOS</v>
      </c>
      <c r="C69" s="4">
        <v>1</v>
      </c>
      <c r="D69" s="4" t="s">
        <v>410</v>
      </c>
      <c r="E69" s="5">
        <v>130000</v>
      </c>
      <c r="F69" s="5">
        <f t="shared" si="1"/>
        <v>130000</v>
      </c>
      <c r="G69" s="4" t="s">
        <v>407</v>
      </c>
      <c r="H69" s="34">
        <v>46039</v>
      </c>
      <c r="I69" s="20" t="s">
        <v>408</v>
      </c>
    </row>
    <row r="70" spans="1:9" x14ac:dyDescent="0.3">
      <c r="A70" s="18" t="s">
        <v>365</v>
      </c>
      <c r="B70" s="19" t="str">
        <f>VLOOKUP(Salida[[#This Row],[Código]],Inventario[],2,FALSE)</f>
        <v>MILAN UNIFORME NEGRO 2007</v>
      </c>
      <c r="C70" s="4">
        <v>1</v>
      </c>
      <c r="D70" s="4" t="s">
        <v>412</v>
      </c>
      <c r="E70" s="5">
        <v>45000</v>
      </c>
      <c r="F70" s="5">
        <f t="shared" si="1"/>
        <v>45000</v>
      </c>
      <c r="G70" s="4" t="s">
        <v>407</v>
      </c>
      <c r="H70" s="34">
        <v>46039</v>
      </c>
      <c r="I70" s="20" t="s">
        <v>408</v>
      </c>
    </row>
    <row r="71" spans="1:9" x14ac:dyDescent="0.3">
      <c r="A71" s="18" t="s">
        <v>458</v>
      </c>
      <c r="B71" s="19" t="str">
        <f>VLOOKUP(Salida[[#This Row],[Código]],Inventario[],2,FALSE)</f>
        <v>MILLOS ROSADA NIÑO</v>
      </c>
      <c r="C71" s="4">
        <v>1</v>
      </c>
      <c r="D71" s="4" t="s">
        <v>410</v>
      </c>
      <c r="E71" s="5">
        <v>45000</v>
      </c>
      <c r="F71" s="5">
        <f t="shared" si="1"/>
        <v>45000</v>
      </c>
      <c r="G71" s="4"/>
      <c r="H71" s="34">
        <v>46039</v>
      </c>
      <c r="I71" s="20" t="s">
        <v>489</v>
      </c>
    </row>
    <row r="72" spans="1:9" x14ac:dyDescent="0.3">
      <c r="A72" s="18" t="s">
        <v>321</v>
      </c>
      <c r="B72" s="19" t="str">
        <f>VLOOKUP(Salida[[#This Row],[Código]],Inventario[],2,FALSE)</f>
        <v>ARGENTINA 2026</v>
      </c>
      <c r="C72" s="4">
        <v>1</v>
      </c>
      <c r="D72" s="4" t="s">
        <v>411</v>
      </c>
      <c r="E72" s="5">
        <v>75000</v>
      </c>
      <c r="F72" s="5">
        <f t="shared" si="1"/>
        <v>75000</v>
      </c>
      <c r="G72" s="4"/>
      <c r="H72" s="34">
        <v>46039</v>
      </c>
      <c r="I72" s="20" t="s">
        <v>489</v>
      </c>
    </row>
    <row r="73" spans="1:9" x14ac:dyDescent="0.3">
      <c r="A73" s="18" t="s">
        <v>274</v>
      </c>
      <c r="B73" s="19" t="str">
        <f>VLOOKUP(Salida[[#This Row],[Código]],Inventario[],2,FALSE)</f>
        <v>MILLOS FALCAO</v>
      </c>
      <c r="C73" s="4">
        <v>1</v>
      </c>
      <c r="D73" s="4" t="s">
        <v>411</v>
      </c>
      <c r="E73" s="5">
        <v>38000</v>
      </c>
      <c r="F73" s="5">
        <f t="shared" si="1"/>
        <v>38000</v>
      </c>
      <c r="G73" s="4"/>
      <c r="H73" s="34">
        <v>46039</v>
      </c>
      <c r="I73" s="20" t="s">
        <v>489</v>
      </c>
    </row>
    <row r="74" spans="1:9" x14ac:dyDescent="0.3">
      <c r="A74" s="18" t="s">
        <v>290</v>
      </c>
      <c r="B74" s="19" t="str">
        <f>VLOOKUP(Salida[[#This Row],[Código]],Inventario[],2,FALSE)</f>
        <v>REAL 2024 BLANCA</v>
      </c>
      <c r="C74" s="4">
        <v>1</v>
      </c>
      <c r="D74" s="4" t="s">
        <v>412</v>
      </c>
      <c r="E74" s="5">
        <v>35000</v>
      </c>
      <c r="F74" s="5">
        <f t="shared" si="1"/>
        <v>35000</v>
      </c>
      <c r="G74" s="4"/>
      <c r="H74" s="34">
        <v>46039</v>
      </c>
      <c r="I74" s="20" t="s">
        <v>489</v>
      </c>
    </row>
    <row r="75" spans="1:9" x14ac:dyDescent="0.3">
      <c r="A75" s="18" t="s">
        <v>460</v>
      </c>
      <c r="B75" s="19" t="str">
        <f>VLOOKUP(Salida[[#This Row],[Código]],Inventario[],2,FALSE)</f>
        <v>COL REMAKE</v>
      </c>
      <c r="C75" s="4">
        <v>2</v>
      </c>
      <c r="D75" s="4" t="s">
        <v>410</v>
      </c>
      <c r="E75" s="5">
        <v>40000</v>
      </c>
      <c r="F75" s="5">
        <f t="shared" si="1"/>
        <v>80000</v>
      </c>
      <c r="G75" s="4"/>
      <c r="H75" s="34">
        <v>46039</v>
      </c>
      <c r="I75" s="20" t="s">
        <v>489</v>
      </c>
    </row>
    <row r="76" spans="1:9" x14ac:dyDescent="0.3">
      <c r="A76" s="18" t="s">
        <v>460</v>
      </c>
      <c r="B76" s="19" t="str">
        <f>VLOOKUP(Salida[[#This Row],[Código]],Inventario[],2,FALSE)</f>
        <v>COL REMAKE</v>
      </c>
      <c r="C76" s="4">
        <v>1</v>
      </c>
      <c r="D76" s="4" t="s">
        <v>411</v>
      </c>
      <c r="E76" s="5">
        <v>40000</v>
      </c>
      <c r="F76" s="5">
        <f t="shared" si="1"/>
        <v>40000</v>
      </c>
      <c r="G76" s="4"/>
      <c r="H76" s="34">
        <v>46039</v>
      </c>
      <c r="I76" s="20" t="s">
        <v>489</v>
      </c>
    </row>
    <row r="77" spans="1:9" x14ac:dyDescent="0.3">
      <c r="A77" s="18" t="s">
        <v>48</v>
      </c>
      <c r="B77" s="19" t="str">
        <f>VLOOKUP(Salida[[#This Row],[Código]],Inventario[],2,FALSE)</f>
        <v xml:space="preserve">COL CENTENARIO NEGRA MUJER </v>
      </c>
      <c r="C77" s="4">
        <v>1</v>
      </c>
      <c r="D77" s="4" t="s">
        <v>410</v>
      </c>
      <c r="E77" s="5">
        <v>45000</v>
      </c>
      <c r="F77" s="5">
        <f t="shared" si="1"/>
        <v>45000</v>
      </c>
      <c r="G77" s="4"/>
      <c r="H77" s="34">
        <v>46039</v>
      </c>
      <c r="I77" s="20" t="s">
        <v>489</v>
      </c>
    </row>
    <row r="78" spans="1:9" x14ac:dyDescent="0.3">
      <c r="A78" s="18" t="s">
        <v>48</v>
      </c>
      <c r="B78" s="19" t="str">
        <f>VLOOKUP(Salida[[#This Row],[Código]],Inventario[],2,FALSE)</f>
        <v xml:space="preserve">COL CENTENARIO NEGRA MUJER </v>
      </c>
      <c r="C78" s="4">
        <v>1</v>
      </c>
      <c r="D78" s="4" t="s">
        <v>411</v>
      </c>
      <c r="E78" s="5">
        <v>45000</v>
      </c>
      <c r="F78" s="5">
        <f t="shared" si="1"/>
        <v>45000</v>
      </c>
      <c r="G78" s="4"/>
      <c r="H78" s="34">
        <v>46039</v>
      </c>
      <c r="I78" s="20" t="s">
        <v>489</v>
      </c>
    </row>
    <row r="79" spans="1:9" x14ac:dyDescent="0.3">
      <c r="A79" s="18" t="s">
        <v>39</v>
      </c>
      <c r="B79" s="19" t="str">
        <f>VLOOKUP(Salida[[#This Row],[Código]],Inventario[],2,FALSE)</f>
        <v>COL 2026 AMARILLA 1.1 MUJER</v>
      </c>
      <c r="C79" s="4">
        <v>1</v>
      </c>
      <c r="D79" s="4" t="s">
        <v>410</v>
      </c>
      <c r="E79" s="5">
        <v>55000</v>
      </c>
      <c r="F79" s="5">
        <f t="shared" si="1"/>
        <v>55000</v>
      </c>
      <c r="G79" s="4"/>
      <c r="H79" s="34">
        <v>46039</v>
      </c>
      <c r="I79" s="20" t="s">
        <v>489</v>
      </c>
    </row>
    <row r="80" spans="1:9" x14ac:dyDescent="0.3">
      <c r="A80" s="18" t="s">
        <v>45</v>
      </c>
      <c r="B80" s="19" t="str">
        <f>VLOOKUP(Salida[[#This Row],[Código]],Inventario[],2,FALSE)</f>
        <v xml:space="preserve">COL CENTENARIO BLANCA HOMBRE 1.1 </v>
      </c>
      <c r="C80" s="4">
        <v>1</v>
      </c>
      <c r="D80" s="4" t="s">
        <v>410</v>
      </c>
      <c r="E80" s="5">
        <v>35000</v>
      </c>
      <c r="F80" s="5">
        <f t="shared" si="1"/>
        <v>35000</v>
      </c>
      <c r="G80" s="4"/>
      <c r="H80" s="34">
        <v>46039</v>
      </c>
      <c r="I80" s="20" t="s">
        <v>489</v>
      </c>
    </row>
    <row r="81" spans="1:9" x14ac:dyDescent="0.3">
      <c r="A81" s="18" t="s">
        <v>276</v>
      </c>
      <c r="B81" s="19" t="str">
        <f>VLOOKUP(Salida[[#This Row],[Código]],Inventario[],2,FALSE)</f>
        <v xml:space="preserve">MILLOS NEGRA </v>
      </c>
      <c r="C81" s="4">
        <v>1</v>
      </c>
      <c r="D81" s="4" t="s">
        <v>411</v>
      </c>
      <c r="E81" s="5">
        <v>38000</v>
      </c>
      <c r="F81" s="5">
        <f t="shared" si="1"/>
        <v>38000</v>
      </c>
      <c r="G81" s="4"/>
      <c r="H81" s="34">
        <v>46039</v>
      </c>
      <c r="I81" s="20" t="s">
        <v>489</v>
      </c>
    </row>
    <row r="82" spans="1:9" x14ac:dyDescent="0.3">
      <c r="A82" s="18" t="s">
        <v>38</v>
      </c>
      <c r="B82" s="19" t="str">
        <f>VLOOKUP(Salida[[#This Row],[Código]],Inventario[],2,FALSE)</f>
        <v xml:space="preserve">COL 2026 AMARILLA 1.1 HOMBRE </v>
      </c>
      <c r="C82" s="4">
        <v>2</v>
      </c>
      <c r="D82" s="4" t="s">
        <v>411</v>
      </c>
      <c r="E82" s="5">
        <v>55000</v>
      </c>
      <c r="F82" s="5">
        <f t="shared" si="1"/>
        <v>110000</v>
      </c>
      <c r="G82" s="4"/>
      <c r="H82" s="34">
        <v>46039</v>
      </c>
      <c r="I82" s="20" t="s">
        <v>489</v>
      </c>
    </row>
    <row r="83" spans="1:9" x14ac:dyDescent="0.3">
      <c r="A83" s="18" t="s">
        <v>39</v>
      </c>
      <c r="B83" s="19" t="str">
        <f>VLOOKUP(Salida[[#This Row],[Código]],Inventario[],2,FALSE)</f>
        <v>COL 2026 AMARILLA 1.1 MUJER</v>
      </c>
      <c r="C83" s="4">
        <v>1</v>
      </c>
      <c r="D83" s="4" t="s">
        <v>410</v>
      </c>
      <c r="E83" s="5">
        <v>55000</v>
      </c>
      <c r="F83" s="5">
        <f t="shared" si="1"/>
        <v>55000</v>
      </c>
      <c r="G83" s="4"/>
      <c r="H83" s="34">
        <v>46039</v>
      </c>
      <c r="I83" s="20" t="s">
        <v>489</v>
      </c>
    </row>
    <row r="84" spans="1:9" x14ac:dyDescent="0.3">
      <c r="A84" s="18" t="s">
        <v>43</v>
      </c>
      <c r="B84" s="19" t="str">
        <f>VLOOKUP(Salida[[#This Row],[Código]],Inventario[],2,FALSE)</f>
        <v xml:space="preserve">COL CENTENARIO BLANCA HOMBRE </v>
      </c>
      <c r="C84" s="4">
        <v>1</v>
      </c>
      <c r="D84" s="4" t="s">
        <v>410</v>
      </c>
      <c r="E84" s="5">
        <v>35000</v>
      </c>
      <c r="F84" s="5">
        <f t="shared" si="1"/>
        <v>35000</v>
      </c>
      <c r="G84" s="4"/>
      <c r="H84" s="34">
        <v>46039</v>
      </c>
      <c r="I84" s="20" t="s">
        <v>489</v>
      </c>
    </row>
    <row r="85" spans="1:9" x14ac:dyDescent="0.3">
      <c r="A85" s="18" t="s">
        <v>388</v>
      </c>
      <c r="B85" s="19" t="str">
        <f>VLOOKUP(Salida[[#This Row],[Código]],Inventario[],2,FALSE)</f>
        <v>NFL</v>
      </c>
      <c r="C85" s="4">
        <v>1</v>
      </c>
      <c r="D85" s="4" t="s">
        <v>411</v>
      </c>
      <c r="E85" s="5">
        <v>80000</v>
      </c>
      <c r="F85" s="5">
        <f t="shared" si="1"/>
        <v>80000</v>
      </c>
      <c r="G85" s="4"/>
      <c r="H85" s="34">
        <v>46039</v>
      </c>
      <c r="I85" s="20" t="s">
        <v>489</v>
      </c>
    </row>
    <row r="86" spans="1:9" x14ac:dyDescent="0.3">
      <c r="A86" s="18" t="s">
        <v>377</v>
      </c>
      <c r="B86" s="19" t="str">
        <f>VLOOKUP(Salida[[#This Row],[Código]],Inventario[],2,FALSE)</f>
        <v>SEDA FRIA</v>
      </c>
      <c r="C86" s="4">
        <v>1</v>
      </c>
      <c r="D86" s="4" t="s">
        <v>413</v>
      </c>
      <c r="E86" s="5">
        <v>60000</v>
      </c>
      <c r="F86" s="5">
        <f t="shared" si="1"/>
        <v>60000</v>
      </c>
      <c r="G86" s="4"/>
      <c r="H86" s="34">
        <v>46039</v>
      </c>
      <c r="I86" s="20" t="s">
        <v>408</v>
      </c>
    </row>
    <row r="87" spans="1:9" x14ac:dyDescent="0.3">
      <c r="A87" s="18" t="s">
        <v>324</v>
      </c>
      <c r="B87" s="19" t="str">
        <f>VLOOKUP(Salida[[#This Row],[Código]],Inventario[],2,FALSE)</f>
        <v>ARGENTINA 2025 NIÑO LOCAL</v>
      </c>
      <c r="C87" s="4">
        <v>1</v>
      </c>
      <c r="D87" s="4" t="s">
        <v>413</v>
      </c>
      <c r="E87" s="5">
        <v>38000</v>
      </c>
      <c r="F87" s="5">
        <f t="shared" si="1"/>
        <v>38000</v>
      </c>
      <c r="G87" s="4"/>
      <c r="H87" s="34">
        <v>46039</v>
      </c>
      <c r="I87" s="20" t="s">
        <v>408</v>
      </c>
    </row>
    <row r="88" spans="1:9" x14ac:dyDescent="0.3">
      <c r="A88" s="18" t="s">
        <v>422</v>
      </c>
      <c r="B88" s="19" t="str">
        <f>VLOOKUP(Salida[[#This Row],[Código]],Inventario[],2,FALSE)</f>
        <v>CAJAS COLOMBIA TOP</v>
      </c>
      <c r="C88" s="4">
        <v>6</v>
      </c>
      <c r="D88" s="4" t="s">
        <v>62</v>
      </c>
      <c r="E88" s="5">
        <v>3500</v>
      </c>
      <c r="F88" s="5">
        <f t="shared" si="1"/>
        <v>21000</v>
      </c>
      <c r="G88" s="4"/>
      <c r="H88" s="34">
        <v>46039</v>
      </c>
      <c r="I88" s="20" t="s">
        <v>489</v>
      </c>
    </row>
    <row r="89" spans="1:9" x14ac:dyDescent="0.3">
      <c r="A89" s="18" t="s">
        <v>461</v>
      </c>
      <c r="B89" s="19" t="str">
        <f>VLOOKUP(Salida[[#This Row],[Código]],Inventario[],2,FALSE)</f>
        <v>CALI</v>
      </c>
      <c r="C89" s="4">
        <v>1</v>
      </c>
      <c r="D89" s="4" t="s">
        <v>412</v>
      </c>
      <c r="E89" s="5">
        <v>40000</v>
      </c>
      <c r="F89" s="5">
        <f t="shared" si="1"/>
        <v>40000</v>
      </c>
      <c r="G89" s="4"/>
      <c r="H89" s="34">
        <v>46039</v>
      </c>
      <c r="I89" s="20" t="s">
        <v>489</v>
      </c>
    </row>
    <row r="90" spans="1:9" x14ac:dyDescent="0.3">
      <c r="A90" s="18" t="s">
        <v>371</v>
      </c>
      <c r="B90" s="19" t="str">
        <f>VLOOKUP(Salida[[#This Row],[Código]],Inventario[],2,FALSE)</f>
        <v>MUSCULOSA REAL</v>
      </c>
      <c r="C90" s="4">
        <v>1</v>
      </c>
      <c r="D90" s="4" t="s">
        <v>411</v>
      </c>
      <c r="E90" s="5">
        <v>42000</v>
      </c>
      <c r="F90" s="5">
        <f t="shared" si="1"/>
        <v>42000</v>
      </c>
      <c r="G90" s="4"/>
      <c r="H90" s="34">
        <v>46039</v>
      </c>
      <c r="I90" s="20" t="s">
        <v>489</v>
      </c>
    </row>
    <row r="91" spans="1:9" x14ac:dyDescent="0.3">
      <c r="A91" s="18" t="s">
        <v>269</v>
      </c>
      <c r="B91" s="19" t="str">
        <f>VLOOKUP(Salida[[#This Row],[Código]],Inventario[],2,FALSE)</f>
        <v>MILLOS 2025-2026 SEGUNDA EQUIPACIÓN HOMBRE</v>
      </c>
      <c r="C91" s="4">
        <v>1</v>
      </c>
      <c r="D91" s="4" t="s">
        <v>411</v>
      </c>
      <c r="E91" s="5">
        <v>50000</v>
      </c>
      <c r="F91" s="5">
        <v>50000</v>
      </c>
      <c r="G91" s="4"/>
      <c r="H91" s="34">
        <v>46039</v>
      </c>
      <c r="I91" s="20" t="s">
        <v>489</v>
      </c>
    </row>
    <row r="92" spans="1:9" x14ac:dyDescent="0.3">
      <c r="A92" s="18" t="s">
        <v>328</v>
      </c>
      <c r="B92" s="19" t="str">
        <f>VLOOKUP(Salida[[#This Row],[Código]],Inventario[],2,FALSE)</f>
        <v>PSG</v>
      </c>
      <c r="C92" s="4">
        <v>1</v>
      </c>
      <c r="D92" s="4" t="s">
        <v>411</v>
      </c>
      <c r="E92" s="5">
        <v>0</v>
      </c>
      <c r="F92" s="5">
        <f t="shared" si="1"/>
        <v>0</v>
      </c>
      <c r="G92" s="4"/>
      <c r="H92" s="34">
        <v>46039</v>
      </c>
      <c r="I92" s="20" t="s">
        <v>489</v>
      </c>
    </row>
    <row r="93" spans="1:9" x14ac:dyDescent="0.3">
      <c r="A93" s="18" t="s">
        <v>461</v>
      </c>
      <c r="B93" s="19" t="str">
        <f>VLOOKUP(Salida[[#This Row],[Código]],Inventario[],2,FALSE)</f>
        <v>CALI</v>
      </c>
      <c r="C93" s="4">
        <v>1</v>
      </c>
      <c r="D93" s="4" t="s">
        <v>410</v>
      </c>
      <c r="E93" s="5">
        <v>0</v>
      </c>
      <c r="F93" s="5">
        <f t="shared" si="1"/>
        <v>0</v>
      </c>
      <c r="G93" s="4"/>
      <c r="H93" s="34">
        <v>46039</v>
      </c>
      <c r="I93" s="20" t="s">
        <v>489</v>
      </c>
    </row>
    <row r="94" spans="1:9" x14ac:dyDescent="0.3">
      <c r="A94" s="18" t="s">
        <v>43</v>
      </c>
      <c r="B94" s="19" t="str">
        <f>VLOOKUP(Salida[[#This Row],[Código]],Inventario[],2,FALSE)</f>
        <v xml:space="preserve">COL CENTENARIO BLANCA HOMBRE </v>
      </c>
      <c r="C94" s="4">
        <v>1</v>
      </c>
      <c r="D94" s="4" t="s">
        <v>410</v>
      </c>
      <c r="E94" s="5">
        <v>0</v>
      </c>
      <c r="F94" s="5">
        <f t="shared" si="1"/>
        <v>0</v>
      </c>
      <c r="G94" s="4"/>
      <c r="H94" s="34">
        <v>46039</v>
      </c>
      <c r="I94" s="20" t="s">
        <v>489</v>
      </c>
    </row>
    <row r="95" spans="1:9" x14ac:dyDescent="0.3">
      <c r="A95" s="18" t="s">
        <v>38</v>
      </c>
      <c r="B95" s="19" t="str">
        <f>VLOOKUP(Salida[[#This Row],[Código]],Inventario[],2,FALSE)</f>
        <v xml:space="preserve">COL 2026 AMARILLA 1.1 HOMBRE </v>
      </c>
      <c r="C95" s="4">
        <v>1</v>
      </c>
      <c r="D95" s="4" t="s">
        <v>411</v>
      </c>
      <c r="E95" s="5">
        <v>0</v>
      </c>
      <c r="F95" s="5">
        <f t="shared" si="1"/>
        <v>0</v>
      </c>
      <c r="G95" s="4"/>
      <c r="H95" s="34">
        <v>46039</v>
      </c>
      <c r="I95" s="20" t="s">
        <v>489</v>
      </c>
    </row>
    <row r="96" spans="1:9" x14ac:dyDescent="0.3">
      <c r="A96" s="18" t="s">
        <v>305</v>
      </c>
      <c r="B96" s="19" t="str">
        <f>VLOOKUP(Salida[[#This Row],[Código]],Inventario[],2,FALSE)</f>
        <v>BARCA 125</v>
      </c>
      <c r="C96" s="4">
        <v>1</v>
      </c>
      <c r="D96" s="4" t="s">
        <v>410</v>
      </c>
      <c r="E96" s="5">
        <v>0</v>
      </c>
      <c r="F96" s="5">
        <f t="shared" si="1"/>
        <v>0</v>
      </c>
      <c r="G96" s="4"/>
      <c r="H96" s="34">
        <v>46039</v>
      </c>
      <c r="I96" s="20" t="s">
        <v>489</v>
      </c>
    </row>
    <row r="97" spans="1:9" x14ac:dyDescent="0.3">
      <c r="A97" s="18" t="s">
        <v>275</v>
      </c>
      <c r="B97" s="19" t="str">
        <f>VLOOKUP(Salida[[#This Row],[Código]],Inventario[],2,FALSE)</f>
        <v xml:space="preserve">MILLOS UNIFORME </v>
      </c>
      <c r="C97" s="4">
        <v>1</v>
      </c>
      <c r="D97" s="4" t="s">
        <v>411</v>
      </c>
      <c r="E97" s="5">
        <v>0</v>
      </c>
      <c r="F97" s="5">
        <f t="shared" si="1"/>
        <v>0</v>
      </c>
      <c r="G97" s="4"/>
      <c r="H97" s="34">
        <v>46039</v>
      </c>
      <c r="I97" s="20" t="s">
        <v>489</v>
      </c>
    </row>
    <row r="98" spans="1:9" x14ac:dyDescent="0.3">
      <c r="A98" s="18" t="s">
        <v>58</v>
      </c>
      <c r="B98" s="19" t="str">
        <f>VLOOKUP(Salida[[#This Row],[Código]],Inventario[],2,FALSE)</f>
        <v>COL GOLDEN BLACK  HOMBRE</v>
      </c>
      <c r="C98" s="4">
        <v>1</v>
      </c>
      <c r="D98" s="4" t="s">
        <v>410</v>
      </c>
      <c r="E98" s="5">
        <v>0</v>
      </c>
      <c r="F98" s="5">
        <f t="shared" si="1"/>
        <v>0</v>
      </c>
      <c r="G98" s="4"/>
      <c r="H98" s="34">
        <v>46039</v>
      </c>
      <c r="I98" s="20" t="s">
        <v>489</v>
      </c>
    </row>
    <row r="99" spans="1:9" x14ac:dyDescent="0.3">
      <c r="A99" s="18" t="s">
        <v>59</v>
      </c>
      <c r="B99" s="19" t="str">
        <f>VLOOKUP(Salida[[#This Row],[Código]],Inventario[],2,FALSE)</f>
        <v>COL GOLDEN BLACK  MUJER</v>
      </c>
      <c r="C99" s="4">
        <v>1</v>
      </c>
      <c r="D99" s="4" t="s">
        <v>411</v>
      </c>
      <c r="E99" s="5">
        <v>0</v>
      </c>
      <c r="F99" s="5">
        <f t="shared" si="1"/>
        <v>0</v>
      </c>
      <c r="G99" s="4"/>
      <c r="H99" s="34">
        <v>46039</v>
      </c>
      <c r="I99" s="20" t="s">
        <v>489</v>
      </c>
    </row>
    <row r="100" spans="1:9" x14ac:dyDescent="0.3">
      <c r="A100" s="18" t="s">
        <v>42</v>
      </c>
      <c r="B100" s="19" t="str">
        <f>VLOOKUP(Salida[[#This Row],[Código]],Inventario[],2,FALSE)</f>
        <v>COL 2026 AMARILLA FAN MUJER</v>
      </c>
      <c r="C100" s="4">
        <v>2</v>
      </c>
      <c r="D100" s="4" t="s">
        <v>412</v>
      </c>
      <c r="E100" s="5">
        <v>0</v>
      </c>
      <c r="F100" s="5">
        <f t="shared" si="1"/>
        <v>0</v>
      </c>
      <c r="G100" s="4"/>
      <c r="H100" s="34">
        <v>46039</v>
      </c>
      <c r="I100" s="20" t="s">
        <v>489</v>
      </c>
    </row>
    <row r="101" spans="1:9" x14ac:dyDescent="0.3">
      <c r="A101" s="18" t="s">
        <v>379</v>
      </c>
      <c r="B101" s="19" t="str">
        <f>VLOOKUP(Salida[[#This Row],[Código]],Inventario[],2,FALSE)</f>
        <v>SUDADERA ADULTO</v>
      </c>
      <c r="C101" s="4">
        <v>2</v>
      </c>
      <c r="D101" s="4" t="s">
        <v>405</v>
      </c>
      <c r="E101" s="5">
        <v>120000</v>
      </c>
      <c r="F101" s="5">
        <f t="shared" si="1"/>
        <v>240000</v>
      </c>
      <c r="G101" s="4" t="s">
        <v>406</v>
      </c>
      <c r="H101" s="34">
        <v>46040</v>
      </c>
      <c r="I101" s="20" t="s">
        <v>408</v>
      </c>
    </row>
    <row r="102" spans="1:9" x14ac:dyDescent="0.3">
      <c r="A102" s="18" t="s">
        <v>38</v>
      </c>
      <c r="B102" s="19" t="str">
        <f>VLOOKUP(Salida[[#This Row],[Código]],Inventario[],2,FALSE)</f>
        <v xml:space="preserve">COL 2026 AMARILLA 1.1 HOMBRE </v>
      </c>
      <c r="C102" s="4">
        <v>2</v>
      </c>
      <c r="D102" s="4" t="s">
        <v>411</v>
      </c>
      <c r="E102" s="5">
        <v>0</v>
      </c>
      <c r="F102" s="5">
        <f t="shared" si="1"/>
        <v>0</v>
      </c>
      <c r="G102" s="4"/>
      <c r="H102" s="34">
        <v>46040</v>
      </c>
      <c r="I102" s="20" t="s">
        <v>489</v>
      </c>
    </row>
    <row r="103" spans="1:9" x14ac:dyDescent="0.3">
      <c r="A103" s="18" t="s">
        <v>378</v>
      </c>
      <c r="B103" s="19" t="str">
        <f>VLOOKUP(Salida[[#This Row],[Código]],Inventario[],2,FALSE)</f>
        <v xml:space="preserve">SEDA FRIA PREMIUN </v>
      </c>
      <c r="C103" s="4">
        <v>2</v>
      </c>
      <c r="D103" s="4" t="s">
        <v>412</v>
      </c>
      <c r="E103" s="5">
        <v>65000</v>
      </c>
      <c r="F103" s="5">
        <f t="shared" si="1"/>
        <v>130000</v>
      </c>
      <c r="G103" s="4" t="s">
        <v>407</v>
      </c>
      <c r="H103" s="34">
        <v>46040</v>
      </c>
      <c r="I103" s="20" t="s">
        <v>408</v>
      </c>
    </row>
    <row r="104" spans="1:9" x14ac:dyDescent="0.3">
      <c r="A104" s="18" t="s">
        <v>45</v>
      </c>
      <c r="B104" s="19" t="str">
        <f>VLOOKUP(Salida[[#This Row],[Código]],Inventario[],2,FALSE)</f>
        <v xml:space="preserve">COL CENTENARIO BLANCA HOMBRE 1.1 </v>
      </c>
      <c r="C104" s="4">
        <v>1</v>
      </c>
      <c r="D104" s="4" t="s">
        <v>411</v>
      </c>
      <c r="E104" s="5">
        <v>50000</v>
      </c>
      <c r="F104" s="5">
        <f t="shared" si="1"/>
        <v>50000</v>
      </c>
      <c r="G104" s="4" t="s">
        <v>407</v>
      </c>
      <c r="H104" s="34">
        <v>46041</v>
      </c>
      <c r="I104" s="20" t="s">
        <v>489</v>
      </c>
    </row>
    <row r="105" spans="1:9" x14ac:dyDescent="0.3">
      <c r="A105" s="18" t="s">
        <v>44</v>
      </c>
      <c r="B105" s="19" t="str">
        <f>VLOOKUP(Salida[[#This Row],[Código]],Inventario[],2,FALSE)</f>
        <v xml:space="preserve">COL CENTENARIO NEGRA HOMBRE </v>
      </c>
      <c r="C105" s="4">
        <v>1</v>
      </c>
      <c r="D105" s="4" t="s">
        <v>410</v>
      </c>
      <c r="E105" s="5">
        <v>45000</v>
      </c>
      <c r="F105" s="5">
        <f t="shared" si="1"/>
        <v>45000</v>
      </c>
      <c r="G105" s="4" t="s">
        <v>407</v>
      </c>
      <c r="H105" s="34">
        <v>46041</v>
      </c>
      <c r="I105" s="20" t="s">
        <v>489</v>
      </c>
    </row>
    <row r="106" spans="1:9" x14ac:dyDescent="0.3">
      <c r="A106" s="18" t="s">
        <v>44</v>
      </c>
      <c r="B106" s="19" t="str">
        <f>VLOOKUP(Salida[[#This Row],[Código]],Inventario[],2,FALSE)</f>
        <v xml:space="preserve">COL CENTENARIO NEGRA HOMBRE </v>
      </c>
      <c r="C106" s="4">
        <v>1</v>
      </c>
      <c r="D106" s="4" t="s">
        <v>411</v>
      </c>
      <c r="E106" s="5">
        <v>45000</v>
      </c>
      <c r="F106" s="5">
        <f t="shared" si="1"/>
        <v>45000</v>
      </c>
      <c r="G106" s="4" t="s">
        <v>407</v>
      </c>
      <c r="H106" s="34">
        <v>46041</v>
      </c>
      <c r="I106" s="20" t="s">
        <v>489</v>
      </c>
    </row>
    <row r="107" spans="1:9" x14ac:dyDescent="0.3">
      <c r="A107" s="18" t="s">
        <v>44</v>
      </c>
      <c r="B107" s="19" t="str">
        <f>VLOOKUP(Salida[[#This Row],[Código]],Inventario[],2,FALSE)</f>
        <v xml:space="preserve">COL CENTENARIO NEGRA HOMBRE </v>
      </c>
      <c r="C107" s="4">
        <v>2</v>
      </c>
      <c r="D107" s="4" t="s">
        <v>412</v>
      </c>
      <c r="E107" s="5">
        <v>45000</v>
      </c>
      <c r="F107" s="5">
        <f t="shared" si="1"/>
        <v>90000</v>
      </c>
      <c r="G107" s="4" t="s">
        <v>407</v>
      </c>
      <c r="H107" s="34">
        <v>46041</v>
      </c>
      <c r="I107" s="20" t="s">
        <v>489</v>
      </c>
    </row>
    <row r="108" spans="1:9" x14ac:dyDescent="0.3">
      <c r="A108" s="18" t="s">
        <v>48</v>
      </c>
      <c r="B108" s="19" t="str">
        <f>VLOOKUP(Salida[[#This Row],[Código]],Inventario[],2,FALSE)</f>
        <v xml:space="preserve">COL CENTENARIO NEGRA MUJER </v>
      </c>
      <c r="C108" s="4">
        <v>1</v>
      </c>
      <c r="D108" s="4" t="s">
        <v>411</v>
      </c>
      <c r="E108" s="5">
        <v>45000</v>
      </c>
      <c r="F108" s="5">
        <f t="shared" si="1"/>
        <v>45000</v>
      </c>
      <c r="G108" s="4" t="s">
        <v>407</v>
      </c>
      <c r="H108" s="34">
        <v>46041</v>
      </c>
      <c r="I108" s="20" t="s">
        <v>489</v>
      </c>
    </row>
    <row r="109" spans="1:9" x14ac:dyDescent="0.3">
      <c r="A109" s="18" t="s">
        <v>238</v>
      </c>
      <c r="B109" s="19" t="str">
        <f>VLOOKUP(Salida[[#This Row],[Código]],Inventario[],2,FALSE)</f>
        <v>COL ITALIA 90 AMARILLA</v>
      </c>
      <c r="C109" s="4">
        <v>1</v>
      </c>
      <c r="D109" s="4" t="s">
        <v>411</v>
      </c>
      <c r="E109" s="5">
        <v>70000</v>
      </c>
      <c r="F109" s="5">
        <f t="shared" si="1"/>
        <v>70000</v>
      </c>
      <c r="G109" s="4" t="s">
        <v>407</v>
      </c>
      <c r="H109" s="34">
        <v>46041</v>
      </c>
      <c r="I109" s="20" t="s">
        <v>489</v>
      </c>
    </row>
    <row r="110" spans="1:9" x14ac:dyDescent="0.3">
      <c r="A110" s="18" t="s">
        <v>42</v>
      </c>
      <c r="B110" s="19" t="str">
        <f>VLOOKUP(Salida[[#This Row],[Código]],Inventario[],2,FALSE)</f>
        <v>COL 2026 AMARILLA FAN MUJER</v>
      </c>
      <c r="C110" s="4">
        <v>1</v>
      </c>
      <c r="D110" s="4" t="s">
        <v>410</v>
      </c>
      <c r="E110" s="5">
        <v>40000</v>
      </c>
      <c r="F110" s="5">
        <f t="shared" si="1"/>
        <v>40000</v>
      </c>
      <c r="G110" s="4" t="s">
        <v>406</v>
      </c>
      <c r="H110" s="34">
        <v>46041</v>
      </c>
      <c r="I110" s="20" t="s">
        <v>489</v>
      </c>
    </row>
    <row r="111" spans="1:9" x14ac:dyDescent="0.3">
      <c r="A111" s="18" t="s">
        <v>38</v>
      </c>
      <c r="B111" s="19" t="str">
        <f>VLOOKUP(Salida[[#This Row],[Código]],Inventario[],2,FALSE)</f>
        <v xml:space="preserve">COL 2026 AMARILLA 1.1 HOMBRE </v>
      </c>
      <c r="C111" s="4">
        <v>2</v>
      </c>
      <c r="D111" s="4" t="s">
        <v>405</v>
      </c>
      <c r="E111" s="5">
        <v>45000</v>
      </c>
      <c r="F111" s="5">
        <f t="shared" si="1"/>
        <v>90000</v>
      </c>
      <c r="G111" s="4" t="s">
        <v>407</v>
      </c>
      <c r="H111" s="34">
        <v>46041</v>
      </c>
      <c r="I111" s="20" t="s">
        <v>489</v>
      </c>
    </row>
    <row r="112" spans="1:9" x14ac:dyDescent="0.3">
      <c r="A112" s="18" t="s">
        <v>38</v>
      </c>
      <c r="B112" s="19" t="str">
        <f>VLOOKUP(Salida[[#This Row],[Código]],Inventario[],2,FALSE)</f>
        <v xml:space="preserve">COL 2026 AMARILLA 1.1 HOMBRE </v>
      </c>
      <c r="C112" s="4">
        <v>2</v>
      </c>
      <c r="D112" s="4" t="s">
        <v>412</v>
      </c>
      <c r="E112" s="5">
        <v>45000</v>
      </c>
      <c r="F112" s="5">
        <f t="shared" si="1"/>
        <v>90000</v>
      </c>
      <c r="G112" s="4" t="s">
        <v>407</v>
      </c>
      <c r="H112" s="34">
        <v>46041</v>
      </c>
      <c r="I112" s="20" t="s">
        <v>489</v>
      </c>
    </row>
    <row r="113" spans="1:9" x14ac:dyDescent="0.3">
      <c r="A113" s="18" t="s">
        <v>38</v>
      </c>
      <c r="B113" s="19" t="str">
        <f>VLOOKUP(Salida[[#This Row],[Código]],Inventario[],2,FALSE)</f>
        <v xml:space="preserve">COL 2026 AMARILLA 1.1 HOMBRE </v>
      </c>
      <c r="C113" s="4">
        <v>3</v>
      </c>
      <c r="D113" s="4" t="s">
        <v>411</v>
      </c>
      <c r="E113" s="5">
        <v>45000</v>
      </c>
      <c r="F113" s="5">
        <f t="shared" si="1"/>
        <v>135000</v>
      </c>
      <c r="G113" s="4" t="s">
        <v>407</v>
      </c>
      <c r="H113" s="34">
        <v>46041</v>
      </c>
      <c r="I113" s="20" t="s">
        <v>489</v>
      </c>
    </row>
    <row r="114" spans="1:9" x14ac:dyDescent="0.3">
      <c r="A114" s="18" t="s">
        <v>38</v>
      </c>
      <c r="B114" s="19" t="str">
        <f>VLOOKUP(Salida[[#This Row],[Código]],Inventario[],2,FALSE)</f>
        <v xml:space="preserve">COL 2026 AMARILLA 1.1 HOMBRE </v>
      </c>
      <c r="C114" s="4">
        <v>3</v>
      </c>
      <c r="D114" s="4" t="s">
        <v>410</v>
      </c>
      <c r="E114" s="5">
        <v>45000</v>
      </c>
      <c r="F114" s="5">
        <f t="shared" si="1"/>
        <v>135000</v>
      </c>
      <c r="G114" s="4" t="s">
        <v>407</v>
      </c>
      <c r="H114" s="34">
        <v>46041</v>
      </c>
      <c r="I114" s="20" t="s">
        <v>489</v>
      </c>
    </row>
    <row r="115" spans="1:9" x14ac:dyDescent="0.3">
      <c r="A115" s="18" t="s">
        <v>38</v>
      </c>
      <c r="B115" s="19" t="str">
        <f>VLOOKUP(Salida[[#This Row],[Código]],Inventario[],2,FALSE)</f>
        <v xml:space="preserve">COL 2026 AMARILLA 1.1 HOMBRE </v>
      </c>
      <c r="C115" s="4">
        <v>2</v>
      </c>
      <c r="D115" s="4" t="s">
        <v>413</v>
      </c>
      <c r="E115" s="5">
        <v>45000</v>
      </c>
      <c r="F115" s="5">
        <f t="shared" si="1"/>
        <v>90000</v>
      </c>
      <c r="G115" s="4" t="s">
        <v>407</v>
      </c>
      <c r="H115" s="34">
        <v>46041</v>
      </c>
      <c r="I115" s="20" t="s">
        <v>489</v>
      </c>
    </row>
    <row r="116" spans="1:9" x14ac:dyDescent="0.3">
      <c r="A116" s="18" t="s">
        <v>58</v>
      </c>
      <c r="B116" s="19" t="str">
        <f>VLOOKUP(Salida[[#This Row],[Código]],Inventario[],2,FALSE)</f>
        <v>COL GOLDEN BLACK  HOMBRE</v>
      </c>
      <c r="C116" s="4">
        <v>1</v>
      </c>
      <c r="D116" s="4" t="s">
        <v>411</v>
      </c>
      <c r="E116" s="5">
        <v>40000</v>
      </c>
      <c r="F116" s="5">
        <f t="shared" si="1"/>
        <v>40000</v>
      </c>
      <c r="G116" s="4" t="s">
        <v>407</v>
      </c>
      <c r="H116" s="34">
        <v>46041</v>
      </c>
      <c r="I116" s="20" t="s">
        <v>489</v>
      </c>
    </row>
    <row r="117" spans="1:9" x14ac:dyDescent="0.3">
      <c r="A117" s="18" t="s">
        <v>310</v>
      </c>
      <c r="B117" s="19" t="str">
        <f>VLOOKUP(Salida[[#This Row],[Código]],Inventario[],2,FALSE)</f>
        <v>BARCA NEGRA</v>
      </c>
      <c r="C117" s="4">
        <v>1</v>
      </c>
      <c r="D117" s="4" t="s">
        <v>410</v>
      </c>
      <c r="E117" s="5">
        <v>55000</v>
      </c>
      <c r="F117" s="5">
        <f t="shared" si="1"/>
        <v>55000</v>
      </c>
      <c r="G117" s="4" t="s">
        <v>407</v>
      </c>
      <c r="H117" s="34">
        <v>46041</v>
      </c>
      <c r="I117" s="20" t="s">
        <v>489</v>
      </c>
    </row>
    <row r="118" spans="1:9" x14ac:dyDescent="0.3">
      <c r="A118" s="18" t="s">
        <v>52</v>
      </c>
      <c r="B118" s="19" t="str">
        <f>VLOOKUP(Salida[[#This Row],[Código]],Inventario[],2,FALSE)</f>
        <v>COL VINTAGE HOMBRE</v>
      </c>
      <c r="C118" s="4">
        <v>1</v>
      </c>
      <c r="D118" s="4" t="s">
        <v>405</v>
      </c>
      <c r="E118" s="5">
        <v>50000</v>
      </c>
      <c r="F118" s="5">
        <f t="shared" si="1"/>
        <v>50000</v>
      </c>
      <c r="G118" s="4" t="s">
        <v>406</v>
      </c>
      <c r="H118" s="34">
        <v>46041</v>
      </c>
      <c r="I118" s="20" t="s">
        <v>408</v>
      </c>
    </row>
    <row r="119" spans="1:9" x14ac:dyDescent="0.3">
      <c r="A119" s="18" t="s">
        <v>39</v>
      </c>
      <c r="B119" s="19" t="str">
        <f>VLOOKUP(Salida[[#This Row],[Código]],Inventario[],2,FALSE)</f>
        <v>COL 2026 AMARILLA 1.1 MUJER</v>
      </c>
      <c r="C119" s="4">
        <v>3</v>
      </c>
      <c r="D119" s="4" t="s">
        <v>405</v>
      </c>
      <c r="E119" s="5">
        <v>50000</v>
      </c>
      <c r="F119" s="5">
        <f t="shared" si="1"/>
        <v>150000</v>
      </c>
      <c r="G119" s="4" t="s">
        <v>407</v>
      </c>
      <c r="H119" s="34">
        <v>46041</v>
      </c>
      <c r="I119" s="20" t="s">
        <v>489</v>
      </c>
    </row>
    <row r="120" spans="1:9" x14ac:dyDescent="0.3">
      <c r="A120" s="18" t="s">
        <v>39</v>
      </c>
      <c r="B120" s="19" t="str">
        <f>VLOOKUP(Salida[[#This Row],[Código]],Inventario[],2,FALSE)</f>
        <v>COL 2026 AMARILLA 1.1 MUJER</v>
      </c>
      <c r="C120" s="4">
        <v>2</v>
      </c>
      <c r="D120" s="4" t="s">
        <v>410</v>
      </c>
      <c r="E120" s="5">
        <v>50000</v>
      </c>
      <c r="F120" s="5">
        <f t="shared" si="1"/>
        <v>100000</v>
      </c>
      <c r="G120" s="4" t="s">
        <v>407</v>
      </c>
      <c r="H120" s="34">
        <v>46041</v>
      </c>
      <c r="I120" s="20" t="s">
        <v>489</v>
      </c>
    </row>
    <row r="121" spans="1:9" x14ac:dyDescent="0.3">
      <c r="A121" s="18" t="s">
        <v>39</v>
      </c>
      <c r="B121" s="19" t="str">
        <f>VLOOKUP(Salida[[#This Row],[Código]],Inventario[],2,FALSE)</f>
        <v>COL 2026 AMARILLA 1.1 MUJER</v>
      </c>
      <c r="C121" s="4">
        <v>1</v>
      </c>
      <c r="D121" s="4" t="s">
        <v>411</v>
      </c>
      <c r="E121" s="5">
        <v>50000</v>
      </c>
      <c r="F121" s="5">
        <f t="shared" si="1"/>
        <v>50000</v>
      </c>
      <c r="G121" s="4" t="s">
        <v>407</v>
      </c>
      <c r="H121" s="34">
        <v>46041</v>
      </c>
      <c r="I121" s="20" t="s">
        <v>489</v>
      </c>
    </row>
    <row r="122" spans="1:9" x14ac:dyDescent="0.3">
      <c r="A122" s="18" t="s">
        <v>40</v>
      </c>
      <c r="B122" s="19" t="str">
        <f>VLOOKUP(Salida[[#This Row],[Código]],Inventario[],2,FALSE)</f>
        <v>COL 2026 AMARILLA NIÑO</v>
      </c>
      <c r="C122" s="4">
        <v>1</v>
      </c>
      <c r="D122" s="4" t="s">
        <v>410</v>
      </c>
      <c r="E122" s="5">
        <v>48000</v>
      </c>
      <c r="F122" s="5">
        <f t="shared" si="1"/>
        <v>48000</v>
      </c>
      <c r="G122" s="4" t="s">
        <v>407</v>
      </c>
      <c r="H122" s="34">
        <v>46041</v>
      </c>
      <c r="I122" s="20" t="s">
        <v>489</v>
      </c>
    </row>
    <row r="123" spans="1:9" x14ac:dyDescent="0.3">
      <c r="A123" s="18" t="s">
        <v>318</v>
      </c>
      <c r="B123" s="19" t="str">
        <f>VLOOKUP(Salida[[#This Row],[Código]],Inventario[],2,FALSE)</f>
        <v>PORTUGAL NEGRA 2026</v>
      </c>
      <c r="C123" s="4">
        <v>1</v>
      </c>
      <c r="D123" s="4" t="s">
        <v>410</v>
      </c>
      <c r="E123" s="5">
        <v>0</v>
      </c>
      <c r="F123" s="5">
        <f t="shared" si="1"/>
        <v>0</v>
      </c>
      <c r="G123" s="4"/>
      <c r="H123" s="34">
        <v>46041</v>
      </c>
      <c r="I123" s="20"/>
    </row>
    <row r="124" spans="1:9" x14ac:dyDescent="0.3">
      <c r="A124" s="18" t="s">
        <v>342</v>
      </c>
      <c r="B124" s="19" t="str">
        <f>VLOOKUP(Salida[[#This Row],[Código]],Inventario[],2,FALSE)</f>
        <v>AMERICA  SIN PATROCINADORES</v>
      </c>
      <c r="C124" s="4">
        <v>1</v>
      </c>
      <c r="D124" s="4" t="s">
        <v>405</v>
      </c>
      <c r="E124" s="5">
        <v>0</v>
      </c>
      <c r="F124" s="5">
        <f t="shared" si="1"/>
        <v>0</v>
      </c>
      <c r="G124" s="4"/>
      <c r="H124" s="34">
        <v>46041</v>
      </c>
      <c r="I124" s="20"/>
    </row>
    <row r="125" spans="1:9" x14ac:dyDescent="0.3">
      <c r="A125" s="18" t="s">
        <v>47</v>
      </c>
      <c r="B125" s="19" t="str">
        <f>VLOOKUP(Salida[[#This Row],[Código]],Inventario[],2,FALSE)</f>
        <v xml:space="preserve">COL CENTENARIO BLANCA MUJER </v>
      </c>
      <c r="C125" s="4">
        <v>1</v>
      </c>
      <c r="D125" s="4" t="s">
        <v>410</v>
      </c>
      <c r="E125" s="5">
        <v>38000</v>
      </c>
      <c r="F125" s="5">
        <f t="shared" si="1"/>
        <v>38000</v>
      </c>
      <c r="G125" s="4" t="s">
        <v>406</v>
      </c>
      <c r="H125" s="34">
        <v>46041</v>
      </c>
      <c r="I125" s="20" t="s">
        <v>489</v>
      </c>
    </row>
    <row r="126" spans="1:9" x14ac:dyDescent="0.3">
      <c r="A126" s="18" t="s">
        <v>310</v>
      </c>
      <c r="B126" s="19" t="str">
        <f>VLOOKUP(Salida[[#This Row],[Código]],Inventario[],2,FALSE)</f>
        <v>BARCA NEGRA</v>
      </c>
      <c r="C126" s="4">
        <v>2</v>
      </c>
      <c r="D126" s="4" t="s">
        <v>412</v>
      </c>
      <c r="E126" s="5">
        <v>55000</v>
      </c>
      <c r="F126" s="5">
        <f t="shared" si="1"/>
        <v>110000</v>
      </c>
      <c r="G126" s="4" t="s">
        <v>407</v>
      </c>
      <c r="H126" s="34">
        <v>46041</v>
      </c>
      <c r="I126" s="20" t="s">
        <v>489</v>
      </c>
    </row>
    <row r="127" spans="1:9" x14ac:dyDescent="0.3">
      <c r="A127" s="18" t="s">
        <v>288</v>
      </c>
      <c r="B127" s="19" t="str">
        <f>VLOOKUP(Salida[[#This Row],[Código]],Inventario[],2,FALSE)</f>
        <v xml:space="preserve">REAL VISITANTE </v>
      </c>
      <c r="C127" s="4">
        <v>1</v>
      </c>
      <c r="D127" s="4" t="s">
        <v>411</v>
      </c>
      <c r="E127" s="5">
        <v>65000</v>
      </c>
      <c r="F127" s="5">
        <f t="shared" si="1"/>
        <v>65000</v>
      </c>
      <c r="G127" s="4" t="s">
        <v>406</v>
      </c>
      <c r="H127" s="34">
        <v>46041</v>
      </c>
      <c r="I127" s="20" t="s">
        <v>408</v>
      </c>
    </row>
    <row r="128" spans="1:9" x14ac:dyDescent="0.3">
      <c r="A128" s="18" t="s">
        <v>238</v>
      </c>
      <c r="B128" s="19" t="str">
        <f>VLOOKUP(Salida[[#This Row],[Código]],Inventario[],2,FALSE)</f>
        <v>COL ITALIA 90 AMARILLA</v>
      </c>
      <c r="C128" s="4">
        <v>1</v>
      </c>
      <c r="D128" s="4" t="s">
        <v>405</v>
      </c>
      <c r="E128" s="5">
        <v>80000</v>
      </c>
      <c r="F128" s="5">
        <f t="shared" si="1"/>
        <v>80000</v>
      </c>
      <c r="G128" s="4" t="s">
        <v>406</v>
      </c>
      <c r="H128" s="34">
        <v>46041</v>
      </c>
      <c r="I128" s="20" t="s">
        <v>408</v>
      </c>
    </row>
    <row r="129" spans="1:9" x14ac:dyDescent="0.3">
      <c r="A129" s="18" t="s">
        <v>238</v>
      </c>
      <c r="B129" s="19" t="str">
        <f>VLOOKUP(Salida[[#This Row],[Código]],Inventario[],2,FALSE)</f>
        <v>COL ITALIA 90 AMARILLA</v>
      </c>
      <c r="C129" s="4">
        <v>1</v>
      </c>
      <c r="D129" s="4" t="s">
        <v>410</v>
      </c>
      <c r="E129" s="5">
        <v>80000</v>
      </c>
      <c r="F129" s="5">
        <f t="shared" ref="F129:F192" si="2">C129*E129</f>
        <v>80000</v>
      </c>
      <c r="G129" s="4" t="s">
        <v>406</v>
      </c>
      <c r="H129" s="34">
        <v>46041</v>
      </c>
      <c r="I129" s="20" t="s">
        <v>408</v>
      </c>
    </row>
    <row r="130" spans="1:9" x14ac:dyDescent="0.3">
      <c r="A130" s="18" t="s">
        <v>238</v>
      </c>
      <c r="B130" s="19" t="str">
        <f>VLOOKUP(Salida[[#This Row],[Código]],Inventario[],2,FALSE)</f>
        <v>COL ITALIA 90 AMARILLA</v>
      </c>
      <c r="C130" s="4">
        <v>1</v>
      </c>
      <c r="D130" s="4" t="s">
        <v>411</v>
      </c>
      <c r="E130" s="5">
        <v>80000</v>
      </c>
      <c r="F130" s="5">
        <f t="shared" si="2"/>
        <v>80000</v>
      </c>
      <c r="G130" s="4" t="s">
        <v>406</v>
      </c>
      <c r="H130" s="34">
        <v>46041</v>
      </c>
      <c r="I130" s="20" t="s">
        <v>408</v>
      </c>
    </row>
    <row r="131" spans="1:9" x14ac:dyDescent="0.3">
      <c r="A131" s="18" t="s">
        <v>58</v>
      </c>
      <c r="B131" s="19" t="str">
        <f>VLOOKUP(Salida[[#This Row],[Código]],Inventario[],2,FALSE)</f>
        <v>COL GOLDEN BLACK  HOMBRE</v>
      </c>
      <c r="C131" s="4">
        <v>1</v>
      </c>
      <c r="D131" s="4" t="s">
        <v>411</v>
      </c>
      <c r="E131" s="5">
        <v>50000</v>
      </c>
      <c r="F131" s="5">
        <f t="shared" si="2"/>
        <v>50000</v>
      </c>
      <c r="G131" s="4" t="s">
        <v>406</v>
      </c>
      <c r="H131" s="34">
        <v>46041</v>
      </c>
      <c r="I131" s="20" t="s">
        <v>408</v>
      </c>
    </row>
    <row r="132" spans="1:9" x14ac:dyDescent="0.3">
      <c r="A132" s="18" t="s">
        <v>59</v>
      </c>
      <c r="B132" s="19" t="str">
        <f>VLOOKUP(Salida[[#This Row],[Código]],Inventario[],2,FALSE)</f>
        <v>COL GOLDEN BLACK  MUJER</v>
      </c>
      <c r="C132" s="4">
        <v>1</v>
      </c>
      <c r="D132" s="4" t="s">
        <v>410</v>
      </c>
      <c r="E132" s="5">
        <v>50000</v>
      </c>
      <c r="F132" s="5">
        <f t="shared" si="2"/>
        <v>50000</v>
      </c>
      <c r="G132" s="4" t="s">
        <v>406</v>
      </c>
      <c r="H132" s="34">
        <v>46041</v>
      </c>
      <c r="I132" s="20" t="s">
        <v>408</v>
      </c>
    </row>
    <row r="133" spans="1:9" x14ac:dyDescent="0.3">
      <c r="A133" s="18" t="s">
        <v>519</v>
      </c>
      <c r="B133" s="19" t="str">
        <f>VLOOKUP(Salida[[#This Row],[Código]],Inventario[],2,FALSE)</f>
        <v xml:space="preserve">MEXICO </v>
      </c>
      <c r="C133" s="4">
        <v>1</v>
      </c>
      <c r="D133" s="4" t="s">
        <v>411</v>
      </c>
      <c r="E133" s="5">
        <v>70000</v>
      </c>
      <c r="F133" s="5">
        <f t="shared" si="2"/>
        <v>70000</v>
      </c>
      <c r="G133" s="4" t="s">
        <v>406</v>
      </c>
      <c r="H133" s="34">
        <v>46041</v>
      </c>
      <c r="I133" s="20" t="s">
        <v>408</v>
      </c>
    </row>
    <row r="134" spans="1:9" x14ac:dyDescent="0.3">
      <c r="A134" s="18" t="s">
        <v>519</v>
      </c>
      <c r="B134" s="19" t="str">
        <f>VLOOKUP(Salida[[#This Row],[Código]],Inventario[],2,FALSE)</f>
        <v xml:space="preserve">MEXICO </v>
      </c>
      <c r="C134" s="4">
        <v>1</v>
      </c>
      <c r="D134" s="4" t="s">
        <v>405</v>
      </c>
      <c r="E134" s="5">
        <v>70000</v>
      </c>
      <c r="F134" s="5">
        <f t="shared" si="2"/>
        <v>70000</v>
      </c>
      <c r="G134" s="4" t="s">
        <v>406</v>
      </c>
      <c r="H134" s="34">
        <v>46041</v>
      </c>
      <c r="I134" s="20" t="s">
        <v>408</v>
      </c>
    </row>
    <row r="135" spans="1:9" x14ac:dyDescent="0.3">
      <c r="A135" s="18" t="s">
        <v>522</v>
      </c>
      <c r="B135" s="19" t="str">
        <f>VLOOKUP(Salida[[#This Row],[Código]],Inventario[],2,FALSE)</f>
        <v>ESTAMPADOS</v>
      </c>
      <c r="C135" s="4">
        <v>6</v>
      </c>
      <c r="D135" s="4" t="s">
        <v>62</v>
      </c>
      <c r="E135" s="5">
        <v>5000</v>
      </c>
      <c r="F135" s="5">
        <f t="shared" si="2"/>
        <v>30000</v>
      </c>
      <c r="G135" s="4" t="s">
        <v>406</v>
      </c>
      <c r="H135" s="34">
        <v>46041</v>
      </c>
      <c r="I135" s="20" t="s">
        <v>408</v>
      </c>
    </row>
    <row r="136" spans="1:9" x14ac:dyDescent="0.3">
      <c r="A136" s="18" t="s">
        <v>41</v>
      </c>
      <c r="B136" s="19" t="str">
        <f>VLOOKUP(Salida[[#This Row],[Código]],Inventario[],2,FALSE)</f>
        <v>COL 2026 AMARILLA FAN HOMBRE</v>
      </c>
      <c r="C136" s="4">
        <v>2</v>
      </c>
      <c r="D136" s="4" t="s">
        <v>405</v>
      </c>
      <c r="E136" s="5">
        <v>30000</v>
      </c>
      <c r="F136" s="5">
        <f t="shared" si="2"/>
        <v>60000</v>
      </c>
      <c r="G136" s="4" t="s">
        <v>406</v>
      </c>
      <c r="H136" s="34">
        <v>46041</v>
      </c>
      <c r="I136" s="20" t="s">
        <v>489</v>
      </c>
    </row>
    <row r="137" spans="1:9" x14ac:dyDescent="0.3">
      <c r="A137" s="18" t="s">
        <v>41</v>
      </c>
      <c r="B137" s="19" t="str">
        <f>VLOOKUP(Salida[[#This Row],[Código]],Inventario[],2,FALSE)</f>
        <v>COL 2026 AMARILLA FAN HOMBRE</v>
      </c>
      <c r="C137" s="4">
        <v>3</v>
      </c>
      <c r="D137" s="4" t="s">
        <v>410</v>
      </c>
      <c r="E137" s="5">
        <v>30000</v>
      </c>
      <c r="F137" s="5">
        <f t="shared" si="2"/>
        <v>90000</v>
      </c>
      <c r="G137" s="4" t="s">
        <v>406</v>
      </c>
      <c r="H137" s="34">
        <v>46041</v>
      </c>
      <c r="I137" s="20" t="s">
        <v>489</v>
      </c>
    </row>
    <row r="138" spans="1:9" x14ac:dyDescent="0.3">
      <c r="A138" s="18" t="s">
        <v>41</v>
      </c>
      <c r="B138" s="19" t="str">
        <f>VLOOKUP(Salida[[#This Row],[Código]],Inventario[],2,FALSE)</f>
        <v>COL 2026 AMARILLA FAN HOMBRE</v>
      </c>
      <c r="C138" s="4">
        <v>3</v>
      </c>
      <c r="D138" s="4" t="s">
        <v>411</v>
      </c>
      <c r="E138" s="5">
        <v>30000</v>
      </c>
      <c r="F138" s="5">
        <f t="shared" si="2"/>
        <v>90000</v>
      </c>
      <c r="G138" s="4" t="s">
        <v>406</v>
      </c>
      <c r="H138" s="34">
        <v>46041</v>
      </c>
      <c r="I138" s="20" t="s">
        <v>489</v>
      </c>
    </row>
    <row r="139" spans="1:9" x14ac:dyDescent="0.3">
      <c r="A139" s="18" t="s">
        <v>41</v>
      </c>
      <c r="B139" s="19" t="str">
        <f>VLOOKUP(Salida[[#This Row],[Código]],Inventario[],2,FALSE)</f>
        <v>COL 2026 AMARILLA FAN HOMBRE</v>
      </c>
      <c r="C139" s="4">
        <v>2</v>
      </c>
      <c r="D139" s="4" t="s">
        <v>412</v>
      </c>
      <c r="E139" s="5">
        <v>30000</v>
      </c>
      <c r="F139" s="5">
        <f t="shared" si="2"/>
        <v>60000</v>
      </c>
      <c r="G139" s="4" t="s">
        <v>406</v>
      </c>
      <c r="H139" s="34">
        <v>46041</v>
      </c>
      <c r="I139" s="20" t="s">
        <v>489</v>
      </c>
    </row>
    <row r="140" spans="1:9" x14ac:dyDescent="0.3">
      <c r="A140" s="18" t="s">
        <v>41</v>
      </c>
      <c r="B140" s="19" t="str">
        <f>VLOOKUP(Salida[[#This Row],[Código]],Inventario[],2,FALSE)</f>
        <v>COL 2026 AMARILLA FAN HOMBRE</v>
      </c>
      <c r="C140" s="4">
        <v>2</v>
      </c>
      <c r="D140" s="4" t="s">
        <v>413</v>
      </c>
      <c r="E140" s="5">
        <v>30000</v>
      </c>
      <c r="F140" s="5">
        <f t="shared" si="2"/>
        <v>60000</v>
      </c>
      <c r="G140" s="4" t="s">
        <v>406</v>
      </c>
      <c r="H140" s="34">
        <v>46041</v>
      </c>
      <c r="I140" s="20" t="s">
        <v>489</v>
      </c>
    </row>
    <row r="141" spans="1:9" x14ac:dyDescent="0.3">
      <c r="A141" s="18" t="s">
        <v>42</v>
      </c>
      <c r="B141" s="19" t="str">
        <f>VLOOKUP(Salida[[#This Row],[Código]],Inventario[],2,FALSE)</f>
        <v>COL 2026 AMARILLA FAN MUJER</v>
      </c>
      <c r="C141" s="4">
        <v>2</v>
      </c>
      <c r="D141" s="4" t="s">
        <v>405</v>
      </c>
      <c r="E141" s="5">
        <v>30000</v>
      </c>
      <c r="F141" s="5">
        <f t="shared" si="2"/>
        <v>60000</v>
      </c>
      <c r="G141" s="4" t="s">
        <v>406</v>
      </c>
      <c r="H141" s="34">
        <v>46041</v>
      </c>
      <c r="I141" s="20" t="s">
        <v>489</v>
      </c>
    </row>
    <row r="142" spans="1:9" x14ac:dyDescent="0.3">
      <c r="A142" s="18" t="s">
        <v>42</v>
      </c>
      <c r="B142" s="19" t="str">
        <f>VLOOKUP(Salida[[#This Row],[Código]],Inventario[],2,FALSE)</f>
        <v>COL 2026 AMARILLA FAN MUJER</v>
      </c>
      <c r="C142" s="4">
        <v>4</v>
      </c>
      <c r="D142" s="4" t="s">
        <v>410</v>
      </c>
      <c r="E142" s="5">
        <v>30000</v>
      </c>
      <c r="F142" s="5">
        <f t="shared" si="2"/>
        <v>120000</v>
      </c>
      <c r="G142" s="4" t="s">
        <v>406</v>
      </c>
      <c r="H142" s="34">
        <v>46041</v>
      </c>
      <c r="I142" s="20" t="s">
        <v>489</v>
      </c>
    </row>
    <row r="143" spans="1:9" x14ac:dyDescent="0.3">
      <c r="A143" s="18" t="s">
        <v>42</v>
      </c>
      <c r="B143" s="19" t="str">
        <f>VLOOKUP(Salida[[#This Row],[Código]],Inventario[],2,FALSE)</f>
        <v>COL 2026 AMARILLA FAN MUJER</v>
      </c>
      <c r="C143" s="4">
        <v>4</v>
      </c>
      <c r="D143" s="4" t="s">
        <v>411</v>
      </c>
      <c r="E143" s="5">
        <v>30000</v>
      </c>
      <c r="F143" s="5">
        <f t="shared" si="2"/>
        <v>120000</v>
      </c>
      <c r="G143" s="4" t="s">
        <v>406</v>
      </c>
      <c r="H143" s="34">
        <v>46041</v>
      </c>
      <c r="I143" s="20" t="s">
        <v>489</v>
      </c>
    </row>
    <row r="144" spans="1:9" x14ac:dyDescent="0.3">
      <c r="A144" s="18" t="s">
        <v>42</v>
      </c>
      <c r="B144" s="19" t="str">
        <f>VLOOKUP(Salida[[#This Row],[Código]],Inventario[],2,FALSE)</f>
        <v>COL 2026 AMARILLA FAN MUJER</v>
      </c>
      <c r="C144" s="4">
        <v>2</v>
      </c>
      <c r="D144" s="4" t="s">
        <v>412</v>
      </c>
      <c r="E144" s="5">
        <v>30000</v>
      </c>
      <c r="F144" s="5">
        <f t="shared" si="2"/>
        <v>60000</v>
      </c>
      <c r="G144" s="4" t="s">
        <v>406</v>
      </c>
      <c r="H144" s="34">
        <v>46041</v>
      </c>
      <c r="I144" s="20" t="s">
        <v>489</v>
      </c>
    </row>
    <row r="145" spans="1:9" x14ac:dyDescent="0.3">
      <c r="A145" s="18" t="s">
        <v>38</v>
      </c>
      <c r="B145" s="19" t="str">
        <f>VLOOKUP(Salida[[#This Row],[Código]],Inventario[],2,FALSE)</f>
        <v xml:space="preserve">COL 2026 AMARILLA 1.1 HOMBRE </v>
      </c>
      <c r="C145" s="4">
        <v>2</v>
      </c>
      <c r="D145" s="4" t="s">
        <v>405</v>
      </c>
      <c r="E145" s="5">
        <v>42000</v>
      </c>
      <c r="F145" s="5">
        <f t="shared" si="2"/>
        <v>84000</v>
      </c>
      <c r="G145" s="4" t="s">
        <v>406</v>
      </c>
      <c r="H145" s="34">
        <v>46041</v>
      </c>
      <c r="I145" s="20" t="s">
        <v>489</v>
      </c>
    </row>
    <row r="146" spans="1:9" x14ac:dyDescent="0.3">
      <c r="A146" s="18" t="s">
        <v>38</v>
      </c>
      <c r="B146" s="19" t="str">
        <f>VLOOKUP(Salida[[#This Row],[Código]],Inventario[],2,FALSE)</f>
        <v xml:space="preserve">COL 2026 AMARILLA 1.1 HOMBRE </v>
      </c>
      <c r="C146" s="4">
        <v>3</v>
      </c>
      <c r="D146" s="4" t="s">
        <v>410</v>
      </c>
      <c r="E146" s="5">
        <v>42000</v>
      </c>
      <c r="F146" s="5">
        <f t="shared" si="2"/>
        <v>126000</v>
      </c>
      <c r="G146" s="4" t="s">
        <v>406</v>
      </c>
      <c r="H146" s="34">
        <v>46041</v>
      </c>
      <c r="I146" s="20" t="s">
        <v>489</v>
      </c>
    </row>
    <row r="147" spans="1:9" x14ac:dyDescent="0.3">
      <c r="A147" s="18" t="s">
        <v>38</v>
      </c>
      <c r="B147" s="19" t="str">
        <f>VLOOKUP(Salida[[#This Row],[Código]],Inventario[],2,FALSE)</f>
        <v xml:space="preserve">COL 2026 AMARILLA 1.1 HOMBRE </v>
      </c>
      <c r="C147" s="4">
        <v>3</v>
      </c>
      <c r="D147" s="4" t="s">
        <v>411</v>
      </c>
      <c r="E147" s="5">
        <v>42000</v>
      </c>
      <c r="F147" s="5">
        <f t="shared" si="2"/>
        <v>126000</v>
      </c>
      <c r="G147" s="4" t="s">
        <v>406</v>
      </c>
      <c r="H147" s="34">
        <v>46041</v>
      </c>
      <c r="I147" s="20" t="s">
        <v>489</v>
      </c>
    </row>
    <row r="148" spans="1:9" x14ac:dyDescent="0.3">
      <c r="A148" s="18" t="s">
        <v>38</v>
      </c>
      <c r="B148" s="19" t="str">
        <f>VLOOKUP(Salida[[#This Row],[Código]],Inventario[],2,FALSE)</f>
        <v xml:space="preserve">COL 2026 AMARILLA 1.1 HOMBRE </v>
      </c>
      <c r="C148" s="4">
        <v>2</v>
      </c>
      <c r="D148" s="4" t="s">
        <v>412</v>
      </c>
      <c r="E148" s="5">
        <v>42000</v>
      </c>
      <c r="F148" s="5">
        <f t="shared" si="2"/>
        <v>84000</v>
      </c>
      <c r="G148" s="4" t="s">
        <v>406</v>
      </c>
      <c r="H148" s="34">
        <v>46041</v>
      </c>
      <c r="I148" s="20" t="s">
        <v>489</v>
      </c>
    </row>
    <row r="149" spans="1:9" x14ac:dyDescent="0.3">
      <c r="A149" s="18" t="s">
        <v>38</v>
      </c>
      <c r="B149" s="19" t="str">
        <f>VLOOKUP(Salida[[#This Row],[Código]],Inventario[],2,FALSE)</f>
        <v xml:space="preserve">COL 2026 AMARILLA 1.1 HOMBRE </v>
      </c>
      <c r="C149" s="4">
        <v>2</v>
      </c>
      <c r="D149" s="4" t="s">
        <v>413</v>
      </c>
      <c r="E149" s="5">
        <v>42000</v>
      </c>
      <c r="F149" s="5">
        <f t="shared" si="2"/>
        <v>84000</v>
      </c>
      <c r="G149" s="4" t="s">
        <v>406</v>
      </c>
      <c r="H149" s="34">
        <v>46041</v>
      </c>
      <c r="I149" s="20" t="s">
        <v>489</v>
      </c>
    </row>
    <row r="150" spans="1:9" x14ac:dyDescent="0.3">
      <c r="A150" s="18" t="s">
        <v>372</v>
      </c>
      <c r="B150" s="19" t="str">
        <f>VLOOKUP(Salida[[#This Row],[Código]],Inventario[],2,FALSE)</f>
        <v>MUSCULOSA COLOMBIA</v>
      </c>
      <c r="C150" s="4">
        <v>1</v>
      </c>
      <c r="D150" s="4" t="s">
        <v>413</v>
      </c>
      <c r="E150" s="5">
        <v>42000</v>
      </c>
      <c r="F150" s="5">
        <f t="shared" si="2"/>
        <v>42000</v>
      </c>
      <c r="G150" s="4" t="s">
        <v>407</v>
      </c>
      <c r="H150" s="34">
        <v>46041</v>
      </c>
      <c r="I150" s="20" t="s">
        <v>489</v>
      </c>
    </row>
    <row r="151" spans="1:9" x14ac:dyDescent="0.3">
      <c r="A151" s="18" t="s">
        <v>240</v>
      </c>
      <c r="B151" s="19" t="str">
        <f>VLOOKUP(Salida[[#This Row],[Código]],Inventario[],2,FALSE)</f>
        <v>NACIONAL 2025-2026 1.1 HOMBRE VERDE</v>
      </c>
      <c r="C151" s="4">
        <v>2</v>
      </c>
      <c r="D151" s="4" t="s">
        <v>410</v>
      </c>
      <c r="E151" s="5">
        <v>45000</v>
      </c>
      <c r="F151" s="5">
        <f t="shared" si="2"/>
        <v>90000</v>
      </c>
      <c r="G151" s="4"/>
      <c r="H151" s="34">
        <v>46041</v>
      </c>
      <c r="I151" s="20" t="s">
        <v>489</v>
      </c>
    </row>
    <row r="152" spans="1:9" x14ac:dyDescent="0.3">
      <c r="A152" s="18" t="s">
        <v>271</v>
      </c>
      <c r="B152" s="19" t="str">
        <f>VLOOKUP(Salida[[#This Row],[Código]],Inventario[],2,FALSE)</f>
        <v xml:space="preserve">MILLOS FLEX </v>
      </c>
      <c r="C152" s="4">
        <v>1</v>
      </c>
      <c r="D152" s="4" t="s">
        <v>411</v>
      </c>
      <c r="E152" s="5">
        <v>0</v>
      </c>
      <c r="F152" s="5">
        <f t="shared" si="2"/>
        <v>0</v>
      </c>
      <c r="G152" s="4"/>
      <c r="H152" s="34">
        <v>46042</v>
      </c>
      <c r="I152" s="20"/>
    </row>
    <row r="153" spans="1:9" x14ac:dyDescent="0.3">
      <c r="A153" s="18" t="s">
        <v>422</v>
      </c>
      <c r="B153" s="19" t="str">
        <f>VLOOKUP(Salida[[#This Row],[Código]],Inventario[],2,FALSE)</f>
        <v>CAJAS COLOMBIA TOP</v>
      </c>
      <c r="C153" s="4">
        <v>1</v>
      </c>
      <c r="D153" s="4" t="s">
        <v>62</v>
      </c>
      <c r="E153" s="5">
        <v>0</v>
      </c>
      <c r="F153" s="5">
        <f t="shared" si="2"/>
        <v>0</v>
      </c>
      <c r="G153" s="4"/>
      <c r="H153" s="34">
        <v>46042</v>
      </c>
      <c r="I153" s="20"/>
    </row>
    <row r="154" spans="1:9" x14ac:dyDescent="0.3">
      <c r="A154" s="18" t="s">
        <v>39</v>
      </c>
      <c r="B154" s="19" t="str">
        <f>VLOOKUP(Salida[[#This Row],[Código]],Inventario[],2,FALSE)</f>
        <v>COL 2026 AMARILLA 1.1 MUJER</v>
      </c>
      <c r="C154" s="4">
        <v>1</v>
      </c>
      <c r="D154" s="4" t="s">
        <v>411</v>
      </c>
      <c r="E154" s="5">
        <v>55000</v>
      </c>
      <c r="F154" s="5">
        <f t="shared" si="2"/>
        <v>55000</v>
      </c>
      <c r="G154" s="4" t="s">
        <v>407</v>
      </c>
      <c r="H154" s="34">
        <v>46042</v>
      </c>
      <c r="I154" s="20" t="s">
        <v>489</v>
      </c>
    </row>
    <row r="155" spans="1:9" x14ac:dyDescent="0.3">
      <c r="A155" s="18" t="s">
        <v>38</v>
      </c>
      <c r="B155" s="19" t="str">
        <f>VLOOKUP(Salida[[#This Row],[Código]],Inventario[],2,FALSE)</f>
        <v xml:space="preserve">COL 2026 AMARILLA 1.1 HOMBRE </v>
      </c>
      <c r="C155" s="4">
        <v>1</v>
      </c>
      <c r="D155" s="4" t="s">
        <v>410</v>
      </c>
      <c r="E155" s="5">
        <v>55000</v>
      </c>
      <c r="F155" s="5">
        <f t="shared" si="2"/>
        <v>55000</v>
      </c>
      <c r="G155" s="4" t="s">
        <v>407</v>
      </c>
      <c r="H155" s="34">
        <v>46042</v>
      </c>
      <c r="I155" s="20" t="s">
        <v>489</v>
      </c>
    </row>
    <row r="156" spans="1:9" x14ac:dyDescent="0.3">
      <c r="A156" s="18" t="s">
        <v>456</v>
      </c>
      <c r="B156" s="19" t="str">
        <f>VLOOKUP(Salida[[#This Row],[Código]],Inventario[],2,FALSE)</f>
        <v>MILLOS ROSADA HOMBRE</v>
      </c>
      <c r="C156" s="4">
        <v>1</v>
      </c>
      <c r="D156" s="4" t="s">
        <v>411</v>
      </c>
      <c r="E156" s="5">
        <v>40000</v>
      </c>
      <c r="F156" s="5">
        <f t="shared" si="2"/>
        <v>40000</v>
      </c>
      <c r="G156" s="4" t="s">
        <v>407</v>
      </c>
      <c r="H156" s="34">
        <v>46042</v>
      </c>
      <c r="I156" s="20" t="s">
        <v>489</v>
      </c>
    </row>
    <row r="157" spans="1:9" x14ac:dyDescent="0.3">
      <c r="A157" s="18" t="s">
        <v>520</v>
      </c>
      <c r="B157" s="19" t="str">
        <f>VLOOKUP(Salida[[#This Row],[Código]],Inventario[],2,FALSE)</f>
        <v>AMERICA LG</v>
      </c>
      <c r="C157" s="4">
        <v>1</v>
      </c>
      <c r="D157" s="4" t="s">
        <v>412</v>
      </c>
      <c r="E157" s="5">
        <v>0</v>
      </c>
      <c r="F157" s="5">
        <f t="shared" si="2"/>
        <v>0</v>
      </c>
      <c r="G157" s="4"/>
      <c r="H157" s="34">
        <v>46042</v>
      </c>
      <c r="I157" s="20" t="s">
        <v>489</v>
      </c>
    </row>
    <row r="158" spans="1:9" x14ac:dyDescent="0.3">
      <c r="A158" s="18" t="s">
        <v>44</v>
      </c>
      <c r="B158" s="19" t="str">
        <f>VLOOKUP(Salida[[#This Row],[Código]],Inventario[],2,FALSE)</f>
        <v xml:space="preserve">COL CENTENARIO NEGRA HOMBRE </v>
      </c>
      <c r="C158" s="4">
        <v>1</v>
      </c>
      <c r="D158" s="4" t="s">
        <v>411</v>
      </c>
      <c r="E158" s="5">
        <v>45000</v>
      </c>
      <c r="F158" s="5">
        <f t="shared" si="2"/>
        <v>45000</v>
      </c>
      <c r="G158" s="4" t="s">
        <v>407</v>
      </c>
      <c r="H158" s="34">
        <v>46042</v>
      </c>
      <c r="I158" s="20" t="s">
        <v>489</v>
      </c>
    </row>
    <row r="159" spans="1:9" x14ac:dyDescent="0.3">
      <c r="A159" s="18" t="s">
        <v>48</v>
      </c>
      <c r="B159" s="19" t="str">
        <f>VLOOKUP(Salida[[#This Row],[Código]],Inventario[],2,FALSE)</f>
        <v xml:space="preserve">COL CENTENARIO NEGRA MUJER </v>
      </c>
      <c r="C159" s="4">
        <v>1</v>
      </c>
      <c r="D159" s="4" t="s">
        <v>410</v>
      </c>
      <c r="E159" s="5">
        <v>45000</v>
      </c>
      <c r="F159" s="5">
        <f t="shared" si="2"/>
        <v>45000</v>
      </c>
      <c r="G159" s="4" t="s">
        <v>407</v>
      </c>
      <c r="H159" s="34">
        <v>46042</v>
      </c>
      <c r="I159" s="20" t="s">
        <v>489</v>
      </c>
    </row>
    <row r="160" spans="1:9" x14ac:dyDescent="0.3">
      <c r="A160" s="18" t="s">
        <v>52</v>
      </c>
      <c r="B160" s="19" t="str">
        <f>VLOOKUP(Salida[[#This Row],[Código]],Inventario[],2,FALSE)</f>
        <v>COL VINTAGE HOMBRE</v>
      </c>
      <c r="C160" s="4">
        <v>1</v>
      </c>
      <c r="D160" s="4" t="s">
        <v>411</v>
      </c>
      <c r="E160" s="5">
        <v>38000</v>
      </c>
      <c r="F160" s="5">
        <f t="shared" si="2"/>
        <v>38000</v>
      </c>
      <c r="G160" s="4" t="s">
        <v>407</v>
      </c>
      <c r="H160" s="34">
        <v>46042</v>
      </c>
      <c r="I160" s="20" t="s">
        <v>489</v>
      </c>
    </row>
    <row r="161" spans="1:9" x14ac:dyDescent="0.3">
      <c r="A161" s="18" t="s">
        <v>265</v>
      </c>
      <c r="B161" s="19" t="str">
        <f>VLOOKUP(Salida[[#This Row],[Código]],Inventario[],2,FALSE)</f>
        <v>MILLOS 2025-2026 1.1 HOMBRE</v>
      </c>
      <c r="C161" s="4">
        <v>1</v>
      </c>
      <c r="D161" s="4" t="s">
        <v>410</v>
      </c>
      <c r="E161" s="5">
        <v>38000</v>
      </c>
      <c r="F161" s="5">
        <f t="shared" si="2"/>
        <v>38000</v>
      </c>
      <c r="G161" s="4" t="s">
        <v>407</v>
      </c>
      <c r="H161" s="34">
        <v>46042</v>
      </c>
      <c r="I161" s="20" t="s">
        <v>489</v>
      </c>
    </row>
    <row r="162" spans="1:9" x14ac:dyDescent="0.3">
      <c r="A162" s="18" t="s">
        <v>521</v>
      </c>
      <c r="B162" s="19" t="str">
        <f>VLOOKUP(Salida[[#This Row],[Código]],Inventario[],2,FALSE)</f>
        <v>AMERICA RETRO</v>
      </c>
      <c r="C162" s="4">
        <v>1</v>
      </c>
      <c r="D162" s="4" t="s">
        <v>411</v>
      </c>
      <c r="E162" s="5">
        <v>40000</v>
      </c>
      <c r="F162" s="5">
        <f t="shared" si="2"/>
        <v>40000</v>
      </c>
      <c r="G162" s="4" t="s">
        <v>407</v>
      </c>
      <c r="H162" s="34">
        <v>46042</v>
      </c>
      <c r="I162" s="20" t="s">
        <v>489</v>
      </c>
    </row>
    <row r="163" spans="1:9" x14ac:dyDescent="0.3">
      <c r="A163" s="18" t="s">
        <v>38</v>
      </c>
      <c r="B163" s="19" t="str">
        <f>VLOOKUP(Salida[[#This Row],[Código]],Inventario[],2,FALSE)</f>
        <v xml:space="preserve">COL 2026 AMARILLA 1.1 HOMBRE </v>
      </c>
      <c r="C163" s="4">
        <v>1</v>
      </c>
      <c r="D163" s="4" t="s">
        <v>405</v>
      </c>
      <c r="E163" s="5">
        <v>65000</v>
      </c>
      <c r="F163" s="5">
        <f t="shared" si="2"/>
        <v>65000</v>
      </c>
      <c r="G163" s="4" t="s">
        <v>406</v>
      </c>
      <c r="H163" s="34">
        <v>46042</v>
      </c>
      <c r="I163" s="20" t="s">
        <v>408</v>
      </c>
    </row>
    <row r="164" spans="1:9" x14ac:dyDescent="0.3">
      <c r="A164" s="18" t="s">
        <v>422</v>
      </c>
      <c r="B164" s="19" t="str">
        <f>VLOOKUP(Salida[[#This Row],[Código]],Inventario[],2,FALSE)</f>
        <v>CAJAS COLOMBIA TOP</v>
      </c>
      <c r="C164" s="4">
        <v>1</v>
      </c>
      <c r="D164" s="4" t="s">
        <v>62</v>
      </c>
      <c r="E164" s="5">
        <v>10000</v>
      </c>
      <c r="F164" s="5">
        <f t="shared" si="2"/>
        <v>10000</v>
      </c>
      <c r="G164" s="4" t="s">
        <v>406</v>
      </c>
      <c r="H164" s="34">
        <v>46042</v>
      </c>
      <c r="I164" s="20" t="s">
        <v>408</v>
      </c>
    </row>
    <row r="165" spans="1:9" x14ac:dyDescent="0.3">
      <c r="A165" s="18" t="s">
        <v>402</v>
      </c>
      <c r="B165" s="19" t="str">
        <f>VLOOKUP(Salida[[#This Row],[Código]],Inventario[],2,FALSE)</f>
        <v>PANTALON SUDADERA</v>
      </c>
      <c r="C165" s="4">
        <v>1</v>
      </c>
      <c r="D165" s="4" t="s">
        <v>405</v>
      </c>
      <c r="E165" s="5">
        <v>35000</v>
      </c>
      <c r="F165" s="5">
        <f t="shared" si="2"/>
        <v>35000</v>
      </c>
      <c r="G165" s="4" t="s">
        <v>406</v>
      </c>
      <c r="H165" s="34">
        <v>46042</v>
      </c>
      <c r="I165" s="20" t="s">
        <v>408</v>
      </c>
    </row>
    <row r="166" spans="1:9" x14ac:dyDescent="0.3">
      <c r="A166" s="18" t="s">
        <v>39</v>
      </c>
      <c r="B166" s="19" t="str">
        <f>VLOOKUP(Salida[[#This Row],[Código]],Inventario[],2,FALSE)</f>
        <v>COL 2026 AMARILLA 1.1 MUJER</v>
      </c>
      <c r="C166" s="4">
        <v>3</v>
      </c>
      <c r="D166" s="4" t="s">
        <v>412</v>
      </c>
      <c r="E166" s="5">
        <v>0</v>
      </c>
      <c r="F166" s="5">
        <f t="shared" si="2"/>
        <v>0</v>
      </c>
      <c r="G166" s="4"/>
      <c r="H166" s="34">
        <v>46042</v>
      </c>
      <c r="I166" s="20"/>
    </row>
    <row r="167" spans="1:9" x14ac:dyDescent="0.3">
      <c r="A167" s="18" t="s">
        <v>38</v>
      </c>
      <c r="B167" s="19" t="str">
        <f>VLOOKUP(Salida[[#This Row],[Código]],Inventario[],2,FALSE)</f>
        <v xml:space="preserve">COL 2026 AMARILLA 1.1 HOMBRE </v>
      </c>
      <c r="C167" s="4">
        <v>1</v>
      </c>
      <c r="D167" s="4" t="s">
        <v>410</v>
      </c>
      <c r="E167" s="5">
        <v>55000</v>
      </c>
      <c r="F167" s="5">
        <f t="shared" si="2"/>
        <v>55000</v>
      </c>
      <c r="G167" s="4" t="s">
        <v>407</v>
      </c>
      <c r="H167" s="34">
        <v>46042</v>
      </c>
      <c r="I167" s="20" t="s">
        <v>489</v>
      </c>
    </row>
    <row r="168" spans="1:9" x14ac:dyDescent="0.3">
      <c r="A168" s="18" t="s">
        <v>39</v>
      </c>
      <c r="B168" s="19" t="str">
        <f>VLOOKUP(Salida[[#This Row],[Código]],Inventario[],2,FALSE)</f>
        <v>COL 2026 AMARILLA 1.1 MUJER</v>
      </c>
      <c r="C168" s="4">
        <v>1</v>
      </c>
      <c r="D168" s="4" t="s">
        <v>410</v>
      </c>
      <c r="E168" s="5">
        <v>55000</v>
      </c>
      <c r="F168" s="5">
        <f t="shared" si="2"/>
        <v>55000</v>
      </c>
      <c r="G168" s="4" t="s">
        <v>407</v>
      </c>
      <c r="H168" s="34">
        <v>46042</v>
      </c>
      <c r="I168" s="20" t="s">
        <v>489</v>
      </c>
    </row>
    <row r="169" spans="1:9" x14ac:dyDescent="0.3">
      <c r="A169" s="18" t="s">
        <v>48</v>
      </c>
      <c r="B169" s="19" t="str">
        <f>VLOOKUP(Salida[[#This Row],[Código]],Inventario[],2,FALSE)</f>
        <v xml:space="preserve">COL CENTENARIO NEGRA MUJER </v>
      </c>
      <c r="C169" s="4">
        <v>1</v>
      </c>
      <c r="D169" s="4" t="s">
        <v>410</v>
      </c>
      <c r="E169" s="5">
        <v>45000</v>
      </c>
      <c r="F169" s="5">
        <f t="shared" si="2"/>
        <v>45000</v>
      </c>
      <c r="G169" s="4" t="s">
        <v>407</v>
      </c>
      <c r="H169" s="34">
        <v>46042</v>
      </c>
      <c r="I169" s="20" t="s">
        <v>489</v>
      </c>
    </row>
    <row r="170" spans="1:9" x14ac:dyDescent="0.3">
      <c r="A170" s="18" t="s">
        <v>318</v>
      </c>
      <c r="B170" s="19" t="str">
        <f>VLOOKUP(Salida[[#This Row],[Código]],Inventario[],2,FALSE)</f>
        <v>PORTUGAL NEGRA 2026</v>
      </c>
      <c r="C170" s="4">
        <v>1</v>
      </c>
      <c r="D170" s="4" t="s">
        <v>410</v>
      </c>
      <c r="E170" s="5">
        <v>80000</v>
      </c>
      <c r="F170" s="5">
        <f t="shared" si="2"/>
        <v>80000</v>
      </c>
      <c r="G170" s="4" t="s">
        <v>407</v>
      </c>
      <c r="H170" s="34">
        <v>46042</v>
      </c>
      <c r="I170" s="20" t="s">
        <v>489</v>
      </c>
    </row>
    <row r="171" spans="1:9" x14ac:dyDescent="0.3">
      <c r="A171" s="18" t="s">
        <v>61</v>
      </c>
      <c r="B171" s="19" t="str">
        <f>VLOOKUP(Salida[[#This Row],[Código]],Inventario[],2,FALSE)</f>
        <v xml:space="preserve">COL EDICIÓN ESPECIAL AZUL </v>
      </c>
      <c r="C171" s="4">
        <v>1</v>
      </c>
      <c r="D171" s="4" t="s">
        <v>410</v>
      </c>
      <c r="E171" s="5">
        <v>35000</v>
      </c>
      <c r="F171" s="5">
        <f t="shared" si="2"/>
        <v>35000</v>
      </c>
      <c r="G171" s="4" t="s">
        <v>407</v>
      </c>
      <c r="H171" s="34">
        <v>46042</v>
      </c>
      <c r="I171" s="20" t="s">
        <v>489</v>
      </c>
    </row>
    <row r="172" spans="1:9" x14ac:dyDescent="0.3">
      <c r="A172" s="18" t="s">
        <v>275</v>
      </c>
      <c r="B172" s="19" t="str">
        <f>VLOOKUP(Salida[[#This Row],[Código]],Inventario[],2,FALSE)</f>
        <v xml:space="preserve">MILLOS UNIFORME </v>
      </c>
      <c r="C172" s="4">
        <v>1</v>
      </c>
      <c r="D172" s="4" t="s">
        <v>410</v>
      </c>
      <c r="E172" s="5">
        <v>42000</v>
      </c>
      <c r="F172" s="5">
        <f t="shared" si="2"/>
        <v>42000</v>
      </c>
      <c r="G172" s="4" t="s">
        <v>407</v>
      </c>
      <c r="H172" s="34">
        <v>46042</v>
      </c>
      <c r="I172" s="20" t="s">
        <v>489</v>
      </c>
    </row>
    <row r="173" spans="1:9" x14ac:dyDescent="0.3">
      <c r="A173" s="18" t="s">
        <v>247</v>
      </c>
      <c r="B173" s="19" t="str">
        <f>VLOOKUP(Salida[[#This Row],[Código]],Inventario[],2,FALSE)</f>
        <v>NACIONAL POLO VERDE</v>
      </c>
      <c r="C173" s="4">
        <v>1</v>
      </c>
      <c r="D173" s="4" t="s">
        <v>405</v>
      </c>
      <c r="E173" s="5">
        <v>38000</v>
      </c>
      <c r="F173" s="5">
        <f t="shared" si="2"/>
        <v>38000</v>
      </c>
      <c r="G173" s="4" t="s">
        <v>407</v>
      </c>
      <c r="H173" s="34">
        <v>46042</v>
      </c>
      <c r="I173" s="20" t="s">
        <v>489</v>
      </c>
    </row>
    <row r="174" spans="1:9" x14ac:dyDescent="0.3">
      <c r="A174" s="18" t="s">
        <v>290</v>
      </c>
      <c r="B174" s="19" t="str">
        <f>VLOOKUP(Salida[[#This Row],[Código]],Inventario[],2,FALSE)</f>
        <v>REAL 2024 BLANCA</v>
      </c>
      <c r="C174" s="4">
        <v>1</v>
      </c>
      <c r="D174" s="4" t="s">
        <v>411</v>
      </c>
      <c r="E174" s="5">
        <v>50000</v>
      </c>
      <c r="F174" s="5">
        <f t="shared" si="2"/>
        <v>50000</v>
      </c>
      <c r="G174" s="4" t="s">
        <v>407</v>
      </c>
      <c r="H174" s="34">
        <v>46042</v>
      </c>
      <c r="I174" s="20" t="s">
        <v>408</v>
      </c>
    </row>
    <row r="175" spans="1:9" x14ac:dyDescent="0.3">
      <c r="A175" s="18" t="s">
        <v>290</v>
      </c>
      <c r="B175" s="19" t="str">
        <f>VLOOKUP(Salida[[#This Row],[Código]],Inventario[],2,FALSE)</f>
        <v>REAL 2024 BLANCA</v>
      </c>
      <c r="C175" s="4">
        <v>1</v>
      </c>
      <c r="D175" s="4" t="s">
        <v>405</v>
      </c>
      <c r="E175" s="5">
        <v>50000</v>
      </c>
      <c r="F175" s="5">
        <f t="shared" si="2"/>
        <v>50000</v>
      </c>
      <c r="G175" s="4" t="s">
        <v>407</v>
      </c>
      <c r="H175" s="34">
        <v>46042</v>
      </c>
      <c r="I175" s="20" t="s">
        <v>408</v>
      </c>
    </row>
    <row r="176" spans="1:9" x14ac:dyDescent="0.3">
      <c r="A176" s="18" t="s">
        <v>38</v>
      </c>
      <c r="B176" s="19" t="str">
        <f>VLOOKUP(Salida[[#This Row],[Código]],Inventario[],2,FALSE)</f>
        <v xml:space="preserve">COL 2026 AMARILLA 1.1 HOMBRE </v>
      </c>
      <c r="C176" s="4">
        <v>2</v>
      </c>
      <c r="D176" s="4" t="s">
        <v>410</v>
      </c>
      <c r="E176" s="5">
        <v>55000</v>
      </c>
      <c r="F176" s="5">
        <f t="shared" si="2"/>
        <v>110000</v>
      </c>
      <c r="G176" s="4" t="s">
        <v>407</v>
      </c>
      <c r="H176" s="34">
        <v>46042</v>
      </c>
      <c r="I176" s="20" t="s">
        <v>489</v>
      </c>
    </row>
    <row r="177" spans="1:9" x14ac:dyDescent="0.3">
      <c r="A177" s="18" t="s">
        <v>39</v>
      </c>
      <c r="B177" s="19" t="str">
        <f>VLOOKUP(Salida[[#This Row],[Código]],Inventario[],2,FALSE)</f>
        <v>COL 2026 AMARILLA 1.1 MUJER</v>
      </c>
      <c r="C177" s="4">
        <v>1</v>
      </c>
      <c r="D177" s="4" t="s">
        <v>405</v>
      </c>
      <c r="E177" s="5">
        <v>55000</v>
      </c>
      <c r="F177" s="5">
        <f t="shared" si="2"/>
        <v>55000</v>
      </c>
      <c r="G177" s="4" t="s">
        <v>407</v>
      </c>
      <c r="H177" s="34">
        <v>46042</v>
      </c>
      <c r="I177" s="20" t="s">
        <v>489</v>
      </c>
    </row>
    <row r="178" spans="1:9" x14ac:dyDescent="0.3">
      <c r="A178" s="18" t="s">
        <v>39</v>
      </c>
      <c r="B178" s="19" t="str">
        <f>VLOOKUP(Salida[[#This Row],[Código]],Inventario[],2,FALSE)</f>
        <v>COL 2026 AMARILLA 1.1 MUJER</v>
      </c>
      <c r="C178" s="4">
        <v>1</v>
      </c>
      <c r="D178" s="4" t="s">
        <v>411</v>
      </c>
      <c r="E178" s="5">
        <v>55000</v>
      </c>
      <c r="F178" s="5">
        <f t="shared" si="2"/>
        <v>55000</v>
      </c>
      <c r="G178" s="4" t="s">
        <v>407</v>
      </c>
      <c r="H178" s="34">
        <v>46042</v>
      </c>
      <c r="I178" s="20" t="s">
        <v>489</v>
      </c>
    </row>
    <row r="179" spans="1:9" x14ac:dyDescent="0.3">
      <c r="A179" s="18" t="s">
        <v>61</v>
      </c>
      <c r="B179" s="19" t="str">
        <f>VLOOKUP(Salida[[#This Row],[Código]],Inventario[],2,FALSE)</f>
        <v xml:space="preserve">COL EDICIÓN ESPECIAL AZUL </v>
      </c>
      <c r="C179" s="4">
        <v>1</v>
      </c>
      <c r="D179" s="4" t="s">
        <v>412</v>
      </c>
      <c r="E179" s="5">
        <v>35000</v>
      </c>
      <c r="F179" s="5">
        <f t="shared" si="2"/>
        <v>35000</v>
      </c>
      <c r="G179" s="4" t="s">
        <v>407</v>
      </c>
      <c r="H179" s="34">
        <v>46042</v>
      </c>
      <c r="I179" s="20" t="s">
        <v>489</v>
      </c>
    </row>
    <row r="180" spans="1:9" x14ac:dyDescent="0.3">
      <c r="A180" s="18" t="s">
        <v>38</v>
      </c>
      <c r="B180" s="19" t="str">
        <f>VLOOKUP(Salida[[#This Row],[Código]],Inventario[],2,FALSE)</f>
        <v xml:space="preserve">COL 2026 AMARILLA 1.1 HOMBRE </v>
      </c>
      <c r="C180" s="4">
        <v>1</v>
      </c>
      <c r="D180" s="4" t="s">
        <v>410</v>
      </c>
      <c r="E180" s="5">
        <v>0</v>
      </c>
      <c r="F180" s="5">
        <f t="shared" si="2"/>
        <v>0</v>
      </c>
      <c r="G180" s="4"/>
      <c r="H180" s="34">
        <v>46042</v>
      </c>
      <c r="I180" s="20" t="s">
        <v>489</v>
      </c>
    </row>
    <row r="181" spans="1:9" x14ac:dyDescent="0.3">
      <c r="A181" s="18" t="s">
        <v>316</v>
      </c>
      <c r="B181" s="19" t="str">
        <f>VLOOKUP(Salida[[#This Row],[Código]],Inventario[],2,FALSE)</f>
        <v>BARCA UNIFORME 2025</v>
      </c>
      <c r="C181" s="4">
        <v>1</v>
      </c>
      <c r="D181" s="4" t="s">
        <v>405</v>
      </c>
      <c r="E181" s="5">
        <v>55000</v>
      </c>
      <c r="F181" s="5">
        <f t="shared" si="2"/>
        <v>55000</v>
      </c>
      <c r="G181" s="4" t="s">
        <v>407</v>
      </c>
      <c r="H181" s="34">
        <v>46042</v>
      </c>
      <c r="I181" s="20" t="s">
        <v>408</v>
      </c>
    </row>
    <row r="182" spans="1:9" x14ac:dyDescent="0.3">
      <c r="A182" s="18" t="s">
        <v>458</v>
      </c>
      <c r="B182" s="19" t="str">
        <f>VLOOKUP(Salida[[#This Row],[Código]],Inventario[],2,FALSE)</f>
        <v>MILLOS ROSADA NIÑO</v>
      </c>
      <c r="C182" s="4">
        <v>1</v>
      </c>
      <c r="D182" s="4" t="s">
        <v>413</v>
      </c>
      <c r="E182" s="5">
        <v>65000</v>
      </c>
      <c r="F182" s="5">
        <f t="shared" si="2"/>
        <v>65000</v>
      </c>
      <c r="G182" s="4" t="s">
        <v>407</v>
      </c>
      <c r="H182" s="34">
        <v>46042</v>
      </c>
      <c r="I182" s="20" t="s">
        <v>408</v>
      </c>
    </row>
    <row r="183" spans="1:9" x14ac:dyDescent="0.3">
      <c r="A183" s="18" t="s">
        <v>40</v>
      </c>
      <c r="B183" s="19" t="str">
        <f>VLOOKUP(Salida[[#This Row],[Código]],Inventario[],2,FALSE)</f>
        <v>COL 2026 AMARILLA NIÑO</v>
      </c>
      <c r="C183" s="4">
        <v>1</v>
      </c>
      <c r="D183" s="4" t="s">
        <v>410</v>
      </c>
      <c r="E183" s="5">
        <v>42000</v>
      </c>
      <c r="F183" s="5">
        <f t="shared" si="2"/>
        <v>42000</v>
      </c>
      <c r="G183" s="4"/>
      <c r="H183" s="34">
        <v>46043</v>
      </c>
      <c r="I183" s="20" t="s">
        <v>489</v>
      </c>
    </row>
    <row r="184" spans="1:9" x14ac:dyDescent="0.3">
      <c r="A184" s="18" t="s">
        <v>523</v>
      </c>
      <c r="B184" s="19" t="str">
        <f>VLOOKUP(Salida[[#This Row],[Código]],Inventario[],2,FALSE)</f>
        <v xml:space="preserve">MILLOS POLO ESPECIAL AZUL </v>
      </c>
      <c r="C184" s="4">
        <v>1</v>
      </c>
      <c r="D184" s="4" t="s">
        <v>411</v>
      </c>
      <c r="E184" s="5">
        <v>35000</v>
      </c>
      <c r="F184" s="5">
        <f t="shared" si="2"/>
        <v>35000</v>
      </c>
      <c r="G184" s="4"/>
      <c r="H184" s="34">
        <v>46043</v>
      </c>
      <c r="I184" s="20" t="s">
        <v>489</v>
      </c>
    </row>
    <row r="185" spans="1:9" x14ac:dyDescent="0.3">
      <c r="A185" s="18" t="s">
        <v>369</v>
      </c>
      <c r="B185" s="19" t="str">
        <f>VLOOKUP(Salida[[#This Row],[Código]],Inventario[],2,FALSE)</f>
        <v>CRISTIANO RONALDO EQUIPOS</v>
      </c>
      <c r="C185" s="4">
        <v>1</v>
      </c>
      <c r="D185" s="4" t="s">
        <v>411</v>
      </c>
      <c r="E185" s="5">
        <v>35000</v>
      </c>
      <c r="F185" s="5">
        <f t="shared" si="2"/>
        <v>35000</v>
      </c>
      <c r="G185" s="4"/>
      <c r="H185" s="34">
        <v>46043</v>
      </c>
      <c r="I185" s="20" t="s">
        <v>489</v>
      </c>
    </row>
    <row r="186" spans="1:9" x14ac:dyDescent="0.3">
      <c r="A186" s="18" t="s">
        <v>524</v>
      </c>
      <c r="B186" s="19" t="str">
        <f>VLOOKUP(Salida[[#This Row],[Código]],Inventario[],2,FALSE)</f>
        <v>LIBERPOOL UNIFORME</v>
      </c>
      <c r="C186" s="4">
        <v>1</v>
      </c>
      <c r="D186" s="4" t="s">
        <v>411</v>
      </c>
      <c r="E186" s="5">
        <v>65000</v>
      </c>
      <c r="F186" s="5">
        <f t="shared" si="2"/>
        <v>65000</v>
      </c>
      <c r="G186" s="4"/>
      <c r="H186" s="34">
        <v>46043</v>
      </c>
      <c r="I186" s="20" t="s">
        <v>489</v>
      </c>
    </row>
    <row r="187" spans="1:9" x14ac:dyDescent="0.3">
      <c r="A187" s="18" t="s">
        <v>355</v>
      </c>
      <c r="B187" s="19" t="str">
        <f>VLOOKUP(Salida[[#This Row],[Código]],Inventario[],2,FALSE)</f>
        <v xml:space="preserve">SANTA FE VISITANTE </v>
      </c>
      <c r="C187" s="4">
        <v>1</v>
      </c>
      <c r="D187" s="4" t="s">
        <v>410</v>
      </c>
      <c r="E187" s="5">
        <v>50000</v>
      </c>
      <c r="F187" s="5">
        <f t="shared" si="2"/>
        <v>50000</v>
      </c>
      <c r="G187" s="4" t="s">
        <v>406</v>
      </c>
      <c r="H187" s="34">
        <v>46043</v>
      </c>
      <c r="I187" s="20" t="s">
        <v>408</v>
      </c>
    </row>
    <row r="188" spans="1:9" x14ac:dyDescent="0.3">
      <c r="A188" s="18" t="s">
        <v>421</v>
      </c>
      <c r="B188" s="19" t="str">
        <f>VLOOKUP(Salida[[#This Row],[Código]],Inventario[],2,FALSE)</f>
        <v>CAJAS TODOS LOS EQUIPOS</v>
      </c>
      <c r="C188" s="4">
        <v>1</v>
      </c>
      <c r="D188" s="4" t="s">
        <v>62</v>
      </c>
      <c r="E188" s="5">
        <v>4000</v>
      </c>
      <c r="F188" s="5">
        <f t="shared" si="2"/>
        <v>4000</v>
      </c>
      <c r="G188" s="4" t="s">
        <v>406</v>
      </c>
      <c r="H188" s="34">
        <v>46043</v>
      </c>
      <c r="I188" s="20" t="s">
        <v>408</v>
      </c>
    </row>
    <row r="189" spans="1:9" x14ac:dyDescent="0.3">
      <c r="A189" s="18" t="s">
        <v>523</v>
      </c>
      <c r="B189" s="19" t="str">
        <f>VLOOKUP(Salida[[#This Row],[Código]],Inventario[],2,FALSE)</f>
        <v xml:space="preserve">MILLOS POLO ESPECIAL AZUL </v>
      </c>
      <c r="C189" s="4">
        <v>9</v>
      </c>
      <c r="D189" s="4" t="s">
        <v>405</v>
      </c>
      <c r="E189" s="5">
        <v>32000</v>
      </c>
      <c r="F189" s="5">
        <f t="shared" si="2"/>
        <v>288000</v>
      </c>
      <c r="G189" s="4" t="s">
        <v>407</v>
      </c>
      <c r="H189" s="34">
        <v>46044</v>
      </c>
      <c r="I189" s="20" t="s">
        <v>489</v>
      </c>
    </row>
    <row r="190" spans="1:9" x14ac:dyDescent="0.3">
      <c r="A190" s="18" t="s">
        <v>523</v>
      </c>
      <c r="B190" s="19" t="str">
        <f>VLOOKUP(Salida[[#This Row],[Código]],Inventario[],2,FALSE)</f>
        <v xml:space="preserve">MILLOS POLO ESPECIAL AZUL </v>
      </c>
      <c r="C190" s="4">
        <v>12</v>
      </c>
      <c r="D190" s="4" t="s">
        <v>410</v>
      </c>
      <c r="E190" s="5">
        <v>32000</v>
      </c>
      <c r="F190" s="5">
        <f t="shared" si="2"/>
        <v>384000</v>
      </c>
      <c r="G190" s="4" t="s">
        <v>407</v>
      </c>
      <c r="H190" s="34">
        <v>46044</v>
      </c>
      <c r="I190" s="20" t="s">
        <v>489</v>
      </c>
    </row>
    <row r="191" spans="1:9" x14ac:dyDescent="0.3">
      <c r="A191" s="18" t="s">
        <v>523</v>
      </c>
      <c r="B191" s="19" t="str">
        <f>VLOOKUP(Salida[[#This Row],[Código]],Inventario[],2,FALSE)</f>
        <v xml:space="preserve">MILLOS POLO ESPECIAL AZUL </v>
      </c>
      <c r="C191" s="4">
        <v>9</v>
      </c>
      <c r="D191" s="4" t="s">
        <v>411</v>
      </c>
      <c r="E191" s="5">
        <v>32000</v>
      </c>
      <c r="F191" s="5">
        <f t="shared" si="2"/>
        <v>288000</v>
      </c>
      <c r="G191" s="4" t="s">
        <v>407</v>
      </c>
      <c r="H191" s="34">
        <v>46044</v>
      </c>
      <c r="I191" s="20" t="s">
        <v>489</v>
      </c>
    </row>
    <row r="192" spans="1:9" x14ac:dyDescent="0.3">
      <c r="A192" s="18" t="s">
        <v>523</v>
      </c>
      <c r="B192" s="19" t="str">
        <f>VLOOKUP(Salida[[#This Row],[Código]],Inventario[],2,FALSE)</f>
        <v xml:space="preserve">MILLOS POLO ESPECIAL AZUL </v>
      </c>
      <c r="C192" s="4">
        <v>6</v>
      </c>
      <c r="D192" s="4" t="s">
        <v>412</v>
      </c>
      <c r="E192" s="5">
        <v>32000</v>
      </c>
      <c r="F192" s="5">
        <f t="shared" si="2"/>
        <v>192000</v>
      </c>
      <c r="G192" s="4" t="s">
        <v>407</v>
      </c>
      <c r="H192" s="34">
        <v>46044</v>
      </c>
      <c r="I192" s="20" t="s">
        <v>489</v>
      </c>
    </row>
    <row r="193" spans="1:9" x14ac:dyDescent="0.3">
      <c r="A193" s="18" t="s">
        <v>273</v>
      </c>
      <c r="B193" s="19" t="str">
        <f>VLOOKUP(Salida[[#This Row],[Código]],Inventario[],2,FALSE)</f>
        <v>MILLOS POLO BLANCO</v>
      </c>
      <c r="C193" s="4">
        <v>0</v>
      </c>
      <c r="D193" s="4" t="s">
        <v>405</v>
      </c>
      <c r="E193" s="5">
        <v>35000</v>
      </c>
      <c r="F193" s="5">
        <f t="shared" ref="F193:F256" si="3">C193*E193</f>
        <v>0</v>
      </c>
      <c r="G193" s="4" t="s">
        <v>407</v>
      </c>
      <c r="H193" s="34">
        <v>46044</v>
      </c>
      <c r="I193" s="20" t="s">
        <v>489</v>
      </c>
    </row>
    <row r="194" spans="1:9" x14ac:dyDescent="0.3">
      <c r="A194" s="18" t="s">
        <v>273</v>
      </c>
      <c r="B194" s="19" t="str">
        <f>VLOOKUP(Salida[[#This Row],[Código]],Inventario[],2,FALSE)</f>
        <v>MILLOS POLO BLANCO</v>
      </c>
      <c r="C194" s="4">
        <v>0</v>
      </c>
      <c r="D194" s="4" t="s">
        <v>410</v>
      </c>
      <c r="E194" s="5">
        <v>35000</v>
      </c>
      <c r="F194" s="5">
        <f t="shared" si="3"/>
        <v>0</v>
      </c>
      <c r="G194" s="4" t="s">
        <v>407</v>
      </c>
      <c r="H194" s="34">
        <v>46044</v>
      </c>
      <c r="I194" s="20" t="s">
        <v>489</v>
      </c>
    </row>
    <row r="195" spans="1:9" x14ac:dyDescent="0.3">
      <c r="A195" s="18" t="s">
        <v>273</v>
      </c>
      <c r="B195" s="19" t="str">
        <f>VLOOKUP(Salida[[#This Row],[Código]],Inventario[],2,FALSE)</f>
        <v>MILLOS POLO BLANCO</v>
      </c>
      <c r="C195" s="4">
        <v>0</v>
      </c>
      <c r="D195" s="4" t="s">
        <v>411</v>
      </c>
      <c r="E195" s="5">
        <v>35000</v>
      </c>
      <c r="F195" s="5">
        <f t="shared" si="3"/>
        <v>0</v>
      </c>
      <c r="G195" s="4" t="s">
        <v>407</v>
      </c>
      <c r="H195" s="34">
        <v>46044</v>
      </c>
      <c r="I195" s="20" t="s">
        <v>489</v>
      </c>
    </row>
    <row r="196" spans="1:9" x14ac:dyDescent="0.3">
      <c r="A196" s="18" t="s">
        <v>273</v>
      </c>
      <c r="B196" s="19" t="str">
        <f>VLOOKUP(Salida[[#This Row],[Código]],Inventario[],2,FALSE)</f>
        <v>MILLOS POLO BLANCO</v>
      </c>
      <c r="C196" s="4">
        <v>0</v>
      </c>
      <c r="D196" s="4" t="s">
        <v>412</v>
      </c>
      <c r="E196" s="5">
        <v>35000</v>
      </c>
      <c r="F196" s="5">
        <f t="shared" si="3"/>
        <v>0</v>
      </c>
      <c r="G196" s="4" t="s">
        <v>407</v>
      </c>
      <c r="H196" s="34">
        <v>46044</v>
      </c>
      <c r="I196" s="20" t="s">
        <v>489</v>
      </c>
    </row>
    <row r="197" spans="1:9" x14ac:dyDescent="0.3">
      <c r="A197" s="18" t="s">
        <v>251</v>
      </c>
      <c r="B197" s="19" t="str">
        <f>VLOOKUP(Salida[[#This Row],[Código]],Inventario[],2,FALSE)</f>
        <v>NACIONAL SAM NEGRO</v>
      </c>
      <c r="C197" s="4">
        <v>0</v>
      </c>
      <c r="D197" s="4" t="s">
        <v>405</v>
      </c>
      <c r="E197" s="5">
        <v>32000</v>
      </c>
      <c r="F197" s="5">
        <f t="shared" si="3"/>
        <v>0</v>
      </c>
      <c r="G197" s="4" t="s">
        <v>407</v>
      </c>
      <c r="H197" s="34">
        <v>46044</v>
      </c>
      <c r="I197" s="20" t="s">
        <v>489</v>
      </c>
    </row>
    <row r="198" spans="1:9" x14ac:dyDescent="0.3">
      <c r="A198" s="18" t="s">
        <v>251</v>
      </c>
      <c r="B198" s="19" t="str">
        <f>VLOOKUP(Salida[[#This Row],[Código]],Inventario[],2,FALSE)</f>
        <v>NACIONAL SAM NEGRO</v>
      </c>
      <c r="C198" s="4">
        <v>0</v>
      </c>
      <c r="D198" s="4" t="s">
        <v>410</v>
      </c>
      <c r="E198" s="5">
        <v>32000</v>
      </c>
      <c r="F198" s="5">
        <f t="shared" ref="F198" si="4">C198*E198</f>
        <v>0</v>
      </c>
      <c r="G198" s="4" t="s">
        <v>407</v>
      </c>
      <c r="H198" s="34">
        <v>46044</v>
      </c>
      <c r="I198" s="20" t="s">
        <v>489</v>
      </c>
    </row>
    <row r="199" spans="1:9" x14ac:dyDescent="0.3">
      <c r="A199" s="18" t="s">
        <v>251</v>
      </c>
      <c r="B199" s="19" t="str">
        <f>VLOOKUP(Salida[[#This Row],[Código]],Inventario[],2,FALSE)</f>
        <v>NACIONAL SAM NEGRO</v>
      </c>
      <c r="C199" s="4">
        <v>0</v>
      </c>
      <c r="D199" s="4" t="s">
        <v>411</v>
      </c>
      <c r="E199" s="5">
        <v>32000</v>
      </c>
      <c r="F199" s="5">
        <f t="shared" si="3"/>
        <v>0</v>
      </c>
      <c r="G199" s="4" t="s">
        <v>407</v>
      </c>
      <c r="H199" s="34">
        <v>46044</v>
      </c>
      <c r="I199" s="20" t="s">
        <v>489</v>
      </c>
    </row>
    <row r="200" spans="1:9" x14ac:dyDescent="0.3">
      <c r="A200" s="18" t="s">
        <v>251</v>
      </c>
      <c r="B200" s="19" t="str">
        <f>VLOOKUP(Salida[[#This Row],[Código]],Inventario[],2,FALSE)</f>
        <v>NACIONAL SAM NEGRO</v>
      </c>
      <c r="C200" s="4">
        <v>0</v>
      </c>
      <c r="D200" s="4" t="s">
        <v>412</v>
      </c>
      <c r="E200" s="5">
        <v>32000</v>
      </c>
      <c r="F200" s="5">
        <f t="shared" si="3"/>
        <v>0</v>
      </c>
      <c r="G200" s="4" t="s">
        <v>407</v>
      </c>
      <c r="H200" s="34">
        <v>46044</v>
      </c>
      <c r="I200" s="20" t="s">
        <v>489</v>
      </c>
    </row>
    <row r="201" spans="1:9" x14ac:dyDescent="0.3">
      <c r="A201" s="18" t="s">
        <v>252</v>
      </c>
      <c r="B201" s="19" t="str">
        <f>VLOOKUP(Salida[[#This Row],[Código]],Inventario[],2,FALSE)</f>
        <v>NACIONAL SAM BLANCO</v>
      </c>
      <c r="C201" s="4">
        <v>2</v>
      </c>
      <c r="D201" s="4" t="s">
        <v>405</v>
      </c>
      <c r="E201" s="5">
        <v>32000</v>
      </c>
      <c r="F201" s="5">
        <f t="shared" si="3"/>
        <v>64000</v>
      </c>
      <c r="G201" s="4" t="s">
        <v>407</v>
      </c>
      <c r="H201" s="34">
        <v>46044</v>
      </c>
      <c r="I201" s="20" t="s">
        <v>489</v>
      </c>
    </row>
    <row r="202" spans="1:9" x14ac:dyDescent="0.3">
      <c r="A202" s="18" t="s">
        <v>252</v>
      </c>
      <c r="B202" s="19" t="str">
        <f>VLOOKUP(Salida[[#This Row],[Código]],Inventario[],2,FALSE)</f>
        <v>NACIONAL SAM BLANCO</v>
      </c>
      <c r="C202" s="4">
        <v>4</v>
      </c>
      <c r="D202" s="4" t="s">
        <v>410</v>
      </c>
      <c r="E202" s="5">
        <v>32000</v>
      </c>
      <c r="F202" s="5">
        <f t="shared" si="3"/>
        <v>128000</v>
      </c>
      <c r="G202" s="4" t="s">
        <v>407</v>
      </c>
      <c r="H202" s="34">
        <v>46044</v>
      </c>
      <c r="I202" s="20" t="s">
        <v>489</v>
      </c>
    </row>
    <row r="203" spans="1:9" x14ac:dyDescent="0.3">
      <c r="A203" s="18" t="s">
        <v>252</v>
      </c>
      <c r="B203" s="19" t="str">
        <f>VLOOKUP(Salida[[#This Row],[Código]],Inventario[],2,FALSE)</f>
        <v>NACIONAL SAM BLANCO</v>
      </c>
      <c r="C203" s="4">
        <v>4</v>
      </c>
      <c r="D203" s="4" t="s">
        <v>411</v>
      </c>
      <c r="E203" s="5">
        <v>32000</v>
      </c>
      <c r="F203" s="5">
        <f t="shared" si="3"/>
        <v>128000</v>
      </c>
      <c r="G203" s="4" t="s">
        <v>407</v>
      </c>
      <c r="H203" s="34">
        <v>46044</v>
      </c>
      <c r="I203" s="20" t="s">
        <v>489</v>
      </c>
    </row>
    <row r="204" spans="1:9" x14ac:dyDescent="0.3">
      <c r="A204" s="18" t="s">
        <v>252</v>
      </c>
      <c r="B204" s="19" t="str">
        <f>VLOOKUP(Salida[[#This Row],[Código]],Inventario[],2,FALSE)</f>
        <v>NACIONAL SAM BLANCO</v>
      </c>
      <c r="C204" s="4">
        <v>2</v>
      </c>
      <c r="D204" s="4" t="s">
        <v>412</v>
      </c>
      <c r="E204" s="5">
        <v>32000</v>
      </c>
      <c r="F204" s="5">
        <f t="shared" si="3"/>
        <v>64000</v>
      </c>
      <c r="G204" s="4" t="s">
        <v>407</v>
      </c>
      <c r="H204" s="34">
        <v>46044</v>
      </c>
      <c r="I204" s="20" t="s">
        <v>489</v>
      </c>
    </row>
    <row r="205" spans="1:9" x14ac:dyDescent="0.3">
      <c r="A205" s="18" t="s">
        <v>253</v>
      </c>
      <c r="B205" s="19" t="str">
        <f>VLOOKUP(Salida[[#This Row],[Código]],Inventario[],2,FALSE)</f>
        <v>NACIONAL SAM VERDE</v>
      </c>
      <c r="C205" s="4">
        <v>2</v>
      </c>
      <c r="D205" s="4" t="s">
        <v>405</v>
      </c>
      <c r="E205" s="5">
        <v>32000</v>
      </c>
      <c r="F205" s="5">
        <f t="shared" si="3"/>
        <v>64000</v>
      </c>
      <c r="G205" s="4" t="s">
        <v>407</v>
      </c>
      <c r="H205" s="34">
        <v>46044</v>
      </c>
      <c r="I205" s="20" t="s">
        <v>489</v>
      </c>
    </row>
    <row r="206" spans="1:9" x14ac:dyDescent="0.3">
      <c r="A206" s="18" t="s">
        <v>253</v>
      </c>
      <c r="B206" s="19" t="str">
        <f>VLOOKUP(Salida[[#This Row],[Código]],Inventario[],2,FALSE)</f>
        <v>NACIONAL SAM VERDE</v>
      </c>
      <c r="C206" s="4">
        <v>4</v>
      </c>
      <c r="D206" s="4" t="s">
        <v>410</v>
      </c>
      <c r="E206" s="5">
        <v>32000</v>
      </c>
      <c r="F206" s="5">
        <f t="shared" si="3"/>
        <v>128000</v>
      </c>
      <c r="G206" s="4" t="s">
        <v>407</v>
      </c>
      <c r="H206" s="34">
        <v>46044</v>
      </c>
      <c r="I206" s="20" t="s">
        <v>489</v>
      </c>
    </row>
    <row r="207" spans="1:9" x14ac:dyDescent="0.3">
      <c r="A207" s="18" t="s">
        <v>253</v>
      </c>
      <c r="B207" s="19" t="str">
        <f>VLOOKUP(Salida[[#This Row],[Código]],Inventario[],2,FALSE)</f>
        <v>NACIONAL SAM VERDE</v>
      </c>
      <c r="C207" s="4">
        <v>4</v>
      </c>
      <c r="D207" s="4" t="s">
        <v>411</v>
      </c>
      <c r="E207" s="5">
        <v>32000</v>
      </c>
      <c r="F207" s="5">
        <f t="shared" si="3"/>
        <v>128000</v>
      </c>
      <c r="G207" s="4" t="s">
        <v>407</v>
      </c>
      <c r="H207" s="34">
        <v>46044</v>
      </c>
      <c r="I207" s="20" t="s">
        <v>489</v>
      </c>
    </row>
    <row r="208" spans="1:9" x14ac:dyDescent="0.3">
      <c r="A208" s="18" t="s">
        <v>253</v>
      </c>
      <c r="B208" s="19" t="str">
        <f>VLOOKUP(Salida[[#This Row],[Código]],Inventario[],2,FALSE)</f>
        <v>NACIONAL SAM VERDE</v>
      </c>
      <c r="C208" s="4">
        <v>2</v>
      </c>
      <c r="D208" s="4" t="s">
        <v>412</v>
      </c>
      <c r="E208" s="5">
        <v>32000</v>
      </c>
      <c r="F208" s="5">
        <f t="shared" si="3"/>
        <v>64000</v>
      </c>
      <c r="G208" s="4" t="s">
        <v>407</v>
      </c>
      <c r="H208" s="34">
        <v>46044</v>
      </c>
      <c r="I208" s="20" t="s">
        <v>489</v>
      </c>
    </row>
    <row r="209" spans="1:9" x14ac:dyDescent="0.3">
      <c r="A209" s="18" t="s">
        <v>313</v>
      </c>
      <c r="B209" s="19" t="str">
        <f>VLOOKUP(Salida[[#This Row],[Código]],Inventario[],2,FALSE)</f>
        <v>BARCA UNIFORME 2009</v>
      </c>
      <c r="C209" s="4">
        <v>1</v>
      </c>
      <c r="D209" s="4" t="s">
        <v>410</v>
      </c>
      <c r="E209" s="5">
        <v>38000</v>
      </c>
      <c r="F209" s="5">
        <f t="shared" si="3"/>
        <v>38000</v>
      </c>
      <c r="G209" s="4" t="s">
        <v>407</v>
      </c>
      <c r="H209" s="34">
        <v>46044</v>
      </c>
      <c r="I209" s="20" t="s">
        <v>489</v>
      </c>
    </row>
    <row r="210" spans="1:9" x14ac:dyDescent="0.3">
      <c r="A210" s="18" t="s">
        <v>313</v>
      </c>
      <c r="B210" s="19" t="str">
        <f>VLOOKUP(Salida[[#This Row],[Código]],Inventario[],2,FALSE)</f>
        <v>BARCA UNIFORME 2009</v>
      </c>
      <c r="C210" s="4">
        <v>1</v>
      </c>
      <c r="D210" s="4" t="s">
        <v>412</v>
      </c>
      <c r="E210" s="5">
        <v>38000</v>
      </c>
      <c r="F210" s="5">
        <f t="shared" si="3"/>
        <v>38000</v>
      </c>
      <c r="G210" s="4" t="s">
        <v>407</v>
      </c>
      <c r="H210" s="34">
        <v>46044</v>
      </c>
      <c r="I210" s="20" t="s">
        <v>489</v>
      </c>
    </row>
    <row r="211" spans="1:9" x14ac:dyDescent="0.3">
      <c r="A211" s="18" t="s">
        <v>365</v>
      </c>
      <c r="B211" s="19" t="str">
        <f>VLOOKUP(Salida[[#This Row],[Código]],Inventario[],2,FALSE)</f>
        <v>MILAN UNIFORME NEGRO 2007</v>
      </c>
      <c r="C211" s="4">
        <v>1</v>
      </c>
      <c r="D211" s="4" t="s">
        <v>410</v>
      </c>
      <c r="E211" s="5">
        <v>38000</v>
      </c>
      <c r="F211" s="5">
        <f t="shared" si="3"/>
        <v>38000</v>
      </c>
      <c r="G211" s="4" t="s">
        <v>407</v>
      </c>
      <c r="H211" s="34">
        <v>46044</v>
      </c>
      <c r="I211" s="20" t="s">
        <v>489</v>
      </c>
    </row>
    <row r="212" spans="1:9" x14ac:dyDescent="0.3">
      <c r="A212" s="18" t="s">
        <v>365</v>
      </c>
      <c r="B212" s="19" t="str">
        <f>VLOOKUP(Salida[[#This Row],[Código]],Inventario[],2,FALSE)</f>
        <v>MILAN UNIFORME NEGRO 2007</v>
      </c>
      <c r="C212" s="4">
        <v>1</v>
      </c>
      <c r="D212" s="4" t="s">
        <v>412</v>
      </c>
      <c r="E212" s="5">
        <v>38000</v>
      </c>
      <c r="F212" s="5">
        <f t="shared" si="3"/>
        <v>38000</v>
      </c>
      <c r="G212" s="4" t="s">
        <v>407</v>
      </c>
      <c r="H212" s="34">
        <v>46044</v>
      </c>
      <c r="I212" s="20" t="s">
        <v>489</v>
      </c>
    </row>
    <row r="213" spans="1:9" x14ac:dyDescent="0.3">
      <c r="A213" s="18" t="s">
        <v>366</v>
      </c>
      <c r="B213" s="19" t="str">
        <f>VLOOKUP(Salida[[#This Row],[Código]],Inventario[],2,FALSE)</f>
        <v>MILAN UNIFORME BLANCO 2007</v>
      </c>
      <c r="C213" s="4">
        <v>1</v>
      </c>
      <c r="D213" s="4" t="s">
        <v>405</v>
      </c>
      <c r="E213" s="5">
        <v>38000</v>
      </c>
      <c r="F213" s="5">
        <f t="shared" si="3"/>
        <v>38000</v>
      </c>
      <c r="G213" s="4" t="s">
        <v>407</v>
      </c>
      <c r="H213" s="34">
        <v>46044</v>
      </c>
      <c r="I213" s="20" t="s">
        <v>489</v>
      </c>
    </row>
    <row r="214" spans="1:9" x14ac:dyDescent="0.3">
      <c r="A214" s="18" t="s">
        <v>366</v>
      </c>
      <c r="B214" s="19" t="str">
        <f>VLOOKUP(Salida[[#This Row],[Código]],Inventario[],2,FALSE)</f>
        <v>MILAN UNIFORME BLANCO 2007</v>
      </c>
      <c r="C214" s="4">
        <v>1</v>
      </c>
      <c r="D214" s="4" t="s">
        <v>410</v>
      </c>
      <c r="E214" s="5">
        <v>38000</v>
      </c>
      <c r="F214" s="5">
        <f t="shared" ref="F214:F218" si="5">C214*E214</f>
        <v>38000</v>
      </c>
      <c r="G214" s="4" t="s">
        <v>407</v>
      </c>
      <c r="H214" s="34">
        <v>46044</v>
      </c>
      <c r="I214" s="20" t="s">
        <v>489</v>
      </c>
    </row>
    <row r="215" spans="1:9" x14ac:dyDescent="0.3">
      <c r="A215" s="18" t="s">
        <v>366</v>
      </c>
      <c r="B215" s="19" t="str">
        <f>VLOOKUP(Salida[[#This Row],[Código]],Inventario[],2,FALSE)</f>
        <v>MILAN UNIFORME BLANCO 2007</v>
      </c>
      <c r="C215" s="4">
        <v>1</v>
      </c>
      <c r="D215" s="4" t="s">
        <v>411</v>
      </c>
      <c r="E215" s="5">
        <v>38000</v>
      </c>
      <c r="F215" s="5">
        <f t="shared" si="5"/>
        <v>38000</v>
      </c>
      <c r="G215" s="4" t="s">
        <v>407</v>
      </c>
      <c r="H215" s="34">
        <v>46044</v>
      </c>
      <c r="I215" s="20" t="s">
        <v>489</v>
      </c>
    </row>
    <row r="216" spans="1:9" x14ac:dyDescent="0.3">
      <c r="A216" s="18" t="s">
        <v>366</v>
      </c>
      <c r="B216" s="19" t="str">
        <f>VLOOKUP(Salida[[#This Row],[Código]],Inventario[],2,FALSE)</f>
        <v>MILAN UNIFORME BLANCO 2007</v>
      </c>
      <c r="C216" s="4">
        <v>1</v>
      </c>
      <c r="D216" s="4" t="s">
        <v>412</v>
      </c>
      <c r="E216" s="5">
        <v>38000</v>
      </c>
      <c r="F216" s="5">
        <f t="shared" si="5"/>
        <v>38000</v>
      </c>
      <c r="G216" s="4" t="s">
        <v>407</v>
      </c>
      <c r="H216" s="34">
        <v>46044</v>
      </c>
      <c r="I216" s="20" t="s">
        <v>489</v>
      </c>
    </row>
    <row r="217" spans="1:9" x14ac:dyDescent="0.3">
      <c r="A217" s="18" t="s">
        <v>43</v>
      </c>
      <c r="B217" s="19" t="str">
        <f>VLOOKUP(Salida[[#This Row],[Código]],Inventario[],2,FALSE)</f>
        <v xml:space="preserve">COL CENTENARIO BLANCA HOMBRE </v>
      </c>
      <c r="C217" s="4">
        <v>2</v>
      </c>
      <c r="D217" s="4" t="s">
        <v>410</v>
      </c>
      <c r="E217" s="5">
        <v>35000</v>
      </c>
      <c r="F217" s="5">
        <f t="shared" si="5"/>
        <v>70000</v>
      </c>
      <c r="G217" s="4" t="s">
        <v>407</v>
      </c>
      <c r="H217" s="34">
        <v>46044</v>
      </c>
      <c r="I217" s="20" t="s">
        <v>489</v>
      </c>
    </row>
    <row r="218" spans="1:9" x14ac:dyDescent="0.3">
      <c r="A218" s="18" t="s">
        <v>40</v>
      </c>
      <c r="B218" s="19" t="str">
        <f>VLOOKUP(Salida[[#This Row],[Código]],Inventario[],2,FALSE)</f>
        <v>COL 2026 AMARILLA NIÑO</v>
      </c>
      <c r="C218" s="4">
        <v>1</v>
      </c>
      <c r="D218" s="4" t="s">
        <v>411</v>
      </c>
      <c r="E218" s="5">
        <v>50000</v>
      </c>
      <c r="F218" s="5">
        <f t="shared" si="5"/>
        <v>50000</v>
      </c>
      <c r="G218" s="4" t="s">
        <v>407</v>
      </c>
      <c r="H218" s="34">
        <v>46044</v>
      </c>
      <c r="I218" s="20" t="s">
        <v>408</v>
      </c>
    </row>
    <row r="219" spans="1:9" x14ac:dyDescent="0.3">
      <c r="A219" s="18" t="s">
        <v>39</v>
      </c>
      <c r="B219" s="19" t="str">
        <f>VLOOKUP(Salida[[#This Row],[Código]],Inventario[],2,FALSE)</f>
        <v>COL 2026 AMARILLA 1.1 MUJER</v>
      </c>
      <c r="C219" s="4">
        <v>1</v>
      </c>
      <c r="D219" s="4" t="s">
        <v>412</v>
      </c>
      <c r="E219" s="5">
        <v>0</v>
      </c>
      <c r="F219" s="5">
        <f t="shared" si="3"/>
        <v>0</v>
      </c>
      <c r="G219" s="4"/>
      <c r="H219" s="34"/>
      <c r="I219" s="20"/>
    </row>
    <row r="220" spans="1:9" x14ac:dyDescent="0.3">
      <c r="A220" s="18" t="s">
        <v>38</v>
      </c>
      <c r="B220" s="19" t="str">
        <f>VLOOKUP(Salida[[#This Row],[Código]],Inventario[],2,FALSE)</f>
        <v xml:space="preserve">COL 2026 AMARILLA 1.1 HOMBRE </v>
      </c>
      <c r="C220" s="4">
        <v>1</v>
      </c>
      <c r="D220" s="4" t="s">
        <v>410</v>
      </c>
      <c r="E220" s="5">
        <v>50000</v>
      </c>
      <c r="F220" s="5">
        <f t="shared" ref="F220:F224" si="6">C220*E220</f>
        <v>50000</v>
      </c>
      <c r="G220" s="4" t="s">
        <v>406</v>
      </c>
      <c r="H220" s="34">
        <v>46045</v>
      </c>
      <c r="I220" s="20" t="s">
        <v>489</v>
      </c>
    </row>
    <row r="221" spans="1:9" x14ac:dyDescent="0.3">
      <c r="A221" s="18" t="s">
        <v>379</v>
      </c>
      <c r="B221" s="19" t="str">
        <f>VLOOKUP(Salida[[#This Row],[Código]],Inventario[],2,FALSE)</f>
        <v>SUDADERA ADULTO</v>
      </c>
      <c r="C221" s="4">
        <v>1</v>
      </c>
      <c r="D221" s="4" t="s">
        <v>410</v>
      </c>
      <c r="E221" s="5">
        <v>120000</v>
      </c>
      <c r="F221" s="5">
        <f t="shared" si="6"/>
        <v>120000</v>
      </c>
      <c r="G221" s="4" t="s">
        <v>407</v>
      </c>
      <c r="H221" s="34">
        <v>46045</v>
      </c>
      <c r="I221" s="20" t="s">
        <v>408</v>
      </c>
    </row>
    <row r="222" spans="1:9" x14ac:dyDescent="0.3">
      <c r="A222" s="18" t="s">
        <v>403</v>
      </c>
      <c r="B222" s="19" t="str">
        <f>VLOOKUP(Salida[[#This Row],[Código]],Inventario[],2,FALSE)</f>
        <v xml:space="preserve">PANTALONETA 1.1 </v>
      </c>
      <c r="C222" s="4">
        <v>2</v>
      </c>
      <c r="D222" s="4" t="s">
        <v>412</v>
      </c>
      <c r="E222" s="5">
        <v>30000</v>
      </c>
      <c r="F222" s="5">
        <f t="shared" si="6"/>
        <v>60000</v>
      </c>
      <c r="G222" s="4" t="s">
        <v>407</v>
      </c>
      <c r="H222" s="34">
        <v>46045</v>
      </c>
      <c r="I222" s="20" t="s">
        <v>408</v>
      </c>
    </row>
    <row r="223" spans="1:9" x14ac:dyDescent="0.3">
      <c r="A223" s="18" t="s">
        <v>301</v>
      </c>
      <c r="B223" s="19" t="str">
        <f>VLOOKUP(Salida[[#This Row],[Código]],Inventario[],2,FALSE)</f>
        <v>REAL NIÑO BLANCA</v>
      </c>
      <c r="C223" s="4">
        <v>1</v>
      </c>
      <c r="D223" s="4" t="s">
        <v>410</v>
      </c>
      <c r="E223" s="5">
        <v>50000</v>
      </c>
      <c r="F223" s="5">
        <f t="shared" si="6"/>
        <v>50000</v>
      </c>
      <c r="G223" s="4" t="s">
        <v>407</v>
      </c>
      <c r="H223" s="34">
        <v>46045</v>
      </c>
      <c r="I223" s="20" t="s">
        <v>408</v>
      </c>
    </row>
    <row r="224" spans="1:9" x14ac:dyDescent="0.3">
      <c r="A224" s="18" t="s">
        <v>361</v>
      </c>
      <c r="B224" s="19" t="str">
        <f>VLOOKUP(Salida[[#This Row],[Código]],Inventario[],2,FALSE)</f>
        <v xml:space="preserve">BRAZIL SANTOS BLANCA 1.1 </v>
      </c>
      <c r="C224" s="4">
        <v>1</v>
      </c>
      <c r="D224" s="4" t="s">
        <v>410</v>
      </c>
      <c r="E224" s="5">
        <v>65000</v>
      </c>
      <c r="F224" s="5">
        <f t="shared" si="6"/>
        <v>65000</v>
      </c>
      <c r="G224" s="4" t="s">
        <v>407</v>
      </c>
      <c r="H224" s="34">
        <v>46045</v>
      </c>
      <c r="I224" s="20" t="s">
        <v>408</v>
      </c>
    </row>
    <row r="225" spans="1:9" x14ac:dyDescent="0.3">
      <c r="A225" s="18" t="s">
        <v>38</v>
      </c>
      <c r="B225" s="19" t="str">
        <f>VLOOKUP(Salida[[#This Row],[Código]],Inventario[],2,FALSE)</f>
        <v xml:space="preserve">COL 2026 AMARILLA 1.1 HOMBRE </v>
      </c>
      <c r="C225" s="4">
        <v>1</v>
      </c>
      <c r="D225" s="4" t="s">
        <v>411</v>
      </c>
      <c r="E225" s="5">
        <v>55000</v>
      </c>
      <c r="F225" s="5">
        <f t="shared" si="3"/>
        <v>55000</v>
      </c>
      <c r="G225" s="4" t="s">
        <v>407</v>
      </c>
      <c r="H225" s="34">
        <v>46046</v>
      </c>
      <c r="I225" s="20" t="s">
        <v>489</v>
      </c>
    </row>
    <row r="226" spans="1:9" x14ac:dyDescent="0.3">
      <c r="A226" s="18" t="s">
        <v>61</v>
      </c>
      <c r="B226" s="19" t="str">
        <f>VLOOKUP(Salida[[#This Row],[Código]],Inventario[],2,FALSE)</f>
        <v xml:space="preserve">COL EDICIÓN ESPECIAL AZUL </v>
      </c>
      <c r="C226" s="4">
        <v>1</v>
      </c>
      <c r="D226" s="4" t="s">
        <v>410</v>
      </c>
      <c r="E226" s="5">
        <v>35000</v>
      </c>
      <c r="F226" s="5">
        <f t="shared" si="3"/>
        <v>35000</v>
      </c>
      <c r="G226" s="4" t="s">
        <v>407</v>
      </c>
      <c r="H226" s="34">
        <v>46046</v>
      </c>
      <c r="I226" s="20" t="s">
        <v>489</v>
      </c>
    </row>
    <row r="227" spans="1:9" x14ac:dyDescent="0.3">
      <c r="A227" s="18" t="s">
        <v>47</v>
      </c>
      <c r="B227" s="19" t="str">
        <f>VLOOKUP(Salida[[#This Row],[Código]],Inventario[],2,FALSE)</f>
        <v xml:space="preserve">COL CENTENARIO BLANCA MUJER </v>
      </c>
      <c r="C227" s="4">
        <v>1</v>
      </c>
      <c r="D227" s="4" t="s">
        <v>405</v>
      </c>
      <c r="E227" s="5">
        <v>38000</v>
      </c>
      <c r="F227" s="5">
        <f t="shared" si="3"/>
        <v>38000</v>
      </c>
      <c r="G227" s="4" t="s">
        <v>407</v>
      </c>
      <c r="H227" s="34">
        <v>46046</v>
      </c>
      <c r="I227" s="20" t="s">
        <v>489</v>
      </c>
    </row>
    <row r="228" spans="1:9" x14ac:dyDescent="0.3">
      <c r="A228" s="18" t="s">
        <v>47</v>
      </c>
      <c r="B228" s="19" t="str">
        <f>VLOOKUP(Salida[[#This Row],[Código]],Inventario[],2,FALSE)</f>
        <v xml:space="preserve">COL CENTENARIO BLANCA MUJER </v>
      </c>
      <c r="C228" s="4">
        <v>1</v>
      </c>
      <c r="D228" s="4" t="s">
        <v>410</v>
      </c>
      <c r="E228" s="5">
        <v>38000</v>
      </c>
      <c r="F228" s="5">
        <f t="shared" si="3"/>
        <v>38000</v>
      </c>
      <c r="G228" s="4" t="s">
        <v>407</v>
      </c>
      <c r="H228" s="34">
        <v>46046</v>
      </c>
      <c r="I228" s="20" t="s">
        <v>489</v>
      </c>
    </row>
    <row r="229" spans="1:9" x14ac:dyDescent="0.3">
      <c r="A229" s="18" t="s">
        <v>44</v>
      </c>
      <c r="B229" s="19" t="str">
        <f>VLOOKUP(Salida[[#This Row],[Código]],Inventario[],2,FALSE)</f>
        <v xml:space="preserve">COL CENTENARIO NEGRA HOMBRE </v>
      </c>
      <c r="C229" s="4">
        <v>1</v>
      </c>
      <c r="D229" s="4" t="s">
        <v>411</v>
      </c>
      <c r="E229" s="5">
        <v>45000</v>
      </c>
      <c r="F229" s="5">
        <f t="shared" si="3"/>
        <v>45000</v>
      </c>
      <c r="G229" s="4" t="s">
        <v>407</v>
      </c>
      <c r="H229" s="34">
        <v>46046</v>
      </c>
      <c r="I229" s="20" t="s">
        <v>489</v>
      </c>
    </row>
    <row r="230" spans="1:9" x14ac:dyDescent="0.3">
      <c r="A230" s="18" t="s">
        <v>454</v>
      </c>
      <c r="B230" s="19" t="str">
        <f>VLOOKUP(Salida[[#This Row],[Código]],Inventario[],2,FALSE)</f>
        <v>AMERICA LE COQ</v>
      </c>
      <c r="C230" s="4">
        <v>1</v>
      </c>
      <c r="D230" s="4" t="s">
        <v>410</v>
      </c>
      <c r="E230" s="5">
        <v>50000</v>
      </c>
      <c r="F230" s="5">
        <f t="shared" si="3"/>
        <v>50000</v>
      </c>
      <c r="G230" s="4" t="s">
        <v>406</v>
      </c>
      <c r="H230" s="34">
        <v>46046</v>
      </c>
      <c r="I230" s="20" t="s">
        <v>408</v>
      </c>
    </row>
    <row r="231" spans="1:9" x14ac:dyDescent="0.3">
      <c r="A231" s="18" t="s">
        <v>417</v>
      </c>
      <c r="B231" s="19" t="str">
        <f>VLOOKUP(Salida[[#This Row],[Código]],Inventario[],2,FALSE)</f>
        <v>CAJAS AMERICA</v>
      </c>
      <c r="C231" s="4">
        <v>1</v>
      </c>
      <c r="D231" s="4" t="s">
        <v>62</v>
      </c>
      <c r="E231" s="5">
        <v>5000</v>
      </c>
      <c r="F231" s="5">
        <f t="shared" si="3"/>
        <v>5000</v>
      </c>
      <c r="G231" s="4" t="s">
        <v>406</v>
      </c>
      <c r="H231" s="34">
        <v>46046</v>
      </c>
      <c r="I231" s="20" t="s">
        <v>408</v>
      </c>
    </row>
    <row r="232" spans="1:9" x14ac:dyDescent="0.3">
      <c r="A232" s="18" t="s">
        <v>282</v>
      </c>
      <c r="B232" s="19" t="str">
        <f>VLOOKUP(Salida[[#This Row],[Código]],Inventario[],2,FALSE)</f>
        <v>MILLOS NIÑO 2025 LOCAL</v>
      </c>
      <c r="C232" s="4">
        <v>1</v>
      </c>
      <c r="D232" s="4" t="s">
        <v>411</v>
      </c>
      <c r="E232" s="5">
        <v>50000</v>
      </c>
      <c r="F232" s="5">
        <f t="shared" si="3"/>
        <v>50000</v>
      </c>
      <c r="G232" s="4" t="s">
        <v>406</v>
      </c>
      <c r="H232" s="34">
        <v>46046</v>
      </c>
      <c r="I232" s="20" t="s">
        <v>408</v>
      </c>
    </row>
    <row r="233" spans="1:9" x14ac:dyDescent="0.3">
      <c r="A233" s="18" t="s">
        <v>377</v>
      </c>
      <c r="B233" s="19" t="str">
        <f>VLOOKUP(Salida[[#This Row],[Código]],Inventario[],2,FALSE)</f>
        <v>SEDA FRIA</v>
      </c>
      <c r="C233" s="4">
        <v>1</v>
      </c>
      <c r="D233" s="4" t="s">
        <v>411</v>
      </c>
      <c r="E233" s="5">
        <v>60000</v>
      </c>
      <c r="F233" s="5">
        <f t="shared" si="3"/>
        <v>60000</v>
      </c>
      <c r="G233" s="4" t="s">
        <v>406</v>
      </c>
      <c r="H233" s="34">
        <v>46046</v>
      </c>
      <c r="I233" s="20" t="s">
        <v>408</v>
      </c>
    </row>
    <row r="234" spans="1:9" x14ac:dyDescent="0.3">
      <c r="A234" s="18"/>
      <c r="B234" s="19" t="e">
        <f>VLOOKUP(Salida[[#This Row],[Código]],Inventario[],2,FALSE)</f>
        <v>#N/A</v>
      </c>
      <c r="C234" s="4">
        <v>0</v>
      </c>
      <c r="D234" s="4"/>
      <c r="E234" s="5">
        <v>0</v>
      </c>
      <c r="F234" s="5">
        <f t="shared" si="3"/>
        <v>0</v>
      </c>
      <c r="G234" s="4"/>
      <c r="H234" s="34"/>
      <c r="I234" s="20"/>
    </row>
    <row r="235" spans="1:9" x14ac:dyDescent="0.3">
      <c r="A235" s="18"/>
      <c r="B235" s="19" t="e">
        <f>VLOOKUP(Salida[[#This Row],[Código]],Inventario[],2,FALSE)</f>
        <v>#N/A</v>
      </c>
      <c r="C235" s="4">
        <v>0</v>
      </c>
      <c r="D235" s="4"/>
      <c r="E235" s="5">
        <v>0</v>
      </c>
      <c r="F235" s="5">
        <f t="shared" si="3"/>
        <v>0</v>
      </c>
      <c r="G235" s="4"/>
      <c r="H235" s="34"/>
      <c r="I235" s="20"/>
    </row>
    <row r="236" spans="1:9" x14ac:dyDescent="0.3">
      <c r="A236" s="18"/>
      <c r="B236" s="19" t="e">
        <f>VLOOKUP(Salida[[#This Row],[Código]],Inventario[],2,FALSE)</f>
        <v>#N/A</v>
      </c>
      <c r="C236" s="4">
        <v>0</v>
      </c>
      <c r="D236" s="4"/>
      <c r="E236" s="5">
        <v>0</v>
      </c>
      <c r="F236" s="5">
        <f t="shared" si="3"/>
        <v>0</v>
      </c>
      <c r="G236" s="4"/>
      <c r="H236" s="34"/>
      <c r="I236" s="20"/>
    </row>
    <row r="237" spans="1:9" x14ac:dyDescent="0.3">
      <c r="A237" s="18"/>
      <c r="B237" s="19" t="e">
        <f>VLOOKUP(Salida[[#This Row],[Código]],Inventario[],2,FALSE)</f>
        <v>#N/A</v>
      </c>
      <c r="C237" s="4">
        <v>0</v>
      </c>
      <c r="D237" s="4"/>
      <c r="E237" s="5">
        <v>0</v>
      </c>
      <c r="F237" s="5">
        <f t="shared" si="3"/>
        <v>0</v>
      </c>
      <c r="G237" s="4"/>
      <c r="H237" s="34"/>
      <c r="I237" s="20"/>
    </row>
    <row r="238" spans="1:9" x14ac:dyDescent="0.3">
      <c r="A238" s="18"/>
      <c r="B238" s="19" t="e">
        <f>VLOOKUP(Salida[[#This Row],[Código]],Inventario[],2,FALSE)</f>
        <v>#N/A</v>
      </c>
      <c r="C238" s="4">
        <v>0</v>
      </c>
      <c r="D238" s="4"/>
      <c r="E238" s="5">
        <v>0</v>
      </c>
      <c r="F238" s="5">
        <f t="shared" si="3"/>
        <v>0</v>
      </c>
      <c r="G238" s="4"/>
      <c r="H238" s="34"/>
      <c r="I238" s="20"/>
    </row>
    <row r="239" spans="1:9" x14ac:dyDescent="0.3">
      <c r="A239" s="18"/>
      <c r="B239" s="19" t="e">
        <f>VLOOKUP(Salida[[#This Row],[Código]],Inventario[],2,FALSE)</f>
        <v>#N/A</v>
      </c>
      <c r="C239" s="4">
        <v>0</v>
      </c>
      <c r="D239" s="4"/>
      <c r="E239" s="5">
        <v>0</v>
      </c>
      <c r="F239" s="5">
        <f t="shared" si="3"/>
        <v>0</v>
      </c>
      <c r="G239" s="4"/>
      <c r="H239" s="34"/>
      <c r="I239" s="20"/>
    </row>
    <row r="240" spans="1:9" x14ac:dyDescent="0.3">
      <c r="A240" s="18"/>
      <c r="B240" s="19" t="e">
        <f>VLOOKUP(Salida[[#This Row],[Código]],Inventario[],2,FALSE)</f>
        <v>#N/A</v>
      </c>
      <c r="C240" s="4">
        <v>0</v>
      </c>
      <c r="D240" s="4"/>
      <c r="E240" s="5">
        <v>0</v>
      </c>
      <c r="F240" s="5">
        <f t="shared" si="3"/>
        <v>0</v>
      </c>
      <c r="G240" s="4"/>
      <c r="H240" s="34"/>
      <c r="I240" s="20"/>
    </row>
    <row r="241" spans="1:9" x14ac:dyDescent="0.3">
      <c r="A241" s="18"/>
      <c r="B241" s="19" t="e">
        <f>VLOOKUP(Salida[[#This Row],[Código]],Inventario[],2,FALSE)</f>
        <v>#N/A</v>
      </c>
      <c r="C241" s="4">
        <v>0</v>
      </c>
      <c r="D241" s="4"/>
      <c r="E241" s="5">
        <v>0</v>
      </c>
      <c r="F241" s="5">
        <f t="shared" si="3"/>
        <v>0</v>
      </c>
      <c r="G241" s="4"/>
      <c r="H241" s="34"/>
      <c r="I241" s="20"/>
    </row>
    <row r="242" spans="1:9" x14ac:dyDescent="0.3">
      <c r="A242" s="18"/>
      <c r="B242" s="19" t="e">
        <f>VLOOKUP(Salida[[#This Row],[Código]],Inventario[],2,FALSE)</f>
        <v>#N/A</v>
      </c>
      <c r="C242" s="4">
        <v>0</v>
      </c>
      <c r="D242" s="4"/>
      <c r="E242" s="5">
        <v>0</v>
      </c>
      <c r="F242" s="5">
        <f t="shared" si="3"/>
        <v>0</v>
      </c>
      <c r="G242" s="4"/>
      <c r="H242" s="34"/>
      <c r="I242" s="20"/>
    </row>
    <row r="243" spans="1:9" x14ac:dyDescent="0.3">
      <c r="A243" s="18"/>
      <c r="B243" s="19" t="e">
        <f>VLOOKUP(Salida[[#This Row],[Código]],Inventario[],2,FALSE)</f>
        <v>#N/A</v>
      </c>
      <c r="C243" s="4">
        <v>0</v>
      </c>
      <c r="D243" s="4"/>
      <c r="E243" s="5">
        <v>0</v>
      </c>
      <c r="F243" s="5">
        <f t="shared" si="3"/>
        <v>0</v>
      </c>
      <c r="G243" s="4"/>
      <c r="H243" s="34"/>
      <c r="I243" s="20"/>
    </row>
    <row r="244" spans="1:9" x14ac:dyDescent="0.3">
      <c r="A244" s="18"/>
      <c r="B244" s="19" t="e">
        <f>VLOOKUP(Salida[[#This Row],[Código]],Inventario[],2,FALSE)</f>
        <v>#N/A</v>
      </c>
      <c r="C244" s="4">
        <v>0</v>
      </c>
      <c r="D244" s="4"/>
      <c r="E244" s="5">
        <v>0</v>
      </c>
      <c r="F244" s="5">
        <f t="shared" si="3"/>
        <v>0</v>
      </c>
      <c r="G244" s="4"/>
      <c r="H244" s="34"/>
      <c r="I244" s="20"/>
    </row>
    <row r="245" spans="1:9" x14ac:dyDescent="0.3">
      <c r="A245" s="18"/>
      <c r="B245" s="19" t="e">
        <f>VLOOKUP(Salida[[#This Row],[Código]],Inventario[],2,FALSE)</f>
        <v>#N/A</v>
      </c>
      <c r="C245" s="4">
        <v>0</v>
      </c>
      <c r="D245" s="4"/>
      <c r="E245" s="5">
        <v>0</v>
      </c>
      <c r="F245" s="5">
        <f t="shared" si="3"/>
        <v>0</v>
      </c>
      <c r="G245" s="4"/>
      <c r="H245" s="34"/>
      <c r="I245" s="20"/>
    </row>
    <row r="246" spans="1:9" x14ac:dyDescent="0.3">
      <c r="A246" s="18"/>
      <c r="B246" s="19" t="e">
        <f>VLOOKUP(Salida[[#This Row],[Código]],Inventario[],2,FALSE)</f>
        <v>#N/A</v>
      </c>
      <c r="C246" s="4">
        <v>0</v>
      </c>
      <c r="D246" s="4"/>
      <c r="E246" s="5">
        <v>0</v>
      </c>
      <c r="F246" s="5">
        <f t="shared" si="3"/>
        <v>0</v>
      </c>
      <c r="G246" s="4"/>
      <c r="H246" s="34"/>
      <c r="I246" s="20"/>
    </row>
    <row r="247" spans="1:9" x14ac:dyDescent="0.3">
      <c r="A247" s="18"/>
      <c r="B247" s="19" t="e">
        <f>VLOOKUP(Salida[[#This Row],[Código]],Inventario[],2,FALSE)</f>
        <v>#N/A</v>
      </c>
      <c r="C247" s="4">
        <v>0</v>
      </c>
      <c r="D247" s="4"/>
      <c r="E247" s="5">
        <v>0</v>
      </c>
      <c r="F247" s="5">
        <f t="shared" si="3"/>
        <v>0</v>
      </c>
      <c r="G247" s="4"/>
      <c r="H247" s="34"/>
      <c r="I247" s="20"/>
    </row>
    <row r="248" spans="1:9" x14ac:dyDescent="0.3">
      <c r="A248" s="18"/>
      <c r="B248" s="19" t="e">
        <f>VLOOKUP(Salida[[#This Row],[Código]],Inventario[],2,FALSE)</f>
        <v>#N/A</v>
      </c>
      <c r="C248" s="4">
        <v>0</v>
      </c>
      <c r="D248" s="4"/>
      <c r="E248" s="5">
        <v>0</v>
      </c>
      <c r="F248" s="5">
        <f t="shared" si="3"/>
        <v>0</v>
      </c>
      <c r="G248" s="4"/>
      <c r="H248" s="34"/>
      <c r="I248" s="20"/>
    </row>
    <row r="249" spans="1:9" x14ac:dyDescent="0.3">
      <c r="A249" s="18"/>
      <c r="B249" s="19" t="e">
        <f>VLOOKUP(Salida[[#This Row],[Código]],Inventario[],2,FALSE)</f>
        <v>#N/A</v>
      </c>
      <c r="C249" s="4">
        <v>0</v>
      </c>
      <c r="D249" s="4"/>
      <c r="E249" s="5">
        <v>0</v>
      </c>
      <c r="F249" s="5">
        <f t="shared" si="3"/>
        <v>0</v>
      </c>
      <c r="G249" s="4"/>
      <c r="H249" s="34"/>
      <c r="I249" s="20"/>
    </row>
    <row r="250" spans="1:9" x14ac:dyDescent="0.3">
      <c r="A250" s="18"/>
      <c r="B250" s="19" t="e">
        <f>VLOOKUP(Salida[[#This Row],[Código]],Inventario[],2,FALSE)</f>
        <v>#N/A</v>
      </c>
      <c r="C250" s="4">
        <v>0</v>
      </c>
      <c r="D250" s="4"/>
      <c r="E250" s="5">
        <v>0</v>
      </c>
      <c r="F250" s="5">
        <f t="shared" si="3"/>
        <v>0</v>
      </c>
      <c r="G250" s="4"/>
      <c r="H250" s="34"/>
      <c r="I250" s="20"/>
    </row>
    <row r="251" spans="1:9" x14ac:dyDescent="0.3">
      <c r="A251" s="18"/>
      <c r="B251" s="19" t="e">
        <f>VLOOKUP(Salida[[#This Row],[Código]],Inventario[],2,FALSE)</f>
        <v>#N/A</v>
      </c>
      <c r="C251" s="4">
        <v>0</v>
      </c>
      <c r="D251" s="4"/>
      <c r="E251" s="5">
        <v>0</v>
      </c>
      <c r="F251" s="5">
        <f t="shared" si="3"/>
        <v>0</v>
      </c>
      <c r="G251" s="4"/>
      <c r="H251" s="34"/>
      <c r="I251" s="20"/>
    </row>
    <row r="252" spans="1:9" x14ac:dyDescent="0.3">
      <c r="A252" s="18"/>
      <c r="B252" s="19" t="e">
        <f>VLOOKUP(Salida[[#This Row],[Código]],Inventario[],2,FALSE)</f>
        <v>#N/A</v>
      </c>
      <c r="C252" s="4">
        <v>0</v>
      </c>
      <c r="D252" s="4"/>
      <c r="E252" s="5">
        <v>0</v>
      </c>
      <c r="F252" s="5">
        <f t="shared" si="3"/>
        <v>0</v>
      </c>
      <c r="G252" s="4"/>
      <c r="H252" s="34"/>
      <c r="I252" s="20"/>
    </row>
    <row r="253" spans="1:9" x14ac:dyDescent="0.3">
      <c r="A253" s="18"/>
      <c r="B253" s="19" t="e">
        <f>VLOOKUP(Salida[[#This Row],[Código]],Inventario[],2,FALSE)</f>
        <v>#N/A</v>
      </c>
      <c r="C253" s="4">
        <v>0</v>
      </c>
      <c r="D253" s="4"/>
      <c r="E253" s="5">
        <v>0</v>
      </c>
      <c r="F253" s="5">
        <f t="shared" si="3"/>
        <v>0</v>
      </c>
      <c r="G253" s="4"/>
      <c r="H253" s="34"/>
      <c r="I253" s="20"/>
    </row>
    <row r="254" spans="1:9" x14ac:dyDescent="0.3">
      <c r="A254" s="18"/>
      <c r="B254" s="19" t="e">
        <f>VLOOKUP(Salida[[#This Row],[Código]],Inventario[],2,FALSE)</f>
        <v>#N/A</v>
      </c>
      <c r="C254" s="4">
        <v>0</v>
      </c>
      <c r="D254" s="4"/>
      <c r="E254" s="5">
        <v>0</v>
      </c>
      <c r="F254" s="5">
        <f t="shared" si="3"/>
        <v>0</v>
      </c>
      <c r="G254" s="4"/>
      <c r="H254" s="34"/>
      <c r="I254" s="20"/>
    </row>
    <row r="255" spans="1:9" x14ac:dyDescent="0.3">
      <c r="A255" s="18"/>
      <c r="B255" s="19" t="e">
        <f>VLOOKUP(Salida[[#This Row],[Código]],Inventario[],2,FALSE)</f>
        <v>#N/A</v>
      </c>
      <c r="C255" s="4">
        <v>0</v>
      </c>
      <c r="D255" s="4"/>
      <c r="E255" s="5">
        <v>0</v>
      </c>
      <c r="F255" s="5">
        <f t="shared" si="3"/>
        <v>0</v>
      </c>
      <c r="G255" s="4"/>
      <c r="H255" s="34"/>
      <c r="I255" s="20"/>
    </row>
    <row r="256" spans="1:9" x14ac:dyDescent="0.3">
      <c r="A256" s="18"/>
      <c r="B256" s="19" t="e">
        <f>VLOOKUP(Salida[[#This Row],[Código]],Inventario[],2,FALSE)</f>
        <v>#N/A</v>
      </c>
      <c r="C256" s="4">
        <v>0</v>
      </c>
      <c r="D256" s="4"/>
      <c r="E256" s="5">
        <v>0</v>
      </c>
      <c r="F256" s="5">
        <f t="shared" si="3"/>
        <v>0</v>
      </c>
      <c r="G256" s="4"/>
      <c r="H256" s="34"/>
      <c r="I256" s="20"/>
    </row>
    <row r="257" spans="1:9" x14ac:dyDescent="0.3">
      <c r="A257" s="18"/>
      <c r="B257" s="19" t="e">
        <f>VLOOKUP(Salida[[#This Row],[Código]],Inventario[],2,FALSE)</f>
        <v>#N/A</v>
      </c>
      <c r="C257" s="4">
        <v>0</v>
      </c>
      <c r="D257" s="4"/>
      <c r="E257" s="5">
        <v>0</v>
      </c>
      <c r="F257" s="5">
        <f t="shared" ref="F257:F320" si="7">C257*E257</f>
        <v>0</v>
      </c>
      <c r="G257" s="4"/>
      <c r="H257" s="34"/>
      <c r="I257" s="20"/>
    </row>
    <row r="258" spans="1:9" x14ac:dyDescent="0.3">
      <c r="A258" s="18"/>
      <c r="B258" s="19" t="e">
        <f>VLOOKUP(Salida[[#This Row],[Código]],Inventario[],2,FALSE)</f>
        <v>#N/A</v>
      </c>
      <c r="C258" s="4">
        <v>0</v>
      </c>
      <c r="D258" s="4"/>
      <c r="E258" s="5">
        <v>0</v>
      </c>
      <c r="F258" s="5">
        <f t="shared" si="7"/>
        <v>0</v>
      </c>
      <c r="G258" s="4"/>
      <c r="H258" s="34"/>
      <c r="I258" s="20"/>
    </row>
    <row r="259" spans="1:9" x14ac:dyDescent="0.3">
      <c r="A259" s="18"/>
      <c r="B259" s="19" t="e">
        <f>VLOOKUP(Salida[[#This Row],[Código]],Inventario[],2,FALSE)</f>
        <v>#N/A</v>
      </c>
      <c r="C259" s="4">
        <v>0</v>
      </c>
      <c r="D259" s="4"/>
      <c r="E259" s="5">
        <v>0</v>
      </c>
      <c r="F259" s="5">
        <f t="shared" si="7"/>
        <v>0</v>
      </c>
      <c r="G259" s="4"/>
      <c r="H259" s="34"/>
      <c r="I259" s="20"/>
    </row>
    <row r="260" spans="1:9" x14ac:dyDescent="0.3">
      <c r="A260" s="18"/>
      <c r="B260" s="19" t="e">
        <f>VLOOKUP(Salida[[#This Row],[Código]],Inventario[],2,FALSE)</f>
        <v>#N/A</v>
      </c>
      <c r="C260" s="4">
        <v>0</v>
      </c>
      <c r="D260" s="4"/>
      <c r="E260" s="5">
        <v>0</v>
      </c>
      <c r="F260" s="5">
        <f t="shared" si="7"/>
        <v>0</v>
      </c>
      <c r="G260" s="4"/>
      <c r="H260" s="34"/>
      <c r="I260" s="20"/>
    </row>
    <row r="261" spans="1:9" x14ac:dyDescent="0.3">
      <c r="A261" s="18"/>
      <c r="B261" s="19" t="e">
        <f>VLOOKUP(Salida[[#This Row],[Código]],Inventario[],2,FALSE)</f>
        <v>#N/A</v>
      </c>
      <c r="C261" s="4">
        <v>0</v>
      </c>
      <c r="D261" s="4"/>
      <c r="E261" s="5">
        <v>0</v>
      </c>
      <c r="F261" s="5">
        <f t="shared" si="7"/>
        <v>0</v>
      </c>
      <c r="G261" s="4"/>
      <c r="H261" s="34"/>
      <c r="I261" s="20"/>
    </row>
    <row r="262" spans="1:9" x14ac:dyDescent="0.3">
      <c r="A262" s="18"/>
      <c r="B262" s="19" t="e">
        <f>VLOOKUP(Salida[[#This Row],[Código]],Inventario[],2,FALSE)</f>
        <v>#N/A</v>
      </c>
      <c r="C262" s="4">
        <v>0</v>
      </c>
      <c r="D262" s="4"/>
      <c r="E262" s="5">
        <v>0</v>
      </c>
      <c r="F262" s="5">
        <f t="shared" si="7"/>
        <v>0</v>
      </c>
      <c r="G262" s="4"/>
      <c r="H262" s="34"/>
      <c r="I262" s="20"/>
    </row>
    <row r="263" spans="1:9" x14ac:dyDescent="0.3">
      <c r="A263" s="18"/>
      <c r="B263" s="19" t="e">
        <f>VLOOKUP(Salida[[#This Row],[Código]],Inventario[],2,FALSE)</f>
        <v>#N/A</v>
      </c>
      <c r="C263" s="4">
        <v>0</v>
      </c>
      <c r="D263" s="4"/>
      <c r="E263" s="5">
        <v>0</v>
      </c>
      <c r="F263" s="5">
        <f t="shared" si="7"/>
        <v>0</v>
      </c>
      <c r="G263" s="4"/>
      <c r="H263" s="34"/>
      <c r="I263" s="20"/>
    </row>
    <row r="264" spans="1:9" x14ac:dyDescent="0.3">
      <c r="A264" s="18"/>
      <c r="B264" s="19" t="e">
        <f>VLOOKUP(Salida[[#This Row],[Código]],Inventario[],2,FALSE)</f>
        <v>#N/A</v>
      </c>
      <c r="C264" s="4">
        <v>0</v>
      </c>
      <c r="D264" s="4"/>
      <c r="E264" s="5">
        <v>0</v>
      </c>
      <c r="F264" s="5">
        <f t="shared" si="7"/>
        <v>0</v>
      </c>
      <c r="G264" s="4"/>
      <c r="H264" s="34"/>
      <c r="I264" s="20"/>
    </row>
    <row r="265" spans="1:9" x14ac:dyDescent="0.3">
      <c r="A265" s="18"/>
      <c r="B265" s="19" t="e">
        <f>VLOOKUP(Salida[[#This Row],[Código]],Inventario[],2,FALSE)</f>
        <v>#N/A</v>
      </c>
      <c r="C265" s="4">
        <v>0</v>
      </c>
      <c r="D265" s="4"/>
      <c r="E265" s="5">
        <v>0</v>
      </c>
      <c r="F265" s="5">
        <f t="shared" si="7"/>
        <v>0</v>
      </c>
      <c r="G265" s="4"/>
      <c r="H265" s="34"/>
      <c r="I265" s="20"/>
    </row>
    <row r="266" spans="1:9" x14ac:dyDescent="0.3">
      <c r="A266" s="18"/>
      <c r="B266" s="19" t="e">
        <f>VLOOKUP(Salida[[#This Row],[Código]],Inventario[],2,FALSE)</f>
        <v>#N/A</v>
      </c>
      <c r="C266" s="4">
        <v>0</v>
      </c>
      <c r="D266" s="4"/>
      <c r="E266" s="5">
        <v>0</v>
      </c>
      <c r="F266" s="5">
        <f t="shared" si="7"/>
        <v>0</v>
      </c>
      <c r="G266" s="4"/>
      <c r="H266" s="34"/>
      <c r="I266" s="20"/>
    </row>
    <row r="267" spans="1:9" x14ac:dyDescent="0.3">
      <c r="A267" s="18"/>
      <c r="B267" s="19" t="e">
        <f>VLOOKUP(Salida[[#This Row],[Código]],Inventario[],2,FALSE)</f>
        <v>#N/A</v>
      </c>
      <c r="C267" s="4">
        <v>0</v>
      </c>
      <c r="D267" s="4"/>
      <c r="E267" s="5">
        <v>0</v>
      </c>
      <c r="F267" s="5">
        <f t="shared" si="7"/>
        <v>0</v>
      </c>
      <c r="G267" s="4"/>
      <c r="H267" s="34"/>
      <c r="I267" s="20"/>
    </row>
    <row r="268" spans="1:9" x14ac:dyDescent="0.3">
      <c r="A268" s="18"/>
      <c r="B268" s="19" t="e">
        <f>VLOOKUP(Salida[[#This Row],[Código]],Inventario[],2,FALSE)</f>
        <v>#N/A</v>
      </c>
      <c r="C268" s="4">
        <v>0</v>
      </c>
      <c r="D268" s="4"/>
      <c r="E268" s="5">
        <v>0</v>
      </c>
      <c r="F268" s="5">
        <f t="shared" si="7"/>
        <v>0</v>
      </c>
      <c r="G268" s="4"/>
      <c r="H268" s="34"/>
      <c r="I268" s="20"/>
    </row>
    <row r="269" spans="1:9" x14ac:dyDescent="0.3">
      <c r="A269" s="18"/>
      <c r="B269" s="19" t="e">
        <f>VLOOKUP(Salida[[#This Row],[Código]],Inventario[],2,FALSE)</f>
        <v>#N/A</v>
      </c>
      <c r="C269" s="4">
        <v>0</v>
      </c>
      <c r="D269" s="4"/>
      <c r="E269" s="5">
        <v>0</v>
      </c>
      <c r="F269" s="5">
        <f t="shared" si="7"/>
        <v>0</v>
      </c>
      <c r="G269" s="4"/>
      <c r="H269" s="34"/>
      <c r="I269" s="20"/>
    </row>
    <row r="270" spans="1:9" x14ac:dyDescent="0.3">
      <c r="A270" s="18"/>
      <c r="B270" s="19" t="e">
        <f>VLOOKUP(Salida[[#This Row],[Código]],Inventario[],2,FALSE)</f>
        <v>#N/A</v>
      </c>
      <c r="C270" s="4">
        <v>0</v>
      </c>
      <c r="D270" s="4"/>
      <c r="E270" s="5">
        <v>0</v>
      </c>
      <c r="F270" s="5">
        <f t="shared" si="7"/>
        <v>0</v>
      </c>
      <c r="G270" s="4"/>
      <c r="H270" s="34"/>
      <c r="I270" s="20"/>
    </row>
    <row r="271" spans="1:9" x14ac:dyDescent="0.3">
      <c r="A271" s="18"/>
      <c r="B271" s="19" t="e">
        <f>VLOOKUP(Salida[[#This Row],[Código]],Inventario[],2,FALSE)</f>
        <v>#N/A</v>
      </c>
      <c r="C271" s="4">
        <v>0</v>
      </c>
      <c r="D271" s="4"/>
      <c r="E271" s="5">
        <v>0</v>
      </c>
      <c r="F271" s="5">
        <f t="shared" si="7"/>
        <v>0</v>
      </c>
      <c r="G271" s="4"/>
      <c r="H271" s="34"/>
      <c r="I271" s="20"/>
    </row>
    <row r="272" spans="1:9" x14ac:dyDescent="0.3">
      <c r="A272" s="18"/>
      <c r="B272" s="19" t="e">
        <f>VLOOKUP(Salida[[#This Row],[Código]],Inventario[],2,FALSE)</f>
        <v>#N/A</v>
      </c>
      <c r="C272" s="4">
        <v>0</v>
      </c>
      <c r="D272" s="4"/>
      <c r="E272" s="5">
        <v>0</v>
      </c>
      <c r="F272" s="5">
        <f t="shared" si="7"/>
        <v>0</v>
      </c>
      <c r="G272" s="4"/>
      <c r="H272" s="34"/>
      <c r="I272" s="20"/>
    </row>
    <row r="273" spans="1:9" x14ac:dyDescent="0.3">
      <c r="A273" s="18"/>
      <c r="B273" s="19" t="e">
        <f>VLOOKUP(Salida[[#This Row],[Código]],Inventario[],2,FALSE)</f>
        <v>#N/A</v>
      </c>
      <c r="C273" s="4">
        <v>0</v>
      </c>
      <c r="D273" s="4"/>
      <c r="E273" s="5">
        <v>0</v>
      </c>
      <c r="F273" s="5">
        <f t="shared" si="7"/>
        <v>0</v>
      </c>
      <c r="G273" s="4"/>
      <c r="H273" s="34"/>
      <c r="I273" s="20"/>
    </row>
    <row r="274" spans="1:9" x14ac:dyDescent="0.3">
      <c r="A274" s="18"/>
      <c r="B274" s="19" t="e">
        <f>VLOOKUP(Salida[[#This Row],[Código]],Inventario[],2,FALSE)</f>
        <v>#N/A</v>
      </c>
      <c r="C274" s="4">
        <v>0</v>
      </c>
      <c r="D274" s="4"/>
      <c r="E274" s="5">
        <v>0</v>
      </c>
      <c r="F274" s="5">
        <f t="shared" si="7"/>
        <v>0</v>
      </c>
      <c r="G274" s="4"/>
      <c r="H274" s="34"/>
      <c r="I274" s="20"/>
    </row>
    <row r="275" spans="1:9" x14ac:dyDescent="0.3">
      <c r="A275" s="18"/>
      <c r="B275" s="19" t="e">
        <f>VLOOKUP(Salida[[#This Row],[Código]],Inventario[],2,FALSE)</f>
        <v>#N/A</v>
      </c>
      <c r="C275" s="4">
        <v>0</v>
      </c>
      <c r="D275" s="4"/>
      <c r="E275" s="5">
        <v>0</v>
      </c>
      <c r="F275" s="5">
        <f t="shared" si="7"/>
        <v>0</v>
      </c>
      <c r="G275" s="4"/>
      <c r="H275" s="34"/>
      <c r="I275" s="20"/>
    </row>
    <row r="276" spans="1:9" x14ac:dyDescent="0.3">
      <c r="A276" s="18"/>
      <c r="B276" s="19" t="e">
        <f>VLOOKUP(Salida[[#This Row],[Código]],Inventario[],2,FALSE)</f>
        <v>#N/A</v>
      </c>
      <c r="C276" s="4">
        <v>0</v>
      </c>
      <c r="D276" s="4"/>
      <c r="E276" s="5">
        <v>0</v>
      </c>
      <c r="F276" s="5">
        <f t="shared" si="7"/>
        <v>0</v>
      </c>
      <c r="G276" s="4"/>
      <c r="H276" s="34"/>
      <c r="I276" s="20"/>
    </row>
    <row r="277" spans="1:9" x14ac:dyDescent="0.3">
      <c r="A277" s="18"/>
      <c r="B277" s="19" t="e">
        <f>VLOOKUP(Salida[[#This Row],[Código]],Inventario[],2,FALSE)</f>
        <v>#N/A</v>
      </c>
      <c r="C277" s="4">
        <v>0</v>
      </c>
      <c r="D277" s="4"/>
      <c r="E277" s="5">
        <v>0</v>
      </c>
      <c r="F277" s="5">
        <f t="shared" si="7"/>
        <v>0</v>
      </c>
      <c r="G277" s="4"/>
      <c r="H277" s="34"/>
      <c r="I277" s="20"/>
    </row>
    <row r="278" spans="1:9" x14ac:dyDescent="0.3">
      <c r="A278" s="18"/>
      <c r="B278" s="19" t="e">
        <f>VLOOKUP(Salida[[#This Row],[Código]],Inventario[],2,FALSE)</f>
        <v>#N/A</v>
      </c>
      <c r="C278" s="4">
        <v>0</v>
      </c>
      <c r="D278" s="4"/>
      <c r="E278" s="5">
        <v>0</v>
      </c>
      <c r="F278" s="5">
        <f t="shared" si="7"/>
        <v>0</v>
      </c>
      <c r="G278" s="4"/>
      <c r="H278" s="34"/>
      <c r="I278" s="20"/>
    </row>
    <row r="279" spans="1:9" x14ac:dyDescent="0.3">
      <c r="A279" s="18"/>
      <c r="B279" s="19" t="e">
        <f>VLOOKUP(Salida[[#This Row],[Código]],Inventario[],2,FALSE)</f>
        <v>#N/A</v>
      </c>
      <c r="C279" s="4">
        <v>0</v>
      </c>
      <c r="D279" s="4"/>
      <c r="E279" s="5">
        <v>0</v>
      </c>
      <c r="F279" s="5">
        <f t="shared" si="7"/>
        <v>0</v>
      </c>
      <c r="G279" s="4"/>
      <c r="H279" s="34"/>
      <c r="I279" s="20"/>
    </row>
    <row r="280" spans="1:9" x14ac:dyDescent="0.3">
      <c r="A280" s="18"/>
      <c r="B280" s="19" t="e">
        <f>VLOOKUP(Salida[[#This Row],[Código]],Inventario[],2,FALSE)</f>
        <v>#N/A</v>
      </c>
      <c r="C280" s="4">
        <v>0</v>
      </c>
      <c r="D280" s="4"/>
      <c r="E280" s="5">
        <v>0</v>
      </c>
      <c r="F280" s="5">
        <f t="shared" si="7"/>
        <v>0</v>
      </c>
      <c r="G280" s="4"/>
      <c r="H280" s="34"/>
      <c r="I280" s="20"/>
    </row>
    <row r="281" spans="1:9" x14ac:dyDescent="0.3">
      <c r="A281" s="18"/>
      <c r="B281" s="19" t="e">
        <f>VLOOKUP(Salida[[#This Row],[Código]],Inventario[],2,FALSE)</f>
        <v>#N/A</v>
      </c>
      <c r="C281" s="4">
        <v>0</v>
      </c>
      <c r="D281" s="4"/>
      <c r="E281" s="5">
        <v>0</v>
      </c>
      <c r="F281" s="5">
        <f t="shared" si="7"/>
        <v>0</v>
      </c>
      <c r="G281" s="4"/>
      <c r="H281" s="34"/>
      <c r="I281" s="20"/>
    </row>
    <row r="282" spans="1:9" x14ac:dyDescent="0.3">
      <c r="A282" s="18"/>
      <c r="B282" s="19" t="e">
        <f>VLOOKUP(Salida[[#This Row],[Código]],Inventario[],2,FALSE)</f>
        <v>#N/A</v>
      </c>
      <c r="C282" s="4">
        <v>0</v>
      </c>
      <c r="D282" s="4"/>
      <c r="E282" s="5">
        <v>0</v>
      </c>
      <c r="F282" s="5">
        <f t="shared" si="7"/>
        <v>0</v>
      </c>
      <c r="G282" s="4"/>
      <c r="H282" s="34"/>
      <c r="I282" s="20"/>
    </row>
    <row r="283" spans="1:9" x14ac:dyDescent="0.3">
      <c r="A283" s="18"/>
      <c r="B283" s="19" t="e">
        <f>VLOOKUP(Salida[[#This Row],[Código]],Inventario[],2,FALSE)</f>
        <v>#N/A</v>
      </c>
      <c r="C283" s="4">
        <v>0</v>
      </c>
      <c r="D283" s="4"/>
      <c r="E283" s="5">
        <v>0</v>
      </c>
      <c r="F283" s="5">
        <f t="shared" si="7"/>
        <v>0</v>
      </c>
      <c r="G283" s="4"/>
      <c r="H283" s="34"/>
      <c r="I283" s="20"/>
    </row>
    <row r="284" spans="1:9" x14ac:dyDescent="0.3">
      <c r="A284" s="18"/>
      <c r="B284" s="19" t="e">
        <f>VLOOKUP(Salida[[#This Row],[Código]],Inventario[],2,FALSE)</f>
        <v>#N/A</v>
      </c>
      <c r="C284" s="4">
        <v>0</v>
      </c>
      <c r="D284" s="4"/>
      <c r="E284" s="5">
        <v>0</v>
      </c>
      <c r="F284" s="5">
        <f t="shared" si="7"/>
        <v>0</v>
      </c>
      <c r="G284" s="4"/>
      <c r="H284" s="34"/>
      <c r="I284" s="20"/>
    </row>
    <row r="285" spans="1:9" x14ac:dyDescent="0.3">
      <c r="A285" s="18"/>
      <c r="B285" s="19" t="e">
        <f>VLOOKUP(Salida[[#This Row],[Código]],Inventario[],2,FALSE)</f>
        <v>#N/A</v>
      </c>
      <c r="C285" s="4">
        <v>0</v>
      </c>
      <c r="D285" s="4"/>
      <c r="E285" s="5">
        <v>0</v>
      </c>
      <c r="F285" s="5">
        <f t="shared" si="7"/>
        <v>0</v>
      </c>
      <c r="G285" s="4"/>
      <c r="H285" s="34"/>
      <c r="I285" s="20"/>
    </row>
    <row r="286" spans="1:9" x14ac:dyDescent="0.3">
      <c r="A286" s="18"/>
      <c r="B286" s="19" t="e">
        <f>VLOOKUP(Salida[[#This Row],[Código]],Inventario[],2,FALSE)</f>
        <v>#N/A</v>
      </c>
      <c r="C286" s="4">
        <v>0</v>
      </c>
      <c r="D286" s="4"/>
      <c r="E286" s="5">
        <v>0</v>
      </c>
      <c r="F286" s="5">
        <f t="shared" si="7"/>
        <v>0</v>
      </c>
      <c r="G286" s="4"/>
      <c r="H286" s="34"/>
      <c r="I286" s="20"/>
    </row>
    <row r="287" spans="1:9" x14ac:dyDescent="0.3">
      <c r="A287" s="18"/>
      <c r="B287" s="19" t="e">
        <f>VLOOKUP(Salida[[#This Row],[Código]],Inventario[],2,FALSE)</f>
        <v>#N/A</v>
      </c>
      <c r="C287" s="4">
        <v>0</v>
      </c>
      <c r="D287" s="4"/>
      <c r="E287" s="5">
        <v>0</v>
      </c>
      <c r="F287" s="5">
        <f t="shared" si="7"/>
        <v>0</v>
      </c>
      <c r="G287" s="4"/>
      <c r="H287" s="34"/>
      <c r="I287" s="20"/>
    </row>
    <row r="288" spans="1:9" x14ac:dyDescent="0.3">
      <c r="A288" s="18"/>
      <c r="B288" s="19" t="e">
        <f>VLOOKUP(Salida[[#This Row],[Código]],Inventario[],2,FALSE)</f>
        <v>#N/A</v>
      </c>
      <c r="C288" s="4">
        <v>0</v>
      </c>
      <c r="D288" s="4"/>
      <c r="E288" s="5">
        <v>0</v>
      </c>
      <c r="F288" s="5">
        <f t="shared" si="7"/>
        <v>0</v>
      </c>
      <c r="G288" s="4"/>
      <c r="H288" s="34"/>
      <c r="I288" s="20"/>
    </row>
    <row r="289" spans="1:9" x14ac:dyDescent="0.3">
      <c r="A289" s="18"/>
      <c r="B289" s="19" t="e">
        <f>VLOOKUP(Salida[[#This Row],[Código]],Inventario[],2,FALSE)</f>
        <v>#N/A</v>
      </c>
      <c r="C289" s="4">
        <v>0</v>
      </c>
      <c r="D289" s="4"/>
      <c r="E289" s="5">
        <v>0</v>
      </c>
      <c r="F289" s="5">
        <f t="shared" si="7"/>
        <v>0</v>
      </c>
      <c r="G289" s="4"/>
      <c r="H289" s="34"/>
      <c r="I289" s="20"/>
    </row>
    <row r="290" spans="1:9" x14ac:dyDescent="0.3">
      <c r="A290" s="18"/>
      <c r="B290" s="19" t="e">
        <f>VLOOKUP(Salida[[#This Row],[Código]],Inventario[],2,FALSE)</f>
        <v>#N/A</v>
      </c>
      <c r="C290" s="4">
        <v>0</v>
      </c>
      <c r="D290" s="4"/>
      <c r="E290" s="5">
        <v>0</v>
      </c>
      <c r="F290" s="5">
        <f t="shared" si="7"/>
        <v>0</v>
      </c>
      <c r="G290" s="4"/>
      <c r="H290" s="34"/>
      <c r="I290" s="20"/>
    </row>
    <row r="291" spans="1:9" x14ac:dyDescent="0.3">
      <c r="A291" s="18"/>
      <c r="B291" s="19" t="e">
        <f>VLOOKUP(Salida[[#This Row],[Código]],Inventario[],2,FALSE)</f>
        <v>#N/A</v>
      </c>
      <c r="C291" s="4">
        <v>0</v>
      </c>
      <c r="D291" s="4"/>
      <c r="E291" s="5">
        <v>0</v>
      </c>
      <c r="F291" s="5">
        <f t="shared" si="7"/>
        <v>0</v>
      </c>
      <c r="G291" s="4"/>
      <c r="H291" s="34"/>
      <c r="I291" s="20"/>
    </row>
    <row r="292" spans="1:9" x14ac:dyDescent="0.3">
      <c r="A292" s="18"/>
      <c r="B292" s="19" t="e">
        <f>VLOOKUP(Salida[[#This Row],[Código]],Inventario[],2,FALSE)</f>
        <v>#N/A</v>
      </c>
      <c r="C292" s="4">
        <v>0</v>
      </c>
      <c r="D292" s="4"/>
      <c r="E292" s="5">
        <v>0</v>
      </c>
      <c r="F292" s="5">
        <f t="shared" si="7"/>
        <v>0</v>
      </c>
      <c r="G292" s="4"/>
      <c r="H292" s="34"/>
      <c r="I292" s="20"/>
    </row>
    <row r="293" spans="1:9" x14ac:dyDescent="0.3">
      <c r="A293" s="18"/>
      <c r="B293" s="19" t="e">
        <f>VLOOKUP(Salida[[#This Row],[Código]],Inventario[],2,FALSE)</f>
        <v>#N/A</v>
      </c>
      <c r="C293" s="4">
        <v>0</v>
      </c>
      <c r="D293" s="4"/>
      <c r="E293" s="5">
        <v>0</v>
      </c>
      <c r="F293" s="5">
        <f t="shared" si="7"/>
        <v>0</v>
      </c>
      <c r="G293" s="4"/>
      <c r="H293" s="34"/>
      <c r="I293" s="20"/>
    </row>
    <row r="294" spans="1:9" x14ac:dyDescent="0.3">
      <c r="A294" s="18"/>
      <c r="B294" s="19" t="e">
        <f>VLOOKUP(Salida[[#This Row],[Código]],Inventario[],2,FALSE)</f>
        <v>#N/A</v>
      </c>
      <c r="C294" s="4">
        <v>0</v>
      </c>
      <c r="D294" s="4"/>
      <c r="E294" s="5">
        <v>0</v>
      </c>
      <c r="F294" s="5">
        <f t="shared" si="7"/>
        <v>0</v>
      </c>
      <c r="G294" s="4"/>
      <c r="H294" s="34"/>
      <c r="I294" s="20"/>
    </row>
    <row r="295" spans="1:9" x14ac:dyDescent="0.3">
      <c r="A295" s="18"/>
      <c r="B295" s="19" t="e">
        <f>VLOOKUP(Salida[[#This Row],[Código]],Inventario[],2,FALSE)</f>
        <v>#N/A</v>
      </c>
      <c r="C295" s="4">
        <v>0</v>
      </c>
      <c r="D295" s="4"/>
      <c r="E295" s="5">
        <v>0</v>
      </c>
      <c r="F295" s="5">
        <f t="shared" si="7"/>
        <v>0</v>
      </c>
      <c r="G295" s="4"/>
      <c r="H295" s="34"/>
      <c r="I295" s="20"/>
    </row>
    <row r="296" spans="1:9" x14ac:dyDescent="0.3">
      <c r="A296" s="18"/>
      <c r="B296" s="19" t="e">
        <f>VLOOKUP(Salida[[#This Row],[Código]],Inventario[],2,FALSE)</f>
        <v>#N/A</v>
      </c>
      <c r="C296" s="4">
        <v>0</v>
      </c>
      <c r="D296" s="4"/>
      <c r="E296" s="5">
        <v>0</v>
      </c>
      <c r="F296" s="5">
        <f t="shared" si="7"/>
        <v>0</v>
      </c>
      <c r="G296" s="4"/>
      <c r="H296" s="34"/>
      <c r="I296" s="20"/>
    </row>
    <row r="297" spans="1:9" x14ac:dyDescent="0.3">
      <c r="A297" s="18"/>
      <c r="B297" s="19" t="e">
        <f>VLOOKUP(Salida[[#This Row],[Código]],Inventario[],2,FALSE)</f>
        <v>#N/A</v>
      </c>
      <c r="C297" s="4">
        <v>0</v>
      </c>
      <c r="D297" s="4"/>
      <c r="E297" s="5">
        <v>0</v>
      </c>
      <c r="F297" s="5">
        <f t="shared" si="7"/>
        <v>0</v>
      </c>
      <c r="G297" s="4"/>
      <c r="H297" s="34"/>
      <c r="I297" s="20"/>
    </row>
    <row r="298" spans="1:9" x14ac:dyDescent="0.3">
      <c r="A298" s="18"/>
      <c r="B298" s="19" t="e">
        <f>VLOOKUP(Salida[[#This Row],[Código]],Inventario[],2,FALSE)</f>
        <v>#N/A</v>
      </c>
      <c r="C298" s="4">
        <v>0</v>
      </c>
      <c r="D298" s="4"/>
      <c r="E298" s="5">
        <v>0</v>
      </c>
      <c r="F298" s="5">
        <f t="shared" si="7"/>
        <v>0</v>
      </c>
      <c r="G298" s="4"/>
      <c r="H298" s="34"/>
      <c r="I298" s="20"/>
    </row>
    <row r="299" spans="1:9" x14ac:dyDescent="0.3">
      <c r="A299" s="18"/>
      <c r="B299" s="19" t="e">
        <f>VLOOKUP(Salida[[#This Row],[Código]],Inventario[],2,FALSE)</f>
        <v>#N/A</v>
      </c>
      <c r="C299" s="4">
        <v>0</v>
      </c>
      <c r="D299" s="4"/>
      <c r="E299" s="5">
        <v>0</v>
      </c>
      <c r="F299" s="5">
        <f t="shared" si="7"/>
        <v>0</v>
      </c>
      <c r="G299" s="4"/>
      <c r="H299" s="34"/>
      <c r="I299" s="20"/>
    </row>
    <row r="300" spans="1:9" x14ac:dyDescent="0.3">
      <c r="A300" s="18"/>
      <c r="B300" s="19" t="e">
        <f>VLOOKUP(Salida[[#This Row],[Código]],Inventario[],2,FALSE)</f>
        <v>#N/A</v>
      </c>
      <c r="C300" s="4">
        <v>0</v>
      </c>
      <c r="D300" s="4"/>
      <c r="E300" s="5">
        <v>0</v>
      </c>
      <c r="F300" s="5">
        <f t="shared" si="7"/>
        <v>0</v>
      </c>
      <c r="G300" s="4"/>
      <c r="H300" s="34"/>
      <c r="I300" s="20"/>
    </row>
    <row r="301" spans="1:9" x14ac:dyDescent="0.3">
      <c r="A301" s="18"/>
      <c r="B301" s="19" t="e">
        <f>VLOOKUP(Salida[[#This Row],[Código]],Inventario[],2,FALSE)</f>
        <v>#N/A</v>
      </c>
      <c r="C301" s="4">
        <v>0</v>
      </c>
      <c r="D301" s="4"/>
      <c r="E301" s="5">
        <v>0</v>
      </c>
      <c r="F301" s="5">
        <f t="shared" si="7"/>
        <v>0</v>
      </c>
      <c r="G301" s="4"/>
      <c r="H301" s="34"/>
      <c r="I301" s="20"/>
    </row>
    <row r="302" spans="1:9" x14ac:dyDescent="0.3">
      <c r="A302" s="18"/>
      <c r="B302" s="19" t="e">
        <f>VLOOKUP(Salida[[#This Row],[Código]],Inventario[],2,FALSE)</f>
        <v>#N/A</v>
      </c>
      <c r="C302" s="4">
        <v>0</v>
      </c>
      <c r="D302" s="4"/>
      <c r="E302" s="5">
        <v>0</v>
      </c>
      <c r="F302" s="5">
        <f t="shared" si="7"/>
        <v>0</v>
      </c>
      <c r="G302" s="4"/>
      <c r="H302" s="34"/>
      <c r="I302" s="20"/>
    </row>
    <row r="303" spans="1:9" x14ac:dyDescent="0.3">
      <c r="A303" s="18"/>
      <c r="B303" s="19" t="e">
        <f>VLOOKUP(Salida[[#This Row],[Código]],Inventario[],2,FALSE)</f>
        <v>#N/A</v>
      </c>
      <c r="C303" s="4">
        <v>0</v>
      </c>
      <c r="D303" s="4"/>
      <c r="E303" s="5">
        <v>0</v>
      </c>
      <c r="F303" s="5">
        <f t="shared" si="7"/>
        <v>0</v>
      </c>
      <c r="G303" s="4"/>
      <c r="H303" s="34"/>
      <c r="I303" s="20"/>
    </row>
    <row r="304" spans="1:9" x14ac:dyDescent="0.3">
      <c r="A304" s="18"/>
      <c r="B304" s="19" t="e">
        <f>VLOOKUP(Salida[[#This Row],[Código]],Inventario[],2,FALSE)</f>
        <v>#N/A</v>
      </c>
      <c r="C304" s="4">
        <v>0</v>
      </c>
      <c r="D304" s="4"/>
      <c r="E304" s="5">
        <v>0</v>
      </c>
      <c r="F304" s="5">
        <f t="shared" si="7"/>
        <v>0</v>
      </c>
      <c r="G304" s="4"/>
      <c r="H304" s="34"/>
      <c r="I304" s="20"/>
    </row>
    <row r="305" spans="1:9" x14ac:dyDescent="0.3">
      <c r="A305" s="18"/>
      <c r="B305" s="19" t="e">
        <f>VLOOKUP(Salida[[#This Row],[Código]],Inventario[],2,FALSE)</f>
        <v>#N/A</v>
      </c>
      <c r="C305" s="4">
        <v>0</v>
      </c>
      <c r="D305" s="4"/>
      <c r="E305" s="5">
        <v>0</v>
      </c>
      <c r="F305" s="5">
        <f t="shared" si="7"/>
        <v>0</v>
      </c>
      <c r="G305" s="4"/>
      <c r="H305" s="34"/>
      <c r="I305" s="20"/>
    </row>
    <row r="306" spans="1:9" x14ac:dyDescent="0.3">
      <c r="A306" s="18"/>
      <c r="B306" s="19" t="e">
        <f>VLOOKUP(Salida[[#This Row],[Código]],Inventario[],2,FALSE)</f>
        <v>#N/A</v>
      </c>
      <c r="C306" s="4">
        <v>0</v>
      </c>
      <c r="D306" s="4"/>
      <c r="E306" s="5">
        <v>0</v>
      </c>
      <c r="F306" s="5">
        <f t="shared" si="7"/>
        <v>0</v>
      </c>
      <c r="G306" s="4"/>
      <c r="H306" s="34"/>
      <c r="I306" s="20"/>
    </row>
    <row r="307" spans="1:9" x14ac:dyDescent="0.3">
      <c r="A307" s="18"/>
      <c r="B307" s="19" t="e">
        <f>VLOOKUP(Salida[[#This Row],[Código]],Inventario[],2,FALSE)</f>
        <v>#N/A</v>
      </c>
      <c r="C307" s="4">
        <v>0</v>
      </c>
      <c r="D307" s="4"/>
      <c r="E307" s="5">
        <v>0</v>
      </c>
      <c r="F307" s="5">
        <f t="shared" si="7"/>
        <v>0</v>
      </c>
      <c r="G307" s="4"/>
      <c r="H307" s="34"/>
      <c r="I307" s="20"/>
    </row>
    <row r="308" spans="1:9" x14ac:dyDescent="0.3">
      <c r="A308" s="18"/>
      <c r="B308" s="19" t="e">
        <f>VLOOKUP(Salida[[#This Row],[Código]],Inventario[],2,FALSE)</f>
        <v>#N/A</v>
      </c>
      <c r="C308" s="4">
        <v>0</v>
      </c>
      <c r="D308" s="4"/>
      <c r="E308" s="5">
        <v>0</v>
      </c>
      <c r="F308" s="5">
        <f t="shared" si="7"/>
        <v>0</v>
      </c>
      <c r="G308" s="4"/>
      <c r="H308" s="34"/>
      <c r="I308" s="20"/>
    </row>
    <row r="309" spans="1:9" x14ac:dyDescent="0.3">
      <c r="A309" s="18"/>
      <c r="B309" s="19" t="e">
        <f>VLOOKUP(Salida[[#This Row],[Código]],Inventario[],2,FALSE)</f>
        <v>#N/A</v>
      </c>
      <c r="C309" s="4">
        <v>0</v>
      </c>
      <c r="D309" s="4"/>
      <c r="E309" s="5">
        <v>0</v>
      </c>
      <c r="F309" s="5">
        <f t="shared" si="7"/>
        <v>0</v>
      </c>
      <c r="G309" s="4"/>
      <c r="H309" s="34"/>
      <c r="I309" s="20"/>
    </row>
    <row r="310" spans="1:9" x14ac:dyDescent="0.3">
      <c r="A310" s="18"/>
      <c r="B310" s="19" t="e">
        <f>VLOOKUP(Salida[[#This Row],[Código]],Inventario[],2,FALSE)</f>
        <v>#N/A</v>
      </c>
      <c r="C310" s="4">
        <v>0</v>
      </c>
      <c r="D310" s="4"/>
      <c r="E310" s="5">
        <v>0</v>
      </c>
      <c r="F310" s="5">
        <f t="shared" si="7"/>
        <v>0</v>
      </c>
      <c r="G310" s="4"/>
      <c r="H310" s="34"/>
      <c r="I310" s="20"/>
    </row>
    <row r="311" spans="1:9" x14ac:dyDescent="0.3">
      <c r="A311" s="18"/>
      <c r="B311" s="19" t="e">
        <f>VLOOKUP(Salida[[#This Row],[Código]],Inventario[],2,FALSE)</f>
        <v>#N/A</v>
      </c>
      <c r="C311" s="4">
        <v>0</v>
      </c>
      <c r="D311" s="4"/>
      <c r="E311" s="5">
        <v>0</v>
      </c>
      <c r="F311" s="5">
        <f t="shared" si="7"/>
        <v>0</v>
      </c>
      <c r="G311" s="4"/>
      <c r="H311" s="34"/>
      <c r="I311" s="20"/>
    </row>
    <row r="312" spans="1:9" x14ac:dyDescent="0.3">
      <c r="A312" s="18"/>
      <c r="B312" s="19" t="e">
        <f>VLOOKUP(Salida[[#This Row],[Código]],Inventario[],2,FALSE)</f>
        <v>#N/A</v>
      </c>
      <c r="C312" s="4">
        <v>0</v>
      </c>
      <c r="D312" s="4"/>
      <c r="E312" s="5">
        <v>0</v>
      </c>
      <c r="F312" s="5">
        <f t="shared" si="7"/>
        <v>0</v>
      </c>
      <c r="G312" s="4"/>
      <c r="H312" s="34"/>
      <c r="I312" s="20"/>
    </row>
    <row r="313" spans="1:9" x14ac:dyDescent="0.3">
      <c r="A313" s="18"/>
      <c r="B313" s="19" t="e">
        <f>VLOOKUP(Salida[[#This Row],[Código]],Inventario[],2,FALSE)</f>
        <v>#N/A</v>
      </c>
      <c r="C313" s="4">
        <v>0</v>
      </c>
      <c r="D313" s="4"/>
      <c r="E313" s="5">
        <v>0</v>
      </c>
      <c r="F313" s="5">
        <f t="shared" si="7"/>
        <v>0</v>
      </c>
      <c r="G313" s="4"/>
      <c r="H313" s="34"/>
      <c r="I313" s="20"/>
    </row>
    <row r="314" spans="1:9" x14ac:dyDescent="0.3">
      <c r="A314" s="18"/>
      <c r="B314" s="19" t="e">
        <f>VLOOKUP(Salida[[#This Row],[Código]],Inventario[],2,FALSE)</f>
        <v>#N/A</v>
      </c>
      <c r="C314" s="4">
        <v>0</v>
      </c>
      <c r="D314" s="4"/>
      <c r="E314" s="5">
        <v>0</v>
      </c>
      <c r="F314" s="5">
        <f t="shared" si="7"/>
        <v>0</v>
      </c>
      <c r="G314" s="4"/>
      <c r="H314" s="34"/>
      <c r="I314" s="20"/>
    </row>
    <row r="315" spans="1:9" x14ac:dyDescent="0.3">
      <c r="A315" s="18"/>
      <c r="B315" s="19" t="e">
        <f>VLOOKUP(Salida[[#This Row],[Código]],Inventario[],2,FALSE)</f>
        <v>#N/A</v>
      </c>
      <c r="C315" s="4">
        <v>0</v>
      </c>
      <c r="D315" s="4"/>
      <c r="E315" s="5">
        <v>0</v>
      </c>
      <c r="F315" s="5">
        <f t="shared" si="7"/>
        <v>0</v>
      </c>
      <c r="G315" s="4"/>
      <c r="H315" s="34"/>
      <c r="I315" s="20"/>
    </row>
    <row r="316" spans="1:9" x14ac:dyDescent="0.3">
      <c r="A316" s="18"/>
      <c r="B316" s="19" t="e">
        <f>VLOOKUP(Salida[[#This Row],[Código]],Inventario[],2,FALSE)</f>
        <v>#N/A</v>
      </c>
      <c r="C316" s="4">
        <v>0</v>
      </c>
      <c r="D316" s="4"/>
      <c r="E316" s="5">
        <v>0</v>
      </c>
      <c r="F316" s="5">
        <f t="shared" si="7"/>
        <v>0</v>
      </c>
      <c r="G316" s="4"/>
      <c r="H316" s="34"/>
      <c r="I316" s="20"/>
    </row>
    <row r="317" spans="1:9" x14ac:dyDescent="0.3">
      <c r="A317" s="18"/>
      <c r="B317" s="19" t="e">
        <f>VLOOKUP(Salida[[#This Row],[Código]],Inventario[],2,FALSE)</f>
        <v>#N/A</v>
      </c>
      <c r="C317" s="4">
        <v>0</v>
      </c>
      <c r="D317" s="4"/>
      <c r="E317" s="5">
        <v>0</v>
      </c>
      <c r="F317" s="5">
        <f t="shared" si="7"/>
        <v>0</v>
      </c>
      <c r="G317" s="4"/>
      <c r="H317" s="34"/>
      <c r="I317" s="20"/>
    </row>
    <row r="318" spans="1:9" x14ac:dyDescent="0.3">
      <c r="A318" s="18"/>
      <c r="B318" s="19" t="e">
        <f>VLOOKUP(Salida[[#This Row],[Código]],Inventario[],2,FALSE)</f>
        <v>#N/A</v>
      </c>
      <c r="C318" s="4">
        <v>0</v>
      </c>
      <c r="D318" s="4"/>
      <c r="E318" s="5">
        <v>0</v>
      </c>
      <c r="F318" s="5">
        <f t="shared" si="7"/>
        <v>0</v>
      </c>
      <c r="G318" s="4"/>
      <c r="H318" s="34"/>
      <c r="I318" s="20"/>
    </row>
    <row r="319" spans="1:9" x14ac:dyDescent="0.3">
      <c r="A319" s="18"/>
      <c r="B319" s="19" t="e">
        <f>VLOOKUP(Salida[[#This Row],[Código]],Inventario[],2,FALSE)</f>
        <v>#N/A</v>
      </c>
      <c r="C319" s="4">
        <v>0</v>
      </c>
      <c r="D319" s="4"/>
      <c r="E319" s="5">
        <v>0</v>
      </c>
      <c r="F319" s="5">
        <f t="shared" si="7"/>
        <v>0</v>
      </c>
      <c r="G319" s="4"/>
      <c r="H319" s="34"/>
      <c r="I319" s="20"/>
    </row>
    <row r="320" spans="1:9" x14ac:dyDescent="0.3">
      <c r="A320" s="18"/>
      <c r="B320" s="19" t="e">
        <f>VLOOKUP(Salida[[#This Row],[Código]],Inventario[],2,FALSE)</f>
        <v>#N/A</v>
      </c>
      <c r="C320" s="4">
        <v>0</v>
      </c>
      <c r="D320" s="4"/>
      <c r="E320" s="5">
        <v>0</v>
      </c>
      <c r="F320" s="5">
        <f t="shared" si="7"/>
        <v>0</v>
      </c>
      <c r="G320" s="4"/>
      <c r="H320" s="34"/>
      <c r="I320" s="20"/>
    </row>
    <row r="321" spans="1:9" x14ac:dyDescent="0.3">
      <c r="A321" s="18"/>
      <c r="B321" s="19" t="e">
        <f>VLOOKUP(Salida[[#This Row],[Código]],Inventario[],2,FALSE)</f>
        <v>#N/A</v>
      </c>
      <c r="C321" s="4">
        <v>0</v>
      </c>
      <c r="D321" s="4"/>
      <c r="E321" s="5">
        <v>0</v>
      </c>
      <c r="F321" s="5">
        <f t="shared" ref="F321:F384" si="8">C321*E321</f>
        <v>0</v>
      </c>
      <c r="G321" s="4"/>
      <c r="H321" s="34"/>
      <c r="I321" s="20"/>
    </row>
    <row r="322" spans="1:9" x14ac:dyDescent="0.3">
      <c r="A322" s="18"/>
      <c r="B322" s="19" t="e">
        <f>VLOOKUP(Salida[[#This Row],[Código]],Inventario[],2,FALSE)</f>
        <v>#N/A</v>
      </c>
      <c r="C322" s="4">
        <v>0</v>
      </c>
      <c r="D322" s="4"/>
      <c r="E322" s="5">
        <v>0</v>
      </c>
      <c r="F322" s="5">
        <f t="shared" si="8"/>
        <v>0</v>
      </c>
      <c r="G322" s="4"/>
      <c r="H322" s="34"/>
      <c r="I322" s="20"/>
    </row>
    <row r="323" spans="1:9" x14ac:dyDescent="0.3">
      <c r="A323" s="18"/>
      <c r="B323" s="19" t="e">
        <f>VLOOKUP(Salida[[#This Row],[Código]],Inventario[],2,FALSE)</f>
        <v>#N/A</v>
      </c>
      <c r="C323" s="4">
        <v>0</v>
      </c>
      <c r="D323" s="4"/>
      <c r="E323" s="5">
        <v>0</v>
      </c>
      <c r="F323" s="5">
        <f t="shared" si="8"/>
        <v>0</v>
      </c>
      <c r="G323" s="4"/>
      <c r="H323" s="34"/>
      <c r="I323" s="20"/>
    </row>
    <row r="324" spans="1:9" x14ac:dyDescent="0.3">
      <c r="A324" s="18"/>
      <c r="B324" s="19" t="e">
        <f>VLOOKUP(Salida[[#This Row],[Código]],Inventario[],2,FALSE)</f>
        <v>#N/A</v>
      </c>
      <c r="C324" s="4">
        <v>0</v>
      </c>
      <c r="D324" s="4"/>
      <c r="E324" s="5">
        <v>0</v>
      </c>
      <c r="F324" s="5">
        <f t="shared" si="8"/>
        <v>0</v>
      </c>
      <c r="G324" s="4"/>
      <c r="H324" s="34"/>
      <c r="I324" s="20"/>
    </row>
    <row r="325" spans="1:9" x14ac:dyDescent="0.3">
      <c r="A325" s="18"/>
      <c r="B325" s="19" t="e">
        <f>VLOOKUP(Salida[[#This Row],[Código]],Inventario[],2,FALSE)</f>
        <v>#N/A</v>
      </c>
      <c r="C325" s="4">
        <v>0</v>
      </c>
      <c r="D325" s="4"/>
      <c r="E325" s="5">
        <v>0</v>
      </c>
      <c r="F325" s="5">
        <f t="shared" si="8"/>
        <v>0</v>
      </c>
      <c r="G325" s="4"/>
      <c r="H325" s="34"/>
      <c r="I325" s="20"/>
    </row>
    <row r="326" spans="1:9" x14ac:dyDescent="0.3">
      <c r="A326" s="18"/>
      <c r="B326" s="19" t="e">
        <f>VLOOKUP(Salida[[#This Row],[Código]],Inventario[],2,FALSE)</f>
        <v>#N/A</v>
      </c>
      <c r="C326" s="4">
        <v>0</v>
      </c>
      <c r="D326" s="4"/>
      <c r="E326" s="5">
        <v>0</v>
      </c>
      <c r="F326" s="5">
        <f t="shared" si="8"/>
        <v>0</v>
      </c>
      <c r="G326" s="4"/>
      <c r="H326" s="34"/>
      <c r="I326" s="20"/>
    </row>
    <row r="327" spans="1:9" x14ac:dyDescent="0.3">
      <c r="A327" s="18"/>
      <c r="B327" s="19" t="e">
        <f>VLOOKUP(Salida[[#This Row],[Código]],Inventario[],2,FALSE)</f>
        <v>#N/A</v>
      </c>
      <c r="C327" s="4">
        <v>0</v>
      </c>
      <c r="D327" s="4"/>
      <c r="E327" s="5">
        <v>0</v>
      </c>
      <c r="F327" s="5">
        <f t="shared" si="8"/>
        <v>0</v>
      </c>
      <c r="G327" s="4"/>
      <c r="H327" s="34"/>
      <c r="I327" s="20"/>
    </row>
    <row r="328" spans="1:9" x14ac:dyDescent="0.3">
      <c r="A328" s="18"/>
      <c r="B328" s="19" t="e">
        <f>VLOOKUP(Salida[[#This Row],[Código]],Inventario[],2,FALSE)</f>
        <v>#N/A</v>
      </c>
      <c r="C328" s="4">
        <v>0</v>
      </c>
      <c r="D328" s="4"/>
      <c r="E328" s="5">
        <v>0</v>
      </c>
      <c r="F328" s="5">
        <f t="shared" si="8"/>
        <v>0</v>
      </c>
      <c r="G328" s="4"/>
      <c r="H328" s="34"/>
      <c r="I328" s="20"/>
    </row>
    <row r="329" spans="1:9" x14ac:dyDescent="0.3">
      <c r="A329" s="18"/>
      <c r="B329" s="19" t="e">
        <f>VLOOKUP(Salida[[#This Row],[Código]],Inventario[],2,FALSE)</f>
        <v>#N/A</v>
      </c>
      <c r="C329" s="4">
        <v>0</v>
      </c>
      <c r="D329" s="4"/>
      <c r="E329" s="5">
        <v>0</v>
      </c>
      <c r="F329" s="5">
        <f t="shared" si="8"/>
        <v>0</v>
      </c>
      <c r="G329" s="4"/>
      <c r="H329" s="34"/>
      <c r="I329" s="20"/>
    </row>
    <row r="330" spans="1:9" x14ac:dyDescent="0.3">
      <c r="A330" s="18"/>
      <c r="B330" s="19" t="e">
        <f>VLOOKUP(Salida[[#This Row],[Código]],Inventario[],2,FALSE)</f>
        <v>#N/A</v>
      </c>
      <c r="C330" s="4">
        <v>0</v>
      </c>
      <c r="D330" s="4"/>
      <c r="E330" s="5">
        <v>0</v>
      </c>
      <c r="F330" s="5">
        <f t="shared" si="8"/>
        <v>0</v>
      </c>
      <c r="G330" s="4"/>
      <c r="H330" s="34"/>
      <c r="I330" s="20"/>
    </row>
    <row r="331" spans="1:9" x14ac:dyDescent="0.3">
      <c r="A331" s="18"/>
      <c r="B331" s="19" t="e">
        <f>VLOOKUP(Salida[[#This Row],[Código]],Inventario[],2,FALSE)</f>
        <v>#N/A</v>
      </c>
      <c r="C331" s="4">
        <v>0</v>
      </c>
      <c r="D331" s="4"/>
      <c r="E331" s="5">
        <v>0</v>
      </c>
      <c r="F331" s="5">
        <f t="shared" si="8"/>
        <v>0</v>
      </c>
      <c r="G331" s="4"/>
      <c r="H331" s="34"/>
      <c r="I331" s="20"/>
    </row>
    <row r="332" spans="1:9" x14ac:dyDescent="0.3">
      <c r="A332" s="18"/>
      <c r="B332" s="19" t="e">
        <f>VLOOKUP(Salida[[#This Row],[Código]],Inventario[],2,FALSE)</f>
        <v>#N/A</v>
      </c>
      <c r="C332" s="4">
        <v>0</v>
      </c>
      <c r="D332" s="4"/>
      <c r="E332" s="5">
        <v>0</v>
      </c>
      <c r="F332" s="5">
        <f t="shared" si="8"/>
        <v>0</v>
      </c>
      <c r="G332" s="4"/>
      <c r="H332" s="34"/>
      <c r="I332" s="20"/>
    </row>
    <row r="333" spans="1:9" x14ac:dyDescent="0.3">
      <c r="A333" s="18"/>
      <c r="B333" s="19" t="e">
        <f>VLOOKUP(Salida[[#This Row],[Código]],Inventario[],2,FALSE)</f>
        <v>#N/A</v>
      </c>
      <c r="C333" s="4">
        <v>0</v>
      </c>
      <c r="D333" s="4"/>
      <c r="E333" s="5">
        <v>0</v>
      </c>
      <c r="F333" s="5">
        <f t="shared" si="8"/>
        <v>0</v>
      </c>
      <c r="G333" s="4"/>
      <c r="H333" s="34"/>
      <c r="I333" s="20"/>
    </row>
    <row r="334" spans="1:9" x14ac:dyDescent="0.3">
      <c r="A334" s="18"/>
      <c r="B334" s="19" t="e">
        <f>VLOOKUP(Salida[[#This Row],[Código]],Inventario[],2,FALSE)</f>
        <v>#N/A</v>
      </c>
      <c r="C334" s="4">
        <v>0</v>
      </c>
      <c r="D334" s="4"/>
      <c r="E334" s="5">
        <v>0</v>
      </c>
      <c r="F334" s="5">
        <f t="shared" si="8"/>
        <v>0</v>
      </c>
      <c r="G334" s="4"/>
      <c r="H334" s="34"/>
      <c r="I334" s="20"/>
    </row>
    <row r="335" spans="1:9" x14ac:dyDescent="0.3">
      <c r="A335" s="18"/>
      <c r="B335" s="19" t="e">
        <f>VLOOKUP(Salida[[#This Row],[Código]],Inventario[],2,FALSE)</f>
        <v>#N/A</v>
      </c>
      <c r="C335" s="4">
        <v>0</v>
      </c>
      <c r="D335" s="4"/>
      <c r="E335" s="5">
        <v>0</v>
      </c>
      <c r="F335" s="5">
        <f t="shared" si="8"/>
        <v>0</v>
      </c>
      <c r="G335" s="4"/>
      <c r="H335" s="34"/>
      <c r="I335" s="20"/>
    </row>
    <row r="336" spans="1:9" x14ac:dyDescent="0.3">
      <c r="A336" s="18"/>
      <c r="B336" s="19" t="e">
        <f>VLOOKUP(Salida[[#This Row],[Código]],Inventario[],2,FALSE)</f>
        <v>#N/A</v>
      </c>
      <c r="C336" s="4">
        <v>0</v>
      </c>
      <c r="D336" s="4"/>
      <c r="E336" s="5">
        <v>0</v>
      </c>
      <c r="F336" s="5">
        <f t="shared" si="8"/>
        <v>0</v>
      </c>
      <c r="G336" s="4"/>
      <c r="H336" s="34"/>
      <c r="I336" s="20"/>
    </row>
    <row r="337" spans="1:9" x14ac:dyDescent="0.3">
      <c r="A337" s="18"/>
      <c r="B337" s="19" t="e">
        <f>VLOOKUP(Salida[[#This Row],[Código]],Inventario[],2,FALSE)</f>
        <v>#N/A</v>
      </c>
      <c r="C337" s="4">
        <v>0</v>
      </c>
      <c r="D337" s="4"/>
      <c r="E337" s="5">
        <v>0</v>
      </c>
      <c r="F337" s="5">
        <f t="shared" si="8"/>
        <v>0</v>
      </c>
      <c r="G337" s="4"/>
      <c r="H337" s="34"/>
      <c r="I337" s="20"/>
    </row>
    <row r="338" spans="1:9" x14ac:dyDescent="0.3">
      <c r="A338" s="18"/>
      <c r="B338" s="19" t="e">
        <f>VLOOKUP(Salida[[#This Row],[Código]],Inventario[],2,FALSE)</f>
        <v>#N/A</v>
      </c>
      <c r="C338" s="4">
        <v>0</v>
      </c>
      <c r="D338" s="4"/>
      <c r="E338" s="5">
        <v>0</v>
      </c>
      <c r="F338" s="5">
        <f t="shared" si="8"/>
        <v>0</v>
      </c>
      <c r="G338" s="4"/>
      <c r="H338" s="34"/>
      <c r="I338" s="20"/>
    </row>
    <row r="339" spans="1:9" x14ac:dyDescent="0.3">
      <c r="A339" s="18"/>
      <c r="B339" s="19" t="e">
        <f>VLOOKUP(Salida[[#This Row],[Código]],Inventario[],2,FALSE)</f>
        <v>#N/A</v>
      </c>
      <c r="C339" s="4">
        <v>0</v>
      </c>
      <c r="D339" s="4"/>
      <c r="E339" s="5">
        <v>0</v>
      </c>
      <c r="F339" s="5">
        <f t="shared" si="8"/>
        <v>0</v>
      </c>
      <c r="G339" s="4"/>
      <c r="H339" s="34"/>
      <c r="I339" s="20"/>
    </row>
    <row r="340" spans="1:9" x14ac:dyDescent="0.3">
      <c r="A340" s="18"/>
      <c r="B340" s="19" t="e">
        <f>VLOOKUP(Salida[[#This Row],[Código]],Inventario[],2,FALSE)</f>
        <v>#N/A</v>
      </c>
      <c r="C340" s="4">
        <v>0</v>
      </c>
      <c r="D340" s="4"/>
      <c r="E340" s="5">
        <v>0</v>
      </c>
      <c r="F340" s="5">
        <f t="shared" si="8"/>
        <v>0</v>
      </c>
      <c r="G340" s="4"/>
      <c r="H340" s="34"/>
      <c r="I340" s="20"/>
    </row>
    <row r="341" spans="1:9" x14ac:dyDescent="0.3">
      <c r="A341" s="18"/>
      <c r="B341" s="19" t="e">
        <f>VLOOKUP(Salida[[#This Row],[Código]],Inventario[],2,FALSE)</f>
        <v>#N/A</v>
      </c>
      <c r="C341" s="4">
        <v>0</v>
      </c>
      <c r="D341" s="4"/>
      <c r="E341" s="5">
        <v>0</v>
      </c>
      <c r="F341" s="5">
        <f t="shared" si="8"/>
        <v>0</v>
      </c>
      <c r="G341" s="4"/>
      <c r="H341" s="34"/>
      <c r="I341" s="20"/>
    </row>
    <row r="342" spans="1:9" x14ac:dyDescent="0.3">
      <c r="A342" s="18"/>
      <c r="B342" s="19" t="e">
        <f>VLOOKUP(Salida[[#This Row],[Código]],Inventario[],2,FALSE)</f>
        <v>#N/A</v>
      </c>
      <c r="C342" s="4">
        <v>0</v>
      </c>
      <c r="D342" s="4"/>
      <c r="E342" s="5">
        <v>0</v>
      </c>
      <c r="F342" s="5">
        <f t="shared" si="8"/>
        <v>0</v>
      </c>
      <c r="G342" s="4"/>
      <c r="H342" s="34"/>
      <c r="I342" s="20"/>
    </row>
    <row r="343" spans="1:9" x14ac:dyDescent="0.3">
      <c r="A343" s="18"/>
      <c r="B343" s="19" t="e">
        <f>VLOOKUP(Salida[[#This Row],[Código]],Inventario[],2,FALSE)</f>
        <v>#N/A</v>
      </c>
      <c r="C343" s="4">
        <v>0</v>
      </c>
      <c r="D343" s="4"/>
      <c r="E343" s="5">
        <v>0</v>
      </c>
      <c r="F343" s="5">
        <f t="shared" si="8"/>
        <v>0</v>
      </c>
      <c r="G343" s="4"/>
      <c r="H343" s="34"/>
      <c r="I343" s="20"/>
    </row>
    <row r="344" spans="1:9" x14ac:dyDescent="0.3">
      <c r="A344" s="18"/>
      <c r="B344" s="19" t="e">
        <f>VLOOKUP(Salida[[#This Row],[Código]],Inventario[],2,FALSE)</f>
        <v>#N/A</v>
      </c>
      <c r="C344" s="4">
        <v>0</v>
      </c>
      <c r="D344" s="4"/>
      <c r="E344" s="5">
        <v>0</v>
      </c>
      <c r="F344" s="5">
        <f t="shared" si="8"/>
        <v>0</v>
      </c>
      <c r="G344" s="4"/>
      <c r="H344" s="34"/>
      <c r="I344" s="20"/>
    </row>
    <row r="345" spans="1:9" x14ac:dyDescent="0.3">
      <c r="A345" s="18"/>
      <c r="B345" s="19" t="e">
        <f>VLOOKUP(Salida[[#This Row],[Código]],Inventario[],2,FALSE)</f>
        <v>#N/A</v>
      </c>
      <c r="C345" s="4">
        <v>0</v>
      </c>
      <c r="D345" s="4"/>
      <c r="E345" s="5">
        <v>0</v>
      </c>
      <c r="F345" s="5">
        <f t="shared" si="8"/>
        <v>0</v>
      </c>
      <c r="G345" s="4"/>
      <c r="H345" s="34"/>
      <c r="I345" s="20"/>
    </row>
    <row r="346" spans="1:9" x14ac:dyDescent="0.3">
      <c r="A346" s="18"/>
      <c r="B346" s="19" t="e">
        <f>VLOOKUP(Salida[[#This Row],[Código]],Inventario[],2,FALSE)</f>
        <v>#N/A</v>
      </c>
      <c r="C346" s="4">
        <v>0</v>
      </c>
      <c r="D346" s="4"/>
      <c r="E346" s="5">
        <v>0</v>
      </c>
      <c r="F346" s="5">
        <f t="shared" si="8"/>
        <v>0</v>
      </c>
      <c r="G346" s="4"/>
      <c r="H346" s="34"/>
      <c r="I346" s="20"/>
    </row>
    <row r="347" spans="1:9" x14ac:dyDescent="0.3">
      <c r="A347" s="18"/>
      <c r="B347" s="19" t="e">
        <f>VLOOKUP(Salida[[#This Row],[Código]],Inventario[],2,FALSE)</f>
        <v>#N/A</v>
      </c>
      <c r="C347" s="4">
        <v>0</v>
      </c>
      <c r="D347" s="4"/>
      <c r="E347" s="5">
        <v>0</v>
      </c>
      <c r="F347" s="5">
        <f t="shared" si="8"/>
        <v>0</v>
      </c>
      <c r="G347" s="4"/>
      <c r="H347" s="34"/>
      <c r="I347" s="20"/>
    </row>
    <row r="348" spans="1:9" x14ac:dyDescent="0.3">
      <c r="A348" s="18"/>
      <c r="B348" s="19" t="e">
        <f>VLOOKUP(Salida[[#This Row],[Código]],Inventario[],2,FALSE)</f>
        <v>#N/A</v>
      </c>
      <c r="C348" s="4">
        <v>0</v>
      </c>
      <c r="D348" s="4"/>
      <c r="E348" s="5">
        <v>0</v>
      </c>
      <c r="F348" s="5">
        <f t="shared" si="8"/>
        <v>0</v>
      </c>
      <c r="G348" s="4"/>
      <c r="H348" s="34"/>
      <c r="I348" s="20"/>
    </row>
    <row r="349" spans="1:9" x14ac:dyDescent="0.3">
      <c r="A349" s="18"/>
      <c r="B349" s="19" t="e">
        <f>VLOOKUP(Salida[[#This Row],[Código]],Inventario[],2,FALSE)</f>
        <v>#N/A</v>
      </c>
      <c r="C349" s="4">
        <v>0</v>
      </c>
      <c r="D349" s="4"/>
      <c r="E349" s="5">
        <v>0</v>
      </c>
      <c r="F349" s="5">
        <f t="shared" si="8"/>
        <v>0</v>
      </c>
      <c r="G349" s="4"/>
      <c r="H349" s="34"/>
      <c r="I349" s="20"/>
    </row>
    <row r="350" spans="1:9" x14ac:dyDescent="0.3">
      <c r="A350" s="18"/>
      <c r="B350" s="19" t="e">
        <f>VLOOKUP(Salida[[#This Row],[Código]],Inventario[],2,FALSE)</f>
        <v>#N/A</v>
      </c>
      <c r="C350" s="4">
        <v>0</v>
      </c>
      <c r="D350" s="4"/>
      <c r="E350" s="5">
        <v>0</v>
      </c>
      <c r="F350" s="5">
        <f t="shared" si="8"/>
        <v>0</v>
      </c>
      <c r="G350" s="4"/>
      <c r="H350" s="34"/>
      <c r="I350" s="20"/>
    </row>
    <row r="351" spans="1:9" x14ac:dyDescent="0.3">
      <c r="A351" s="18"/>
      <c r="B351" s="19" t="e">
        <f>VLOOKUP(Salida[[#This Row],[Código]],Inventario[],2,FALSE)</f>
        <v>#N/A</v>
      </c>
      <c r="C351" s="4">
        <v>0</v>
      </c>
      <c r="D351" s="4"/>
      <c r="E351" s="5">
        <v>0</v>
      </c>
      <c r="F351" s="5">
        <f t="shared" si="8"/>
        <v>0</v>
      </c>
      <c r="G351" s="4"/>
      <c r="H351" s="34"/>
      <c r="I351" s="20"/>
    </row>
    <row r="352" spans="1:9" x14ac:dyDescent="0.3">
      <c r="A352" s="18"/>
      <c r="B352" s="19" t="e">
        <f>VLOOKUP(Salida[[#This Row],[Código]],Inventario[],2,FALSE)</f>
        <v>#N/A</v>
      </c>
      <c r="C352" s="4">
        <v>0</v>
      </c>
      <c r="D352" s="4"/>
      <c r="E352" s="5">
        <v>0</v>
      </c>
      <c r="F352" s="5">
        <f t="shared" si="8"/>
        <v>0</v>
      </c>
      <c r="G352" s="4"/>
      <c r="H352" s="34"/>
      <c r="I352" s="20"/>
    </row>
    <row r="353" spans="1:9" x14ac:dyDescent="0.3">
      <c r="A353" s="18"/>
      <c r="B353" s="19" t="e">
        <f>VLOOKUP(Salida[[#This Row],[Código]],Inventario[],2,FALSE)</f>
        <v>#N/A</v>
      </c>
      <c r="C353" s="4">
        <v>0</v>
      </c>
      <c r="D353" s="4"/>
      <c r="E353" s="5">
        <v>0</v>
      </c>
      <c r="F353" s="5">
        <f t="shared" si="8"/>
        <v>0</v>
      </c>
      <c r="G353" s="4"/>
      <c r="H353" s="34"/>
      <c r="I353" s="20"/>
    </row>
    <row r="354" spans="1:9" x14ac:dyDescent="0.3">
      <c r="A354" s="18"/>
      <c r="B354" s="19" t="e">
        <f>VLOOKUP(Salida[[#This Row],[Código]],Inventario[],2,FALSE)</f>
        <v>#N/A</v>
      </c>
      <c r="C354" s="4">
        <v>0</v>
      </c>
      <c r="D354" s="4"/>
      <c r="E354" s="5">
        <v>0</v>
      </c>
      <c r="F354" s="5">
        <f t="shared" si="8"/>
        <v>0</v>
      </c>
      <c r="G354" s="4"/>
      <c r="H354" s="34"/>
      <c r="I354" s="20"/>
    </row>
    <row r="355" spans="1:9" x14ac:dyDescent="0.3">
      <c r="A355" s="18"/>
      <c r="B355" s="19" t="e">
        <f>VLOOKUP(Salida[[#This Row],[Código]],Inventario[],2,FALSE)</f>
        <v>#N/A</v>
      </c>
      <c r="C355" s="4">
        <v>0</v>
      </c>
      <c r="D355" s="4"/>
      <c r="E355" s="5">
        <v>0</v>
      </c>
      <c r="F355" s="5">
        <f t="shared" si="8"/>
        <v>0</v>
      </c>
      <c r="G355" s="4"/>
      <c r="H355" s="34"/>
      <c r="I355" s="20"/>
    </row>
    <row r="356" spans="1:9" x14ac:dyDescent="0.3">
      <c r="A356" s="18"/>
      <c r="B356" s="19" t="e">
        <f>VLOOKUP(Salida[[#This Row],[Código]],Inventario[],2,FALSE)</f>
        <v>#N/A</v>
      </c>
      <c r="C356" s="4">
        <v>0</v>
      </c>
      <c r="D356" s="4"/>
      <c r="E356" s="5">
        <v>0</v>
      </c>
      <c r="F356" s="5">
        <f t="shared" si="8"/>
        <v>0</v>
      </c>
      <c r="G356" s="4"/>
      <c r="H356" s="34"/>
      <c r="I356" s="20"/>
    </row>
    <row r="357" spans="1:9" x14ac:dyDescent="0.3">
      <c r="A357" s="18"/>
      <c r="B357" s="19" t="e">
        <f>VLOOKUP(Salida[[#This Row],[Código]],Inventario[],2,FALSE)</f>
        <v>#N/A</v>
      </c>
      <c r="C357" s="4">
        <v>0</v>
      </c>
      <c r="D357" s="4"/>
      <c r="E357" s="5">
        <v>0</v>
      </c>
      <c r="F357" s="5">
        <f t="shared" si="8"/>
        <v>0</v>
      </c>
      <c r="G357" s="4"/>
      <c r="H357" s="34"/>
      <c r="I357" s="20"/>
    </row>
    <row r="358" spans="1:9" x14ac:dyDescent="0.3">
      <c r="A358" s="18"/>
      <c r="B358" s="19" t="e">
        <f>VLOOKUP(Salida[[#This Row],[Código]],Inventario[],2,FALSE)</f>
        <v>#N/A</v>
      </c>
      <c r="C358" s="4">
        <v>0</v>
      </c>
      <c r="D358" s="4"/>
      <c r="E358" s="5">
        <v>0</v>
      </c>
      <c r="F358" s="5">
        <f t="shared" si="8"/>
        <v>0</v>
      </c>
      <c r="G358" s="4"/>
      <c r="H358" s="34"/>
      <c r="I358" s="20"/>
    </row>
    <row r="359" spans="1:9" x14ac:dyDescent="0.3">
      <c r="A359" s="18"/>
      <c r="B359" s="19" t="e">
        <f>VLOOKUP(Salida[[#This Row],[Código]],Inventario[],2,FALSE)</f>
        <v>#N/A</v>
      </c>
      <c r="C359" s="4">
        <v>0</v>
      </c>
      <c r="D359" s="4"/>
      <c r="E359" s="5">
        <v>0</v>
      </c>
      <c r="F359" s="5">
        <f t="shared" si="8"/>
        <v>0</v>
      </c>
      <c r="G359" s="4"/>
      <c r="H359" s="34"/>
      <c r="I359" s="20"/>
    </row>
    <row r="360" spans="1:9" x14ac:dyDescent="0.3">
      <c r="A360" s="18"/>
      <c r="B360" s="19" t="e">
        <f>VLOOKUP(Salida[[#This Row],[Código]],Inventario[],2,FALSE)</f>
        <v>#N/A</v>
      </c>
      <c r="C360" s="4">
        <v>0</v>
      </c>
      <c r="D360" s="4"/>
      <c r="E360" s="5">
        <v>0</v>
      </c>
      <c r="F360" s="5">
        <f t="shared" si="8"/>
        <v>0</v>
      </c>
      <c r="G360" s="4"/>
      <c r="H360" s="34"/>
      <c r="I360" s="20"/>
    </row>
    <row r="361" spans="1:9" x14ac:dyDescent="0.3">
      <c r="A361" s="18"/>
      <c r="B361" s="19" t="e">
        <f>VLOOKUP(Salida[[#This Row],[Código]],Inventario[],2,FALSE)</f>
        <v>#N/A</v>
      </c>
      <c r="C361" s="4">
        <v>0</v>
      </c>
      <c r="D361" s="4"/>
      <c r="E361" s="5">
        <v>0</v>
      </c>
      <c r="F361" s="5">
        <f t="shared" si="8"/>
        <v>0</v>
      </c>
      <c r="G361" s="4"/>
      <c r="H361" s="34"/>
      <c r="I361" s="20"/>
    </row>
    <row r="362" spans="1:9" x14ac:dyDescent="0.3">
      <c r="A362" s="18"/>
      <c r="B362" s="19" t="e">
        <f>VLOOKUP(Salida[[#This Row],[Código]],Inventario[],2,FALSE)</f>
        <v>#N/A</v>
      </c>
      <c r="C362" s="4">
        <v>0</v>
      </c>
      <c r="D362" s="4"/>
      <c r="E362" s="5">
        <v>0</v>
      </c>
      <c r="F362" s="5">
        <f t="shared" si="8"/>
        <v>0</v>
      </c>
      <c r="G362" s="4"/>
      <c r="H362" s="34"/>
      <c r="I362" s="20"/>
    </row>
    <row r="363" spans="1:9" x14ac:dyDescent="0.3">
      <c r="A363" s="18"/>
      <c r="B363" s="19" t="e">
        <f>VLOOKUP(Salida[[#This Row],[Código]],Inventario[],2,FALSE)</f>
        <v>#N/A</v>
      </c>
      <c r="C363" s="4">
        <v>0</v>
      </c>
      <c r="D363" s="4"/>
      <c r="E363" s="5">
        <v>0</v>
      </c>
      <c r="F363" s="5">
        <f t="shared" si="8"/>
        <v>0</v>
      </c>
      <c r="G363" s="4"/>
      <c r="H363" s="34"/>
      <c r="I363" s="20"/>
    </row>
    <row r="364" spans="1:9" x14ac:dyDescent="0.3">
      <c r="A364" s="18"/>
      <c r="B364" s="19" t="e">
        <f>VLOOKUP(Salida[[#This Row],[Código]],Inventario[],2,FALSE)</f>
        <v>#N/A</v>
      </c>
      <c r="C364" s="4">
        <v>0</v>
      </c>
      <c r="D364" s="4"/>
      <c r="E364" s="5">
        <v>0</v>
      </c>
      <c r="F364" s="5">
        <f t="shared" si="8"/>
        <v>0</v>
      </c>
      <c r="G364" s="4"/>
      <c r="H364" s="34"/>
      <c r="I364" s="20"/>
    </row>
    <row r="365" spans="1:9" x14ac:dyDescent="0.3">
      <c r="A365" s="18"/>
      <c r="B365" s="19" t="e">
        <f>VLOOKUP(Salida[[#This Row],[Código]],Inventario[],2,FALSE)</f>
        <v>#N/A</v>
      </c>
      <c r="C365" s="4">
        <v>0</v>
      </c>
      <c r="D365" s="4"/>
      <c r="E365" s="5">
        <v>0</v>
      </c>
      <c r="F365" s="5">
        <f t="shared" si="8"/>
        <v>0</v>
      </c>
      <c r="G365" s="4"/>
      <c r="H365" s="34"/>
      <c r="I365" s="20"/>
    </row>
    <row r="366" spans="1:9" x14ac:dyDescent="0.3">
      <c r="A366" s="18"/>
      <c r="B366" s="19" t="e">
        <f>VLOOKUP(Salida[[#This Row],[Código]],Inventario[],2,FALSE)</f>
        <v>#N/A</v>
      </c>
      <c r="C366" s="4">
        <v>0</v>
      </c>
      <c r="D366" s="4"/>
      <c r="E366" s="5">
        <v>0</v>
      </c>
      <c r="F366" s="5">
        <f t="shared" si="8"/>
        <v>0</v>
      </c>
      <c r="G366" s="4"/>
      <c r="H366" s="34"/>
      <c r="I366" s="20"/>
    </row>
    <row r="367" spans="1:9" x14ac:dyDescent="0.3">
      <c r="A367" s="18"/>
      <c r="B367" s="19" t="e">
        <f>VLOOKUP(Salida[[#This Row],[Código]],Inventario[],2,FALSE)</f>
        <v>#N/A</v>
      </c>
      <c r="C367" s="4">
        <v>0</v>
      </c>
      <c r="D367" s="4"/>
      <c r="E367" s="5">
        <v>0</v>
      </c>
      <c r="F367" s="5">
        <f t="shared" si="8"/>
        <v>0</v>
      </c>
      <c r="G367" s="4"/>
      <c r="H367" s="34"/>
      <c r="I367" s="20"/>
    </row>
    <row r="368" spans="1:9" x14ac:dyDescent="0.3">
      <c r="A368" s="18"/>
      <c r="B368" s="19" t="e">
        <f>VLOOKUP(Salida[[#This Row],[Código]],Inventario[],2,FALSE)</f>
        <v>#N/A</v>
      </c>
      <c r="C368" s="4">
        <v>0</v>
      </c>
      <c r="D368" s="4"/>
      <c r="E368" s="5">
        <v>0</v>
      </c>
      <c r="F368" s="5">
        <f t="shared" si="8"/>
        <v>0</v>
      </c>
      <c r="G368" s="4"/>
      <c r="H368" s="34"/>
      <c r="I368" s="20"/>
    </row>
    <row r="369" spans="1:9" x14ac:dyDescent="0.3">
      <c r="A369" s="18"/>
      <c r="B369" s="19" t="e">
        <f>VLOOKUP(Salida[[#This Row],[Código]],Inventario[],2,FALSE)</f>
        <v>#N/A</v>
      </c>
      <c r="C369" s="4">
        <v>0</v>
      </c>
      <c r="D369" s="4"/>
      <c r="E369" s="5">
        <v>0</v>
      </c>
      <c r="F369" s="5">
        <f t="shared" si="8"/>
        <v>0</v>
      </c>
      <c r="G369" s="4"/>
      <c r="H369" s="34"/>
      <c r="I369" s="20"/>
    </row>
    <row r="370" spans="1:9" x14ac:dyDescent="0.3">
      <c r="A370" s="18"/>
      <c r="B370" s="19" t="e">
        <f>VLOOKUP(Salida[[#This Row],[Código]],Inventario[],2,FALSE)</f>
        <v>#N/A</v>
      </c>
      <c r="C370" s="4">
        <v>0</v>
      </c>
      <c r="D370" s="4"/>
      <c r="E370" s="5">
        <v>0</v>
      </c>
      <c r="F370" s="5">
        <f t="shared" si="8"/>
        <v>0</v>
      </c>
      <c r="G370" s="4"/>
      <c r="H370" s="34"/>
      <c r="I370" s="20"/>
    </row>
    <row r="371" spans="1:9" x14ac:dyDescent="0.3">
      <c r="A371" s="18"/>
      <c r="B371" s="19" t="e">
        <f>VLOOKUP(Salida[[#This Row],[Código]],Inventario[],2,FALSE)</f>
        <v>#N/A</v>
      </c>
      <c r="C371" s="4">
        <v>0</v>
      </c>
      <c r="D371" s="4"/>
      <c r="E371" s="5">
        <v>0</v>
      </c>
      <c r="F371" s="5">
        <f t="shared" si="8"/>
        <v>0</v>
      </c>
      <c r="G371" s="4"/>
      <c r="H371" s="34"/>
      <c r="I371" s="20"/>
    </row>
    <row r="372" spans="1:9" x14ac:dyDescent="0.3">
      <c r="A372" s="18"/>
      <c r="B372" s="19" t="e">
        <f>VLOOKUP(Salida[[#This Row],[Código]],Inventario[],2,FALSE)</f>
        <v>#N/A</v>
      </c>
      <c r="C372" s="4">
        <v>0</v>
      </c>
      <c r="D372" s="4"/>
      <c r="E372" s="5">
        <v>0</v>
      </c>
      <c r="F372" s="5">
        <f t="shared" si="8"/>
        <v>0</v>
      </c>
      <c r="G372" s="4"/>
      <c r="H372" s="34"/>
      <c r="I372" s="20"/>
    </row>
    <row r="373" spans="1:9" x14ac:dyDescent="0.3">
      <c r="A373" s="18"/>
      <c r="B373" s="19" t="e">
        <f>VLOOKUP(Salida[[#This Row],[Código]],Inventario[],2,FALSE)</f>
        <v>#N/A</v>
      </c>
      <c r="C373" s="4">
        <v>0</v>
      </c>
      <c r="D373" s="4"/>
      <c r="E373" s="5">
        <v>0</v>
      </c>
      <c r="F373" s="5">
        <f t="shared" si="8"/>
        <v>0</v>
      </c>
      <c r="G373" s="4"/>
      <c r="H373" s="34"/>
      <c r="I373" s="20"/>
    </row>
    <row r="374" spans="1:9" x14ac:dyDescent="0.3">
      <c r="A374" s="18"/>
      <c r="B374" s="19" t="e">
        <f>VLOOKUP(Salida[[#This Row],[Código]],Inventario[],2,FALSE)</f>
        <v>#N/A</v>
      </c>
      <c r="C374" s="4">
        <v>0</v>
      </c>
      <c r="D374" s="4"/>
      <c r="E374" s="5">
        <v>0</v>
      </c>
      <c r="F374" s="5">
        <f t="shared" si="8"/>
        <v>0</v>
      </c>
      <c r="G374" s="4"/>
      <c r="H374" s="34"/>
      <c r="I374" s="20"/>
    </row>
    <row r="375" spans="1:9" x14ac:dyDescent="0.3">
      <c r="A375" s="18"/>
      <c r="B375" s="19" t="e">
        <f>VLOOKUP(Salida[[#This Row],[Código]],Inventario[],2,FALSE)</f>
        <v>#N/A</v>
      </c>
      <c r="C375" s="4">
        <v>0</v>
      </c>
      <c r="D375" s="4"/>
      <c r="E375" s="5">
        <v>0</v>
      </c>
      <c r="F375" s="5">
        <f t="shared" si="8"/>
        <v>0</v>
      </c>
      <c r="G375" s="4"/>
      <c r="H375" s="34"/>
      <c r="I375" s="20"/>
    </row>
    <row r="376" spans="1:9" x14ac:dyDescent="0.3">
      <c r="A376" s="18"/>
      <c r="B376" s="19" t="e">
        <f>VLOOKUP(Salida[[#This Row],[Código]],Inventario[],2,FALSE)</f>
        <v>#N/A</v>
      </c>
      <c r="C376" s="4">
        <v>0</v>
      </c>
      <c r="D376" s="4"/>
      <c r="E376" s="5">
        <v>0</v>
      </c>
      <c r="F376" s="5">
        <f t="shared" si="8"/>
        <v>0</v>
      </c>
      <c r="G376" s="4"/>
      <c r="H376" s="34"/>
      <c r="I376" s="20"/>
    </row>
    <row r="377" spans="1:9" x14ac:dyDescent="0.3">
      <c r="A377" s="18"/>
      <c r="B377" s="19" t="e">
        <f>VLOOKUP(Salida[[#This Row],[Código]],Inventario[],2,FALSE)</f>
        <v>#N/A</v>
      </c>
      <c r="C377" s="4">
        <v>0</v>
      </c>
      <c r="D377" s="4"/>
      <c r="E377" s="5">
        <v>0</v>
      </c>
      <c r="F377" s="5">
        <f t="shared" si="8"/>
        <v>0</v>
      </c>
      <c r="G377" s="4"/>
      <c r="H377" s="34"/>
      <c r="I377" s="20"/>
    </row>
    <row r="378" spans="1:9" x14ac:dyDescent="0.3">
      <c r="A378" s="18"/>
      <c r="B378" s="19" t="e">
        <f>VLOOKUP(Salida[[#This Row],[Código]],Inventario[],2,FALSE)</f>
        <v>#N/A</v>
      </c>
      <c r="C378" s="4">
        <v>0</v>
      </c>
      <c r="D378" s="4"/>
      <c r="E378" s="5">
        <v>0</v>
      </c>
      <c r="F378" s="5">
        <f t="shared" si="8"/>
        <v>0</v>
      </c>
      <c r="G378" s="4"/>
      <c r="H378" s="34"/>
      <c r="I378" s="20"/>
    </row>
    <row r="379" spans="1:9" x14ac:dyDescent="0.3">
      <c r="A379" s="18"/>
      <c r="B379" s="19" t="e">
        <f>VLOOKUP(Salida[[#This Row],[Código]],Inventario[],2,FALSE)</f>
        <v>#N/A</v>
      </c>
      <c r="C379" s="4">
        <v>0</v>
      </c>
      <c r="D379" s="4"/>
      <c r="E379" s="5">
        <v>0</v>
      </c>
      <c r="F379" s="5">
        <f t="shared" si="8"/>
        <v>0</v>
      </c>
      <c r="G379" s="4"/>
      <c r="H379" s="34"/>
      <c r="I379" s="20"/>
    </row>
    <row r="380" spans="1:9" x14ac:dyDescent="0.3">
      <c r="A380" s="18"/>
      <c r="B380" s="19" t="e">
        <f>VLOOKUP(Salida[[#This Row],[Código]],Inventario[],2,FALSE)</f>
        <v>#N/A</v>
      </c>
      <c r="C380" s="4">
        <v>0</v>
      </c>
      <c r="D380" s="4"/>
      <c r="E380" s="5">
        <v>0</v>
      </c>
      <c r="F380" s="5">
        <f t="shared" si="8"/>
        <v>0</v>
      </c>
      <c r="G380" s="4"/>
      <c r="H380" s="34"/>
      <c r="I380" s="20"/>
    </row>
    <row r="381" spans="1:9" x14ac:dyDescent="0.3">
      <c r="A381" s="18"/>
      <c r="B381" s="19" t="e">
        <f>VLOOKUP(Salida[[#This Row],[Código]],Inventario[],2,FALSE)</f>
        <v>#N/A</v>
      </c>
      <c r="C381" s="4">
        <v>0</v>
      </c>
      <c r="D381" s="4"/>
      <c r="E381" s="5">
        <v>0</v>
      </c>
      <c r="F381" s="5">
        <f t="shared" si="8"/>
        <v>0</v>
      </c>
      <c r="G381" s="4"/>
      <c r="H381" s="34"/>
      <c r="I381" s="20"/>
    </row>
    <row r="382" spans="1:9" x14ac:dyDescent="0.3">
      <c r="A382" s="18"/>
      <c r="B382" s="19" t="e">
        <f>VLOOKUP(Salida[[#This Row],[Código]],Inventario[],2,FALSE)</f>
        <v>#N/A</v>
      </c>
      <c r="C382" s="4">
        <v>0</v>
      </c>
      <c r="D382" s="4"/>
      <c r="E382" s="5">
        <v>0</v>
      </c>
      <c r="F382" s="5">
        <f t="shared" si="8"/>
        <v>0</v>
      </c>
      <c r="G382" s="4"/>
      <c r="H382" s="34"/>
      <c r="I382" s="20"/>
    </row>
    <row r="383" spans="1:9" x14ac:dyDescent="0.3">
      <c r="A383" s="18"/>
      <c r="B383" s="19" t="e">
        <f>VLOOKUP(Salida[[#This Row],[Código]],Inventario[],2,FALSE)</f>
        <v>#N/A</v>
      </c>
      <c r="C383" s="4">
        <v>0</v>
      </c>
      <c r="D383" s="4"/>
      <c r="E383" s="5">
        <v>0</v>
      </c>
      <c r="F383" s="5">
        <f t="shared" si="8"/>
        <v>0</v>
      </c>
      <c r="G383" s="4"/>
      <c r="H383" s="34"/>
      <c r="I383" s="20"/>
    </row>
    <row r="384" spans="1:9" x14ac:dyDescent="0.3">
      <c r="A384" s="18"/>
      <c r="B384" s="19" t="e">
        <f>VLOOKUP(Salida[[#This Row],[Código]],Inventario[],2,FALSE)</f>
        <v>#N/A</v>
      </c>
      <c r="C384" s="4">
        <v>0</v>
      </c>
      <c r="D384" s="4"/>
      <c r="E384" s="5">
        <v>0</v>
      </c>
      <c r="F384" s="5">
        <f t="shared" si="8"/>
        <v>0</v>
      </c>
      <c r="G384" s="4"/>
      <c r="H384" s="34"/>
      <c r="I384" s="20"/>
    </row>
    <row r="385" spans="1:9" x14ac:dyDescent="0.3">
      <c r="A385" s="18"/>
      <c r="B385" s="19" t="e">
        <f>VLOOKUP(Salida[[#This Row],[Código]],Inventario[],2,FALSE)</f>
        <v>#N/A</v>
      </c>
      <c r="C385" s="4">
        <v>0</v>
      </c>
      <c r="D385" s="4"/>
      <c r="E385" s="5">
        <v>0</v>
      </c>
      <c r="F385" s="5">
        <f t="shared" ref="F385:F448" si="9">C385*E385</f>
        <v>0</v>
      </c>
      <c r="G385" s="4"/>
      <c r="H385" s="34"/>
      <c r="I385" s="20"/>
    </row>
    <row r="386" spans="1:9" x14ac:dyDescent="0.3">
      <c r="A386" s="18"/>
      <c r="B386" s="19" t="e">
        <f>VLOOKUP(Salida[[#This Row],[Código]],Inventario[],2,FALSE)</f>
        <v>#N/A</v>
      </c>
      <c r="C386" s="4">
        <v>0</v>
      </c>
      <c r="D386" s="4"/>
      <c r="E386" s="5">
        <v>0</v>
      </c>
      <c r="F386" s="5">
        <f t="shared" si="9"/>
        <v>0</v>
      </c>
      <c r="G386" s="4"/>
      <c r="H386" s="34"/>
      <c r="I386" s="20"/>
    </row>
    <row r="387" spans="1:9" x14ac:dyDescent="0.3">
      <c r="A387" s="18"/>
      <c r="B387" s="19" t="e">
        <f>VLOOKUP(Salida[[#This Row],[Código]],Inventario[],2,FALSE)</f>
        <v>#N/A</v>
      </c>
      <c r="C387" s="4">
        <v>0</v>
      </c>
      <c r="D387" s="4"/>
      <c r="E387" s="5">
        <v>0</v>
      </c>
      <c r="F387" s="5">
        <f t="shared" si="9"/>
        <v>0</v>
      </c>
      <c r="G387" s="4"/>
      <c r="H387" s="34"/>
      <c r="I387" s="20"/>
    </row>
    <row r="388" spans="1:9" x14ac:dyDescent="0.3">
      <c r="A388" s="18"/>
      <c r="B388" s="19" t="e">
        <f>VLOOKUP(Salida[[#This Row],[Código]],Inventario[],2,FALSE)</f>
        <v>#N/A</v>
      </c>
      <c r="C388" s="4">
        <v>0</v>
      </c>
      <c r="D388" s="4"/>
      <c r="E388" s="5">
        <v>0</v>
      </c>
      <c r="F388" s="5">
        <f t="shared" si="9"/>
        <v>0</v>
      </c>
      <c r="G388" s="4"/>
      <c r="H388" s="34"/>
      <c r="I388" s="20"/>
    </row>
    <row r="389" spans="1:9" x14ac:dyDescent="0.3">
      <c r="A389" s="18"/>
      <c r="B389" s="19" t="e">
        <f>VLOOKUP(Salida[[#This Row],[Código]],Inventario[],2,FALSE)</f>
        <v>#N/A</v>
      </c>
      <c r="C389" s="4">
        <v>0</v>
      </c>
      <c r="D389" s="4"/>
      <c r="E389" s="5">
        <v>0</v>
      </c>
      <c r="F389" s="5">
        <f t="shared" si="9"/>
        <v>0</v>
      </c>
      <c r="G389" s="4"/>
      <c r="H389" s="34"/>
      <c r="I389" s="20"/>
    </row>
    <row r="390" spans="1:9" x14ac:dyDescent="0.3">
      <c r="A390" s="18"/>
      <c r="B390" s="19" t="e">
        <f>VLOOKUP(Salida[[#This Row],[Código]],Inventario[],2,FALSE)</f>
        <v>#N/A</v>
      </c>
      <c r="C390" s="4">
        <v>0</v>
      </c>
      <c r="D390" s="4"/>
      <c r="E390" s="5">
        <v>0</v>
      </c>
      <c r="F390" s="5">
        <f t="shared" si="9"/>
        <v>0</v>
      </c>
      <c r="G390" s="4"/>
      <c r="H390" s="34"/>
      <c r="I390" s="20"/>
    </row>
    <row r="391" spans="1:9" x14ac:dyDescent="0.3">
      <c r="A391" s="18"/>
      <c r="B391" s="19" t="e">
        <f>VLOOKUP(Salida[[#This Row],[Código]],Inventario[],2,FALSE)</f>
        <v>#N/A</v>
      </c>
      <c r="C391" s="4">
        <v>0</v>
      </c>
      <c r="D391" s="4"/>
      <c r="E391" s="5">
        <v>0</v>
      </c>
      <c r="F391" s="5">
        <f t="shared" si="9"/>
        <v>0</v>
      </c>
      <c r="G391" s="4"/>
      <c r="H391" s="34"/>
      <c r="I391" s="20"/>
    </row>
    <row r="392" spans="1:9" x14ac:dyDescent="0.3">
      <c r="A392" s="18"/>
      <c r="B392" s="19" t="e">
        <f>VLOOKUP(Salida[[#This Row],[Código]],Inventario[],2,FALSE)</f>
        <v>#N/A</v>
      </c>
      <c r="C392" s="4">
        <v>0</v>
      </c>
      <c r="D392" s="4"/>
      <c r="E392" s="5">
        <v>0</v>
      </c>
      <c r="F392" s="5">
        <f t="shared" si="9"/>
        <v>0</v>
      </c>
      <c r="G392" s="4"/>
      <c r="H392" s="34"/>
      <c r="I392" s="20"/>
    </row>
    <row r="393" spans="1:9" x14ac:dyDescent="0.3">
      <c r="A393" s="18"/>
      <c r="B393" s="19" t="e">
        <f>VLOOKUP(Salida[[#This Row],[Código]],Inventario[],2,FALSE)</f>
        <v>#N/A</v>
      </c>
      <c r="C393" s="4">
        <v>0</v>
      </c>
      <c r="D393" s="4"/>
      <c r="E393" s="5">
        <v>0</v>
      </c>
      <c r="F393" s="5">
        <f t="shared" si="9"/>
        <v>0</v>
      </c>
      <c r="G393" s="4"/>
      <c r="H393" s="34"/>
      <c r="I393" s="20"/>
    </row>
    <row r="394" spans="1:9" x14ac:dyDescent="0.3">
      <c r="A394" s="18"/>
      <c r="B394" s="19" t="e">
        <f>VLOOKUP(Salida[[#This Row],[Código]],Inventario[],2,FALSE)</f>
        <v>#N/A</v>
      </c>
      <c r="C394" s="4">
        <v>0</v>
      </c>
      <c r="D394" s="4"/>
      <c r="E394" s="5">
        <v>0</v>
      </c>
      <c r="F394" s="5">
        <f t="shared" si="9"/>
        <v>0</v>
      </c>
      <c r="G394" s="4"/>
      <c r="H394" s="34"/>
      <c r="I394" s="20"/>
    </row>
    <row r="395" spans="1:9" x14ac:dyDescent="0.3">
      <c r="A395" s="18"/>
      <c r="B395" s="19" t="e">
        <f>VLOOKUP(Salida[[#This Row],[Código]],Inventario[],2,FALSE)</f>
        <v>#N/A</v>
      </c>
      <c r="C395" s="4">
        <v>0</v>
      </c>
      <c r="D395" s="4"/>
      <c r="E395" s="5">
        <v>0</v>
      </c>
      <c r="F395" s="5">
        <f t="shared" si="9"/>
        <v>0</v>
      </c>
      <c r="G395" s="4"/>
      <c r="H395" s="34"/>
      <c r="I395" s="20"/>
    </row>
    <row r="396" spans="1:9" x14ac:dyDescent="0.3">
      <c r="A396" s="18"/>
      <c r="B396" s="19" t="e">
        <f>VLOOKUP(Salida[[#This Row],[Código]],Inventario[],2,FALSE)</f>
        <v>#N/A</v>
      </c>
      <c r="C396" s="4">
        <v>0</v>
      </c>
      <c r="D396" s="4"/>
      <c r="E396" s="5">
        <v>0</v>
      </c>
      <c r="F396" s="5">
        <f t="shared" si="9"/>
        <v>0</v>
      </c>
      <c r="G396" s="4"/>
      <c r="H396" s="34"/>
      <c r="I396" s="20"/>
    </row>
    <row r="397" spans="1:9" x14ac:dyDescent="0.3">
      <c r="A397" s="18"/>
      <c r="B397" s="19" t="e">
        <f>VLOOKUP(Salida[[#This Row],[Código]],Inventario[],2,FALSE)</f>
        <v>#N/A</v>
      </c>
      <c r="C397" s="4">
        <v>0</v>
      </c>
      <c r="D397" s="4"/>
      <c r="E397" s="5">
        <v>0</v>
      </c>
      <c r="F397" s="5">
        <f t="shared" si="9"/>
        <v>0</v>
      </c>
      <c r="G397" s="4"/>
      <c r="H397" s="34"/>
      <c r="I397" s="20"/>
    </row>
    <row r="398" spans="1:9" x14ac:dyDescent="0.3">
      <c r="A398" s="18"/>
      <c r="B398" s="19" t="e">
        <f>VLOOKUP(Salida[[#This Row],[Código]],Inventario[],2,FALSE)</f>
        <v>#N/A</v>
      </c>
      <c r="C398" s="4">
        <v>0</v>
      </c>
      <c r="D398" s="4"/>
      <c r="E398" s="5">
        <v>0</v>
      </c>
      <c r="F398" s="5">
        <f t="shared" si="9"/>
        <v>0</v>
      </c>
      <c r="G398" s="4"/>
      <c r="H398" s="34"/>
      <c r="I398" s="20"/>
    </row>
    <row r="399" spans="1:9" x14ac:dyDescent="0.3">
      <c r="A399" s="18"/>
      <c r="B399" s="19" t="e">
        <f>VLOOKUP(Salida[[#This Row],[Código]],Inventario[],2,FALSE)</f>
        <v>#N/A</v>
      </c>
      <c r="C399" s="4">
        <v>0</v>
      </c>
      <c r="D399" s="4"/>
      <c r="E399" s="5">
        <v>0</v>
      </c>
      <c r="F399" s="5">
        <f t="shared" si="9"/>
        <v>0</v>
      </c>
      <c r="G399" s="4"/>
      <c r="H399" s="34"/>
      <c r="I399" s="20"/>
    </row>
    <row r="400" spans="1:9" x14ac:dyDescent="0.3">
      <c r="A400" s="18"/>
      <c r="B400" s="19" t="e">
        <f>VLOOKUP(Salida[[#This Row],[Código]],Inventario[],2,FALSE)</f>
        <v>#N/A</v>
      </c>
      <c r="C400" s="4">
        <v>0</v>
      </c>
      <c r="D400" s="4"/>
      <c r="E400" s="5">
        <v>0</v>
      </c>
      <c r="F400" s="5">
        <f t="shared" si="9"/>
        <v>0</v>
      </c>
      <c r="G400" s="4"/>
      <c r="H400" s="34"/>
      <c r="I400" s="20"/>
    </row>
    <row r="401" spans="1:9" x14ac:dyDescent="0.3">
      <c r="A401" s="18"/>
      <c r="B401" s="19" t="e">
        <f>VLOOKUP(Salida[[#This Row],[Código]],Inventario[],2,FALSE)</f>
        <v>#N/A</v>
      </c>
      <c r="C401" s="4">
        <v>0</v>
      </c>
      <c r="D401" s="4"/>
      <c r="E401" s="5">
        <v>0</v>
      </c>
      <c r="F401" s="5">
        <f t="shared" si="9"/>
        <v>0</v>
      </c>
      <c r="G401" s="4"/>
      <c r="H401" s="34"/>
      <c r="I401" s="20"/>
    </row>
    <row r="402" spans="1:9" x14ac:dyDescent="0.3">
      <c r="A402" s="18"/>
      <c r="B402" s="19" t="e">
        <f>VLOOKUP(Salida[[#This Row],[Código]],Inventario[],2,FALSE)</f>
        <v>#N/A</v>
      </c>
      <c r="C402" s="4">
        <v>0</v>
      </c>
      <c r="D402" s="4"/>
      <c r="E402" s="5">
        <v>0</v>
      </c>
      <c r="F402" s="5">
        <f t="shared" si="9"/>
        <v>0</v>
      </c>
      <c r="G402" s="4"/>
      <c r="H402" s="34"/>
      <c r="I402" s="20"/>
    </row>
    <row r="403" spans="1:9" x14ac:dyDescent="0.3">
      <c r="A403" s="18"/>
      <c r="B403" s="19" t="e">
        <f>VLOOKUP(Salida[[#This Row],[Código]],Inventario[],2,FALSE)</f>
        <v>#N/A</v>
      </c>
      <c r="C403" s="4">
        <v>0</v>
      </c>
      <c r="D403" s="4"/>
      <c r="E403" s="5">
        <v>0</v>
      </c>
      <c r="F403" s="5">
        <f t="shared" si="9"/>
        <v>0</v>
      </c>
      <c r="G403" s="4"/>
      <c r="H403" s="34"/>
      <c r="I403" s="20"/>
    </row>
    <row r="404" spans="1:9" x14ac:dyDescent="0.3">
      <c r="A404" s="18"/>
      <c r="B404" s="19" t="e">
        <f>VLOOKUP(Salida[[#This Row],[Código]],Inventario[],2,FALSE)</f>
        <v>#N/A</v>
      </c>
      <c r="C404" s="4">
        <v>0</v>
      </c>
      <c r="D404" s="4"/>
      <c r="E404" s="5">
        <v>0</v>
      </c>
      <c r="F404" s="5">
        <f t="shared" si="9"/>
        <v>0</v>
      </c>
      <c r="G404" s="4"/>
      <c r="H404" s="34"/>
      <c r="I404" s="20"/>
    </row>
    <row r="405" spans="1:9" x14ac:dyDescent="0.3">
      <c r="A405" s="18"/>
      <c r="B405" s="19" t="e">
        <f>VLOOKUP(Salida[[#This Row],[Código]],Inventario[],2,FALSE)</f>
        <v>#N/A</v>
      </c>
      <c r="C405" s="4">
        <v>0</v>
      </c>
      <c r="D405" s="4"/>
      <c r="E405" s="5">
        <v>0</v>
      </c>
      <c r="F405" s="5">
        <f t="shared" si="9"/>
        <v>0</v>
      </c>
      <c r="G405" s="4"/>
      <c r="H405" s="34"/>
      <c r="I405" s="20"/>
    </row>
    <row r="406" spans="1:9" x14ac:dyDescent="0.3">
      <c r="A406" s="18"/>
      <c r="B406" s="19" t="e">
        <f>VLOOKUP(Salida[[#This Row],[Código]],Inventario[],2,FALSE)</f>
        <v>#N/A</v>
      </c>
      <c r="C406" s="4">
        <v>0</v>
      </c>
      <c r="D406" s="4"/>
      <c r="E406" s="5">
        <v>0</v>
      </c>
      <c r="F406" s="5">
        <f t="shared" si="9"/>
        <v>0</v>
      </c>
      <c r="G406" s="4"/>
      <c r="H406" s="34"/>
      <c r="I406" s="20"/>
    </row>
    <row r="407" spans="1:9" x14ac:dyDescent="0.3">
      <c r="A407" s="18"/>
      <c r="B407" s="19" t="e">
        <f>VLOOKUP(Salida[[#This Row],[Código]],Inventario[],2,FALSE)</f>
        <v>#N/A</v>
      </c>
      <c r="C407" s="4">
        <v>0</v>
      </c>
      <c r="D407" s="4"/>
      <c r="E407" s="5">
        <v>0</v>
      </c>
      <c r="F407" s="5">
        <f t="shared" si="9"/>
        <v>0</v>
      </c>
      <c r="G407" s="4"/>
      <c r="H407" s="34"/>
      <c r="I407" s="20"/>
    </row>
    <row r="408" spans="1:9" x14ac:dyDescent="0.3">
      <c r="A408" s="18"/>
      <c r="B408" s="19" t="e">
        <f>VLOOKUP(Salida[[#This Row],[Código]],Inventario[],2,FALSE)</f>
        <v>#N/A</v>
      </c>
      <c r="C408" s="4">
        <v>0</v>
      </c>
      <c r="D408" s="4"/>
      <c r="E408" s="5">
        <v>0</v>
      </c>
      <c r="F408" s="5">
        <f t="shared" si="9"/>
        <v>0</v>
      </c>
      <c r="G408" s="4"/>
      <c r="H408" s="34"/>
      <c r="I408" s="20"/>
    </row>
    <row r="409" spans="1:9" x14ac:dyDescent="0.3">
      <c r="A409" s="18"/>
      <c r="B409" s="19" t="e">
        <f>VLOOKUP(Salida[[#This Row],[Código]],Inventario[],2,FALSE)</f>
        <v>#N/A</v>
      </c>
      <c r="C409" s="4">
        <v>0</v>
      </c>
      <c r="D409" s="4"/>
      <c r="E409" s="5">
        <v>0</v>
      </c>
      <c r="F409" s="5">
        <f t="shared" si="9"/>
        <v>0</v>
      </c>
      <c r="G409" s="4"/>
      <c r="H409" s="34"/>
      <c r="I409" s="20"/>
    </row>
    <row r="410" spans="1:9" x14ac:dyDescent="0.3">
      <c r="A410" s="18"/>
      <c r="B410" s="19" t="e">
        <f>VLOOKUP(Salida[[#This Row],[Código]],Inventario[],2,FALSE)</f>
        <v>#N/A</v>
      </c>
      <c r="C410" s="4">
        <v>0</v>
      </c>
      <c r="D410" s="4"/>
      <c r="E410" s="5">
        <v>0</v>
      </c>
      <c r="F410" s="5">
        <f t="shared" si="9"/>
        <v>0</v>
      </c>
      <c r="G410" s="4"/>
      <c r="H410" s="34"/>
      <c r="I410" s="20"/>
    </row>
    <row r="411" spans="1:9" x14ac:dyDescent="0.3">
      <c r="A411" s="18"/>
      <c r="B411" s="19" t="e">
        <f>VLOOKUP(Salida[[#This Row],[Código]],Inventario[],2,FALSE)</f>
        <v>#N/A</v>
      </c>
      <c r="C411" s="4">
        <v>0</v>
      </c>
      <c r="D411" s="4"/>
      <c r="E411" s="5">
        <v>0</v>
      </c>
      <c r="F411" s="5">
        <f t="shared" si="9"/>
        <v>0</v>
      </c>
      <c r="G411" s="4"/>
      <c r="H411" s="34"/>
      <c r="I411" s="20"/>
    </row>
    <row r="412" spans="1:9" x14ac:dyDescent="0.3">
      <c r="A412" s="18"/>
      <c r="B412" s="19" t="e">
        <f>VLOOKUP(Salida[[#This Row],[Código]],Inventario[],2,FALSE)</f>
        <v>#N/A</v>
      </c>
      <c r="C412" s="4">
        <v>0</v>
      </c>
      <c r="D412" s="4"/>
      <c r="E412" s="5">
        <v>0</v>
      </c>
      <c r="F412" s="5">
        <f t="shared" si="9"/>
        <v>0</v>
      </c>
      <c r="G412" s="4"/>
      <c r="H412" s="34"/>
      <c r="I412" s="20"/>
    </row>
    <row r="413" spans="1:9" x14ac:dyDescent="0.3">
      <c r="A413" s="18"/>
      <c r="B413" s="19" t="e">
        <f>VLOOKUP(Salida[[#This Row],[Código]],Inventario[],2,FALSE)</f>
        <v>#N/A</v>
      </c>
      <c r="C413" s="4">
        <v>0</v>
      </c>
      <c r="D413" s="4"/>
      <c r="E413" s="5">
        <v>0</v>
      </c>
      <c r="F413" s="5">
        <f t="shared" si="9"/>
        <v>0</v>
      </c>
      <c r="G413" s="4"/>
      <c r="H413" s="34"/>
      <c r="I413" s="20"/>
    </row>
    <row r="414" spans="1:9" x14ac:dyDescent="0.3">
      <c r="A414" s="18"/>
      <c r="B414" s="19" t="e">
        <f>VLOOKUP(Salida[[#This Row],[Código]],Inventario[],2,FALSE)</f>
        <v>#N/A</v>
      </c>
      <c r="C414" s="4">
        <v>0</v>
      </c>
      <c r="D414" s="4"/>
      <c r="E414" s="5">
        <v>0</v>
      </c>
      <c r="F414" s="5">
        <f t="shared" si="9"/>
        <v>0</v>
      </c>
      <c r="G414" s="4"/>
      <c r="H414" s="34"/>
      <c r="I414" s="20"/>
    </row>
    <row r="415" spans="1:9" x14ac:dyDescent="0.3">
      <c r="A415" s="18"/>
      <c r="B415" s="19" t="e">
        <f>VLOOKUP(Salida[[#This Row],[Código]],Inventario[],2,FALSE)</f>
        <v>#N/A</v>
      </c>
      <c r="C415" s="4">
        <v>0</v>
      </c>
      <c r="D415" s="4"/>
      <c r="E415" s="5">
        <v>0</v>
      </c>
      <c r="F415" s="5">
        <f t="shared" si="9"/>
        <v>0</v>
      </c>
      <c r="G415" s="4"/>
      <c r="H415" s="34"/>
      <c r="I415" s="20"/>
    </row>
    <row r="416" spans="1:9" x14ac:dyDescent="0.3">
      <c r="A416" s="18"/>
      <c r="B416" s="19" t="e">
        <f>VLOOKUP(Salida[[#This Row],[Código]],Inventario[],2,FALSE)</f>
        <v>#N/A</v>
      </c>
      <c r="C416" s="4">
        <v>0</v>
      </c>
      <c r="D416" s="4"/>
      <c r="E416" s="5">
        <v>0</v>
      </c>
      <c r="F416" s="5">
        <f t="shared" si="9"/>
        <v>0</v>
      </c>
      <c r="G416" s="4"/>
      <c r="H416" s="34"/>
      <c r="I416" s="20"/>
    </row>
    <row r="417" spans="1:9" x14ac:dyDescent="0.3">
      <c r="A417" s="18"/>
      <c r="B417" s="19" t="e">
        <f>VLOOKUP(Salida[[#This Row],[Código]],Inventario[],2,FALSE)</f>
        <v>#N/A</v>
      </c>
      <c r="C417" s="4">
        <v>0</v>
      </c>
      <c r="D417" s="4"/>
      <c r="E417" s="5">
        <v>0</v>
      </c>
      <c r="F417" s="5">
        <f t="shared" si="9"/>
        <v>0</v>
      </c>
      <c r="G417" s="4"/>
      <c r="H417" s="34"/>
      <c r="I417" s="20"/>
    </row>
    <row r="418" spans="1:9" x14ac:dyDescent="0.3">
      <c r="A418" s="18"/>
      <c r="B418" s="19" t="e">
        <f>VLOOKUP(Salida[[#This Row],[Código]],Inventario[],2,FALSE)</f>
        <v>#N/A</v>
      </c>
      <c r="C418" s="4">
        <v>0</v>
      </c>
      <c r="D418" s="4"/>
      <c r="E418" s="5">
        <v>0</v>
      </c>
      <c r="F418" s="5">
        <f t="shared" si="9"/>
        <v>0</v>
      </c>
      <c r="G418" s="4"/>
      <c r="H418" s="34"/>
      <c r="I418" s="20"/>
    </row>
    <row r="419" spans="1:9" x14ac:dyDescent="0.3">
      <c r="A419" s="18"/>
      <c r="B419" s="19" t="e">
        <f>VLOOKUP(Salida[[#This Row],[Código]],Inventario[],2,FALSE)</f>
        <v>#N/A</v>
      </c>
      <c r="C419" s="4">
        <v>0</v>
      </c>
      <c r="D419" s="4"/>
      <c r="E419" s="5">
        <v>0</v>
      </c>
      <c r="F419" s="5">
        <f t="shared" si="9"/>
        <v>0</v>
      </c>
      <c r="G419" s="4"/>
      <c r="H419" s="34"/>
      <c r="I419" s="20"/>
    </row>
    <row r="420" spans="1:9" x14ac:dyDescent="0.3">
      <c r="A420" s="18"/>
      <c r="B420" s="19" t="e">
        <f>VLOOKUP(Salida[[#This Row],[Código]],Inventario[],2,FALSE)</f>
        <v>#N/A</v>
      </c>
      <c r="C420" s="4">
        <v>0</v>
      </c>
      <c r="D420" s="4"/>
      <c r="E420" s="5">
        <v>0</v>
      </c>
      <c r="F420" s="5">
        <f t="shared" si="9"/>
        <v>0</v>
      </c>
      <c r="G420" s="4"/>
      <c r="H420" s="34"/>
      <c r="I420" s="20"/>
    </row>
    <row r="421" spans="1:9" x14ac:dyDescent="0.3">
      <c r="A421" s="18"/>
      <c r="B421" s="19" t="e">
        <f>VLOOKUP(Salida[[#This Row],[Código]],Inventario[],2,FALSE)</f>
        <v>#N/A</v>
      </c>
      <c r="C421" s="4">
        <v>0</v>
      </c>
      <c r="D421" s="4"/>
      <c r="E421" s="5">
        <v>0</v>
      </c>
      <c r="F421" s="5">
        <f t="shared" si="9"/>
        <v>0</v>
      </c>
      <c r="G421" s="4"/>
      <c r="H421" s="34"/>
      <c r="I421" s="20"/>
    </row>
    <row r="422" spans="1:9" x14ac:dyDescent="0.3">
      <c r="A422" s="18"/>
      <c r="B422" s="19" t="e">
        <f>VLOOKUP(Salida[[#This Row],[Código]],Inventario[],2,FALSE)</f>
        <v>#N/A</v>
      </c>
      <c r="C422" s="4">
        <v>0</v>
      </c>
      <c r="D422" s="4"/>
      <c r="E422" s="5">
        <v>0</v>
      </c>
      <c r="F422" s="5">
        <f t="shared" si="9"/>
        <v>0</v>
      </c>
      <c r="G422" s="4"/>
      <c r="H422" s="34"/>
      <c r="I422" s="20"/>
    </row>
    <row r="423" spans="1:9" x14ac:dyDescent="0.3">
      <c r="A423" s="18"/>
      <c r="B423" s="19" t="e">
        <f>VLOOKUP(Salida[[#This Row],[Código]],Inventario[],2,FALSE)</f>
        <v>#N/A</v>
      </c>
      <c r="C423" s="4">
        <v>0</v>
      </c>
      <c r="D423" s="4"/>
      <c r="E423" s="5">
        <v>0</v>
      </c>
      <c r="F423" s="5">
        <f t="shared" si="9"/>
        <v>0</v>
      </c>
      <c r="G423" s="4"/>
      <c r="H423" s="34"/>
      <c r="I423" s="20"/>
    </row>
    <row r="424" spans="1:9" x14ac:dyDescent="0.3">
      <c r="A424" s="18"/>
      <c r="B424" s="19" t="e">
        <f>VLOOKUP(Salida[[#This Row],[Código]],Inventario[],2,FALSE)</f>
        <v>#N/A</v>
      </c>
      <c r="C424" s="4">
        <v>0</v>
      </c>
      <c r="D424" s="4"/>
      <c r="E424" s="5">
        <v>0</v>
      </c>
      <c r="F424" s="5">
        <f t="shared" si="9"/>
        <v>0</v>
      </c>
      <c r="G424" s="4"/>
      <c r="H424" s="34"/>
      <c r="I424" s="20"/>
    </row>
    <row r="425" spans="1:9" x14ac:dyDescent="0.3">
      <c r="A425" s="18"/>
      <c r="B425" s="19" t="e">
        <f>VLOOKUP(Salida[[#This Row],[Código]],Inventario[],2,FALSE)</f>
        <v>#N/A</v>
      </c>
      <c r="C425" s="4">
        <v>0</v>
      </c>
      <c r="D425" s="4"/>
      <c r="E425" s="5">
        <v>0</v>
      </c>
      <c r="F425" s="5">
        <f t="shared" si="9"/>
        <v>0</v>
      </c>
      <c r="G425" s="4"/>
      <c r="H425" s="34"/>
      <c r="I425" s="20"/>
    </row>
    <row r="426" spans="1:9" x14ac:dyDescent="0.3">
      <c r="A426" s="18"/>
      <c r="B426" s="19" t="e">
        <f>VLOOKUP(Salida[[#This Row],[Código]],Inventario[],2,FALSE)</f>
        <v>#N/A</v>
      </c>
      <c r="C426" s="4">
        <v>0</v>
      </c>
      <c r="D426" s="4"/>
      <c r="E426" s="5">
        <v>0</v>
      </c>
      <c r="F426" s="5">
        <f t="shared" si="9"/>
        <v>0</v>
      </c>
      <c r="G426" s="4"/>
      <c r="H426" s="34"/>
      <c r="I426" s="20"/>
    </row>
    <row r="427" spans="1:9" x14ac:dyDescent="0.3">
      <c r="A427" s="18"/>
      <c r="B427" s="19" t="e">
        <f>VLOOKUP(Salida[[#This Row],[Código]],Inventario[],2,FALSE)</f>
        <v>#N/A</v>
      </c>
      <c r="C427" s="4">
        <v>0</v>
      </c>
      <c r="D427" s="4"/>
      <c r="E427" s="5">
        <v>0</v>
      </c>
      <c r="F427" s="5">
        <f t="shared" si="9"/>
        <v>0</v>
      </c>
      <c r="G427" s="4"/>
      <c r="H427" s="34"/>
      <c r="I427" s="20"/>
    </row>
    <row r="428" spans="1:9" x14ac:dyDescent="0.3">
      <c r="A428" s="18"/>
      <c r="B428" s="19" t="e">
        <f>VLOOKUP(Salida[[#This Row],[Código]],Inventario[],2,FALSE)</f>
        <v>#N/A</v>
      </c>
      <c r="C428" s="4">
        <v>0</v>
      </c>
      <c r="D428" s="4"/>
      <c r="E428" s="5">
        <v>0</v>
      </c>
      <c r="F428" s="5">
        <f t="shared" si="9"/>
        <v>0</v>
      </c>
      <c r="G428" s="4"/>
      <c r="H428" s="34"/>
      <c r="I428" s="20"/>
    </row>
    <row r="429" spans="1:9" x14ac:dyDescent="0.3">
      <c r="A429" s="18"/>
      <c r="B429" s="19" t="e">
        <f>VLOOKUP(Salida[[#This Row],[Código]],Inventario[],2,FALSE)</f>
        <v>#N/A</v>
      </c>
      <c r="C429" s="4">
        <v>0</v>
      </c>
      <c r="D429" s="4"/>
      <c r="E429" s="5">
        <v>0</v>
      </c>
      <c r="F429" s="5">
        <f t="shared" si="9"/>
        <v>0</v>
      </c>
      <c r="G429" s="4"/>
      <c r="H429" s="34"/>
      <c r="I429" s="20"/>
    </row>
    <row r="430" spans="1:9" x14ac:dyDescent="0.3">
      <c r="A430" s="18"/>
      <c r="B430" s="19" t="e">
        <f>VLOOKUP(Salida[[#This Row],[Código]],Inventario[],2,FALSE)</f>
        <v>#N/A</v>
      </c>
      <c r="C430" s="4">
        <v>0</v>
      </c>
      <c r="D430" s="4"/>
      <c r="E430" s="5">
        <v>0</v>
      </c>
      <c r="F430" s="5">
        <f t="shared" si="9"/>
        <v>0</v>
      </c>
      <c r="G430" s="4"/>
      <c r="H430" s="34"/>
      <c r="I430" s="20"/>
    </row>
    <row r="431" spans="1:9" x14ac:dyDescent="0.3">
      <c r="A431" s="18"/>
      <c r="B431" s="19" t="e">
        <f>VLOOKUP(Salida[[#This Row],[Código]],Inventario[],2,FALSE)</f>
        <v>#N/A</v>
      </c>
      <c r="C431" s="4">
        <v>0</v>
      </c>
      <c r="D431" s="4"/>
      <c r="E431" s="5">
        <v>0</v>
      </c>
      <c r="F431" s="5">
        <f t="shared" si="9"/>
        <v>0</v>
      </c>
      <c r="G431" s="4"/>
      <c r="H431" s="34"/>
      <c r="I431" s="20"/>
    </row>
    <row r="432" spans="1:9" x14ac:dyDescent="0.3">
      <c r="A432" s="18"/>
      <c r="B432" s="19" t="e">
        <f>VLOOKUP(Salida[[#This Row],[Código]],Inventario[],2,FALSE)</f>
        <v>#N/A</v>
      </c>
      <c r="C432" s="4">
        <v>0</v>
      </c>
      <c r="D432" s="4"/>
      <c r="E432" s="5">
        <v>0</v>
      </c>
      <c r="F432" s="5">
        <f t="shared" si="9"/>
        <v>0</v>
      </c>
      <c r="G432" s="4"/>
      <c r="H432" s="34"/>
      <c r="I432" s="20"/>
    </row>
    <row r="433" spans="1:9" x14ac:dyDescent="0.3">
      <c r="A433" s="18"/>
      <c r="B433" s="19" t="e">
        <f>VLOOKUP(Salida[[#This Row],[Código]],Inventario[],2,FALSE)</f>
        <v>#N/A</v>
      </c>
      <c r="C433" s="4">
        <v>0</v>
      </c>
      <c r="D433" s="4"/>
      <c r="E433" s="5">
        <v>0</v>
      </c>
      <c r="F433" s="5">
        <f t="shared" si="9"/>
        <v>0</v>
      </c>
      <c r="G433" s="4"/>
      <c r="H433" s="34"/>
      <c r="I433" s="20"/>
    </row>
    <row r="434" spans="1:9" x14ac:dyDescent="0.3">
      <c r="A434" s="18"/>
      <c r="B434" s="19" t="e">
        <f>VLOOKUP(Salida[[#This Row],[Código]],Inventario[],2,FALSE)</f>
        <v>#N/A</v>
      </c>
      <c r="C434" s="4">
        <v>0</v>
      </c>
      <c r="D434" s="4"/>
      <c r="E434" s="5">
        <v>0</v>
      </c>
      <c r="F434" s="5">
        <f t="shared" si="9"/>
        <v>0</v>
      </c>
      <c r="G434" s="4"/>
      <c r="H434" s="34"/>
      <c r="I434" s="20"/>
    </row>
    <row r="435" spans="1:9" x14ac:dyDescent="0.3">
      <c r="A435" s="18"/>
      <c r="B435" s="19" t="e">
        <f>VLOOKUP(Salida[[#This Row],[Código]],Inventario[],2,FALSE)</f>
        <v>#N/A</v>
      </c>
      <c r="C435" s="4">
        <v>0</v>
      </c>
      <c r="D435" s="4"/>
      <c r="E435" s="5">
        <v>0</v>
      </c>
      <c r="F435" s="5">
        <f t="shared" si="9"/>
        <v>0</v>
      </c>
      <c r="G435" s="4"/>
      <c r="H435" s="34"/>
      <c r="I435" s="20"/>
    </row>
    <row r="436" spans="1:9" x14ac:dyDescent="0.3">
      <c r="A436" s="18"/>
      <c r="B436" s="19" t="e">
        <f>VLOOKUP(Salida[[#This Row],[Código]],Inventario[],2,FALSE)</f>
        <v>#N/A</v>
      </c>
      <c r="C436" s="4">
        <v>0</v>
      </c>
      <c r="D436" s="4"/>
      <c r="E436" s="5">
        <v>0</v>
      </c>
      <c r="F436" s="5">
        <f t="shared" si="9"/>
        <v>0</v>
      </c>
      <c r="G436" s="4"/>
      <c r="H436" s="34"/>
      <c r="I436" s="20"/>
    </row>
    <row r="437" spans="1:9" x14ac:dyDescent="0.3">
      <c r="A437" s="18"/>
      <c r="B437" s="19" t="e">
        <f>VLOOKUP(Salida[[#This Row],[Código]],Inventario[],2,FALSE)</f>
        <v>#N/A</v>
      </c>
      <c r="C437" s="4">
        <v>0</v>
      </c>
      <c r="D437" s="4"/>
      <c r="E437" s="5">
        <v>0</v>
      </c>
      <c r="F437" s="5">
        <f t="shared" si="9"/>
        <v>0</v>
      </c>
      <c r="G437" s="4"/>
      <c r="H437" s="34"/>
      <c r="I437" s="20"/>
    </row>
    <row r="438" spans="1:9" x14ac:dyDescent="0.3">
      <c r="A438" s="18"/>
      <c r="B438" s="19" t="e">
        <f>VLOOKUP(Salida[[#This Row],[Código]],Inventario[],2,FALSE)</f>
        <v>#N/A</v>
      </c>
      <c r="C438" s="4">
        <v>0</v>
      </c>
      <c r="D438" s="4"/>
      <c r="E438" s="5">
        <v>0</v>
      </c>
      <c r="F438" s="5">
        <f t="shared" si="9"/>
        <v>0</v>
      </c>
      <c r="G438" s="4"/>
      <c r="H438" s="34"/>
      <c r="I438" s="20"/>
    </row>
    <row r="439" spans="1:9" x14ac:dyDescent="0.3">
      <c r="A439" s="18"/>
      <c r="B439" s="19" t="e">
        <f>VLOOKUP(Salida[[#This Row],[Código]],Inventario[],2,FALSE)</f>
        <v>#N/A</v>
      </c>
      <c r="C439" s="4">
        <v>0</v>
      </c>
      <c r="D439" s="4"/>
      <c r="E439" s="5">
        <v>0</v>
      </c>
      <c r="F439" s="5">
        <f t="shared" si="9"/>
        <v>0</v>
      </c>
      <c r="G439" s="4"/>
      <c r="H439" s="34"/>
      <c r="I439" s="20"/>
    </row>
    <row r="440" spans="1:9" x14ac:dyDescent="0.3">
      <c r="A440" s="18"/>
      <c r="B440" s="19" t="e">
        <f>VLOOKUP(Salida[[#This Row],[Código]],Inventario[],2,FALSE)</f>
        <v>#N/A</v>
      </c>
      <c r="C440" s="4">
        <v>0</v>
      </c>
      <c r="D440" s="4"/>
      <c r="E440" s="5">
        <v>0</v>
      </c>
      <c r="F440" s="5">
        <f t="shared" si="9"/>
        <v>0</v>
      </c>
      <c r="G440" s="4"/>
      <c r="H440" s="34"/>
      <c r="I440" s="20"/>
    </row>
    <row r="441" spans="1:9" x14ac:dyDescent="0.3">
      <c r="A441" s="18"/>
      <c r="B441" s="19" t="e">
        <f>VLOOKUP(Salida[[#This Row],[Código]],Inventario[],2,FALSE)</f>
        <v>#N/A</v>
      </c>
      <c r="C441" s="4">
        <v>0</v>
      </c>
      <c r="D441" s="4"/>
      <c r="E441" s="5">
        <v>0</v>
      </c>
      <c r="F441" s="5">
        <f t="shared" si="9"/>
        <v>0</v>
      </c>
      <c r="G441" s="4"/>
      <c r="H441" s="34"/>
      <c r="I441" s="20"/>
    </row>
    <row r="442" spans="1:9" x14ac:dyDescent="0.3">
      <c r="A442" s="18"/>
      <c r="B442" s="19" t="e">
        <f>VLOOKUP(Salida[[#This Row],[Código]],Inventario[],2,FALSE)</f>
        <v>#N/A</v>
      </c>
      <c r="C442" s="4">
        <v>0</v>
      </c>
      <c r="D442" s="4"/>
      <c r="E442" s="5">
        <v>0</v>
      </c>
      <c r="F442" s="5">
        <f t="shared" si="9"/>
        <v>0</v>
      </c>
      <c r="G442" s="4"/>
      <c r="H442" s="34"/>
      <c r="I442" s="20"/>
    </row>
    <row r="443" spans="1:9" x14ac:dyDescent="0.3">
      <c r="A443" s="18"/>
      <c r="B443" s="19" t="e">
        <f>VLOOKUP(Salida[[#This Row],[Código]],Inventario[],2,FALSE)</f>
        <v>#N/A</v>
      </c>
      <c r="C443" s="4">
        <v>0</v>
      </c>
      <c r="D443" s="4"/>
      <c r="E443" s="5">
        <v>0</v>
      </c>
      <c r="F443" s="5">
        <f t="shared" si="9"/>
        <v>0</v>
      </c>
      <c r="G443" s="4"/>
      <c r="H443" s="34"/>
      <c r="I443" s="20"/>
    </row>
    <row r="444" spans="1:9" x14ac:dyDescent="0.3">
      <c r="A444" s="18"/>
      <c r="B444" s="19" t="e">
        <f>VLOOKUP(Salida[[#This Row],[Código]],Inventario[],2,FALSE)</f>
        <v>#N/A</v>
      </c>
      <c r="C444" s="4">
        <v>0</v>
      </c>
      <c r="D444" s="4"/>
      <c r="E444" s="5">
        <v>0</v>
      </c>
      <c r="F444" s="5">
        <f t="shared" si="9"/>
        <v>0</v>
      </c>
      <c r="G444" s="4"/>
      <c r="H444" s="34"/>
      <c r="I444" s="20"/>
    </row>
    <row r="445" spans="1:9" x14ac:dyDescent="0.3">
      <c r="A445" s="18"/>
      <c r="B445" s="19" t="e">
        <f>VLOOKUP(Salida[[#This Row],[Código]],Inventario[],2,FALSE)</f>
        <v>#N/A</v>
      </c>
      <c r="C445" s="4">
        <v>0</v>
      </c>
      <c r="D445" s="4"/>
      <c r="E445" s="5">
        <v>0</v>
      </c>
      <c r="F445" s="5">
        <f t="shared" si="9"/>
        <v>0</v>
      </c>
      <c r="G445" s="4"/>
      <c r="H445" s="34"/>
      <c r="I445" s="20"/>
    </row>
    <row r="446" spans="1:9" x14ac:dyDescent="0.3">
      <c r="A446" s="18"/>
      <c r="B446" s="19" t="e">
        <f>VLOOKUP(Salida[[#This Row],[Código]],Inventario[],2,FALSE)</f>
        <v>#N/A</v>
      </c>
      <c r="C446" s="4">
        <v>0</v>
      </c>
      <c r="D446" s="4"/>
      <c r="E446" s="5">
        <v>0</v>
      </c>
      <c r="F446" s="5">
        <f t="shared" si="9"/>
        <v>0</v>
      </c>
      <c r="G446" s="4"/>
      <c r="H446" s="34"/>
      <c r="I446" s="20"/>
    </row>
    <row r="447" spans="1:9" x14ac:dyDescent="0.3">
      <c r="A447" s="18"/>
      <c r="B447" s="19" t="e">
        <f>VLOOKUP(Salida[[#This Row],[Código]],Inventario[],2,FALSE)</f>
        <v>#N/A</v>
      </c>
      <c r="C447" s="4">
        <v>0</v>
      </c>
      <c r="D447" s="4"/>
      <c r="E447" s="5">
        <v>0</v>
      </c>
      <c r="F447" s="5">
        <f t="shared" si="9"/>
        <v>0</v>
      </c>
      <c r="G447" s="4"/>
      <c r="H447" s="34"/>
      <c r="I447" s="20"/>
    </row>
    <row r="448" spans="1:9" x14ac:dyDescent="0.3">
      <c r="A448" s="18"/>
      <c r="B448" s="19" t="e">
        <f>VLOOKUP(Salida[[#This Row],[Código]],Inventario[],2,FALSE)</f>
        <v>#N/A</v>
      </c>
      <c r="C448" s="4">
        <v>0</v>
      </c>
      <c r="D448" s="4"/>
      <c r="E448" s="5">
        <v>0</v>
      </c>
      <c r="F448" s="5">
        <f t="shared" si="9"/>
        <v>0</v>
      </c>
      <c r="G448" s="4"/>
      <c r="H448" s="34"/>
      <c r="I448" s="20"/>
    </row>
    <row r="449" spans="1:9" x14ac:dyDescent="0.3">
      <c r="A449" s="18"/>
      <c r="B449" s="19" t="e">
        <f>VLOOKUP(Salida[[#This Row],[Código]],Inventario[],2,FALSE)</f>
        <v>#N/A</v>
      </c>
      <c r="C449" s="4">
        <v>0</v>
      </c>
      <c r="D449" s="4"/>
      <c r="E449" s="5">
        <v>0</v>
      </c>
      <c r="F449" s="5">
        <f t="shared" ref="F449:F500" si="10">C449*E449</f>
        <v>0</v>
      </c>
      <c r="G449" s="4"/>
      <c r="H449" s="34"/>
      <c r="I449" s="20"/>
    </row>
    <row r="450" spans="1:9" x14ac:dyDescent="0.3">
      <c r="A450" s="18"/>
      <c r="B450" s="19" t="e">
        <f>VLOOKUP(Salida[[#This Row],[Código]],Inventario[],2,FALSE)</f>
        <v>#N/A</v>
      </c>
      <c r="C450" s="4">
        <v>0</v>
      </c>
      <c r="D450" s="4"/>
      <c r="E450" s="5">
        <v>0</v>
      </c>
      <c r="F450" s="5">
        <f t="shared" si="10"/>
        <v>0</v>
      </c>
      <c r="G450" s="4"/>
      <c r="H450" s="34"/>
      <c r="I450" s="20"/>
    </row>
    <row r="451" spans="1:9" x14ac:dyDescent="0.3">
      <c r="A451" s="18"/>
      <c r="B451" s="19" t="e">
        <f>VLOOKUP(Salida[[#This Row],[Código]],Inventario[],2,FALSE)</f>
        <v>#N/A</v>
      </c>
      <c r="C451" s="4">
        <v>0</v>
      </c>
      <c r="D451" s="4"/>
      <c r="E451" s="5">
        <v>0</v>
      </c>
      <c r="F451" s="5">
        <f t="shared" si="10"/>
        <v>0</v>
      </c>
      <c r="G451" s="4"/>
      <c r="H451" s="34"/>
      <c r="I451" s="20"/>
    </row>
    <row r="452" spans="1:9" x14ac:dyDescent="0.3">
      <c r="A452" s="18"/>
      <c r="B452" s="19" t="e">
        <f>VLOOKUP(Salida[[#This Row],[Código]],Inventario[],2,FALSE)</f>
        <v>#N/A</v>
      </c>
      <c r="C452" s="4">
        <v>0</v>
      </c>
      <c r="D452" s="4"/>
      <c r="E452" s="5">
        <v>0</v>
      </c>
      <c r="F452" s="5">
        <f t="shared" si="10"/>
        <v>0</v>
      </c>
      <c r="G452" s="4"/>
      <c r="H452" s="34"/>
      <c r="I452" s="20"/>
    </row>
    <row r="453" spans="1:9" x14ac:dyDescent="0.3">
      <c r="A453" s="18"/>
      <c r="B453" s="19" t="e">
        <f>VLOOKUP(Salida[[#This Row],[Código]],Inventario[],2,FALSE)</f>
        <v>#N/A</v>
      </c>
      <c r="C453" s="4">
        <v>0</v>
      </c>
      <c r="D453" s="4"/>
      <c r="E453" s="5">
        <v>0</v>
      </c>
      <c r="F453" s="5">
        <f t="shared" si="10"/>
        <v>0</v>
      </c>
      <c r="G453" s="4"/>
      <c r="H453" s="34"/>
      <c r="I453" s="20"/>
    </row>
    <row r="454" spans="1:9" x14ac:dyDescent="0.3">
      <c r="A454" s="18"/>
      <c r="B454" s="19" t="e">
        <f>VLOOKUP(Salida[[#This Row],[Código]],Inventario[],2,FALSE)</f>
        <v>#N/A</v>
      </c>
      <c r="C454" s="4">
        <v>0</v>
      </c>
      <c r="D454" s="4"/>
      <c r="E454" s="5">
        <v>0</v>
      </c>
      <c r="F454" s="5">
        <f t="shared" si="10"/>
        <v>0</v>
      </c>
      <c r="G454" s="4"/>
      <c r="H454" s="34"/>
      <c r="I454" s="20"/>
    </row>
    <row r="455" spans="1:9" x14ac:dyDescent="0.3">
      <c r="A455" s="18"/>
      <c r="B455" s="19" t="e">
        <f>VLOOKUP(Salida[[#This Row],[Código]],Inventario[],2,FALSE)</f>
        <v>#N/A</v>
      </c>
      <c r="C455" s="4">
        <v>0</v>
      </c>
      <c r="D455" s="4"/>
      <c r="E455" s="5">
        <v>0</v>
      </c>
      <c r="F455" s="5">
        <f t="shared" si="10"/>
        <v>0</v>
      </c>
      <c r="G455" s="4"/>
      <c r="H455" s="34"/>
      <c r="I455" s="20"/>
    </row>
    <row r="456" spans="1:9" x14ac:dyDescent="0.3">
      <c r="A456" s="18"/>
      <c r="B456" s="19" t="e">
        <f>VLOOKUP(Salida[[#This Row],[Código]],Inventario[],2,FALSE)</f>
        <v>#N/A</v>
      </c>
      <c r="C456" s="4">
        <v>0</v>
      </c>
      <c r="D456" s="4"/>
      <c r="E456" s="5">
        <v>0</v>
      </c>
      <c r="F456" s="5">
        <f t="shared" si="10"/>
        <v>0</v>
      </c>
      <c r="G456" s="4"/>
      <c r="H456" s="34"/>
      <c r="I456" s="20"/>
    </row>
    <row r="457" spans="1:9" x14ac:dyDescent="0.3">
      <c r="A457" s="18"/>
      <c r="B457" s="19" t="e">
        <f>VLOOKUP(Salida[[#This Row],[Código]],Inventario[],2,FALSE)</f>
        <v>#N/A</v>
      </c>
      <c r="C457" s="4">
        <v>0</v>
      </c>
      <c r="D457" s="4"/>
      <c r="E457" s="5">
        <v>0</v>
      </c>
      <c r="F457" s="5">
        <f t="shared" si="10"/>
        <v>0</v>
      </c>
      <c r="G457" s="4"/>
      <c r="H457" s="34"/>
      <c r="I457" s="20"/>
    </row>
    <row r="458" spans="1:9" x14ac:dyDescent="0.3">
      <c r="A458" s="18"/>
      <c r="B458" s="19" t="e">
        <f>VLOOKUP(Salida[[#This Row],[Código]],Inventario[],2,FALSE)</f>
        <v>#N/A</v>
      </c>
      <c r="C458" s="4">
        <v>0</v>
      </c>
      <c r="D458" s="4"/>
      <c r="E458" s="5">
        <v>0</v>
      </c>
      <c r="F458" s="5">
        <f t="shared" si="10"/>
        <v>0</v>
      </c>
      <c r="G458" s="4"/>
      <c r="H458" s="34"/>
      <c r="I458" s="20"/>
    </row>
    <row r="459" spans="1:9" x14ac:dyDescent="0.3">
      <c r="A459" s="18"/>
      <c r="B459" s="19" t="e">
        <f>VLOOKUP(Salida[[#This Row],[Código]],Inventario[],2,FALSE)</f>
        <v>#N/A</v>
      </c>
      <c r="C459" s="4">
        <v>0</v>
      </c>
      <c r="D459" s="4"/>
      <c r="E459" s="5">
        <v>0</v>
      </c>
      <c r="F459" s="5">
        <f t="shared" si="10"/>
        <v>0</v>
      </c>
      <c r="G459" s="4"/>
      <c r="H459" s="34"/>
      <c r="I459" s="20"/>
    </row>
    <row r="460" spans="1:9" x14ac:dyDescent="0.3">
      <c r="A460" s="18"/>
      <c r="B460" s="19" t="e">
        <f>VLOOKUP(Salida[[#This Row],[Código]],Inventario[],2,FALSE)</f>
        <v>#N/A</v>
      </c>
      <c r="C460" s="4">
        <v>0</v>
      </c>
      <c r="D460" s="4"/>
      <c r="E460" s="5">
        <v>0</v>
      </c>
      <c r="F460" s="5">
        <f t="shared" si="10"/>
        <v>0</v>
      </c>
      <c r="G460" s="4"/>
      <c r="H460" s="34"/>
      <c r="I460" s="20"/>
    </row>
    <row r="461" spans="1:9" x14ac:dyDescent="0.3">
      <c r="A461" s="18"/>
      <c r="B461" s="19" t="e">
        <f>VLOOKUP(Salida[[#This Row],[Código]],Inventario[],2,FALSE)</f>
        <v>#N/A</v>
      </c>
      <c r="C461" s="4">
        <v>0</v>
      </c>
      <c r="D461" s="4"/>
      <c r="E461" s="5">
        <v>0</v>
      </c>
      <c r="F461" s="5">
        <f t="shared" si="10"/>
        <v>0</v>
      </c>
      <c r="G461" s="4"/>
      <c r="H461" s="34"/>
      <c r="I461" s="20"/>
    </row>
    <row r="462" spans="1:9" x14ac:dyDescent="0.3">
      <c r="A462" s="18"/>
      <c r="B462" s="19" t="e">
        <f>VLOOKUP(Salida[[#This Row],[Código]],Inventario[],2,FALSE)</f>
        <v>#N/A</v>
      </c>
      <c r="C462" s="4">
        <v>0</v>
      </c>
      <c r="D462" s="4"/>
      <c r="E462" s="5">
        <v>0</v>
      </c>
      <c r="F462" s="5">
        <f t="shared" si="10"/>
        <v>0</v>
      </c>
      <c r="G462" s="4"/>
      <c r="H462" s="34"/>
      <c r="I462" s="20"/>
    </row>
    <row r="463" spans="1:9" x14ac:dyDescent="0.3">
      <c r="A463" s="18"/>
      <c r="B463" s="19" t="e">
        <f>VLOOKUP(Salida[[#This Row],[Código]],Inventario[],2,FALSE)</f>
        <v>#N/A</v>
      </c>
      <c r="C463" s="4">
        <v>0</v>
      </c>
      <c r="D463" s="4"/>
      <c r="E463" s="5">
        <v>0</v>
      </c>
      <c r="F463" s="5">
        <f t="shared" si="10"/>
        <v>0</v>
      </c>
      <c r="G463" s="4"/>
      <c r="H463" s="34"/>
      <c r="I463" s="20"/>
    </row>
    <row r="464" spans="1:9" x14ac:dyDescent="0.3">
      <c r="A464" s="18"/>
      <c r="B464" s="19" t="e">
        <f>VLOOKUP(Salida[[#This Row],[Código]],Inventario[],2,FALSE)</f>
        <v>#N/A</v>
      </c>
      <c r="C464" s="4">
        <v>0</v>
      </c>
      <c r="D464" s="4"/>
      <c r="E464" s="5">
        <v>0</v>
      </c>
      <c r="F464" s="5">
        <f t="shared" si="10"/>
        <v>0</v>
      </c>
      <c r="G464" s="4"/>
      <c r="H464" s="34"/>
      <c r="I464" s="20"/>
    </row>
    <row r="465" spans="1:9" x14ac:dyDescent="0.3">
      <c r="A465" s="18"/>
      <c r="B465" s="19" t="e">
        <f>VLOOKUP(Salida[[#This Row],[Código]],Inventario[],2,FALSE)</f>
        <v>#N/A</v>
      </c>
      <c r="C465" s="4">
        <v>0</v>
      </c>
      <c r="D465" s="4"/>
      <c r="E465" s="5">
        <v>0</v>
      </c>
      <c r="F465" s="5">
        <f t="shared" si="10"/>
        <v>0</v>
      </c>
      <c r="G465" s="4"/>
      <c r="H465" s="34"/>
      <c r="I465" s="20"/>
    </row>
    <row r="466" spans="1:9" x14ac:dyDescent="0.3">
      <c r="A466" s="18"/>
      <c r="B466" s="19" t="e">
        <f>VLOOKUP(Salida[[#This Row],[Código]],Inventario[],2,FALSE)</f>
        <v>#N/A</v>
      </c>
      <c r="C466" s="4">
        <v>0</v>
      </c>
      <c r="D466" s="4"/>
      <c r="E466" s="5">
        <v>0</v>
      </c>
      <c r="F466" s="5">
        <f t="shared" si="10"/>
        <v>0</v>
      </c>
      <c r="G466" s="4"/>
      <c r="H466" s="34"/>
      <c r="I466" s="20"/>
    </row>
    <row r="467" spans="1:9" x14ac:dyDescent="0.3">
      <c r="A467" s="18"/>
      <c r="B467" s="19" t="e">
        <f>VLOOKUP(Salida[[#This Row],[Código]],Inventario[],2,FALSE)</f>
        <v>#N/A</v>
      </c>
      <c r="C467" s="4">
        <v>0</v>
      </c>
      <c r="D467" s="4"/>
      <c r="E467" s="5">
        <v>0</v>
      </c>
      <c r="F467" s="5">
        <f t="shared" si="10"/>
        <v>0</v>
      </c>
      <c r="G467" s="4"/>
      <c r="H467" s="34"/>
      <c r="I467" s="20"/>
    </row>
    <row r="468" spans="1:9" x14ac:dyDescent="0.3">
      <c r="A468" s="18"/>
      <c r="B468" s="19" t="e">
        <f>VLOOKUP(Salida[[#This Row],[Código]],Inventario[],2,FALSE)</f>
        <v>#N/A</v>
      </c>
      <c r="C468" s="4">
        <v>0</v>
      </c>
      <c r="D468" s="4"/>
      <c r="E468" s="5">
        <v>0</v>
      </c>
      <c r="F468" s="5">
        <f t="shared" si="10"/>
        <v>0</v>
      </c>
      <c r="G468" s="4"/>
      <c r="H468" s="34"/>
      <c r="I468" s="20"/>
    </row>
    <row r="469" spans="1:9" x14ac:dyDescent="0.3">
      <c r="A469" s="18"/>
      <c r="B469" s="19" t="e">
        <f>VLOOKUP(Salida[[#This Row],[Código]],Inventario[],2,FALSE)</f>
        <v>#N/A</v>
      </c>
      <c r="C469" s="4">
        <v>0</v>
      </c>
      <c r="D469" s="4"/>
      <c r="E469" s="5">
        <v>0</v>
      </c>
      <c r="F469" s="5">
        <f t="shared" si="10"/>
        <v>0</v>
      </c>
      <c r="G469" s="4"/>
      <c r="H469" s="34"/>
      <c r="I469" s="20"/>
    </row>
    <row r="470" spans="1:9" x14ac:dyDescent="0.3">
      <c r="A470" s="18"/>
      <c r="B470" s="19" t="e">
        <f>VLOOKUP(Salida[[#This Row],[Código]],Inventario[],2,FALSE)</f>
        <v>#N/A</v>
      </c>
      <c r="C470" s="4">
        <v>0</v>
      </c>
      <c r="D470" s="4"/>
      <c r="E470" s="5">
        <v>0</v>
      </c>
      <c r="F470" s="5">
        <f t="shared" si="10"/>
        <v>0</v>
      </c>
      <c r="G470" s="4"/>
      <c r="H470" s="34"/>
      <c r="I470" s="20"/>
    </row>
    <row r="471" spans="1:9" x14ac:dyDescent="0.3">
      <c r="A471" s="18"/>
      <c r="B471" s="19" t="e">
        <f>VLOOKUP(Salida[[#This Row],[Código]],Inventario[],2,FALSE)</f>
        <v>#N/A</v>
      </c>
      <c r="C471" s="4">
        <v>0</v>
      </c>
      <c r="D471" s="4"/>
      <c r="E471" s="5">
        <v>0</v>
      </c>
      <c r="F471" s="5">
        <f t="shared" si="10"/>
        <v>0</v>
      </c>
      <c r="G471" s="4"/>
      <c r="H471" s="34"/>
      <c r="I471" s="20"/>
    </row>
    <row r="472" spans="1:9" x14ac:dyDescent="0.3">
      <c r="A472" s="18"/>
      <c r="B472" s="19" t="e">
        <f>VLOOKUP(Salida[[#This Row],[Código]],Inventario[],2,FALSE)</f>
        <v>#N/A</v>
      </c>
      <c r="C472" s="4">
        <v>0</v>
      </c>
      <c r="D472" s="4"/>
      <c r="E472" s="5">
        <v>0</v>
      </c>
      <c r="F472" s="5">
        <f t="shared" si="10"/>
        <v>0</v>
      </c>
      <c r="G472" s="4"/>
      <c r="H472" s="34"/>
      <c r="I472" s="20"/>
    </row>
    <row r="473" spans="1:9" x14ac:dyDescent="0.3">
      <c r="A473" s="18"/>
      <c r="B473" s="19" t="e">
        <f>VLOOKUP(Salida[[#This Row],[Código]],Inventario[],2,FALSE)</f>
        <v>#N/A</v>
      </c>
      <c r="C473" s="4">
        <v>0</v>
      </c>
      <c r="D473" s="4"/>
      <c r="E473" s="5">
        <v>0</v>
      </c>
      <c r="F473" s="5">
        <f t="shared" si="10"/>
        <v>0</v>
      </c>
      <c r="G473" s="4"/>
      <c r="H473" s="34"/>
      <c r="I473" s="20"/>
    </row>
    <row r="474" spans="1:9" x14ac:dyDescent="0.3">
      <c r="A474" s="18"/>
      <c r="B474" s="19" t="e">
        <f>VLOOKUP(Salida[[#This Row],[Código]],Inventario[],2,FALSE)</f>
        <v>#N/A</v>
      </c>
      <c r="C474" s="4">
        <v>0</v>
      </c>
      <c r="D474" s="4"/>
      <c r="E474" s="5">
        <v>0</v>
      </c>
      <c r="F474" s="5">
        <f t="shared" si="10"/>
        <v>0</v>
      </c>
      <c r="G474" s="4"/>
      <c r="H474" s="34"/>
      <c r="I474" s="20"/>
    </row>
    <row r="475" spans="1:9" x14ac:dyDescent="0.3">
      <c r="A475" s="18"/>
      <c r="B475" s="19" t="e">
        <f>VLOOKUP(Salida[[#This Row],[Código]],Inventario[],2,FALSE)</f>
        <v>#N/A</v>
      </c>
      <c r="C475" s="4">
        <v>0</v>
      </c>
      <c r="D475" s="4"/>
      <c r="E475" s="5">
        <v>0</v>
      </c>
      <c r="F475" s="5">
        <f t="shared" si="10"/>
        <v>0</v>
      </c>
      <c r="G475" s="4"/>
      <c r="H475" s="34"/>
      <c r="I475" s="20"/>
    </row>
    <row r="476" spans="1:9" x14ac:dyDescent="0.3">
      <c r="A476" s="18"/>
      <c r="B476" s="19" t="e">
        <f>VLOOKUP(Salida[[#This Row],[Código]],Inventario[],2,FALSE)</f>
        <v>#N/A</v>
      </c>
      <c r="C476" s="4">
        <v>0</v>
      </c>
      <c r="D476" s="4"/>
      <c r="E476" s="5">
        <v>0</v>
      </c>
      <c r="F476" s="5">
        <f t="shared" si="10"/>
        <v>0</v>
      </c>
      <c r="G476" s="4"/>
      <c r="H476" s="34"/>
      <c r="I476" s="20"/>
    </row>
    <row r="477" spans="1:9" x14ac:dyDescent="0.3">
      <c r="A477" s="18"/>
      <c r="B477" s="19" t="e">
        <f>VLOOKUP(Salida[[#This Row],[Código]],Inventario[],2,FALSE)</f>
        <v>#N/A</v>
      </c>
      <c r="C477" s="4">
        <v>0</v>
      </c>
      <c r="D477" s="4"/>
      <c r="E477" s="5">
        <v>0</v>
      </c>
      <c r="F477" s="5">
        <f t="shared" si="10"/>
        <v>0</v>
      </c>
      <c r="G477" s="4"/>
      <c r="H477" s="34"/>
      <c r="I477" s="20"/>
    </row>
    <row r="478" spans="1:9" x14ac:dyDescent="0.3">
      <c r="A478" s="18"/>
      <c r="B478" s="19" t="e">
        <f>VLOOKUP(Salida[[#This Row],[Código]],Inventario[],2,FALSE)</f>
        <v>#N/A</v>
      </c>
      <c r="C478" s="4">
        <v>0</v>
      </c>
      <c r="D478" s="4"/>
      <c r="E478" s="5">
        <v>0</v>
      </c>
      <c r="F478" s="5">
        <f t="shared" si="10"/>
        <v>0</v>
      </c>
      <c r="G478" s="4"/>
      <c r="H478" s="34"/>
      <c r="I478" s="20"/>
    </row>
    <row r="479" spans="1:9" x14ac:dyDescent="0.3">
      <c r="A479" s="18"/>
      <c r="B479" s="19" t="e">
        <f>VLOOKUP(Salida[[#This Row],[Código]],Inventario[],2,FALSE)</f>
        <v>#N/A</v>
      </c>
      <c r="C479" s="4">
        <v>0</v>
      </c>
      <c r="D479" s="4"/>
      <c r="E479" s="5">
        <v>0</v>
      </c>
      <c r="F479" s="5">
        <f t="shared" si="10"/>
        <v>0</v>
      </c>
      <c r="G479" s="4"/>
      <c r="H479" s="34"/>
      <c r="I479" s="20"/>
    </row>
    <row r="480" spans="1:9" x14ac:dyDescent="0.3">
      <c r="A480" s="18"/>
      <c r="B480" s="19" t="e">
        <f>VLOOKUP(Salida[[#This Row],[Código]],Inventario[],2,FALSE)</f>
        <v>#N/A</v>
      </c>
      <c r="C480" s="4">
        <v>0</v>
      </c>
      <c r="D480" s="4"/>
      <c r="E480" s="5">
        <v>0</v>
      </c>
      <c r="F480" s="5">
        <f t="shared" si="10"/>
        <v>0</v>
      </c>
      <c r="G480" s="4"/>
      <c r="H480" s="34"/>
      <c r="I480" s="20"/>
    </row>
    <row r="481" spans="1:9" x14ac:dyDescent="0.3">
      <c r="A481" s="18"/>
      <c r="B481" s="19" t="e">
        <f>VLOOKUP(Salida[[#This Row],[Código]],Inventario[],2,FALSE)</f>
        <v>#N/A</v>
      </c>
      <c r="C481" s="4">
        <v>0</v>
      </c>
      <c r="D481" s="4"/>
      <c r="E481" s="5">
        <v>0</v>
      </c>
      <c r="F481" s="5">
        <f t="shared" si="10"/>
        <v>0</v>
      </c>
      <c r="G481" s="4"/>
      <c r="H481" s="34"/>
      <c r="I481" s="20"/>
    </row>
    <row r="482" spans="1:9" x14ac:dyDescent="0.3">
      <c r="A482" s="18"/>
      <c r="B482" s="19" t="e">
        <f>VLOOKUP(Salida[[#This Row],[Código]],Inventario[],2,FALSE)</f>
        <v>#N/A</v>
      </c>
      <c r="C482" s="4">
        <v>0</v>
      </c>
      <c r="D482" s="4"/>
      <c r="E482" s="5">
        <v>0</v>
      </c>
      <c r="F482" s="5">
        <f t="shared" si="10"/>
        <v>0</v>
      </c>
      <c r="G482" s="4"/>
      <c r="H482" s="34"/>
      <c r="I482" s="20"/>
    </row>
    <row r="483" spans="1:9" x14ac:dyDescent="0.3">
      <c r="A483" s="18"/>
      <c r="B483" s="19" t="e">
        <f>VLOOKUP(Salida[[#This Row],[Código]],Inventario[],2,FALSE)</f>
        <v>#N/A</v>
      </c>
      <c r="C483" s="4">
        <v>0</v>
      </c>
      <c r="D483" s="4"/>
      <c r="E483" s="5">
        <v>0</v>
      </c>
      <c r="F483" s="5">
        <f t="shared" si="10"/>
        <v>0</v>
      </c>
      <c r="G483" s="4"/>
      <c r="H483" s="34"/>
      <c r="I483" s="20"/>
    </row>
    <row r="484" spans="1:9" x14ac:dyDescent="0.3">
      <c r="A484" s="18"/>
      <c r="B484" s="19" t="e">
        <f>VLOOKUP(Salida[[#This Row],[Código]],Inventario[],2,FALSE)</f>
        <v>#N/A</v>
      </c>
      <c r="C484" s="4">
        <v>0</v>
      </c>
      <c r="D484" s="4"/>
      <c r="E484" s="5">
        <v>0</v>
      </c>
      <c r="F484" s="5">
        <f t="shared" si="10"/>
        <v>0</v>
      </c>
      <c r="G484" s="4"/>
      <c r="H484" s="34"/>
      <c r="I484" s="20"/>
    </row>
    <row r="485" spans="1:9" x14ac:dyDescent="0.3">
      <c r="A485" s="18"/>
      <c r="B485" s="19" t="e">
        <f>VLOOKUP(Salida[[#This Row],[Código]],Inventario[],2,FALSE)</f>
        <v>#N/A</v>
      </c>
      <c r="C485" s="4">
        <v>0</v>
      </c>
      <c r="D485" s="4"/>
      <c r="E485" s="5">
        <v>0</v>
      </c>
      <c r="F485" s="5">
        <f t="shared" si="10"/>
        <v>0</v>
      </c>
      <c r="G485" s="4"/>
      <c r="H485" s="34"/>
      <c r="I485" s="20"/>
    </row>
    <row r="486" spans="1:9" x14ac:dyDescent="0.3">
      <c r="A486" s="18"/>
      <c r="B486" s="19" t="e">
        <f>VLOOKUP(Salida[[#This Row],[Código]],Inventario[],2,FALSE)</f>
        <v>#N/A</v>
      </c>
      <c r="C486" s="4">
        <v>0</v>
      </c>
      <c r="D486" s="4"/>
      <c r="E486" s="5">
        <v>0</v>
      </c>
      <c r="F486" s="5">
        <f t="shared" si="10"/>
        <v>0</v>
      </c>
      <c r="G486" s="4"/>
      <c r="H486" s="34"/>
      <c r="I486" s="20"/>
    </row>
    <row r="487" spans="1:9" x14ac:dyDescent="0.3">
      <c r="A487" s="18"/>
      <c r="B487" s="19" t="e">
        <f>VLOOKUP(Salida[[#This Row],[Código]],Inventario[],2,FALSE)</f>
        <v>#N/A</v>
      </c>
      <c r="C487" s="4">
        <v>0</v>
      </c>
      <c r="D487" s="4"/>
      <c r="E487" s="5">
        <v>0</v>
      </c>
      <c r="F487" s="5">
        <f t="shared" si="10"/>
        <v>0</v>
      </c>
      <c r="G487" s="4"/>
      <c r="H487" s="34"/>
      <c r="I487" s="20"/>
    </row>
    <row r="488" spans="1:9" x14ac:dyDescent="0.3">
      <c r="A488" s="18"/>
      <c r="B488" s="19" t="e">
        <f>VLOOKUP(Salida[[#This Row],[Código]],Inventario[],2,FALSE)</f>
        <v>#N/A</v>
      </c>
      <c r="C488" s="4">
        <v>0</v>
      </c>
      <c r="D488" s="4"/>
      <c r="E488" s="5">
        <v>0</v>
      </c>
      <c r="F488" s="5">
        <f t="shared" si="10"/>
        <v>0</v>
      </c>
      <c r="G488" s="4"/>
      <c r="H488" s="34"/>
      <c r="I488" s="20"/>
    </row>
    <row r="489" spans="1:9" x14ac:dyDescent="0.3">
      <c r="A489" s="18"/>
      <c r="B489" s="19" t="e">
        <f>VLOOKUP(Salida[[#This Row],[Código]],Inventario[],2,FALSE)</f>
        <v>#N/A</v>
      </c>
      <c r="C489" s="4">
        <v>0</v>
      </c>
      <c r="D489" s="4"/>
      <c r="E489" s="5">
        <v>0</v>
      </c>
      <c r="F489" s="5">
        <f t="shared" si="10"/>
        <v>0</v>
      </c>
      <c r="G489" s="4"/>
      <c r="H489" s="34"/>
      <c r="I489" s="20"/>
    </row>
    <row r="490" spans="1:9" x14ac:dyDescent="0.3">
      <c r="A490" s="18"/>
      <c r="B490" s="19" t="e">
        <f>VLOOKUP(Salida[[#This Row],[Código]],Inventario[],2,FALSE)</f>
        <v>#N/A</v>
      </c>
      <c r="C490" s="4">
        <v>0</v>
      </c>
      <c r="D490" s="4"/>
      <c r="E490" s="5">
        <v>0</v>
      </c>
      <c r="F490" s="5">
        <f t="shared" si="10"/>
        <v>0</v>
      </c>
      <c r="G490" s="4"/>
      <c r="H490" s="34"/>
      <c r="I490" s="20"/>
    </row>
    <row r="491" spans="1:9" x14ac:dyDescent="0.3">
      <c r="A491" s="18"/>
      <c r="B491" s="19" t="e">
        <f>VLOOKUP(Salida[[#This Row],[Código]],Inventario[],2,FALSE)</f>
        <v>#N/A</v>
      </c>
      <c r="C491" s="4">
        <v>0</v>
      </c>
      <c r="D491" s="4"/>
      <c r="E491" s="5">
        <v>0</v>
      </c>
      <c r="F491" s="5">
        <f t="shared" si="10"/>
        <v>0</v>
      </c>
      <c r="G491" s="4"/>
      <c r="H491" s="34"/>
      <c r="I491" s="20"/>
    </row>
    <row r="492" spans="1:9" x14ac:dyDescent="0.3">
      <c r="A492" s="18"/>
      <c r="B492" s="19" t="e">
        <f>VLOOKUP(Salida[[#This Row],[Código]],Inventario[],2,FALSE)</f>
        <v>#N/A</v>
      </c>
      <c r="C492" s="4">
        <v>0</v>
      </c>
      <c r="D492" s="4"/>
      <c r="E492" s="5">
        <v>0</v>
      </c>
      <c r="F492" s="5">
        <f t="shared" si="10"/>
        <v>0</v>
      </c>
      <c r="G492" s="4"/>
      <c r="H492" s="34"/>
      <c r="I492" s="20"/>
    </row>
    <row r="493" spans="1:9" x14ac:dyDescent="0.3">
      <c r="A493" s="18"/>
      <c r="B493" s="19" t="e">
        <f>VLOOKUP(Salida[[#This Row],[Código]],Inventario[],2,FALSE)</f>
        <v>#N/A</v>
      </c>
      <c r="C493" s="4">
        <v>0</v>
      </c>
      <c r="D493" s="4"/>
      <c r="E493" s="5">
        <v>0</v>
      </c>
      <c r="F493" s="5">
        <f t="shared" si="10"/>
        <v>0</v>
      </c>
      <c r="G493" s="4"/>
      <c r="H493" s="34"/>
      <c r="I493" s="20"/>
    </row>
    <row r="494" spans="1:9" x14ac:dyDescent="0.3">
      <c r="A494" s="18"/>
      <c r="B494" s="19" t="e">
        <f>VLOOKUP(Salida[[#This Row],[Código]],Inventario[],2,FALSE)</f>
        <v>#N/A</v>
      </c>
      <c r="C494" s="4">
        <v>0</v>
      </c>
      <c r="D494" s="4"/>
      <c r="E494" s="5">
        <v>0</v>
      </c>
      <c r="F494" s="5">
        <f t="shared" si="10"/>
        <v>0</v>
      </c>
      <c r="G494" s="4"/>
      <c r="H494" s="34"/>
      <c r="I494" s="20"/>
    </row>
    <row r="495" spans="1:9" x14ac:dyDescent="0.3">
      <c r="A495" s="18"/>
      <c r="B495" s="19" t="e">
        <f>VLOOKUP(Salida[[#This Row],[Código]],Inventario[],2,FALSE)</f>
        <v>#N/A</v>
      </c>
      <c r="C495" s="4">
        <v>0</v>
      </c>
      <c r="D495" s="4"/>
      <c r="E495" s="5">
        <v>0</v>
      </c>
      <c r="F495" s="5">
        <f t="shared" si="10"/>
        <v>0</v>
      </c>
      <c r="G495" s="4"/>
      <c r="H495" s="34"/>
      <c r="I495" s="20"/>
    </row>
    <row r="496" spans="1:9" x14ac:dyDescent="0.3">
      <c r="A496" s="18"/>
      <c r="B496" s="19" t="e">
        <f>VLOOKUP(Salida[[#This Row],[Código]],Inventario[],2,FALSE)</f>
        <v>#N/A</v>
      </c>
      <c r="C496" s="4">
        <v>0</v>
      </c>
      <c r="D496" s="4"/>
      <c r="E496" s="5">
        <v>0</v>
      </c>
      <c r="F496" s="5">
        <f t="shared" si="10"/>
        <v>0</v>
      </c>
      <c r="G496" s="4"/>
      <c r="H496" s="34"/>
      <c r="I496" s="20"/>
    </row>
    <row r="497" spans="1:9" x14ac:dyDescent="0.3">
      <c r="A497" s="18"/>
      <c r="B497" s="19" t="e">
        <f>VLOOKUP(Salida[[#This Row],[Código]],Inventario[],2,FALSE)</f>
        <v>#N/A</v>
      </c>
      <c r="C497" s="4">
        <v>0</v>
      </c>
      <c r="D497" s="4"/>
      <c r="E497" s="5">
        <v>0</v>
      </c>
      <c r="F497" s="5">
        <f t="shared" si="10"/>
        <v>0</v>
      </c>
      <c r="G497" s="4"/>
      <c r="H497" s="34"/>
      <c r="I497" s="20"/>
    </row>
    <row r="498" spans="1:9" x14ac:dyDescent="0.3">
      <c r="A498" s="18"/>
      <c r="B498" s="19" t="e">
        <f>VLOOKUP(Salida[[#This Row],[Código]],Inventario[],2,FALSE)</f>
        <v>#N/A</v>
      </c>
      <c r="C498" s="4">
        <v>0</v>
      </c>
      <c r="D498" s="4"/>
      <c r="E498" s="5">
        <v>0</v>
      </c>
      <c r="F498" s="5">
        <f t="shared" si="10"/>
        <v>0</v>
      </c>
      <c r="G498" s="4"/>
      <c r="H498" s="34"/>
      <c r="I498" s="20"/>
    </row>
    <row r="499" spans="1:9" x14ac:dyDescent="0.3">
      <c r="A499" s="18"/>
      <c r="B499" s="19" t="e">
        <f>VLOOKUP(Salida[[#This Row],[Código]],Inventario[],2,FALSE)</f>
        <v>#N/A</v>
      </c>
      <c r="C499" s="4">
        <v>0</v>
      </c>
      <c r="D499" s="4"/>
      <c r="E499" s="5">
        <v>0</v>
      </c>
      <c r="F499" s="5">
        <f t="shared" si="10"/>
        <v>0</v>
      </c>
      <c r="G499" s="4"/>
      <c r="H499" s="34"/>
      <c r="I499" s="20"/>
    </row>
    <row r="500" spans="1:9" x14ac:dyDescent="0.3">
      <c r="A500" s="21"/>
      <c r="B500" s="22" t="e">
        <f>VLOOKUP(Salida[[#This Row],[Código]],Inventario[],2,FALSE)</f>
        <v>#N/A</v>
      </c>
      <c r="C500" s="23">
        <v>0</v>
      </c>
      <c r="D500" s="4"/>
      <c r="E500" s="28">
        <v>0</v>
      </c>
      <c r="F500" s="28">
        <f t="shared" si="10"/>
        <v>0</v>
      </c>
      <c r="G500" s="4"/>
      <c r="H500" s="35"/>
      <c r="I500" s="20"/>
    </row>
    <row r="501" spans="1:9" x14ac:dyDescent="0.3">
      <c r="A501" s="18"/>
      <c r="B501" s="19" t="e">
        <f>VLOOKUP(Salida[[#This Row],[Código]],Inventario[],2,FALSE)</f>
        <v>#N/A</v>
      </c>
      <c r="C501" s="4"/>
      <c r="D501" s="4"/>
      <c r="E501" s="5"/>
      <c r="F501" s="5"/>
      <c r="G501" s="4"/>
      <c r="H501" s="34"/>
      <c r="I501" s="20"/>
    </row>
    <row r="502" spans="1:9" x14ac:dyDescent="0.3">
      <c r="A502" s="18"/>
      <c r="B502" s="19" t="e">
        <f>VLOOKUP(Salida[[#This Row],[Código]],Inventario[],2,FALSE)</f>
        <v>#N/A</v>
      </c>
      <c r="C502" s="4"/>
      <c r="D502" s="4"/>
      <c r="E502" s="5"/>
      <c r="F502" s="5"/>
      <c r="G502" s="4"/>
      <c r="H502" s="34"/>
      <c r="I502" s="20"/>
    </row>
  </sheetData>
  <dataValidations count="4">
    <dataValidation type="list" allowBlank="1" showInputMessage="1" showErrorMessage="1" sqref="I17:I18" xr:uid="{7180AAF4-52EC-40AB-B51B-9D4229690AF5}">
      <formula1>$S$8:$S$9</formula1>
    </dataValidation>
    <dataValidation type="list" allowBlank="1" showInputMessage="1" showErrorMessage="1" sqref="I2:I16 I19:I502" xr:uid="{75C69E54-D59A-4C50-89F9-926347A9F79C}">
      <formula1>$S$8:$S$10</formula1>
    </dataValidation>
    <dataValidation type="list" allowBlank="1" showInputMessage="1" showErrorMessage="1" sqref="D2:D502" xr:uid="{7C085712-EA3C-4C55-A1E4-1863D15DAFC2}">
      <formula1>$S$11:$S$16</formula1>
    </dataValidation>
    <dataValidation type="list" allowBlank="1" showInputMessage="1" showErrorMessage="1" sqref="G2:G502" xr:uid="{1C2DEE7C-75E6-4C84-A407-F0050852C2EC}">
      <formula1>$S$4:$S$5</formula1>
    </dataValidation>
  </dataValidations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5E880-7372-414D-BD4D-44491E83DC31}">
  <dimension ref="A1:AC114"/>
  <sheetViews>
    <sheetView topLeftCell="O1" zoomScale="75" zoomScaleNormal="75" workbookViewId="0">
      <selection activeCell="P4" sqref="P4"/>
    </sheetView>
  </sheetViews>
  <sheetFormatPr baseColWidth="10" defaultRowHeight="14.4" x14ac:dyDescent="0.3"/>
  <cols>
    <col min="1" max="29" width="23" customWidth="1"/>
  </cols>
  <sheetData>
    <row r="1" spans="1:29" x14ac:dyDescent="0.3">
      <c r="A1" s="63" t="s">
        <v>545</v>
      </c>
      <c r="B1" s="63"/>
      <c r="C1" s="63"/>
      <c r="D1" s="63"/>
      <c r="E1" s="40"/>
      <c r="F1" s="64" t="s">
        <v>482</v>
      </c>
      <c r="G1" s="64"/>
      <c r="H1" s="64"/>
      <c r="I1" s="64"/>
      <c r="J1" s="40"/>
      <c r="K1" s="65" t="s">
        <v>483</v>
      </c>
      <c r="L1" s="65"/>
      <c r="M1" s="65"/>
      <c r="N1" s="65"/>
      <c r="O1" s="44"/>
      <c r="P1" s="67" t="s">
        <v>614</v>
      </c>
      <c r="Q1" s="68"/>
      <c r="R1" s="68"/>
      <c r="S1" s="69"/>
      <c r="T1" s="54"/>
      <c r="U1" s="70" t="s">
        <v>499</v>
      </c>
      <c r="V1" s="71"/>
      <c r="W1" s="71"/>
      <c r="X1" s="72"/>
      <c r="Y1" s="1"/>
      <c r="Z1" s="66" t="s">
        <v>484</v>
      </c>
      <c r="AA1" s="66"/>
      <c r="AB1" s="66"/>
      <c r="AC1" s="66"/>
    </row>
    <row r="2" spans="1:29" x14ac:dyDescent="0.3">
      <c r="A2" s="6" t="s">
        <v>485</v>
      </c>
      <c r="B2" s="6" t="s">
        <v>486</v>
      </c>
      <c r="C2" s="6" t="s">
        <v>494</v>
      </c>
      <c r="D2" s="6" t="s">
        <v>495</v>
      </c>
      <c r="E2" s="1"/>
      <c r="F2" s="4" t="s">
        <v>485</v>
      </c>
      <c r="G2" s="4" t="s">
        <v>486</v>
      </c>
      <c r="H2" s="4" t="s">
        <v>494</v>
      </c>
      <c r="I2" s="4" t="s">
        <v>495</v>
      </c>
      <c r="J2" s="1"/>
      <c r="K2" s="6" t="s">
        <v>485</v>
      </c>
      <c r="L2" s="6" t="s">
        <v>486</v>
      </c>
      <c r="M2" s="6" t="s">
        <v>494</v>
      </c>
      <c r="N2" s="6" t="s">
        <v>495</v>
      </c>
      <c r="O2" s="6"/>
      <c r="P2" s="49" t="s">
        <v>485</v>
      </c>
      <c r="Q2" s="50" t="s">
        <v>486</v>
      </c>
      <c r="R2" s="50" t="s">
        <v>494</v>
      </c>
      <c r="S2" s="51" t="s">
        <v>495</v>
      </c>
      <c r="T2" s="51"/>
      <c r="U2" s="55" t="s">
        <v>485</v>
      </c>
      <c r="V2" s="51" t="s">
        <v>486</v>
      </c>
      <c r="W2" s="51" t="s">
        <v>494</v>
      </c>
      <c r="X2" s="51" t="s">
        <v>495</v>
      </c>
      <c r="Y2" s="58"/>
      <c r="Z2" s="6" t="s">
        <v>485</v>
      </c>
      <c r="AA2" s="6" t="s">
        <v>486</v>
      </c>
      <c r="AB2" s="6" t="s">
        <v>494</v>
      </c>
      <c r="AC2" s="6" t="s">
        <v>495</v>
      </c>
    </row>
    <row r="3" spans="1:29" x14ac:dyDescent="0.3">
      <c r="A3" s="6" t="s">
        <v>539</v>
      </c>
      <c r="B3" s="6">
        <v>2</v>
      </c>
      <c r="C3" s="6" t="s">
        <v>496</v>
      </c>
      <c r="D3" s="6"/>
      <c r="E3" s="1"/>
      <c r="F3" s="6" t="s">
        <v>540</v>
      </c>
      <c r="G3" s="6">
        <v>1</v>
      </c>
      <c r="H3" s="6" t="s">
        <v>496</v>
      </c>
      <c r="I3" s="6"/>
      <c r="J3" s="1"/>
      <c r="K3" s="6" t="s">
        <v>502</v>
      </c>
      <c r="L3" s="6">
        <v>1</v>
      </c>
      <c r="M3" s="42"/>
      <c r="N3" s="42" t="s">
        <v>496</v>
      </c>
      <c r="O3" s="42"/>
      <c r="P3" s="45"/>
      <c r="Q3" s="6"/>
      <c r="R3" s="6"/>
      <c r="S3" s="47"/>
      <c r="T3" s="47"/>
      <c r="U3" s="55"/>
      <c r="V3" s="51"/>
      <c r="W3" s="51"/>
      <c r="X3" s="51"/>
      <c r="Y3" s="59"/>
      <c r="Z3" s="6"/>
      <c r="AA3" s="6"/>
      <c r="AB3" s="6" t="s">
        <v>496</v>
      </c>
      <c r="AC3" s="6"/>
    </row>
    <row r="4" spans="1:29" x14ac:dyDescent="0.3">
      <c r="A4" s="6" t="s">
        <v>544</v>
      </c>
      <c r="B4" s="6">
        <v>1</v>
      </c>
      <c r="C4" s="6" t="s">
        <v>496</v>
      </c>
      <c r="D4" s="6"/>
      <c r="E4" s="1"/>
      <c r="F4" s="6" t="s">
        <v>543</v>
      </c>
      <c r="G4" s="6">
        <v>3</v>
      </c>
      <c r="H4" s="6" t="s">
        <v>496</v>
      </c>
      <c r="I4" s="6"/>
      <c r="J4" s="1"/>
      <c r="K4" s="6"/>
      <c r="L4" s="6"/>
      <c r="M4" s="6"/>
      <c r="N4" s="6"/>
      <c r="O4" s="6"/>
      <c r="P4" s="46"/>
      <c r="Q4" s="42"/>
      <c r="R4" s="42"/>
      <c r="S4" s="48"/>
      <c r="T4" s="48"/>
      <c r="U4" s="56"/>
      <c r="V4" s="47"/>
      <c r="W4" s="47"/>
      <c r="X4" s="47"/>
      <c r="Y4" s="58"/>
      <c r="Z4" s="6"/>
      <c r="AA4" s="6"/>
      <c r="AB4" s="6"/>
      <c r="AC4" s="6"/>
    </row>
    <row r="5" spans="1:29" x14ac:dyDescent="0.3">
      <c r="A5" s="6"/>
      <c r="B5" s="6"/>
      <c r="C5" s="6"/>
      <c r="D5" s="6"/>
      <c r="E5" s="1"/>
      <c r="F5" s="6"/>
      <c r="G5" s="6"/>
      <c r="H5" s="6"/>
      <c r="I5" s="6"/>
      <c r="J5" s="1"/>
      <c r="K5" s="6"/>
      <c r="L5" s="6"/>
      <c r="M5" s="6"/>
      <c r="N5" s="6"/>
      <c r="O5" s="6"/>
      <c r="P5" s="45"/>
      <c r="Q5" s="6"/>
      <c r="R5" s="6"/>
      <c r="S5" s="47"/>
      <c r="T5" s="47"/>
      <c r="U5" s="57"/>
      <c r="V5" s="48"/>
      <c r="W5" s="48"/>
      <c r="X5" s="48"/>
      <c r="Y5" s="58"/>
      <c r="Z5" s="6"/>
      <c r="AA5" s="6"/>
      <c r="AB5" s="6"/>
      <c r="AC5" s="6"/>
    </row>
    <row r="6" spans="1:29" x14ac:dyDescent="0.3">
      <c r="A6" s="6"/>
      <c r="B6" s="6"/>
      <c r="C6" s="6"/>
      <c r="D6" s="6"/>
      <c r="E6" s="1"/>
      <c r="F6" s="6"/>
      <c r="G6" s="6"/>
      <c r="H6" s="6"/>
      <c r="I6" s="6"/>
      <c r="J6" s="1"/>
      <c r="K6" s="6"/>
      <c r="L6" s="6"/>
      <c r="M6" s="6"/>
      <c r="N6" s="6"/>
      <c r="O6" s="6"/>
      <c r="P6" s="45"/>
      <c r="Q6" s="6"/>
      <c r="R6" s="6"/>
      <c r="S6" s="47"/>
      <c r="T6" s="47"/>
      <c r="U6" s="56"/>
      <c r="V6" s="47"/>
      <c r="W6" s="47"/>
      <c r="X6" s="47"/>
      <c r="Y6" s="58"/>
      <c r="Z6" s="6"/>
      <c r="AA6" s="6"/>
      <c r="AB6" s="6"/>
      <c r="AC6" s="6"/>
    </row>
    <row r="7" spans="1:29" x14ac:dyDescent="0.3">
      <c r="A7" s="6"/>
      <c r="B7" s="6"/>
      <c r="C7" s="6"/>
      <c r="D7" s="6"/>
      <c r="E7" s="1"/>
      <c r="F7" s="6"/>
      <c r="G7" s="6"/>
      <c r="H7" s="6"/>
      <c r="I7" s="6"/>
      <c r="J7" s="1"/>
      <c r="K7" s="6"/>
      <c r="L7" s="6"/>
      <c r="M7" s="6"/>
      <c r="N7" s="6"/>
      <c r="O7" s="6"/>
      <c r="P7" s="45"/>
      <c r="Q7" s="6"/>
      <c r="R7" s="6"/>
      <c r="S7" s="47"/>
      <c r="T7" s="47"/>
      <c r="U7" s="56"/>
      <c r="V7" s="47"/>
      <c r="W7" s="47"/>
      <c r="X7" s="47"/>
      <c r="Y7" s="58"/>
      <c r="Z7" s="6"/>
      <c r="AA7" s="6"/>
      <c r="AB7" s="6"/>
      <c r="AC7" s="6"/>
    </row>
    <row r="8" spans="1:29" x14ac:dyDescent="0.3">
      <c r="A8" s="6"/>
      <c r="B8" s="6"/>
      <c r="C8" s="6"/>
      <c r="D8" s="6"/>
      <c r="E8" s="1"/>
      <c r="F8" s="6"/>
      <c r="G8" s="6"/>
      <c r="H8" s="6"/>
      <c r="I8" s="6"/>
      <c r="J8" s="1"/>
      <c r="K8" s="6"/>
      <c r="L8" s="6"/>
      <c r="M8" s="6"/>
      <c r="N8" s="6"/>
      <c r="O8" s="6"/>
      <c r="P8" s="45"/>
      <c r="Q8" s="6"/>
      <c r="R8" s="6"/>
      <c r="S8" s="47"/>
      <c r="T8" s="47"/>
      <c r="U8" s="56"/>
      <c r="V8" s="47"/>
      <c r="W8" s="47"/>
      <c r="X8" s="47"/>
      <c r="Y8" s="58"/>
      <c r="Z8" s="6"/>
      <c r="AA8" s="6"/>
      <c r="AB8" s="6"/>
      <c r="AC8" s="6"/>
    </row>
    <row r="9" spans="1:29" x14ac:dyDescent="0.3">
      <c r="A9" s="6"/>
      <c r="B9" s="6"/>
      <c r="C9" s="6"/>
      <c r="D9" s="6"/>
      <c r="E9" s="1"/>
      <c r="F9" s="6"/>
      <c r="G9" s="6"/>
      <c r="H9" s="6"/>
      <c r="I9" s="6"/>
      <c r="J9" s="1"/>
      <c r="K9" s="6"/>
      <c r="L9" s="6"/>
      <c r="M9" s="6"/>
      <c r="N9" s="6"/>
      <c r="O9" s="6"/>
      <c r="P9" s="45"/>
      <c r="Q9" s="6"/>
      <c r="R9" s="6"/>
      <c r="S9" s="47"/>
      <c r="T9" s="47"/>
      <c r="U9" s="56"/>
      <c r="V9" s="47"/>
      <c r="W9" s="47"/>
      <c r="X9" s="47"/>
      <c r="Y9" s="58"/>
      <c r="Z9" s="6"/>
      <c r="AA9" s="6"/>
      <c r="AB9" s="6"/>
      <c r="AC9" s="6"/>
    </row>
    <row r="10" spans="1:29" x14ac:dyDescent="0.3">
      <c r="A10" s="6"/>
      <c r="B10" s="6"/>
      <c r="C10" s="6"/>
      <c r="D10" s="6"/>
      <c r="E10" s="1"/>
      <c r="F10" s="6"/>
      <c r="G10" s="6"/>
      <c r="H10" s="6"/>
      <c r="I10" s="6"/>
      <c r="J10" s="1"/>
      <c r="K10" s="6"/>
      <c r="L10" s="6"/>
      <c r="M10" s="6"/>
      <c r="N10" s="6"/>
      <c r="O10" s="6"/>
      <c r="P10" s="45"/>
      <c r="Q10" s="6"/>
      <c r="R10" s="6"/>
      <c r="S10" s="47"/>
      <c r="T10" s="47"/>
      <c r="U10" s="56"/>
      <c r="V10" s="47"/>
      <c r="W10" s="47"/>
      <c r="X10" s="47"/>
      <c r="Y10" s="58"/>
      <c r="Z10" s="6"/>
      <c r="AA10" s="6"/>
      <c r="AB10" s="6"/>
      <c r="AC10" s="6"/>
    </row>
    <row r="11" spans="1:29" x14ac:dyDescent="0.3">
      <c r="A11" s="6"/>
      <c r="B11" s="6"/>
      <c r="C11" s="6"/>
      <c r="D11" s="6"/>
      <c r="E11" s="1"/>
      <c r="F11" s="6"/>
      <c r="G11" s="6"/>
      <c r="H11" s="6"/>
      <c r="I11" s="6"/>
      <c r="J11" s="1"/>
      <c r="K11" s="6"/>
      <c r="L11" s="6"/>
      <c r="M11" s="6"/>
      <c r="N11" s="6"/>
      <c r="O11" s="6"/>
      <c r="P11" s="45"/>
      <c r="Q11" s="6"/>
      <c r="R11" s="6"/>
      <c r="S11" s="47"/>
      <c r="T11" s="47"/>
      <c r="U11" s="56"/>
      <c r="V11" s="47"/>
      <c r="W11" s="47"/>
      <c r="X11" s="47"/>
      <c r="Y11" s="58"/>
      <c r="Z11" s="6"/>
      <c r="AA11" s="6"/>
      <c r="AB11" s="6"/>
      <c r="AC11" s="6"/>
    </row>
    <row r="12" spans="1:29" x14ac:dyDescent="0.3">
      <c r="A12" s="6"/>
      <c r="B12" s="6"/>
      <c r="C12" s="6"/>
      <c r="D12" s="6"/>
      <c r="E12" s="1"/>
      <c r="F12" s="6"/>
      <c r="G12" s="6"/>
      <c r="H12" s="6"/>
      <c r="I12" s="6"/>
      <c r="J12" s="1"/>
      <c r="K12" s="6"/>
      <c r="L12" s="6"/>
      <c r="M12" s="6"/>
      <c r="N12" s="6"/>
      <c r="O12" s="6"/>
      <c r="P12" s="45"/>
      <c r="Q12" s="6"/>
      <c r="R12" s="6"/>
      <c r="S12" s="47"/>
      <c r="T12" s="47"/>
      <c r="U12" s="56"/>
      <c r="V12" s="47"/>
      <c r="W12" s="47"/>
      <c r="X12" s="47"/>
      <c r="Y12" s="58"/>
      <c r="Z12" s="6"/>
      <c r="AA12" s="6"/>
      <c r="AB12" s="6"/>
      <c r="AC12" s="6"/>
    </row>
    <row r="13" spans="1:29" x14ac:dyDescent="0.3">
      <c r="A13" s="6"/>
      <c r="B13" s="6"/>
      <c r="C13" s="6"/>
      <c r="D13" s="6"/>
      <c r="E13" s="1"/>
      <c r="F13" s="6"/>
      <c r="G13" s="6"/>
      <c r="H13" s="6"/>
      <c r="I13" s="6"/>
      <c r="J13" s="1"/>
      <c r="K13" s="6"/>
      <c r="L13" s="6"/>
      <c r="M13" s="6"/>
      <c r="N13" s="6"/>
      <c r="O13" s="6"/>
      <c r="P13" s="45"/>
      <c r="Q13" s="6"/>
      <c r="R13" s="6"/>
      <c r="S13" s="47"/>
      <c r="T13" s="47"/>
      <c r="U13" s="56"/>
      <c r="V13" s="47"/>
      <c r="W13" s="47"/>
      <c r="X13" s="47"/>
      <c r="Y13" s="58"/>
      <c r="Z13" s="6"/>
      <c r="AA13" s="6"/>
      <c r="AB13" s="6"/>
      <c r="AC13" s="6"/>
    </row>
    <row r="14" spans="1:29" x14ac:dyDescent="0.3">
      <c r="A14" s="6"/>
      <c r="B14" s="6"/>
      <c r="C14" s="6"/>
      <c r="D14" s="6"/>
      <c r="E14" s="1"/>
      <c r="F14" s="6"/>
      <c r="G14" s="6"/>
      <c r="H14" s="6"/>
      <c r="I14" s="6"/>
      <c r="J14" s="1"/>
      <c r="K14" s="6"/>
      <c r="L14" s="6"/>
      <c r="M14" s="6"/>
      <c r="N14" s="6"/>
      <c r="O14" s="6"/>
      <c r="P14" s="45"/>
      <c r="Q14" s="6"/>
      <c r="R14" s="6"/>
      <c r="S14" s="47"/>
      <c r="T14" s="47"/>
      <c r="U14" s="56"/>
      <c r="V14" s="47"/>
      <c r="W14" s="47"/>
      <c r="X14" s="47"/>
      <c r="Y14" s="58"/>
      <c r="Z14" s="6"/>
      <c r="AA14" s="6"/>
      <c r="AB14" s="6"/>
      <c r="AC14" s="6"/>
    </row>
    <row r="15" spans="1:29" x14ac:dyDescent="0.3">
      <c r="A15" s="6"/>
      <c r="B15" s="6"/>
      <c r="C15" s="6"/>
      <c r="D15" s="6"/>
      <c r="E15" s="1"/>
      <c r="F15" s="6"/>
      <c r="G15" s="6"/>
      <c r="H15" s="6"/>
      <c r="I15" s="6"/>
      <c r="J15" s="1"/>
      <c r="K15" s="6"/>
      <c r="L15" s="6"/>
      <c r="M15" s="6"/>
      <c r="N15" s="6"/>
      <c r="O15" s="6"/>
      <c r="P15" s="45"/>
      <c r="Q15" s="6"/>
      <c r="R15" s="6"/>
      <c r="S15" s="47"/>
      <c r="T15" s="47"/>
      <c r="U15" s="56"/>
      <c r="V15" s="47"/>
      <c r="W15" s="47"/>
      <c r="X15" s="47"/>
      <c r="Y15" s="58"/>
      <c r="Z15" s="6"/>
      <c r="AA15" s="6"/>
      <c r="AB15" s="6"/>
      <c r="AC15" s="6"/>
    </row>
    <row r="16" spans="1:29" x14ac:dyDescent="0.3">
      <c r="A16" s="6"/>
      <c r="B16" s="6"/>
      <c r="C16" s="6"/>
      <c r="D16" s="6"/>
      <c r="E16" s="1"/>
      <c r="F16" s="6"/>
      <c r="G16" s="6"/>
      <c r="H16" s="6"/>
      <c r="I16" s="6"/>
      <c r="J16" s="1"/>
      <c r="K16" s="6"/>
      <c r="L16" s="6"/>
      <c r="M16" s="6"/>
      <c r="N16" s="6"/>
      <c r="O16" s="6"/>
      <c r="P16" s="45"/>
      <c r="Q16" s="6"/>
      <c r="R16" s="6"/>
      <c r="S16" s="47"/>
      <c r="T16" s="47"/>
      <c r="U16" s="56"/>
      <c r="V16" s="47"/>
      <c r="W16" s="47"/>
      <c r="X16" s="47"/>
      <c r="Y16" s="58"/>
      <c r="Z16" s="6"/>
      <c r="AA16" s="6"/>
      <c r="AB16" s="6"/>
      <c r="AC16" s="6"/>
    </row>
    <row r="17" spans="1:29" x14ac:dyDescent="0.3">
      <c r="A17" s="6"/>
      <c r="B17" s="6"/>
      <c r="C17" s="6"/>
      <c r="D17" s="6"/>
      <c r="E17" s="1"/>
      <c r="F17" s="6"/>
      <c r="G17" s="6"/>
      <c r="H17" s="6"/>
      <c r="I17" s="6"/>
      <c r="J17" s="1"/>
      <c r="K17" s="6"/>
      <c r="L17" s="6"/>
      <c r="M17" s="6"/>
      <c r="N17" s="6"/>
      <c r="O17" s="6"/>
      <c r="P17" s="45"/>
      <c r="Q17" s="6"/>
      <c r="R17" s="6"/>
      <c r="S17" s="47"/>
      <c r="T17" s="47"/>
      <c r="U17" s="56"/>
      <c r="V17" s="47"/>
      <c r="W17" s="47"/>
      <c r="X17" s="47"/>
      <c r="Y17" s="58"/>
      <c r="Z17" s="6"/>
      <c r="AA17" s="6"/>
      <c r="AB17" s="6"/>
      <c r="AC17" s="6"/>
    </row>
    <row r="18" spans="1:29" x14ac:dyDescent="0.3">
      <c r="A18" s="6"/>
      <c r="B18" s="6"/>
      <c r="C18" s="6"/>
      <c r="D18" s="6"/>
      <c r="E18" s="1"/>
      <c r="F18" s="6"/>
      <c r="G18" s="6"/>
      <c r="H18" s="6"/>
      <c r="I18" s="6"/>
      <c r="J18" s="1"/>
      <c r="K18" s="6"/>
      <c r="L18" s="6"/>
      <c r="M18" s="6"/>
      <c r="N18" s="6"/>
      <c r="O18" s="6"/>
      <c r="P18" s="45"/>
      <c r="Q18" s="6"/>
      <c r="R18" s="6"/>
      <c r="S18" s="47"/>
      <c r="T18" s="47"/>
      <c r="U18" s="56"/>
      <c r="V18" s="47"/>
      <c r="W18" s="47"/>
      <c r="X18" s="47"/>
      <c r="Y18" s="58"/>
      <c r="Z18" s="6"/>
      <c r="AA18" s="6"/>
      <c r="AB18" s="6"/>
      <c r="AC18" s="6"/>
    </row>
    <row r="19" spans="1:29" x14ac:dyDescent="0.3">
      <c r="A19" s="6"/>
      <c r="B19" s="6"/>
      <c r="C19" s="6"/>
      <c r="D19" s="6"/>
      <c r="E19" s="1"/>
      <c r="F19" s="6"/>
      <c r="G19" s="6"/>
      <c r="H19" s="6"/>
      <c r="I19" s="6"/>
      <c r="J19" s="1"/>
      <c r="K19" s="6"/>
      <c r="L19" s="6"/>
      <c r="M19" s="6"/>
      <c r="N19" s="6"/>
      <c r="O19" s="6"/>
      <c r="P19" s="45"/>
      <c r="Q19" s="6"/>
      <c r="R19" s="6"/>
      <c r="S19" s="47"/>
      <c r="T19" s="47"/>
      <c r="U19" s="56"/>
      <c r="V19" s="47"/>
      <c r="W19" s="47"/>
      <c r="X19" s="47"/>
      <c r="Y19" s="58"/>
      <c r="Z19" s="6"/>
      <c r="AA19" s="6"/>
      <c r="AB19" s="6"/>
      <c r="AC19" s="6"/>
    </row>
    <row r="20" spans="1:29" x14ac:dyDescent="0.3">
      <c r="A20" s="6"/>
      <c r="B20" s="6"/>
      <c r="C20" s="6"/>
      <c r="D20" s="6"/>
      <c r="E20" s="1"/>
      <c r="F20" s="6"/>
      <c r="G20" s="6"/>
      <c r="H20" s="6"/>
      <c r="I20" s="6"/>
      <c r="J20" s="1"/>
      <c r="K20" s="6"/>
      <c r="L20" s="6"/>
      <c r="M20" s="6"/>
      <c r="N20" s="6"/>
      <c r="O20" s="6"/>
      <c r="P20" s="45"/>
      <c r="Q20" s="6"/>
      <c r="R20" s="6"/>
      <c r="S20" s="47"/>
      <c r="T20" s="47"/>
      <c r="U20" s="56"/>
      <c r="V20" s="47"/>
      <c r="W20" s="47"/>
      <c r="X20" s="47"/>
      <c r="Y20" s="58"/>
      <c r="Z20" s="6"/>
      <c r="AA20" s="6"/>
      <c r="AB20" s="6"/>
      <c r="AC20" s="6"/>
    </row>
    <row r="21" spans="1:29" x14ac:dyDescent="0.3">
      <c r="A21" s="6"/>
      <c r="B21" s="6"/>
      <c r="C21" s="6"/>
      <c r="D21" s="6"/>
      <c r="E21" s="1"/>
      <c r="F21" s="6"/>
      <c r="G21" s="6"/>
      <c r="H21" s="6"/>
      <c r="I21" s="6"/>
      <c r="J21" s="1"/>
      <c r="K21" s="6"/>
      <c r="L21" s="6"/>
      <c r="M21" s="6"/>
      <c r="N21" s="6"/>
      <c r="O21" s="6"/>
      <c r="P21" s="45"/>
      <c r="Q21" s="6"/>
      <c r="R21" s="6"/>
      <c r="S21" s="47"/>
      <c r="T21" s="47"/>
      <c r="U21" s="56"/>
      <c r="V21" s="47"/>
      <c r="W21" s="47"/>
      <c r="X21" s="47"/>
      <c r="Y21" s="58"/>
      <c r="Z21" s="6"/>
      <c r="AA21" s="6"/>
      <c r="AB21" s="6"/>
      <c r="AC21" s="6"/>
    </row>
    <row r="22" spans="1:29" x14ac:dyDescent="0.3">
      <c r="A22" s="6"/>
      <c r="B22" s="6"/>
      <c r="C22" s="6"/>
      <c r="D22" s="6"/>
      <c r="E22" s="1"/>
      <c r="F22" s="6"/>
      <c r="G22" s="6"/>
      <c r="H22" s="6"/>
      <c r="I22" s="6"/>
      <c r="J22" s="1"/>
      <c r="K22" s="6"/>
      <c r="L22" s="6"/>
      <c r="M22" s="6"/>
      <c r="N22" s="6"/>
      <c r="O22" s="6"/>
      <c r="P22" s="45"/>
      <c r="Q22" s="6"/>
      <c r="R22" s="6"/>
      <c r="S22" s="47"/>
      <c r="T22" s="47"/>
      <c r="U22" s="56"/>
      <c r="V22" s="47"/>
      <c r="W22" s="47"/>
      <c r="X22" s="47"/>
      <c r="Y22" s="58"/>
      <c r="Z22" s="6"/>
      <c r="AA22" s="6"/>
      <c r="AB22" s="6"/>
      <c r="AC22" s="6"/>
    </row>
    <row r="23" spans="1:29" x14ac:dyDescent="0.3">
      <c r="A23" s="6"/>
      <c r="B23" s="6"/>
      <c r="C23" s="6"/>
      <c r="D23" s="6"/>
      <c r="E23" s="1"/>
      <c r="F23" s="6"/>
      <c r="G23" s="6"/>
      <c r="H23" s="6"/>
      <c r="I23" s="6"/>
      <c r="J23" s="1"/>
      <c r="K23" s="6"/>
      <c r="L23" s="6"/>
      <c r="M23" s="6"/>
      <c r="N23" s="6"/>
      <c r="O23" s="6"/>
      <c r="P23" s="45"/>
      <c r="Q23" s="6"/>
      <c r="R23" s="6"/>
      <c r="S23" s="47"/>
      <c r="T23" s="47"/>
      <c r="U23" s="56"/>
      <c r="V23" s="47"/>
      <c r="W23" s="47"/>
      <c r="X23" s="47"/>
      <c r="Y23" s="58"/>
      <c r="Z23" s="6"/>
      <c r="AA23" s="6"/>
      <c r="AB23" s="6"/>
      <c r="AC23" s="6"/>
    </row>
    <row r="24" spans="1:29" x14ac:dyDescent="0.3">
      <c r="A24" s="6"/>
      <c r="B24" s="6"/>
      <c r="C24" s="6"/>
      <c r="D24" s="6"/>
      <c r="E24" s="1"/>
      <c r="F24" s="6"/>
      <c r="G24" s="6"/>
      <c r="H24" s="6"/>
      <c r="I24" s="6"/>
      <c r="J24" s="1"/>
      <c r="K24" s="6"/>
      <c r="L24" s="6"/>
      <c r="M24" s="6"/>
      <c r="N24" s="6"/>
      <c r="O24" s="6"/>
      <c r="P24" s="45"/>
      <c r="Q24" s="6"/>
      <c r="R24" s="6"/>
      <c r="S24" s="47"/>
      <c r="T24" s="47"/>
      <c r="U24" s="56"/>
      <c r="V24" s="47"/>
      <c r="W24" s="47"/>
      <c r="X24" s="47"/>
      <c r="Y24" s="58"/>
      <c r="Z24" s="6"/>
      <c r="AA24" s="6"/>
      <c r="AB24" s="6"/>
      <c r="AC24" s="6"/>
    </row>
    <row r="25" spans="1:29" x14ac:dyDescent="0.3">
      <c r="A25" s="6"/>
      <c r="B25" s="6"/>
      <c r="C25" s="6"/>
      <c r="D25" s="6"/>
      <c r="E25" s="1"/>
      <c r="F25" s="6"/>
      <c r="G25" s="6"/>
      <c r="H25" s="6"/>
      <c r="I25" s="6"/>
      <c r="J25" s="1"/>
      <c r="K25" s="6"/>
      <c r="L25" s="6"/>
      <c r="M25" s="6"/>
      <c r="N25" s="6"/>
      <c r="O25" s="6"/>
      <c r="P25" s="45"/>
      <c r="Q25" s="6"/>
      <c r="R25" s="6"/>
      <c r="S25" s="47"/>
      <c r="T25" s="47"/>
      <c r="U25" s="56"/>
      <c r="V25" s="47"/>
      <c r="W25" s="47"/>
      <c r="X25" s="47"/>
      <c r="Y25" s="58"/>
      <c r="Z25" s="6"/>
      <c r="AA25" s="6"/>
      <c r="AB25" s="6"/>
      <c r="AC25" s="6"/>
    </row>
    <row r="26" spans="1:29" x14ac:dyDescent="0.3">
      <c r="A26" s="6"/>
      <c r="B26" s="6"/>
      <c r="C26" s="6"/>
      <c r="D26" s="6"/>
      <c r="E26" s="1"/>
      <c r="F26" s="6"/>
      <c r="G26" s="6"/>
      <c r="H26" s="6"/>
      <c r="I26" s="6"/>
      <c r="J26" s="1"/>
      <c r="K26" s="6"/>
      <c r="L26" s="6"/>
      <c r="M26" s="6"/>
      <c r="N26" s="6"/>
      <c r="O26" s="6"/>
      <c r="P26" s="45"/>
      <c r="Q26" s="6"/>
      <c r="R26" s="6"/>
      <c r="S26" s="47"/>
      <c r="T26" s="47"/>
      <c r="U26" s="56"/>
      <c r="V26" s="47"/>
      <c r="W26" s="47"/>
      <c r="X26" s="47"/>
      <c r="Y26" s="58"/>
      <c r="Z26" s="6"/>
      <c r="AA26" s="6"/>
      <c r="AB26" s="6"/>
      <c r="AC26" s="6"/>
    </row>
    <row r="27" spans="1:29" x14ac:dyDescent="0.3">
      <c r="A27" s="6"/>
      <c r="B27" s="6"/>
      <c r="C27" s="6"/>
      <c r="D27" s="6"/>
      <c r="E27" s="1"/>
      <c r="F27" s="6"/>
      <c r="G27" s="6"/>
      <c r="H27" s="6"/>
      <c r="I27" s="6"/>
      <c r="J27" s="1"/>
      <c r="K27" s="6"/>
      <c r="L27" s="6"/>
      <c r="M27" s="6"/>
      <c r="N27" s="6"/>
      <c r="O27" s="6"/>
      <c r="P27" s="45"/>
      <c r="Q27" s="6"/>
      <c r="R27" s="6"/>
      <c r="S27" s="47"/>
      <c r="T27" s="47"/>
      <c r="U27" s="56"/>
      <c r="V27" s="47"/>
      <c r="W27" s="47"/>
      <c r="X27" s="47"/>
      <c r="Y27" s="58"/>
      <c r="Z27" s="6"/>
      <c r="AA27" s="6"/>
      <c r="AB27" s="6"/>
      <c r="AC27" s="6"/>
    </row>
    <row r="28" spans="1:29" x14ac:dyDescent="0.3">
      <c r="A28" s="6"/>
      <c r="B28" s="6"/>
      <c r="C28" s="6"/>
      <c r="D28" s="6"/>
      <c r="E28" s="1"/>
      <c r="F28" s="6"/>
      <c r="G28" s="6"/>
      <c r="H28" s="6"/>
      <c r="I28" s="6"/>
      <c r="J28" s="1"/>
      <c r="K28" s="6"/>
      <c r="L28" s="6"/>
      <c r="M28" s="6"/>
      <c r="N28" s="6"/>
      <c r="O28" s="6"/>
      <c r="P28" s="45"/>
      <c r="Q28" s="6"/>
      <c r="R28" s="6"/>
      <c r="S28" s="47"/>
      <c r="T28" s="47"/>
      <c r="U28" s="56"/>
      <c r="V28" s="47"/>
      <c r="W28" s="47"/>
      <c r="X28" s="47"/>
      <c r="Y28" s="58"/>
      <c r="Z28" s="6"/>
      <c r="AA28" s="6"/>
      <c r="AB28" s="6"/>
      <c r="AC28" s="6"/>
    </row>
    <row r="29" spans="1:29" x14ac:dyDescent="0.3">
      <c r="A29" s="6"/>
      <c r="B29" s="6"/>
      <c r="C29" s="6"/>
      <c r="D29" s="6"/>
      <c r="E29" s="1"/>
      <c r="F29" s="6"/>
      <c r="G29" s="6"/>
      <c r="H29" s="6"/>
      <c r="I29" s="6"/>
      <c r="J29" s="1"/>
      <c r="K29" s="6"/>
      <c r="L29" s="6"/>
      <c r="M29" s="6"/>
      <c r="N29" s="6"/>
      <c r="O29" s="6"/>
      <c r="P29" s="45"/>
      <c r="Q29" s="6"/>
      <c r="R29" s="6"/>
      <c r="S29" s="47"/>
      <c r="T29" s="47"/>
      <c r="U29" s="56"/>
      <c r="V29" s="47"/>
      <c r="W29" s="47"/>
      <c r="X29" s="47"/>
      <c r="Y29" s="58"/>
      <c r="Z29" s="6"/>
      <c r="AA29" s="6"/>
      <c r="AB29" s="6"/>
      <c r="AC29" s="6"/>
    </row>
    <row r="30" spans="1:29" x14ac:dyDescent="0.3">
      <c r="A30" s="6"/>
      <c r="B30" s="6"/>
      <c r="C30" s="6"/>
      <c r="D30" s="6"/>
      <c r="E30" s="1"/>
      <c r="F30" s="6"/>
      <c r="G30" s="6"/>
      <c r="H30" s="6"/>
      <c r="I30" s="6"/>
      <c r="J30" s="1"/>
      <c r="K30" s="6"/>
      <c r="L30" s="6"/>
      <c r="M30" s="6"/>
      <c r="N30" s="6"/>
      <c r="O30" s="6"/>
      <c r="P30" s="45"/>
      <c r="Q30" s="6"/>
      <c r="R30" s="6"/>
      <c r="S30" s="47"/>
      <c r="T30" s="47"/>
      <c r="U30" s="56"/>
      <c r="V30" s="47"/>
      <c r="W30" s="47"/>
      <c r="X30" s="47"/>
      <c r="Y30" s="58"/>
      <c r="Z30" s="6"/>
      <c r="AA30" s="6"/>
      <c r="AB30" s="6"/>
      <c r="AC30" s="6"/>
    </row>
    <row r="31" spans="1:29" x14ac:dyDescent="0.3">
      <c r="A31" s="6"/>
      <c r="B31" s="6"/>
      <c r="C31" s="6"/>
      <c r="D31" s="6"/>
      <c r="E31" s="1"/>
      <c r="F31" s="6"/>
      <c r="G31" s="6"/>
      <c r="H31" s="6"/>
      <c r="I31" s="6"/>
      <c r="J31" s="1"/>
      <c r="K31" s="6"/>
      <c r="L31" s="6"/>
      <c r="M31" s="6"/>
      <c r="N31" s="6"/>
      <c r="O31" s="6"/>
      <c r="P31" s="45"/>
      <c r="Q31" s="6"/>
      <c r="R31" s="6"/>
      <c r="S31" s="47"/>
      <c r="T31" s="47"/>
      <c r="U31" s="56"/>
      <c r="V31" s="47"/>
      <c r="W31" s="47"/>
      <c r="X31" s="47"/>
      <c r="Y31" s="58"/>
      <c r="Z31" s="6"/>
      <c r="AA31" s="6"/>
      <c r="AB31" s="6"/>
      <c r="AC31" s="6"/>
    </row>
    <row r="32" spans="1:29" x14ac:dyDescent="0.3">
      <c r="A32" s="6"/>
      <c r="B32" s="6"/>
      <c r="C32" s="6"/>
      <c r="D32" s="6"/>
      <c r="E32" s="1"/>
      <c r="F32" s="6"/>
      <c r="G32" s="6"/>
      <c r="H32" s="6"/>
      <c r="I32" s="6"/>
      <c r="J32" s="1"/>
      <c r="K32" s="6"/>
      <c r="L32" s="6"/>
      <c r="M32" s="6"/>
      <c r="N32" s="6"/>
      <c r="O32" s="6"/>
      <c r="P32" s="45"/>
      <c r="Q32" s="6"/>
      <c r="R32" s="6"/>
      <c r="S32" s="47"/>
      <c r="T32" s="47"/>
      <c r="U32" s="56"/>
      <c r="V32" s="47"/>
      <c r="W32" s="47"/>
      <c r="X32" s="47"/>
      <c r="Y32" s="58"/>
      <c r="Z32" s="6"/>
      <c r="AA32" s="6"/>
      <c r="AB32" s="6"/>
      <c r="AC32" s="6"/>
    </row>
    <row r="33" spans="1:29" x14ac:dyDescent="0.3">
      <c r="A33" s="6"/>
      <c r="B33" s="6"/>
      <c r="C33" s="6"/>
      <c r="D33" s="6"/>
      <c r="E33" s="1"/>
      <c r="F33" s="6"/>
      <c r="G33" s="6"/>
      <c r="H33" s="6"/>
      <c r="I33" s="6"/>
      <c r="J33" s="1"/>
      <c r="K33" s="6"/>
      <c r="L33" s="6"/>
      <c r="M33" s="6"/>
      <c r="N33" s="6"/>
      <c r="O33" s="6"/>
      <c r="P33" s="45"/>
      <c r="Q33" s="6"/>
      <c r="R33" s="6"/>
      <c r="S33" s="47"/>
      <c r="T33" s="47"/>
      <c r="U33" s="56"/>
      <c r="V33" s="47"/>
      <c r="W33" s="47"/>
      <c r="X33" s="47"/>
      <c r="Y33" s="58"/>
      <c r="Z33" s="6"/>
      <c r="AA33" s="6"/>
      <c r="AB33" s="6"/>
      <c r="AC33" s="6"/>
    </row>
    <row r="34" spans="1:29" x14ac:dyDescent="0.3">
      <c r="A34" s="6"/>
      <c r="B34" s="6"/>
      <c r="C34" s="6"/>
      <c r="D34" s="6"/>
      <c r="E34" s="1"/>
      <c r="F34" s="6"/>
      <c r="G34" s="6"/>
      <c r="H34" s="6"/>
      <c r="I34" s="6"/>
      <c r="J34" s="1"/>
      <c r="K34" s="6"/>
      <c r="L34" s="6"/>
      <c r="M34" s="6"/>
      <c r="N34" s="6"/>
      <c r="O34" s="6"/>
      <c r="P34" s="45"/>
      <c r="Q34" s="6"/>
      <c r="R34" s="6"/>
      <c r="S34" s="47"/>
      <c r="T34" s="47"/>
      <c r="U34" s="56"/>
      <c r="V34" s="47"/>
      <c r="W34" s="47"/>
      <c r="X34" s="47"/>
      <c r="Y34" s="58"/>
      <c r="Z34" s="6"/>
      <c r="AA34" s="6"/>
      <c r="AB34" s="6"/>
      <c r="AC34" s="6"/>
    </row>
    <row r="35" spans="1:29" x14ac:dyDescent="0.3">
      <c r="A35" s="6"/>
      <c r="B35" s="6"/>
      <c r="C35" s="6"/>
      <c r="D35" s="6"/>
      <c r="E35" s="1"/>
      <c r="F35" s="6"/>
      <c r="G35" s="6"/>
      <c r="H35" s="6"/>
      <c r="I35" s="6"/>
      <c r="J35" s="1"/>
      <c r="K35" s="6"/>
      <c r="L35" s="6"/>
      <c r="M35" s="6"/>
      <c r="N35" s="6"/>
      <c r="O35" s="6"/>
      <c r="P35" s="45"/>
      <c r="Q35" s="6"/>
      <c r="R35" s="6"/>
      <c r="S35" s="47"/>
      <c r="T35" s="47"/>
      <c r="U35" s="56"/>
      <c r="V35" s="47"/>
      <c r="W35" s="47"/>
      <c r="X35" s="47"/>
      <c r="Y35" s="58"/>
      <c r="Z35" s="6"/>
      <c r="AA35" s="6"/>
      <c r="AB35" s="6"/>
      <c r="AC35" s="6"/>
    </row>
    <row r="36" spans="1:29" x14ac:dyDescent="0.3">
      <c r="A36" s="6"/>
      <c r="B36" s="6"/>
      <c r="C36" s="6"/>
      <c r="D36" s="6"/>
      <c r="E36" s="1"/>
      <c r="F36" s="6"/>
      <c r="G36" s="6"/>
      <c r="H36" s="6"/>
      <c r="I36" s="6"/>
      <c r="J36" s="1"/>
      <c r="K36" s="6"/>
      <c r="L36" s="6"/>
      <c r="M36" s="6"/>
      <c r="N36" s="6"/>
      <c r="O36" s="6"/>
      <c r="P36" s="45"/>
      <c r="Q36" s="6"/>
      <c r="R36" s="6"/>
      <c r="S36" s="47"/>
      <c r="T36" s="47"/>
      <c r="U36" s="56"/>
      <c r="V36" s="47"/>
      <c r="W36" s="47"/>
      <c r="X36" s="47"/>
      <c r="Y36" s="58"/>
      <c r="Z36" s="6"/>
      <c r="AA36" s="6"/>
      <c r="AB36" s="6"/>
      <c r="AC36" s="6"/>
    </row>
    <row r="37" spans="1:29" x14ac:dyDescent="0.3">
      <c r="A37" s="6"/>
      <c r="B37" s="6"/>
      <c r="C37" s="6"/>
      <c r="D37" s="6"/>
      <c r="E37" s="1"/>
      <c r="F37" s="6"/>
      <c r="G37" s="6"/>
      <c r="H37" s="6"/>
      <c r="I37" s="6"/>
      <c r="J37" s="1"/>
      <c r="K37" s="6"/>
      <c r="L37" s="6"/>
      <c r="M37" s="6"/>
      <c r="N37" s="6"/>
      <c r="O37" s="6"/>
      <c r="P37" s="45"/>
      <c r="Q37" s="6"/>
      <c r="R37" s="6"/>
      <c r="S37" s="47"/>
      <c r="T37" s="47"/>
      <c r="U37" s="56"/>
      <c r="V37" s="47"/>
      <c r="W37" s="47"/>
      <c r="X37" s="47"/>
      <c r="Y37" s="58"/>
      <c r="Z37" s="6"/>
      <c r="AA37" s="6"/>
      <c r="AB37" s="6"/>
      <c r="AC37" s="6"/>
    </row>
    <row r="38" spans="1:29" x14ac:dyDescent="0.3">
      <c r="A38" s="6"/>
      <c r="B38" s="6"/>
      <c r="C38" s="6"/>
      <c r="D38" s="6"/>
      <c r="E38" s="1"/>
      <c r="F38" s="6"/>
      <c r="G38" s="6"/>
      <c r="H38" s="6"/>
      <c r="I38" s="6"/>
      <c r="J38" s="1"/>
      <c r="K38" s="6"/>
      <c r="L38" s="6"/>
      <c r="M38" s="6"/>
      <c r="N38" s="6"/>
      <c r="O38" s="6"/>
      <c r="P38" s="45"/>
      <c r="Q38" s="6"/>
      <c r="R38" s="6"/>
      <c r="S38" s="47"/>
      <c r="T38" s="47"/>
      <c r="U38" s="56"/>
      <c r="V38" s="47"/>
      <c r="W38" s="47"/>
      <c r="X38" s="47"/>
      <c r="Y38" s="58"/>
      <c r="Z38" s="6"/>
      <c r="AA38" s="6"/>
      <c r="AB38" s="6"/>
      <c r="AC38" s="6"/>
    </row>
    <row r="39" spans="1:29" x14ac:dyDescent="0.3">
      <c r="A39" s="6"/>
      <c r="B39" s="6"/>
      <c r="C39" s="6"/>
      <c r="D39" s="6"/>
      <c r="E39" s="1"/>
      <c r="F39" s="6"/>
      <c r="G39" s="6"/>
      <c r="H39" s="6"/>
      <c r="I39" s="6"/>
      <c r="J39" s="1"/>
      <c r="K39" s="6"/>
      <c r="L39" s="6"/>
      <c r="M39" s="6"/>
      <c r="N39" s="6"/>
      <c r="O39" s="6"/>
      <c r="P39" s="45"/>
      <c r="Q39" s="6"/>
      <c r="R39" s="6"/>
      <c r="S39" s="47"/>
      <c r="T39" s="47"/>
      <c r="U39" s="56"/>
      <c r="V39" s="47"/>
      <c r="W39" s="47"/>
      <c r="X39" s="47"/>
      <c r="Y39" s="58"/>
      <c r="Z39" s="6"/>
      <c r="AA39" s="6"/>
      <c r="AB39" s="6"/>
      <c r="AC39" s="6"/>
    </row>
    <row r="40" spans="1:29" x14ac:dyDescent="0.3">
      <c r="A40" s="6"/>
      <c r="B40" s="6"/>
      <c r="C40" s="6"/>
      <c r="D40" s="6"/>
      <c r="E40" s="1"/>
      <c r="F40" s="6"/>
      <c r="G40" s="6"/>
      <c r="H40" s="6"/>
      <c r="I40" s="6"/>
      <c r="J40" s="1"/>
      <c r="K40" s="6"/>
      <c r="L40" s="6"/>
      <c r="M40" s="6"/>
      <c r="N40" s="6"/>
      <c r="O40" s="6"/>
      <c r="P40" s="45"/>
      <c r="Q40" s="6"/>
      <c r="R40" s="6"/>
      <c r="S40" s="47"/>
      <c r="T40" s="47"/>
      <c r="U40" s="56"/>
      <c r="V40" s="47"/>
      <c r="W40" s="47"/>
      <c r="X40" s="47"/>
      <c r="Y40" s="58"/>
      <c r="Z40" s="6"/>
      <c r="AA40" s="6"/>
      <c r="AB40" s="6"/>
      <c r="AC40" s="6"/>
    </row>
    <row r="41" spans="1:29" x14ac:dyDescent="0.3">
      <c r="A41" s="6"/>
      <c r="B41" s="6"/>
      <c r="C41" s="6"/>
      <c r="D41" s="6"/>
      <c r="E41" s="1"/>
      <c r="F41" s="6"/>
      <c r="G41" s="6"/>
      <c r="H41" s="6"/>
      <c r="I41" s="6"/>
      <c r="J41" s="1"/>
      <c r="K41" s="6"/>
      <c r="L41" s="6"/>
      <c r="M41" s="6"/>
      <c r="N41" s="6"/>
      <c r="O41" s="6"/>
      <c r="P41" s="45"/>
      <c r="Q41" s="6"/>
      <c r="R41" s="6"/>
      <c r="S41" s="47"/>
      <c r="T41" s="47"/>
      <c r="U41" s="56"/>
      <c r="V41" s="47"/>
      <c r="W41" s="47"/>
      <c r="X41" s="47"/>
      <c r="Y41" s="58"/>
      <c r="Z41" s="6"/>
      <c r="AA41" s="6"/>
      <c r="AB41" s="6"/>
      <c r="AC41" s="6"/>
    </row>
    <row r="42" spans="1:29" x14ac:dyDescent="0.3">
      <c r="A42" s="6"/>
      <c r="B42" s="6"/>
      <c r="C42" s="6"/>
      <c r="D42" s="6"/>
      <c r="E42" s="1"/>
      <c r="F42" s="6"/>
      <c r="G42" s="6"/>
      <c r="H42" s="6"/>
      <c r="I42" s="6"/>
      <c r="J42" s="1"/>
      <c r="K42" s="6"/>
      <c r="L42" s="6"/>
      <c r="M42" s="6"/>
      <c r="N42" s="6"/>
      <c r="O42" s="6"/>
      <c r="P42" s="45"/>
      <c r="Q42" s="6"/>
      <c r="R42" s="6"/>
      <c r="S42" s="47"/>
      <c r="T42" s="47"/>
      <c r="U42" s="56"/>
      <c r="V42" s="47"/>
      <c r="W42" s="47"/>
      <c r="X42" s="47"/>
      <c r="Y42" s="58"/>
      <c r="Z42" s="6"/>
      <c r="AA42" s="6"/>
      <c r="AB42" s="6"/>
      <c r="AC42" s="6"/>
    </row>
    <row r="43" spans="1:29" x14ac:dyDescent="0.3">
      <c r="A43" s="6"/>
      <c r="B43" s="6"/>
      <c r="C43" s="6"/>
      <c r="D43" s="6"/>
      <c r="E43" s="1"/>
      <c r="F43" s="6"/>
      <c r="G43" s="6"/>
      <c r="H43" s="6"/>
      <c r="I43" s="6"/>
      <c r="J43" s="1"/>
      <c r="K43" s="6"/>
      <c r="L43" s="6"/>
      <c r="M43" s="6"/>
      <c r="N43" s="6"/>
      <c r="O43" s="6"/>
      <c r="P43" s="45"/>
      <c r="Q43" s="6"/>
      <c r="R43" s="6"/>
      <c r="S43" s="47"/>
      <c r="T43" s="47"/>
      <c r="U43" s="56"/>
      <c r="V43" s="47"/>
      <c r="W43" s="47"/>
      <c r="X43" s="47"/>
      <c r="Y43" s="58"/>
      <c r="Z43" s="6"/>
      <c r="AA43" s="6"/>
      <c r="AB43" s="6"/>
      <c r="AC43" s="6"/>
    </row>
    <row r="44" spans="1:29" x14ac:dyDescent="0.3">
      <c r="A44" s="6"/>
      <c r="B44" s="6"/>
      <c r="C44" s="6"/>
      <c r="D44" s="6"/>
      <c r="E44" s="1"/>
      <c r="F44" s="6"/>
      <c r="G44" s="6"/>
      <c r="H44" s="6"/>
      <c r="I44" s="6"/>
      <c r="J44" s="1"/>
      <c r="K44" s="6"/>
      <c r="L44" s="6"/>
      <c r="M44" s="6"/>
      <c r="N44" s="6"/>
      <c r="O44" s="6"/>
      <c r="P44" s="45"/>
      <c r="Q44" s="6"/>
      <c r="R44" s="6"/>
      <c r="S44" s="47"/>
      <c r="T44" s="47"/>
      <c r="U44" s="56"/>
      <c r="V44" s="47"/>
      <c r="W44" s="47"/>
      <c r="X44" s="47"/>
      <c r="Y44" s="58"/>
      <c r="Z44" s="6"/>
      <c r="AA44" s="6"/>
      <c r="AB44" s="6"/>
      <c r="AC44" s="6"/>
    </row>
    <row r="45" spans="1:29" x14ac:dyDescent="0.3">
      <c r="A45" s="6"/>
      <c r="B45" s="6"/>
      <c r="C45" s="6"/>
      <c r="D45" s="6"/>
      <c r="E45" s="1"/>
      <c r="F45" s="6"/>
      <c r="G45" s="6"/>
      <c r="H45" s="6"/>
      <c r="I45" s="6"/>
      <c r="J45" s="1"/>
      <c r="K45" s="6"/>
      <c r="L45" s="6"/>
      <c r="M45" s="6"/>
      <c r="N45" s="6"/>
      <c r="O45" s="6"/>
      <c r="P45" s="45"/>
      <c r="Q45" s="6"/>
      <c r="R45" s="6"/>
      <c r="S45" s="47"/>
      <c r="T45" s="47"/>
      <c r="U45" s="56"/>
      <c r="V45" s="47"/>
      <c r="W45" s="47"/>
      <c r="X45" s="47"/>
      <c r="Y45" s="58"/>
      <c r="Z45" s="6"/>
      <c r="AA45" s="6"/>
      <c r="AB45" s="6"/>
      <c r="AC45" s="6"/>
    </row>
    <row r="46" spans="1:29" x14ac:dyDescent="0.3">
      <c r="A46" s="6"/>
      <c r="B46" s="6"/>
      <c r="C46" s="6"/>
      <c r="D46" s="6"/>
      <c r="E46" s="1"/>
      <c r="F46" s="6"/>
      <c r="G46" s="6"/>
      <c r="H46" s="6"/>
      <c r="I46" s="6"/>
      <c r="J46" s="1"/>
      <c r="K46" s="6"/>
      <c r="L46" s="6"/>
      <c r="M46" s="6"/>
      <c r="N46" s="6"/>
      <c r="O46" s="6"/>
      <c r="P46" s="45"/>
      <c r="Q46" s="6"/>
      <c r="R46" s="6"/>
      <c r="S46" s="47"/>
      <c r="T46" s="47"/>
      <c r="U46" s="56"/>
      <c r="V46" s="47"/>
      <c r="W46" s="47"/>
      <c r="X46" s="47"/>
      <c r="Y46" s="58"/>
      <c r="Z46" s="6"/>
      <c r="AA46" s="6"/>
      <c r="AB46" s="6"/>
      <c r="AC46" s="6"/>
    </row>
    <row r="47" spans="1:29" x14ac:dyDescent="0.3">
      <c r="A47" s="6"/>
      <c r="B47" s="6"/>
      <c r="C47" s="6"/>
      <c r="D47" s="6"/>
      <c r="E47" s="1"/>
      <c r="F47" s="6"/>
      <c r="G47" s="6"/>
      <c r="H47" s="6"/>
      <c r="I47" s="6"/>
      <c r="J47" s="1"/>
      <c r="K47" s="6"/>
      <c r="L47" s="6"/>
      <c r="M47" s="6"/>
      <c r="N47" s="6"/>
      <c r="O47" s="6"/>
      <c r="P47" s="45"/>
      <c r="Q47" s="6"/>
      <c r="R47" s="6"/>
      <c r="S47" s="47"/>
      <c r="T47" s="47"/>
      <c r="U47" s="56"/>
      <c r="V47" s="47"/>
      <c r="W47" s="47"/>
      <c r="X47" s="47"/>
      <c r="Y47" s="58"/>
      <c r="Z47" s="6"/>
      <c r="AA47" s="6"/>
      <c r="AB47" s="6"/>
      <c r="AC47" s="6"/>
    </row>
    <row r="48" spans="1:29" x14ac:dyDescent="0.3">
      <c r="A48" s="6"/>
      <c r="B48" s="6"/>
      <c r="C48" s="6"/>
      <c r="D48" s="6"/>
      <c r="E48" s="1"/>
      <c r="F48" s="6"/>
      <c r="G48" s="6"/>
      <c r="H48" s="6"/>
      <c r="I48" s="6"/>
      <c r="J48" s="1"/>
      <c r="K48" s="6"/>
      <c r="L48" s="6"/>
      <c r="M48" s="6"/>
      <c r="N48" s="6"/>
      <c r="O48" s="6"/>
      <c r="P48" s="45"/>
      <c r="Q48" s="6"/>
      <c r="R48" s="6"/>
      <c r="S48" s="47"/>
      <c r="T48" s="47"/>
      <c r="U48" s="56"/>
      <c r="V48" s="47"/>
      <c r="W48" s="47"/>
      <c r="X48" s="47"/>
      <c r="Y48" s="58"/>
      <c r="Z48" s="6"/>
      <c r="AA48" s="6"/>
      <c r="AB48" s="6"/>
      <c r="AC48" s="6"/>
    </row>
    <row r="49" spans="1:29" x14ac:dyDescent="0.3">
      <c r="A49" s="6"/>
      <c r="B49" s="6"/>
      <c r="C49" s="6"/>
      <c r="D49" s="6"/>
      <c r="E49" s="1"/>
      <c r="F49" s="6"/>
      <c r="G49" s="6"/>
      <c r="H49" s="6"/>
      <c r="I49" s="6"/>
      <c r="J49" s="1"/>
      <c r="K49" s="6"/>
      <c r="L49" s="6"/>
      <c r="M49" s="6"/>
      <c r="N49" s="6"/>
      <c r="O49" s="6"/>
      <c r="P49" s="45"/>
      <c r="Q49" s="6"/>
      <c r="R49" s="6"/>
      <c r="S49" s="47"/>
      <c r="T49" s="47"/>
      <c r="U49" s="56"/>
      <c r="V49" s="47"/>
      <c r="W49" s="47"/>
      <c r="X49" s="47"/>
      <c r="Y49" s="58"/>
      <c r="Z49" s="6"/>
      <c r="AA49" s="6"/>
      <c r="AB49" s="6"/>
      <c r="AC49" s="6"/>
    </row>
    <row r="50" spans="1:29" x14ac:dyDescent="0.3">
      <c r="A50" s="6"/>
      <c r="B50" s="6"/>
      <c r="C50" s="6"/>
      <c r="D50" s="6"/>
      <c r="E50" s="1"/>
      <c r="F50" s="6"/>
      <c r="G50" s="6"/>
      <c r="H50" s="6"/>
      <c r="I50" s="6"/>
      <c r="J50" s="1"/>
      <c r="K50" s="6"/>
      <c r="L50" s="6"/>
      <c r="M50" s="6"/>
      <c r="N50" s="6"/>
      <c r="O50" s="6"/>
      <c r="P50" s="45"/>
      <c r="Q50" s="6"/>
      <c r="R50" s="6"/>
      <c r="S50" s="47"/>
      <c r="T50" s="47"/>
      <c r="U50" s="56"/>
      <c r="V50" s="47"/>
      <c r="W50" s="47"/>
      <c r="X50" s="47"/>
      <c r="Y50" s="58"/>
      <c r="Z50" s="6"/>
      <c r="AA50" s="6"/>
      <c r="AB50" s="6"/>
      <c r="AC50" s="6"/>
    </row>
    <row r="51" spans="1:29" x14ac:dyDescent="0.3">
      <c r="A51" s="6"/>
      <c r="B51" s="6"/>
      <c r="C51" s="6"/>
      <c r="D51" s="6"/>
      <c r="E51" s="1"/>
      <c r="F51" s="6"/>
      <c r="G51" s="6"/>
      <c r="H51" s="6"/>
      <c r="I51" s="6"/>
      <c r="J51" s="1"/>
      <c r="K51" s="6"/>
      <c r="L51" s="6"/>
      <c r="M51" s="6"/>
      <c r="N51" s="6"/>
      <c r="O51" s="6"/>
      <c r="P51" s="45"/>
      <c r="Q51" s="6"/>
      <c r="R51" s="6"/>
      <c r="S51" s="47"/>
      <c r="T51" s="47"/>
      <c r="U51" s="56"/>
      <c r="V51" s="47"/>
      <c r="W51" s="47"/>
      <c r="X51" s="47"/>
      <c r="Y51" s="58"/>
      <c r="Z51" s="6"/>
      <c r="AA51" s="6"/>
      <c r="AB51" s="6"/>
      <c r="AC51" s="6"/>
    </row>
    <row r="52" spans="1:29" x14ac:dyDescent="0.3">
      <c r="A52" s="6"/>
      <c r="B52" s="6"/>
      <c r="C52" s="6"/>
      <c r="D52" s="6"/>
      <c r="E52" s="1"/>
      <c r="F52" s="6"/>
      <c r="G52" s="6"/>
      <c r="H52" s="6"/>
      <c r="I52" s="6"/>
      <c r="J52" s="1"/>
      <c r="K52" s="6"/>
      <c r="L52" s="6"/>
      <c r="M52" s="6"/>
      <c r="N52" s="6"/>
      <c r="O52" s="6"/>
      <c r="P52" s="45"/>
      <c r="Q52" s="6"/>
      <c r="R52" s="6"/>
      <c r="S52" s="47"/>
      <c r="T52" s="47"/>
      <c r="U52" s="56"/>
      <c r="V52" s="47"/>
      <c r="W52" s="47"/>
      <c r="X52" s="47"/>
      <c r="Y52" s="58"/>
      <c r="Z52" s="6"/>
      <c r="AA52" s="6"/>
      <c r="AB52" s="6"/>
      <c r="AC52" s="6"/>
    </row>
    <row r="53" spans="1:29" x14ac:dyDescent="0.3">
      <c r="A53" s="6"/>
      <c r="B53" s="6"/>
      <c r="C53" s="6"/>
      <c r="D53" s="6"/>
      <c r="E53" s="1"/>
      <c r="F53" s="6"/>
      <c r="G53" s="6"/>
      <c r="H53" s="6"/>
      <c r="I53" s="6"/>
      <c r="J53" s="1"/>
      <c r="K53" s="6"/>
      <c r="L53" s="6"/>
      <c r="M53" s="6"/>
      <c r="N53" s="6"/>
      <c r="O53" s="6"/>
      <c r="P53" s="45"/>
      <c r="Q53" s="6"/>
      <c r="R53" s="6"/>
      <c r="S53" s="47"/>
      <c r="T53" s="47"/>
      <c r="U53" s="56"/>
      <c r="V53" s="47"/>
      <c r="W53" s="47"/>
      <c r="X53" s="47"/>
      <c r="Y53" s="58"/>
      <c r="Z53" s="6"/>
      <c r="AA53" s="6"/>
      <c r="AB53" s="6"/>
      <c r="AC53" s="6"/>
    </row>
    <row r="54" spans="1:29" x14ac:dyDescent="0.3">
      <c r="A54" s="6"/>
      <c r="B54" s="6"/>
      <c r="C54" s="6"/>
      <c r="D54" s="6"/>
      <c r="E54" s="1"/>
      <c r="F54" s="6"/>
      <c r="G54" s="6"/>
      <c r="H54" s="6"/>
      <c r="I54" s="6"/>
      <c r="J54" s="1"/>
      <c r="K54" s="6"/>
      <c r="L54" s="6"/>
      <c r="M54" s="6"/>
      <c r="N54" s="6"/>
      <c r="O54" s="6"/>
      <c r="P54" s="45"/>
      <c r="Q54" s="6"/>
      <c r="R54" s="6"/>
      <c r="S54" s="47"/>
      <c r="T54" s="47"/>
      <c r="U54" s="56"/>
      <c r="V54" s="47"/>
      <c r="W54" s="47"/>
      <c r="X54" s="47"/>
      <c r="Y54" s="58"/>
      <c r="Z54" s="6"/>
      <c r="AA54" s="6"/>
      <c r="AB54" s="6"/>
      <c r="AC54" s="6"/>
    </row>
    <row r="55" spans="1:29" x14ac:dyDescent="0.3">
      <c r="A55" s="6"/>
      <c r="B55" s="6"/>
      <c r="C55" s="6"/>
      <c r="D55" s="6"/>
      <c r="E55" s="1"/>
      <c r="F55" s="6"/>
      <c r="G55" s="6"/>
      <c r="H55" s="6"/>
      <c r="I55" s="6"/>
      <c r="J55" s="1"/>
      <c r="K55" s="6"/>
      <c r="L55" s="6"/>
      <c r="M55" s="6"/>
      <c r="N55" s="6"/>
      <c r="O55" s="6"/>
      <c r="P55" s="45"/>
      <c r="Q55" s="6"/>
      <c r="R55" s="6"/>
      <c r="S55" s="47"/>
      <c r="T55" s="47"/>
      <c r="U55" s="56"/>
      <c r="V55" s="47"/>
      <c r="W55" s="47"/>
      <c r="X55" s="47"/>
      <c r="Y55" s="58"/>
      <c r="Z55" s="6"/>
      <c r="AA55" s="6"/>
      <c r="AB55" s="6"/>
      <c r="AC55" s="6"/>
    </row>
    <row r="56" spans="1:29" x14ac:dyDescent="0.3">
      <c r="A56" s="6"/>
      <c r="B56" s="6"/>
      <c r="C56" s="6"/>
      <c r="D56" s="6"/>
      <c r="E56" s="1"/>
      <c r="F56" s="6"/>
      <c r="G56" s="6"/>
      <c r="H56" s="6"/>
      <c r="I56" s="6"/>
      <c r="J56" s="1"/>
      <c r="K56" s="6"/>
      <c r="L56" s="6"/>
      <c r="M56" s="6"/>
      <c r="N56" s="6"/>
      <c r="O56" s="6"/>
      <c r="P56" s="45"/>
      <c r="Q56" s="6"/>
      <c r="R56" s="6"/>
      <c r="S56" s="47"/>
      <c r="T56" s="47"/>
      <c r="U56" s="56"/>
      <c r="V56" s="47"/>
      <c r="W56" s="47"/>
      <c r="X56" s="47"/>
      <c r="Y56" s="58"/>
      <c r="Z56" s="6"/>
      <c r="AA56" s="6"/>
      <c r="AB56" s="6"/>
      <c r="AC56" s="6"/>
    </row>
    <row r="57" spans="1:29" x14ac:dyDescent="0.3">
      <c r="A57" s="6"/>
      <c r="B57" s="6"/>
      <c r="C57" s="6"/>
      <c r="D57" s="6"/>
      <c r="E57" s="1"/>
      <c r="F57" s="6"/>
      <c r="G57" s="6"/>
      <c r="H57" s="6"/>
      <c r="I57" s="6"/>
      <c r="J57" s="1"/>
      <c r="K57" s="6"/>
      <c r="L57" s="6"/>
      <c r="M57" s="6"/>
      <c r="N57" s="6"/>
      <c r="O57" s="6"/>
      <c r="P57" s="45"/>
      <c r="Q57" s="6"/>
      <c r="R57" s="6"/>
      <c r="S57" s="47"/>
      <c r="T57" s="47"/>
      <c r="U57" s="56"/>
      <c r="V57" s="47"/>
      <c r="W57" s="47"/>
      <c r="X57" s="47"/>
      <c r="Y57" s="58"/>
      <c r="Z57" s="6"/>
      <c r="AA57" s="6"/>
      <c r="AB57" s="6"/>
      <c r="AC57" s="6"/>
    </row>
    <row r="58" spans="1:29" x14ac:dyDescent="0.3">
      <c r="A58" s="6"/>
      <c r="B58" s="6"/>
      <c r="C58" s="6"/>
      <c r="D58" s="6"/>
      <c r="E58" s="1"/>
      <c r="F58" s="6"/>
      <c r="G58" s="6"/>
      <c r="H58" s="6"/>
      <c r="I58" s="6"/>
      <c r="J58" s="1"/>
      <c r="K58" s="6"/>
      <c r="L58" s="6"/>
      <c r="M58" s="6"/>
      <c r="N58" s="6"/>
      <c r="O58" s="6"/>
      <c r="P58" s="45"/>
      <c r="Q58" s="6"/>
      <c r="R58" s="6"/>
      <c r="S58" s="47"/>
      <c r="T58" s="47"/>
      <c r="U58" s="56"/>
      <c r="V58" s="47"/>
      <c r="W58" s="47"/>
      <c r="X58" s="47"/>
      <c r="Y58" s="58"/>
      <c r="Z58" s="6"/>
      <c r="AA58" s="6"/>
      <c r="AB58" s="6"/>
      <c r="AC58" s="6"/>
    </row>
    <row r="59" spans="1:29" x14ac:dyDescent="0.3">
      <c r="A59" s="6"/>
      <c r="B59" s="6"/>
      <c r="C59" s="6"/>
      <c r="D59" s="6"/>
      <c r="E59" s="1"/>
      <c r="F59" s="6"/>
      <c r="G59" s="6"/>
      <c r="H59" s="6"/>
      <c r="I59" s="6"/>
      <c r="J59" s="1"/>
      <c r="K59" s="6"/>
      <c r="L59" s="6"/>
      <c r="M59" s="6"/>
      <c r="N59" s="6"/>
      <c r="O59" s="6"/>
      <c r="P59" s="45"/>
      <c r="Q59" s="6"/>
      <c r="R59" s="6"/>
      <c r="S59" s="47"/>
      <c r="T59" s="47"/>
      <c r="U59" s="56"/>
      <c r="V59" s="47"/>
      <c r="W59" s="47"/>
      <c r="X59" s="47"/>
      <c r="Y59" s="58"/>
      <c r="Z59" s="6"/>
      <c r="AA59" s="6"/>
      <c r="AB59" s="6"/>
      <c r="AC59" s="6"/>
    </row>
    <row r="60" spans="1:29" x14ac:dyDescent="0.3">
      <c r="A60" s="6"/>
      <c r="B60" s="6"/>
      <c r="C60" s="6"/>
      <c r="D60" s="6"/>
      <c r="E60" s="1"/>
      <c r="F60" s="6"/>
      <c r="G60" s="6"/>
      <c r="H60" s="6"/>
      <c r="I60" s="6"/>
      <c r="J60" s="1"/>
      <c r="K60" s="6"/>
      <c r="L60" s="6"/>
      <c r="M60" s="6"/>
      <c r="N60" s="6"/>
      <c r="O60" s="6"/>
      <c r="P60" s="45"/>
      <c r="Q60" s="6"/>
      <c r="R60" s="6"/>
      <c r="S60" s="47"/>
      <c r="T60" s="47"/>
      <c r="U60" s="56"/>
      <c r="V60" s="47"/>
      <c r="W60" s="47"/>
      <c r="X60" s="47"/>
      <c r="Y60" s="58"/>
      <c r="Z60" s="6"/>
      <c r="AA60" s="6"/>
      <c r="AB60" s="6"/>
      <c r="AC60" s="6"/>
    </row>
    <row r="61" spans="1:29" x14ac:dyDescent="0.3">
      <c r="A61" s="6"/>
      <c r="B61" s="6"/>
      <c r="C61" s="6"/>
      <c r="D61" s="6"/>
      <c r="E61" s="1"/>
      <c r="F61" s="6"/>
      <c r="G61" s="6"/>
      <c r="H61" s="6"/>
      <c r="I61" s="6"/>
      <c r="J61" s="1"/>
      <c r="K61" s="6"/>
      <c r="L61" s="6"/>
      <c r="M61" s="6"/>
      <c r="N61" s="6"/>
      <c r="O61" s="6"/>
      <c r="P61" s="45"/>
      <c r="Q61" s="6"/>
      <c r="R61" s="6"/>
      <c r="S61" s="47"/>
      <c r="T61" s="47"/>
      <c r="U61" s="56"/>
      <c r="V61" s="47"/>
      <c r="W61" s="47"/>
      <c r="X61" s="47"/>
      <c r="Y61" s="58"/>
      <c r="Z61" s="6"/>
      <c r="AA61" s="6"/>
      <c r="AB61" s="6"/>
      <c r="AC61" s="6"/>
    </row>
    <row r="62" spans="1:29" x14ac:dyDescent="0.3">
      <c r="A62" s="6"/>
      <c r="B62" s="6"/>
      <c r="C62" s="6"/>
      <c r="D62" s="6"/>
      <c r="E62" s="1"/>
      <c r="F62" s="6"/>
      <c r="G62" s="6"/>
      <c r="H62" s="6"/>
      <c r="I62" s="6"/>
      <c r="J62" s="1"/>
      <c r="K62" s="6"/>
      <c r="L62" s="6"/>
      <c r="M62" s="6"/>
      <c r="N62" s="6"/>
      <c r="O62" s="6"/>
      <c r="P62" s="45"/>
      <c r="Q62" s="6"/>
      <c r="R62" s="6"/>
      <c r="S62" s="47"/>
      <c r="T62" s="47"/>
      <c r="U62" s="56"/>
      <c r="V62" s="47"/>
      <c r="W62" s="47"/>
      <c r="X62" s="47"/>
      <c r="Y62" s="58"/>
      <c r="Z62" s="6"/>
      <c r="AA62" s="6"/>
      <c r="AB62" s="6"/>
      <c r="AC62" s="6"/>
    </row>
    <row r="63" spans="1:29" x14ac:dyDescent="0.3">
      <c r="A63" s="6"/>
      <c r="B63" s="6"/>
      <c r="C63" s="6"/>
      <c r="D63" s="6"/>
      <c r="E63" s="1"/>
      <c r="F63" s="6"/>
      <c r="G63" s="6"/>
      <c r="H63" s="6"/>
      <c r="I63" s="6"/>
      <c r="J63" s="1"/>
      <c r="K63" s="6"/>
      <c r="L63" s="6"/>
      <c r="M63" s="6"/>
      <c r="N63" s="6"/>
      <c r="O63" s="6"/>
      <c r="P63" s="45"/>
      <c r="Q63" s="6"/>
      <c r="R63" s="6"/>
      <c r="S63" s="47"/>
      <c r="T63" s="47"/>
      <c r="U63" s="56"/>
      <c r="V63" s="47"/>
      <c r="W63" s="47"/>
      <c r="X63" s="47"/>
      <c r="Y63" s="58"/>
      <c r="Z63" s="6"/>
      <c r="AA63" s="6"/>
      <c r="AB63" s="6"/>
      <c r="AC63" s="6"/>
    </row>
    <row r="64" spans="1:29" x14ac:dyDescent="0.3">
      <c r="A64" s="6"/>
      <c r="B64" s="6"/>
      <c r="C64" s="6"/>
      <c r="D64" s="6"/>
      <c r="E64" s="1"/>
      <c r="F64" s="6"/>
      <c r="G64" s="6"/>
      <c r="H64" s="6"/>
      <c r="I64" s="6"/>
      <c r="J64" s="1"/>
      <c r="K64" s="6"/>
      <c r="L64" s="6"/>
      <c r="M64" s="6"/>
      <c r="N64" s="6"/>
      <c r="O64" s="6"/>
      <c r="P64" s="45"/>
      <c r="Q64" s="6"/>
      <c r="R64" s="6"/>
      <c r="S64" s="47"/>
      <c r="T64" s="47"/>
      <c r="U64" s="56"/>
      <c r="V64" s="47"/>
      <c r="W64" s="47"/>
      <c r="X64" s="47"/>
      <c r="Y64" s="58"/>
      <c r="Z64" s="6"/>
      <c r="AA64" s="6"/>
      <c r="AB64" s="6"/>
      <c r="AC64" s="6"/>
    </row>
    <row r="65" spans="1:29" x14ac:dyDescent="0.3">
      <c r="A65" s="6"/>
      <c r="B65" s="6"/>
      <c r="C65" s="6"/>
      <c r="D65" s="6"/>
      <c r="E65" s="1"/>
      <c r="F65" s="6"/>
      <c r="G65" s="6"/>
      <c r="H65" s="6"/>
      <c r="I65" s="6"/>
      <c r="J65" s="1"/>
      <c r="K65" s="6"/>
      <c r="L65" s="6"/>
      <c r="M65" s="6"/>
      <c r="N65" s="6"/>
      <c r="O65" s="6"/>
      <c r="P65" s="45"/>
      <c r="Q65" s="6"/>
      <c r="R65" s="6"/>
      <c r="S65" s="47"/>
      <c r="T65" s="47"/>
      <c r="U65" s="56"/>
      <c r="V65" s="47"/>
      <c r="W65" s="47"/>
      <c r="X65" s="47"/>
      <c r="Y65" s="58"/>
      <c r="Z65" s="6"/>
      <c r="AA65" s="6"/>
      <c r="AB65" s="6"/>
      <c r="AC65" s="6"/>
    </row>
    <row r="66" spans="1:29" x14ac:dyDescent="0.3">
      <c r="A66" s="6"/>
      <c r="B66" s="6"/>
      <c r="C66" s="6"/>
      <c r="D66" s="6"/>
      <c r="E66" s="1"/>
      <c r="F66" s="6"/>
      <c r="G66" s="6"/>
      <c r="H66" s="6"/>
      <c r="I66" s="6"/>
      <c r="J66" s="1"/>
      <c r="K66" s="6"/>
      <c r="L66" s="6"/>
      <c r="M66" s="6"/>
      <c r="N66" s="6"/>
      <c r="O66" s="6"/>
      <c r="P66" s="45"/>
      <c r="Q66" s="6"/>
      <c r="R66" s="6"/>
      <c r="S66" s="47"/>
      <c r="T66" s="47"/>
      <c r="U66" s="56"/>
      <c r="V66" s="47"/>
      <c r="W66" s="47"/>
      <c r="X66" s="47"/>
      <c r="Y66" s="58"/>
      <c r="Z66" s="6"/>
      <c r="AA66" s="6"/>
      <c r="AB66" s="6"/>
      <c r="AC66" s="6"/>
    </row>
    <row r="67" spans="1:29" x14ac:dyDescent="0.3">
      <c r="A67" s="6"/>
      <c r="B67" s="6"/>
      <c r="C67" s="6"/>
      <c r="D67" s="6"/>
      <c r="E67" s="1"/>
      <c r="F67" s="6"/>
      <c r="G67" s="6"/>
      <c r="H67" s="6"/>
      <c r="I67" s="6"/>
      <c r="J67" s="1"/>
      <c r="K67" s="6"/>
      <c r="L67" s="6"/>
      <c r="M67" s="6"/>
      <c r="N67" s="6"/>
      <c r="O67" s="6"/>
      <c r="P67" s="45"/>
      <c r="Q67" s="6"/>
      <c r="R67" s="6"/>
      <c r="S67" s="47"/>
      <c r="T67" s="47"/>
      <c r="U67" s="56"/>
      <c r="V67" s="47"/>
      <c r="W67" s="47"/>
      <c r="X67" s="47"/>
      <c r="Y67" s="58"/>
      <c r="Z67" s="6"/>
      <c r="AA67" s="6"/>
      <c r="AB67" s="6"/>
      <c r="AC67" s="6"/>
    </row>
    <row r="68" spans="1:29" x14ac:dyDescent="0.3">
      <c r="A68" s="6"/>
      <c r="B68" s="6"/>
      <c r="C68" s="6"/>
      <c r="D68" s="6"/>
      <c r="E68" s="1"/>
      <c r="F68" s="6"/>
      <c r="G68" s="6"/>
      <c r="H68" s="6"/>
      <c r="I68" s="6"/>
      <c r="J68" s="1"/>
      <c r="K68" s="6"/>
      <c r="L68" s="6"/>
      <c r="M68" s="6"/>
      <c r="N68" s="6"/>
      <c r="O68" s="6"/>
      <c r="P68" s="45"/>
      <c r="Q68" s="6"/>
      <c r="R68" s="6"/>
      <c r="S68" s="47"/>
      <c r="T68" s="47"/>
      <c r="U68" s="56"/>
      <c r="V68" s="47"/>
      <c r="W68" s="47"/>
      <c r="X68" s="47"/>
      <c r="Y68" s="58"/>
      <c r="Z68" s="6"/>
      <c r="AA68" s="6"/>
      <c r="AB68" s="6"/>
      <c r="AC68" s="6"/>
    </row>
    <row r="69" spans="1:29" x14ac:dyDescent="0.3">
      <c r="A69" s="6"/>
      <c r="B69" s="6"/>
      <c r="C69" s="6"/>
      <c r="D69" s="6"/>
      <c r="E69" s="1"/>
      <c r="F69" s="6"/>
      <c r="G69" s="6"/>
      <c r="H69" s="6"/>
      <c r="I69" s="6"/>
      <c r="J69" s="1"/>
      <c r="K69" s="6"/>
      <c r="L69" s="6"/>
      <c r="M69" s="6"/>
      <c r="N69" s="6"/>
      <c r="O69" s="6"/>
      <c r="P69" s="45"/>
      <c r="Q69" s="6"/>
      <c r="R69" s="6"/>
      <c r="S69" s="47"/>
      <c r="T69" s="47"/>
      <c r="U69" s="56"/>
      <c r="V69" s="47"/>
      <c r="W69" s="47"/>
      <c r="X69" s="47"/>
      <c r="Y69" s="58"/>
      <c r="Z69" s="6"/>
      <c r="AA69" s="6"/>
      <c r="AB69" s="6"/>
      <c r="AC69" s="6"/>
    </row>
    <row r="70" spans="1:29" x14ac:dyDescent="0.3">
      <c r="A70" s="6"/>
      <c r="B70" s="6"/>
      <c r="C70" s="6"/>
      <c r="D70" s="6"/>
      <c r="E70" s="1"/>
      <c r="F70" s="6"/>
      <c r="G70" s="6"/>
      <c r="H70" s="6"/>
      <c r="I70" s="6"/>
      <c r="J70" s="1"/>
      <c r="K70" s="6"/>
      <c r="L70" s="6"/>
      <c r="M70" s="6"/>
      <c r="N70" s="6"/>
      <c r="O70" s="6"/>
      <c r="P70" s="45"/>
      <c r="Q70" s="6"/>
      <c r="R70" s="6"/>
      <c r="S70" s="47"/>
      <c r="T70" s="47"/>
      <c r="U70" s="56"/>
      <c r="V70" s="47"/>
      <c r="W70" s="47"/>
      <c r="X70" s="47"/>
      <c r="Y70" s="58"/>
      <c r="Z70" s="6"/>
      <c r="AA70" s="6"/>
      <c r="AB70" s="6"/>
      <c r="AC70" s="6"/>
    </row>
    <row r="71" spans="1:29" x14ac:dyDescent="0.3">
      <c r="A71" s="6"/>
      <c r="B71" s="6"/>
      <c r="C71" s="6"/>
      <c r="D71" s="6"/>
      <c r="E71" s="1"/>
      <c r="F71" s="6"/>
      <c r="G71" s="6"/>
      <c r="H71" s="6"/>
      <c r="I71" s="6"/>
      <c r="J71" s="1"/>
      <c r="K71" s="6"/>
      <c r="L71" s="6"/>
      <c r="M71" s="6"/>
      <c r="N71" s="6"/>
      <c r="O71" s="6"/>
      <c r="P71" s="45"/>
      <c r="Q71" s="6"/>
      <c r="R71" s="6"/>
      <c r="S71" s="47"/>
      <c r="T71" s="47"/>
      <c r="U71" s="56"/>
      <c r="V71" s="47"/>
      <c r="W71" s="47"/>
      <c r="X71" s="47"/>
      <c r="Y71" s="58"/>
      <c r="Z71" s="6"/>
      <c r="AA71" s="6"/>
      <c r="AB71" s="6"/>
      <c r="AC71" s="6"/>
    </row>
    <row r="72" spans="1:29" x14ac:dyDescent="0.3">
      <c r="A72" s="6"/>
      <c r="B72" s="6"/>
      <c r="C72" s="6"/>
      <c r="D72" s="6"/>
      <c r="E72" s="1"/>
      <c r="F72" s="6"/>
      <c r="G72" s="6"/>
      <c r="H72" s="6"/>
      <c r="I72" s="6"/>
      <c r="J72" s="1"/>
      <c r="K72" s="6"/>
      <c r="L72" s="6"/>
      <c r="M72" s="6"/>
      <c r="N72" s="6"/>
      <c r="O72" s="6"/>
      <c r="P72" s="45"/>
      <c r="Q72" s="6"/>
      <c r="R72" s="6"/>
      <c r="S72" s="47"/>
      <c r="T72" s="47"/>
      <c r="U72" s="56"/>
      <c r="V72" s="47"/>
      <c r="W72" s="47"/>
      <c r="X72" s="47"/>
      <c r="Y72" s="58"/>
      <c r="Z72" s="6"/>
      <c r="AA72" s="6"/>
      <c r="AB72" s="6"/>
      <c r="AC72" s="6"/>
    </row>
    <row r="73" spans="1:29" x14ac:dyDescent="0.3">
      <c r="A73" s="6"/>
      <c r="B73" s="6"/>
      <c r="C73" s="6"/>
      <c r="D73" s="6"/>
      <c r="E73" s="1"/>
      <c r="F73" s="6"/>
      <c r="G73" s="6"/>
      <c r="H73" s="6"/>
      <c r="I73" s="6"/>
      <c r="J73" s="1"/>
      <c r="K73" s="6"/>
      <c r="L73" s="6"/>
      <c r="M73" s="6"/>
      <c r="N73" s="6"/>
      <c r="O73" s="6"/>
      <c r="P73" s="45"/>
      <c r="Q73" s="6"/>
      <c r="R73" s="6"/>
      <c r="S73" s="47"/>
      <c r="T73" s="47"/>
      <c r="U73" s="56"/>
      <c r="V73" s="47"/>
      <c r="W73" s="47"/>
      <c r="X73" s="47"/>
      <c r="Y73" s="58"/>
      <c r="Z73" s="6"/>
      <c r="AA73" s="6"/>
      <c r="AB73" s="6"/>
      <c r="AC73" s="6"/>
    </row>
    <row r="74" spans="1:29" x14ac:dyDescent="0.3">
      <c r="A74" s="6"/>
      <c r="B74" s="6"/>
      <c r="C74" s="6"/>
      <c r="D74" s="6"/>
      <c r="E74" s="1"/>
      <c r="F74" s="6"/>
      <c r="G74" s="6"/>
      <c r="H74" s="6"/>
      <c r="I74" s="6"/>
      <c r="J74" s="1"/>
      <c r="K74" s="6"/>
      <c r="L74" s="6"/>
      <c r="M74" s="6"/>
      <c r="N74" s="6"/>
      <c r="O74" s="6"/>
      <c r="P74" s="45"/>
      <c r="Q74" s="6"/>
      <c r="R74" s="6"/>
      <c r="S74" s="47"/>
      <c r="T74" s="47"/>
      <c r="U74" s="56"/>
      <c r="V74" s="47"/>
      <c r="W74" s="47"/>
      <c r="X74" s="47"/>
      <c r="Y74" s="58"/>
      <c r="Z74" s="6"/>
      <c r="AA74" s="6"/>
      <c r="AB74" s="6"/>
      <c r="AC74" s="6"/>
    </row>
    <row r="75" spans="1:29" x14ac:dyDescent="0.3">
      <c r="A75" s="6"/>
      <c r="B75" s="6"/>
      <c r="C75" s="6"/>
      <c r="D75" s="6"/>
      <c r="E75" s="1"/>
      <c r="F75" s="6"/>
      <c r="G75" s="6"/>
      <c r="H75" s="6"/>
      <c r="I75" s="43"/>
      <c r="J75" s="1"/>
      <c r="K75" s="6"/>
      <c r="L75" s="6"/>
      <c r="M75" s="6"/>
      <c r="N75" s="6"/>
      <c r="O75" s="6"/>
      <c r="P75" s="45"/>
      <c r="Q75" s="6"/>
      <c r="R75" s="6"/>
      <c r="S75" s="47"/>
      <c r="T75" s="47"/>
      <c r="U75" s="56"/>
      <c r="V75" s="47"/>
      <c r="W75" s="47"/>
      <c r="X75" s="47"/>
      <c r="Y75" s="58"/>
      <c r="Z75" s="6"/>
      <c r="AA75" s="6"/>
      <c r="AB75" s="6"/>
      <c r="AC75" s="6"/>
    </row>
    <row r="76" spans="1:29" x14ac:dyDescent="0.3">
      <c r="A76" s="6"/>
      <c r="B76" s="6"/>
      <c r="C76" s="6"/>
      <c r="D76" s="6"/>
      <c r="E76" s="1"/>
      <c r="F76" s="6"/>
      <c r="G76" s="6"/>
      <c r="H76" s="6"/>
      <c r="I76" s="6"/>
      <c r="J76" s="1"/>
      <c r="K76" s="6"/>
      <c r="L76" s="6"/>
      <c r="M76" s="6"/>
      <c r="N76" s="6"/>
      <c r="O76" s="6"/>
      <c r="P76" s="45"/>
      <c r="Q76" s="6"/>
      <c r="R76" s="6"/>
      <c r="S76" s="47"/>
      <c r="T76" s="47"/>
      <c r="U76" s="56"/>
      <c r="V76" s="47"/>
      <c r="W76" s="47"/>
      <c r="X76" s="47"/>
      <c r="Y76" s="58"/>
      <c r="Z76" s="6"/>
      <c r="AA76" s="6"/>
      <c r="AB76" s="6"/>
      <c r="AC76" s="6"/>
    </row>
    <row r="77" spans="1:29" x14ac:dyDescent="0.3">
      <c r="A77" s="6"/>
      <c r="B77" s="6"/>
      <c r="C77" s="6"/>
      <c r="D77" s="6"/>
      <c r="E77" s="1"/>
      <c r="F77" s="6"/>
      <c r="G77" s="6"/>
      <c r="H77" s="6"/>
      <c r="I77" s="6"/>
      <c r="J77" s="1"/>
      <c r="K77" s="6"/>
      <c r="L77" s="6"/>
      <c r="M77" s="6"/>
      <c r="N77" s="6"/>
      <c r="O77" s="6"/>
      <c r="P77" s="45"/>
      <c r="Q77" s="6"/>
      <c r="R77" s="6"/>
      <c r="S77" s="47"/>
      <c r="T77" s="47"/>
      <c r="U77" s="56"/>
      <c r="V77" s="47"/>
      <c r="W77" s="47"/>
      <c r="X77" s="47"/>
      <c r="Y77" s="58"/>
      <c r="Z77" s="6"/>
      <c r="AA77" s="6"/>
      <c r="AB77" s="6"/>
      <c r="AC77" s="6"/>
    </row>
    <row r="78" spans="1:29" x14ac:dyDescent="0.3">
      <c r="A78" s="6"/>
      <c r="B78" s="6"/>
      <c r="C78" s="6"/>
      <c r="D78" s="6"/>
      <c r="E78" s="1"/>
      <c r="F78" s="6"/>
      <c r="G78" s="6"/>
      <c r="H78" s="6"/>
      <c r="I78" s="6"/>
      <c r="J78" s="1"/>
      <c r="K78" s="6"/>
      <c r="L78" s="6"/>
      <c r="M78" s="6"/>
      <c r="N78" s="6"/>
      <c r="O78" s="6"/>
      <c r="P78" s="45"/>
      <c r="Q78" s="6"/>
      <c r="R78" s="6"/>
      <c r="S78" s="47"/>
      <c r="T78" s="47"/>
      <c r="U78" s="56"/>
      <c r="V78" s="47"/>
      <c r="W78" s="47"/>
      <c r="X78" s="47"/>
      <c r="Y78" s="58"/>
      <c r="Z78" s="6"/>
      <c r="AA78" s="6"/>
      <c r="AB78" s="6"/>
      <c r="AC78" s="6"/>
    </row>
    <row r="79" spans="1:29" x14ac:dyDescent="0.3">
      <c r="A79" s="6"/>
      <c r="B79" s="6"/>
      <c r="C79" s="6"/>
      <c r="D79" s="6"/>
      <c r="E79" s="1"/>
      <c r="F79" s="6"/>
      <c r="G79" s="6"/>
      <c r="H79" s="6"/>
      <c r="I79" s="6"/>
      <c r="J79" s="1"/>
      <c r="K79" s="6"/>
      <c r="L79" s="6"/>
      <c r="M79" s="6"/>
      <c r="N79" s="6"/>
      <c r="O79" s="6"/>
      <c r="P79" s="45"/>
      <c r="Q79" s="6"/>
      <c r="R79" s="6"/>
      <c r="S79" s="47"/>
      <c r="T79" s="47"/>
      <c r="U79" s="56"/>
      <c r="V79" s="47"/>
      <c r="W79" s="47"/>
      <c r="X79" s="47"/>
      <c r="Y79" s="58"/>
      <c r="Z79" s="6"/>
      <c r="AA79" s="6"/>
      <c r="AB79" s="6"/>
      <c r="AC79" s="6"/>
    </row>
    <row r="80" spans="1:29" x14ac:dyDescent="0.3">
      <c r="A80" s="6"/>
      <c r="B80" s="6"/>
      <c r="C80" s="6"/>
      <c r="D80" s="6"/>
      <c r="E80" s="1"/>
      <c r="F80" s="6"/>
      <c r="G80" s="6"/>
      <c r="H80" s="6"/>
      <c r="I80" s="6"/>
      <c r="J80" s="1"/>
      <c r="K80" s="6"/>
      <c r="L80" s="6"/>
      <c r="M80" s="6"/>
      <c r="N80" s="6"/>
      <c r="O80" s="6"/>
      <c r="P80" s="45"/>
      <c r="Q80" s="6"/>
      <c r="R80" s="6"/>
      <c r="S80" s="47"/>
      <c r="T80" s="47"/>
      <c r="U80" s="56"/>
      <c r="V80" s="47"/>
      <c r="W80" s="47"/>
      <c r="X80" s="47"/>
      <c r="Y80" s="58"/>
      <c r="Z80" s="6"/>
      <c r="AA80" s="6"/>
      <c r="AB80" s="6"/>
      <c r="AC80" s="6"/>
    </row>
    <row r="81" spans="1:29" x14ac:dyDescent="0.3">
      <c r="A81" s="6"/>
      <c r="B81" s="6"/>
      <c r="C81" s="6"/>
      <c r="D81" s="6"/>
      <c r="E81" s="1"/>
      <c r="F81" s="6"/>
      <c r="G81" s="6"/>
      <c r="H81" s="6"/>
      <c r="I81" s="6"/>
      <c r="J81" s="1"/>
      <c r="K81" s="6"/>
      <c r="L81" s="6"/>
      <c r="M81" s="6"/>
      <c r="N81" s="6"/>
      <c r="O81" s="6"/>
      <c r="P81" s="45"/>
      <c r="Q81" s="6"/>
      <c r="R81" s="6"/>
      <c r="S81" s="47"/>
      <c r="T81" s="47"/>
      <c r="U81" s="56"/>
      <c r="V81" s="47"/>
      <c r="W81" s="47"/>
      <c r="X81" s="47"/>
      <c r="Y81" s="58"/>
      <c r="Z81" s="6"/>
      <c r="AA81" s="6"/>
      <c r="AB81" s="6"/>
      <c r="AC81" s="6"/>
    </row>
    <row r="82" spans="1:29" x14ac:dyDescent="0.3">
      <c r="A82" s="6"/>
      <c r="B82" s="6"/>
      <c r="C82" s="6"/>
      <c r="D82" s="6"/>
      <c r="E82" s="1"/>
      <c r="F82" s="6"/>
      <c r="G82" s="6"/>
      <c r="H82" s="6"/>
      <c r="I82" s="6"/>
      <c r="J82" s="1"/>
      <c r="K82" s="6"/>
      <c r="L82" s="6"/>
      <c r="M82" s="6"/>
      <c r="N82" s="6"/>
      <c r="O82" s="6"/>
      <c r="P82" s="45"/>
      <c r="Q82" s="6"/>
      <c r="R82" s="6"/>
      <c r="S82" s="47"/>
      <c r="T82" s="47"/>
      <c r="U82" s="56"/>
      <c r="V82" s="47"/>
      <c r="W82" s="47"/>
      <c r="X82" s="47"/>
      <c r="Y82" s="58"/>
      <c r="Z82" s="6"/>
      <c r="AA82" s="6"/>
      <c r="AB82" s="6"/>
      <c r="AC82" s="6"/>
    </row>
    <row r="83" spans="1:29" x14ac:dyDescent="0.3">
      <c r="A83" s="6"/>
      <c r="B83" s="6"/>
      <c r="C83" s="6"/>
      <c r="D83" s="6"/>
      <c r="E83" s="1"/>
      <c r="F83" s="6"/>
      <c r="G83" s="6"/>
      <c r="H83" s="6"/>
      <c r="I83" s="6"/>
      <c r="J83" s="1"/>
      <c r="K83" s="6"/>
      <c r="L83" s="6"/>
      <c r="M83" s="6"/>
      <c r="N83" s="6"/>
      <c r="O83" s="6"/>
      <c r="P83" s="45"/>
      <c r="Q83" s="6"/>
      <c r="R83" s="6"/>
      <c r="S83" s="47"/>
      <c r="T83" s="47"/>
      <c r="U83" s="56"/>
      <c r="V83" s="47"/>
      <c r="W83" s="47"/>
      <c r="X83" s="47"/>
      <c r="Y83" s="58"/>
      <c r="Z83" s="6"/>
      <c r="AA83" s="6"/>
      <c r="AB83" s="6"/>
      <c r="AC83" s="6"/>
    </row>
    <row r="84" spans="1:29" x14ac:dyDescent="0.3">
      <c r="A84" s="6"/>
      <c r="B84" s="6"/>
      <c r="C84" s="6"/>
      <c r="D84" s="6"/>
      <c r="E84" s="1"/>
      <c r="F84" s="6"/>
      <c r="G84" s="6"/>
      <c r="H84" s="6"/>
      <c r="I84" s="6"/>
      <c r="J84" s="1"/>
      <c r="K84" s="6"/>
      <c r="L84" s="6"/>
      <c r="M84" s="6"/>
      <c r="N84" s="6"/>
      <c r="O84" s="6"/>
      <c r="P84" s="45"/>
      <c r="Q84" s="6"/>
      <c r="R84" s="6"/>
      <c r="S84" s="47"/>
      <c r="T84" s="47"/>
      <c r="U84" s="56"/>
      <c r="V84" s="47"/>
      <c r="W84" s="47"/>
      <c r="X84" s="47"/>
      <c r="Y84" s="58"/>
      <c r="Z84" s="6"/>
      <c r="AA84" s="6"/>
      <c r="AB84" s="6"/>
      <c r="AC84" s="6"/>
    </row>
    <row r="85" spans="1:29" x14ac:dyDescent="0.3">
      <c r="A85" s="6"/>
      <c r="B85" s="6"/>
      <c r="C85" s="6"/>
      <c r="D85" s="6"/>
      <c r="E85" s="1"/>
      <c r="F85" s="6"/>
      <c r="G85" s="6"/>
      <c r="H85" s="6"/>
      <c r="I85" s="6"/>
      <c r="J85" s="1"/>
      <c r="K85" s="6"/>
      <c r="L85" s="6"/>
      <c r="M85" s="6"/>
      <c r="N85" s="6"/>
      <c r="O85" s="6"/>
      <c r="P85" s="45"/>
      <c r="Q85" s="6"/>
      <c r="R85" s="6"/>
      <c r="S85" s="47"/>
      <c r="T85" s="47"/>
      <c r="U85" s="56"/>
      <c r="V85" s="47"/>
      <c r="W85" s="47"/>
      <c r="X85" s="47"/>
      <c r="Y85" s="58"/>
      <c r="Z85" s="6"/>
      <c r="AA85" s="6"/>
      <c r="AB85" s="6"/>
      <c r="AC85" s="6"/>
    </row>
    <row r="86" spans="1:29" x14ac:dyDescent="0.3">
      <c r="A86" s="6"/>
      <c r="B86" s="6"/>
      <c r="C86" s="6"/>
      <c r="D86" s="6"/>
      <c r="E86" s="1"/>
      <c r="F86" s="6"/>
      <c r="G86" s="6"/>
      <c r="H86" s="6"/>
      <c r="I86" s="6"/>
      <c r="J86" s="1"/>
      <c r="K86" s="6"/>
      <c r="L86" s="6"/>
      <c r="M86" s="6"/>
      <c r="N86" s="6"/>
      <c r="O86" s="6"/>
      <c r="P86" s="45"/>
      <c r="Q86" s="6"/>
      <c r="R86" s="6"/>
      <c r="S86" s="47"/>
      <c r="T86" s="47"/>
      <c r="U86" s="56"/>
      <c r="V86" s="47"/>
      <c r="W86" s="47"/>
      <c r="X86" s="47"/>
      <c r="Y86" s="58"/>
      <c r="Z86" s="6"/>
      <c r="AA86" s="6"/>
      <c r="AB86" s="6"/>
      <c r="AC86" s="6"/>
    </row>
    <row r="87" spans="1:29" x14ac:dyDescent="0.3">
      <c r="A87" s="6"/>
      <c r="B87" s="6"/>
      <c r="C87" s="6"/>
      <c r="D87" s="6"/>
      <c r="E87" s="1"/>
      <c r="F87" s="6"/>
      <c r="G87" s="6"/>
      <c r="H87" s="6"/>
      <c r="I87" s="6"/>
      <c r="J87" s="1"/>
      <c r="K87" s="6"/>
      <c r="L87" s="6"/>
      <c r="M87" s="6"/>
      <c r="N87" s="6"/>
      <c r="O87" s="6"/>
      <c r="P87" s="45"/>
      <c r="Q87" s="6"/>
      <c r="R87" s="6"/>
      <c r="S87" s="47"/>
      <c r="T87" s="47"/>
      <c r="U87" s="56"/>
      <c r="V87" s="47"/>
      <c r="W87" s="47"/>
      <c r="X87" s="47"/>
      <c r="Y87" s="58"/>
      <c r="Z87" s="6"/>
      <c r="AA87" s="6"/>
      <c r="AB87" s="6"/>
      <c r="AC87" s="6"/>
    </row>
    <row r="88" spans="1:29" x14ac:dyDescent="0.3">
      <c r="A88" s="6"/>
      <c r="B88" s="6"/>
      <c r="C88" s="6"/>
      <c r="D88" s="6"/>
      <c r="E88" s="1"/>
      <c r="F88" s="6"/>
      <c r="G88" s="6"/>
      <c r="H88" s="6"/>
      <c r="I88" s="6"/>
      <c r="J88" s="1"/>
      <c r="K88" s="6"/>
      <c r="L88" s="6"/>
      <c r="M88" s="6"/>
      <c r="N88" s="6"/>
      <c r="O88" s="6"/>
      <c r="P88" s="45"/>
      <c r="Q88" s="6"/>
      <c r="R88" s="6"/>
      <c r="S88" s="47"/>
      <c r="T88" s="47"/>
      <c r="U88" s="56"/>
      <c r="V88" s="47"/>
      <c r="W88" s="47"/>
      <c r="X88" s="47"/>
      <c r="Y88" s="58"/>
      <c r="Z88" s="6"/>
      <c r="AA88" s="6"/>
      <c r="AB88" s="6"/>
      <c r="AC88" s="6"/>
    </row>
    <row r="89" spans="1:29" x14ac:dyDescent="0.3">
      <c r="A89" s="6"/>
      <c r="B89" s="6"/>
      <c r="C89" s="6"/>
      <c r="D89" s="6"/>
      <c r="E89" s="1"/>
      <c r="F89" s="6"/>
      <c r="G89" s="6"/>
      <c r="H89" s="6"/>
      <c r="I89" s="6"/>
      <c r="J89" s="1"/>
      <c r="K89" s="6"/>
      <c r="L89" s="6"/>
      <c r="M89" s="6"/>
      <c r="N89" s="6"/>
      <c r="O89" s="6"/>
      <c r="P89" s="45"/>
      <c r="Q89" s="6"/>
      <c r="R89" s="6"/>
      <c r="S89" s="47"/>
      <c r="T89" s="47"/>
      <c r="U89" s="56"/>
      <c r="V89" s="47"/>
      <c r="W89" s="47"/>
      <c r="X89" s="47"/>
      <c r="Y89" s="58"/>
      <c r="Z89" s="6"/>
      <c r="AA89" s="6"/>
      <c r="AB89" s="6"/>
      <c r="AC89" s="6"/>
    </row>
    <row r="90" spans="1:29" x14ac:dyDescent="0.3">
      <c r="A90" s="6"/>
      <c r="B90" s="6"/>
      <c r="C90" s="6"/>
      <c r="D90" s="6"/>
      <c r="E90" s="1"/>
      <c r="F90" s="6"/>
      <c r="G90" s="6"/>
      <c r="H90" s="6"/>
      <c r="I90" s="6"/>
      <c r="J90" s="1"/>
      <c r="K90" s="6"/>
      <c r="L90" s="6"/>
      <c r="M90" s="6"/>
      <c r="N90" s="6"/>
      <c r="O90" s="6"/>
      <c r="P90" s="45"/>
      <c r="Q90" s="6"/>
      <c r="R90" s="6"/>
      <c r="S90" s="47"/>
      <c r="T90" s="47"/>
      <c r="U90" s="56"/>
      <c r="V90" s="47"/>
      <c r="W90" s="47"/>
      <c r="X90" s="47"/>
      <c r="Y90" s="58"/>
      <c r="Z90" s="6"/>
      <c r="AA90" s="6"/>
      <c r="AB90" s="6"/>
      <c r="AC90" s="6"/>
    </row>
    <row r="91" spans="1:29" x14ac:dyDescent="0.3">
      <c r="A91" s="6"/>
      <c r="B91" s="6"/>
      <c r="C91" s="6"/>
      <c r="D91" s="6"/>
      <c r="E91" s="1"/>
      <c r="F91" s="6"/>
      <c r="G91" s="6"/>
      <c r="H91" s="6"/>
      <c r="I91" s="6"/>
      <c r="J91" s="1"/>
      <c r="K91" s="6"/>
      <c r="L91" s="6"/>
      <c r="M91" s="6"/>
      <c r="N91" s="6"/>
      <c r="O91" s="6"/>
      <c r="P91" s="45"/>
      <c r="Q91" s="6"/>
      <c r="R91" s="6"/>
      <c r="S91" s="47"/>
      <c r="T91" s="47"/>
      <c r="U91" s="56"/>
      <c r="V91" s="47"/>
      <c r="W91" s="47"/>
      <c r="X91" s="47"/>
      <c r="Y91" s="58"/>
      <c r="Z91" s="6"/>
      <c r="AA91" s="6"/>
      <c r="AB91" s="6"/>
      <c r="AC91" s="6"/>
    </row>
    <row r="92" spans="1:29" x14ac:dyDescent="0.3">
      <c r="A92" s="6"/>
      <c r="B92" s="6"/>
      <c r="C92" s="6"/>
      <c r="D92" s="6"/>
      <c r="E92" s="1"/>
      <c r="F92" s="6"/>
      <c r="G92" s="6"/>
      <c r="H92" s="6"/>
      <c r="I92" s="6"/>
      <c r="J92" s="1"/>
      <c r="K92" s="6"/>
      <c r="L92" s="6"/>
      <c r="M92" s="6"/>
      <c r="N92" s="6"/>
      <c r="O92" s="6"/>
      <c r="P92" s="45"/>
      <c r="Q92" s="6"/>
      <c r="R92" s="6"/>
      <c r="S92" s="47"/>
      <c r="T92" s="47"/>
      <c r="U92" s="56"/>
      <c r="V92" s="47"/>
      <c r="W92" s="47"/>
      <c r="X92" s="47"/>
      <c r="Y92" s="58"/>
      <c r="Z92" s="6"/>
      <c r="AA92" s="6"/>
      <c r="AB92" s="6"/>
      <c r="AC92" s="6"/>
    </row>
    <row r="93" spans="1:29" x14ac:dyDescent="0.3">
      <c r="A93" s="6"/>
      <c r="B93" s="6"/>
      <c r="C93" s="6"/>
      <c r="D93" s="6"/>
      <c r="E93" s="1"/>
      <c r="F93" s="6"/>
      <c r="G93" s="6"/>
      <c r="H93" s="6"/>
      <c r="I93" s="6"/>
      <c r="J93" s="1"/>
      <c r="K93" s="6"/>
      <c r="L93" s="6"/>
      <c r="M93" s="6"/>
      <c r="N93" s="6"/>
      <c r="O93" s="6"/>
      <c r="P93" s="45"/>
      <c r="Q93" s="6"/>
      <c r="R93" s="6"/>
      <c r="S93" s="47"/>
      <c r="T93" s="47"/>
      <c r="U93" s="56"/>
      <c r="V93" s="47"/>
      <c r="W93" s="47"/>
      <c r="X93" s="47"/>
      <c r="Y93" s="58"/>
      <c r="Z93" s="6"/>
      <c r="AA93" s="6"/>
      <c r="AB93" s="6"/>
      <c r="AC93" s="6"/>
    </row>
    <row r="94" spans="1:29" x14ac:dyDescent="0.3">
      <c r="A94" s="6"/>
      <c r="B94" s="6"/>
      <c r="C94" s="6"/>
      <c r="D94" s="6"/>
      <c r="E94" s="1"/>
      <c r="F94" s="6"/>
      <c r="G94" s="6"/>
      <c r="H94" s="6"/>
      <c r="I94" s="6"/>
      <c r="J94" s="1"/>
      <c r="K94" s="6"/>
      <c r="L94" s="6"/>
      <c r="M94" s="6"/>
      <c r="N94" s="6"/>
      <c r="O94" s="6"/>
      <c r="P94" s="45"/>
      <c r="Q94" s="6"/>
      <c r="R94" s="6"/>
      <c r="S94" s="47"/>
      <c r="T94" s="47"/>
      <c r="U94" s="56"/>
      <c r="V94" s="47"/>
      <c r="W94" s="47"/>
      <c r="X94" s="47"/>
      <c r="Y94" s="58"/>
      <c r="Z94" s="6"/>
      <c r="AA94" s="6"/>
      <c r="AB94" s="6"/>
      <c r="AC94" s="6"/>
    </row>
    <row r="95" spans="1:29" x14ac:dyDescent="0.3">
      <c r="A95" s="6"/>
      <c r="B95" s="6"/>
      <c r="C95" s="6"/>
      <c r="D95" s="6"/>
      <c r="E95" s="1"/>
      <c r="F95" s="6"/>
      <c r="G95" s="6"/>
      <c r="H95" s="6"/>
      <c r="I95" s="6"/>
      <c r="J95" s="1"/>
      <c r="K95" s="6"/>
      <c r="L95" s="6"/>
      <c r="M95" s="6"/>
      <c r="N95" s="6"/>
      <c r="O95" s="6"/>
      <c r="P95" s="45"/>
      <c r="Q95" s="6"/>
      <c r="R95" s="6"/>
      <c r="S95" s="47"/>
      <c r="T95" s="47"/>
      <c r="U95" s="56"/>
      <c r="V95" s="47"/>
      <c r="W95" s="47"/>
      <c r="X95" s="47"/>
      <c r="Y95" s="58"/>
      <c r="Z95" s="6"/>
      <c r="AA95" s="6"/>
      <c r="AB95" s="6"/>
      <c r="AC95" s="6"/>
    </row>
    <row r="96" spans="1:29" x14ac:dyDescent="0.3">
      <c r="A96" s="6"/>
      <c r="B96" s="6"/>
      <c r="C96" s="6"/>
      <c r="D96" s="6"/>
      <c r="E96" s="1"/>
      <c r="F96" s="6"/>
      <c r="G96" s="6"/>
      <c r="H96" s="6"/>
      <c r="I96" s="6"/>
      <c r="J96" s="1"/>
      <c r="K96" s="6"/>
      <c r="L96" s="6"/>
      <c r="M96" s="6"/>
      <c r="N96" s="6"/>
      <c r="O96" s="6"/>
      <c r="P96" s="45"/>
      <c r="Q96" s="6"/>
      <c r="R96" s="6"/>
      <c r="S96" s="47"/>
      <c r="T96" s="47"/>
      <c r="U96" s="56"/>
      <c r="V96" s="47"/>
      <c r="W96" s="47"/>
      <c r="X96" s="47"/>
      <c r="Y96" s="58"/>
      <c r="Z96" s="6"/>
      <c r="AA96" s="6"/>
      <c r="AB96" s="6"/>
      <c r="AC96" s="6"/>
    </row>
    <row r="97" spans="1:29" x14ac:dyDescent="0.3">
      <c r="A97" s="6"/>
      <c r="B97" s="6"/>
      <c r="C97" s="6"/>
      <c r="D97" s="6"/>
      <c r="E97" s="1"/>
      <c r="F97" s="6"/>
      <c r="G97" s="6"/>
      <c r="H97" s="6"/>
      <c r="I97" s="6"/>
      <c r="J97" s="1"/>
      <c r="K97" s="6"/>
      <c r="L97" s="6"/>
      <c r="M97" s="6"/>
      <c r="N97" s="6"/>
      <c r="O97" s="6"/>
      <c r="P97" s="45"/>
      <c r="Q97" s="6"/>
      <c r="R97" s="6"/>
      <c r="S97" s="47"/>
      <c r="T97" s="47"/>
      <c r="U97" s="56"/>
      <c r="V97" s="47"/>
      <c r="W97" s="47"/>
      <c r="X97" s="47"/>
      <c r="Y97" s="58"/>
      <c r="Z97" s="6"/>
      <c r="AA97" s="6"/>
      <c r="AB97" s="6"/>
      <c r="AC97" s="6"/>
    </row>
    <row r="98" spans="1:29" x14ac:dyDescent="0.3">
      <c r="A98" s="6"/>
      <c r="B98" s="6"/>
      <c r="C98" s="6"/>
      <c r="D98" s="6"/>
      <c r="E98" s="1"/>
      <c r="F98" s="6"/>
      <c r="G98" s="6"/>
      <c r="H98" s="6"/>
      <c r="I98" s="6"/>
      <c r="J98" s="1"/>
      <c r="K98" s="6"/>
      <c r="L98" s="6"/>
      <c r="M98" s="6"/>
      <c r="N98" s="6"/>
      <c r="O98" s="6"/>
      <c r="P98" s="45"/>
      <c r="Q98" s="6"/>
      <c r="R98" s="6"/>
      <c r="S98" s="47"/>
      <c r="T98" s="47"/>
      <c r="U98" s="56"/>
      <c r="V98" s="47"/>
      <c r="W98" s="47"/>
      <c r="X98" s="47"/>
      <c r="Y98" s="58"/>
      <c r="Z98" s="6"/>
      <c r="AA98" s="6"/>
      <c r="AB98" s="6"/>
      <c r="AC98" s="6"/>
    </row>
    <row r="99" spans="1:29" x14ac:dyDescent="0.3">
      <c r="A99" s="6"/>
      <c r="B99" s="6"/>
      <c r="C99" s="6"/>
      <c r="D99" s="6"/>
      <c r="E99" s="1"/>
      <c r="F99" s="6"/>
      <c r="G99" s="6"/>
      <c r="H99" s="6"/>
      <c r="I99" s="6"/>
      <c r="J99" s="1"/>
      <c r="K99" s="6"/>
      <c r="L99" s="6"/>
      <c r="M99" s="6"/>
      <c r="N99" s="6"/>
      <c r="O99" s="6"/>
      <c r="P99" s="45"/>
      <c r="Q99" s="6"/>
      <c r="R99" s="6"/>
      <c r="S99" s="47"/>
      <c r="T99" s="47"/>
      <c r="U99" s="56"/>
      <c r="V99" s="47"/>
      <c r="W99" s="47"/>
      <c r="X99" s="47"/>
      <c r="Y99" s="58"/>
      <c r="Z99" s="6"/>
      <c r="AA99" s="6"/>
      <c r="AB99" s="6"/>
      <c r="AC99" s="6"/>
    </row>
    <row r="100" spans="1:29" x14ac:dyDescent="0.3">
      <c r="A100" s="6"/>
      <c r="B100" s="6"/>
      <c r="C100" s="6"/>
      <c r="D100" s="6"/>
      <c r="E100" s="1"/>
      <c r="F100" s="6"/>
      <c r="G100" s="6"/>
      <c r="H100" s="6"/>
      <c r="I100" s="6"/>
      <c r="J100" s="1"/>
      <c r="K100" s="6"/>
      <c r="L100" s="6"/>
      <c r="M100" s="6"/>
      <c r="N100" s="6"/>
      <c r="O100" s="6"/>
      <c r="P100" s="45"/>
      <c r="Q100" s="6"/>
      <c r="R100" s="6"/>
      <c r="S100" s="47"/>
      <c r="T100" s="47"/>
      <c r="U100" s="56"/>
      <c r="V100" s="47"/>
      <c r="W100" s="47"/>
      <c r="X100" s="47"/>
      <c r="Y100" s="58"/>
      <c r="Z100" s="6"/>
      <c r="AA100" s="6"/>
      <c r="AB100" s="6"/>
      <c r="AC100" s="6"/>
    </row>
    <row r="101" spans="1:29" x14ac:dyDescent="0.3">
      <c r="A101" s="6"/>
      <c r="B101" s="6"/>
      <c r="C101" s="6"/>
      <c r="D101" s="6"/>
      <c r="E101" s="1"/>
      <c r="F101" s="6"/>
      <c r="G101" s="6"/>
      <c r="H101" s="6"/>
      <c r="I101" s="6"/>
      <c r="J101" s="1"/>
      <c r="K101" s="6"/>
      <c r="L101" s="6"/>
      <c r="M101" s="6"/>
      <c r="N101" s="6"/>
      <c r="O101" s="6"/>
      <c r="P101" s="52"/>
      <c r="Q101" s="15"/>
      <c r="R101" s="15"/>
      <c r="S101" s="53"/>
      <c r="T101" s="53"/>
      <c r="U101" s="60"/>
      <c r="V101" s="53"/>
      <c r="W101" s="53"/>
      <c r="X101" s="53"/>
      <c r="Y101" s="58"/>
      <c r="Z101" s="6"/>
      <c r="AA101" s="6"/>
      <c r="AB101" s="6"/>
      <c r="AC101" s="6"/>
    </row>
    <row r="102" spans="1:29" ht="11.4" customHeight="1" x14ac:dyDescent="0.3">
      <c r="A102" s="6"/>
      <c r="B102" s="6"/>
      <c r="C102" s="6"/>
      <c r="D102" s="6"/>
      <c r="E102" s="1"/>
      <c r="F102" s="6"/>
      <c r="G102" s="6"/>
      <c r="H102" s="6"/>
      <c r="I102" s="6"/>
      <c r="J102" s="1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1"/>
      <c r="Z102" s="1"/>
      <c r="AA102" s="1"/>
      <c r="AB102" s="1"/>
      <c r="AC102" s="1"/>
    </row>
    <row r="103" spans="1:29" hidden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idden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idden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idden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idden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idden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idden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idden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idden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idden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idden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idden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</sheetData>
  <mergeCells count="6">
    <mergeCell ref="A1:D1"/>
    <mergeCell ref="F1:I1"/>
    <mergeCell ref="K1:N1"/>
    <mergeCell ref="Z1:AC1"/>
    <mergeCell ref="P1:S1"/>
    <mergeCell ref="U1:X1"/>
  </mergeCells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65BB2-88BA-4B70-AF36-7921839E3D0C}">
  <dimension ref="A1:G139"/>
  <sheetViews>
    <sheetView topLeftCell="A3" zoomScale="48" workbookViewId="0"/>
  </sheetViews>
  <sheetFormatPr baseColWidth="10" defaultRowHeight="14.4" x14ac:dyDescent="0.3"/>
  <cols>
    <col min="1" max="1" width="46.109375" style="62" customWidth="1"/>
    <col min="2" max="8" width="30.109375" customWidth="1"/>
  </cols>
  <sheetData>
    <row r="1" spans="1:7" x14ac:dyDescent="0.3">
      <c r="A1" s="62" t="s">
        <v>603</v>
      </c>
      <c r="B1" t="s">
        <v>604</v>
      </c>
      <c r="C1" t="s">
        <v>605</v>
      </c>
      <c r="D1" t="s">
        <v>606</v>
      </c>
      <c r="E1" t="s">
        <v>607</v>
      </c>
      <c r="F1" t="s">
        <v>608</v>
      </c>
      <c r="G1" t="s">
        <v>609</v>
      </c>
    </row>
    <row r="2" spans="1:7" ht="141.6" customHeight="1" x14ac:dyDescent="0.3">
      <c r="A2" s="62" t="s">
        <v>549</v>
      </c>
      <c r="B2" t="e" vm="1">
        <v>#VALUE!</v>
      </c>
      <c r="C2" t="e" vm="2">
        <v>#VALUE!</v>
      </c>
      <c r="D2" t="e" vm="3">
        <v>#VALUE!</v>
      </c>
    </row>
    <row r="3" spans="1:7" ht="141.6" customHeight="1" x14ac:dyDescent="0.3">
      <c r="A3" s="62" t="s">
        <v>550</v>
      </c>
      <c r="B3" t="e" vm="4">
        <v>#VALUE!</v>
      </c>
      <c r="C3" t="e" vm="5">
        <v>#VALUE!</v>
      </c>
      <c r="D3" t="e" vm="6">
        <v>#VALUE!</v>
      </c>
    </row>
    <row r="4" spans="1:7" ht="141.6" customHeight="1" x14ac:dyDescent="0.3">
      <c r="A4" s="62" t="s">
        <v>551</v>
      </c>
      <c r="B4" t="e" vm="7">
        <v>#VALUE!</v>
      </c>
      <c r="C4" t="e" vm="8">
        <v>#VALUE!</v>
      </c>
      <c r="D4" t="e" vm="9">
        <v>#VALUE!</v>
      </c>
      <c r="E4" t="e" vm="10">
        <v>#VALUE!</v>
      </c>
    </row>
    <row r="5" spans="1:7" ht="141.6" customHeight="1" x14ac:dyDescent="0.3">
      <c r="A5" s="62" t="s">
        <v>552</v>
      </c>
      <c r="B5" t="e" vm="11">
        <v>#VALUE!</v>
      </c>
      <c r="C5" t="e" vm="12">
        <v>#VALUE!</v>
      </c>
      <c r="D5" t="e" vm="13">
        <v>#VALUE!</v>
      </c>
    </row>
    <row r="6" spans="1:7" ht="141.6" customHeight="1" x14ac:dyDescent="0.3">
      <c r="A6" s="62" t="s">
        <v>553</v>
      </c>
    </row>
    <row r="7" spans="1:7" ht="141.6" customHeight="1" x14ac:dyDescent="0.3">
      <c r="A7" s="62" t="s">
        <v>554</v>
      </c>
      <c r="B7" t="e" vm="14">
        <v>#VALUE!</v>
      </c>
      <c r="C7" t="e" vm="15">
        <v>#VALUE!</v>
      </c>
    </row>
    <row r="8" spans="1:7" ht="141.6" customHeight="1" x14ac:dyDescent="0.3">
      <c r="A8" s="62" t="s">
        <v>555</v>
      </c>
    </row>
    <row r="9" spans="1:7" ht="141.6" customHeight="1" x14ac:dyDescent="0.3">
      <c r="A9" s="62" t="s">
        <v>556</v>
      </c>
    </row>
    <row r="10" spans="1:7" ht="141.6" customHeight="1" x14ac:dyDescent="0.3">
      <c r="A10" s="62" t="s">
        <v>557</v>
      </c>
    </row>
    <row r="11" spans="1:7" ht="141.6" customHeight="1" x14ac:dyDescent="0.3">
      <c r="A11" s="62" t="s">
        <v>558</v>
      </c>
    </row>
    <row r="12" spans="1:7" ht="141.6" customHeight="1" x14ac:dyDescent="0.3">
      <c r="A12" s="62" t="s">
        <v>559</v>
      </c>
    </row>
    <row r="13" spans="1:7" ht="141.6" customHeight="1" x14ac:dyDescent="0.3">
      <c r="A13" s="62" t="s">
        <v>560</v>
      </c>
    </row>
    <row r="14" spans="1:7" ht="141.6" customHeight="1" x14ac:dyDescent="0.3">
      <c r="A14" s="62" t="s">
        <v>561</v>
      </c>
    </row>
    <row r="15" spans="1:7" ht="141.6" customHeight="1" x14ac:dyDescent="0.3">
      <c r="A15" s="62" t="s">
        <v>562</v>
      </c>
    </row>
    <row r="16" spans="1:7" ht="141.6" customHeight="1" x14ac:dyDescent="0.3">
      <c r="A16" s="62" t="s">
        <v>563</v>
      </c>
    </row>
    <row r="17" spans="1:1" ht="141.6" customHeight="1" x14ac:dyDescent="0.3">
      <c r="A17" s="62" t="s">
        <v>564</v>
      </c>
    </row>
    <row r="18" spans="1:1" ht="141.6" customHeight="1" x14ac:dyDescent="0.3">
      <c r="A18" s="62" t="s">
        <v>565</v>
      </c>
    </row>
    <row r="19" spans="1:1" ht="141.6" customHeight="1" x14ac:dyDescent="0.3">
      <c r="A19" s="62" t="s">
        <v>566</v>
      </c>
    </row>
    <row r="20" spans="1:1" ht="141.6" customHeight="1" x14ac:dyDescent="0.3">
      <c r="A20" s="62" t="s">
        <v>77</v>
      </c>
    </row>
    <row r="21" spans="1:1" ht="141.6" customHeight="1" x14ac:dyDescent="0.3">
      <c r="A21" s="62" t="s">
        <v>567</v>
      </c>
    </row>
    <row r="22" spans="1:1" ht="141.6" customHeight="1" x14ac:dyDescent="0.3">
      <c r="A22" s="62" t="s">
        <v>80</v>
      </c>
    </row>
    <row r="23" spans="1:1" ht="141.6" customHeight="1" x14ac:dyDescent="0.3">
      <c r="A23" s="62" t="s">
        <v>85</v>
      </c>
    </row>
    <row r="24" spans="1:1" ht="141.6" customHeight="1" x14ac:dyDescent="0.3">
      <c r="A24" s="62" t="s">
        <v>81</v>
      </c>
    </row>
    <row r="25" spans="1:1" ht="141.6" customHeight="1" x14ac:dyDescent="0.3">
      <c r="A25" s="62" t="s">
        <v>82</v>
      </c>
    </row>
    <row r="26" spans="1:1" ht="141.6" customHeight="1" x14ac:dyDescent="0.3">
      <c r="A26" s="62" t="s">
        <v>568</v>
      </c>
    </row>
    <row r="27" spans="1:1" ht="141.6" customHeight="1" x14ac:dyDescent="0.3">
      <c r="A27" s="62" t="s">
        <v>83</v>
      </c>
    </row>
    <row r="28" spans="1:1" ht="141.6" customHeight="1" x14ac:dyDescent="0.3">
      <c r="A28" s="62" t="s">
        <v>84</v>
      </c>
    </row>
    <row r="29" spans="1:1" ht="141.6" customHeight="1" x14ac:dyDescent="0.3">
      <c r="A29" s="62" t="s">
        <v>86</v>
      </c>
    </row>
    <row r="30" spans="1:1" ht="141.6" customHeight="1" x14ac:dyDescent="0.3">
      <c r="A30" s="62" t="s">
        <v>87</v>
      </c>
    </row>
    <row r="31" spans="1:1" ht="141.6" customHeight="1" x14ac:dyDescent="0.3">
      <c r="A31" s="62" t="s">
        <v>544</v>
      </c>
    </row>
    <row r="32" spans="1:1" ht="141.6" customHeight="1" x14ac:dyDescent="0.3">
      <c r="A32" s="62" t="s">
        <v>569</v>
      </c>
    </row>
    <row r="33" spans="1:1" ht="141.6" customHeight="1" x14ac:dyDescent="0.3">
      <c r="A33" s="62" t="s">
        <v>570</v>
      </c>
    </row>
    <row r="34" spans="1:1" ht="141.6" customHeight="1" x14ac:dyDescent="0.3">
      <c r="A34" s="62" t="s">
        <v>571</v>
      </c>
    </row>
    <row r="35" spans="1:1" ht="141.6" customHeight="1" x14ac:dyDescent="0.3">
      <c r="A35" s="62" t="s">
        <v>572</v>
      </c>
    </row>
    <row r="36" spans="1:1" ht="141.6" customHeight="1" x14ac:dyDescent="0.3">
      <c r="A36" s="62" t="s">
        <v>573</v>
      </c>
    </row>
    <row r="37" spans="1:1" ht="141.6" customHeight="1" x14ac:dyDescent="0.3">
      <c r="A37" s="62" t="s">
        <v>574</v>
      </c>
    </row>
    <row r="38" spans="1:1" ht="141.6" customHeight="1" x14ac:dyDescent="0.3">
      <c r="A38" s="62" t="s">
        <v>575</v>
      </c>
    </row>
    <row r="39" spans="1:1" ht="141.6" customHeight="1" x14ac:dyDescent="0.3">
      <c r="A39" s="62" t="s">
        <v>576</v>
      </c>
    </row>
    <row r="40" spans="1:1" ht="141.6" customHeight="1" x14ac:dyDescent="0.3">
      <c r="A40" s="62" t="s">
        <v>577</v>
      </c>
    </row>
    <row r="41" spans="1:1" ht="141.6" customHeight="1" x14ac:dyDescent="0.3">
      <c r="A41" s="62" t="s">
        <v>578</v>
      </c>
    </row>
    <row r="42" spans="1:1" ht="141.6" customHeight="1" x14ac:dyDescent="0.3">
      <c r="A42" s="62" t="s">
        <v>579</v>
      </c>
    </row>
    <row r="43" spans="1:1" ht="141.6" customHeight="1" x14ac:dyDescent="0.3">
      <c r="A43" s="62" t="s">
        <v>580</v>
      </c>
    </row>
    <row r="44" spans="1:1" ht="141.6" customHeight="1" x14ac:dyDescent="0.3">
      <c r="A44" s="62" t="s">
        <v>581</v>
      </c>
    </row>
    <row r="45" spans="1:1" ht="141.6" customHeight="1" x14ac:dyDescent="0.3">
      <c r="A45" s="62" t="s">
        <v>582</v>
      </c>
    </row>
    <row r="46" spans="1:1" ht="141.6" customHeight="1" x14ac:dyDescent="0.3">
      <c r="A46" s="62" t="s">
        <v>584</v>
      </c>
    </row>
    <row r="47" spans="1:1" ht="141.6" customHeight="1" x14ac:dyDescent="0.3">
      <c r="A47" s="62" t="s">
        <v>585</v>
      </c>
    </row>
    <row r="48" spans="1:1" ht="141.6" customHeight="1" x14ac:dyDescent="0.3">
      <c r="A48" s="62" t="s">
        <v>586</v>
      </c>
    </row>
    <row r="49" spans="1:1" ht="141.6" customHeight="1" x14ac:dyDescent="0.3">
      <c r="A49" s="62" t="s">
        <v>587</v>
      </c>
    </row>
    <row r="50" spans="1:1" ht="141.6" customHeight="1" x14ac:dyDescent="0.3">
      <c r="A50" s="62" t="s">
        <v>588</v>
      </c>
    </row>
    <row r="51" spans="1:1" ht="141.6" customHeight="1" x14ac:dyDescent="0.3">
      <c r="A51" s="62" t="s">
        <v>589</v>
      </c>
    </row>
    <row r="52" spans="1:1" ht="141.6" customHeight="1" x14ac:dyDescent="0.3">
      <c r="A52" s="62" t="s">
        <v>583</v>
      </c>
    </row>
    <row r="53" spans="1:1" ht="141.6" customHeight="1" x14ac:dyDescent="0.3">
      <c r="A53" s="62" t="s">
        <v>130</v>
      </c>
    </row>
    <row r="54" spans="1:1" ht="141.6" customHeight="1" x14ac:dyDescent="0.3">
      <c r="A54" s="62" t="s">
        <v>131</v>
      </c>
    </row>
    <row r="55" spans="1:1" ht="141.6" customHeight="1" x14ac:dyDescent="0.3">
      <c r="A55" s="62" t="s">
        <v>132</v>
      </c>
    </row>
    <row r="56" spans="1:1" ht="141.6" customHeight="1" x14ac:dyDescent="0.3">
      <c r="A56" s="62" t="s">
        <v>133</v>
      </c>
    </row>
    <row r="57" spans="1:1" ht="141.6" customHeight="1" x14ac:dyDescent="0.3">
      <c r="A57" s="62" t="s">
        <v>134</v>
      </c>
    </row>
    <row r="58" spans="1:1" ht="141.6" customHeight="1" x14ac:dyDescent="0.3">
      <c r="A58" s="62" t="s">
        <v>135</v>
      </c>
    </row>
    <row r="59" spans="1:1" ht="141.6" customHeight="1" x14ac:dyDescent="0.3">
      <c r="A59" s="62" t="s">
        <v>136</v>
      </c>
    </row>
    <row r="60" spans="1:1" ht="141.6" customHeight="1" x14ac:dyDescent="0.3">
      <c r="A60" s="62" t="s">
        <v>137</v>
      </c>
    </row>
    <row r="61" spans="1:1" ht="141.6" customHeight="1" x14ac:dyDescent="0.3">
      <c r="A61" s="62" t="s">
        <v>138</v>
      </c>
    </row>
    <row r="62" spans="1:1" ht="141.6" customHeight="1" x14ac:dyDescent="0.3">
      <c r="A62" s="62" t="s">
        <v>590</v>
      </c>
    </row>
    <row r="63" spans="1:1" ht="141.6" customHeight="1" x14ac:dyDescent="0.3">
      <c r="A63" s="62" t="s">
        <v>144</v>
      </c>
    </row>
    <row r="64" spans="1:1" ht="141.6" customHeight="1" x14ac:dyDescent="0.3">
      <c r="A64" s="62" t="s">
        <v>145</v>
      </c>
    </row>
    <row r="65" spans="1:1" ht="141.6" customHeight="1" x14ac:dyDescent="0.3">
      <c r="A65" s="62" t="s">
        <v>146</v>
      </c>
    </row>
    <row r="66" spans="1:1" ht="141.6" customHeight="1" x14ac:dyDescent="0.3">
      <c r="A66" s="62" t="s">
        <v>147</v>
      </c>
    </row>
    <row r="67" spans="1:1" ht="141.6" customHeight="1" x14ac:dyDescent="0.3">
      <c r="A67" s="62" t="s">
        <v>148</v>
      </c>
    </row>
    <row r="68" spans="1:1" ht="141.6" customHeight="1" x14ac:dyDescent="0.3">
      <c r="A68" s="62" t="s">
        <v>149</v>
      </c>
    </row>
    <row r="69" spans="1:1" ht="141.6" customHeight="1" x14ac:dyDescent="0.3">
      <c r="A69" s="62" t="s">
        <v>152</v>
      </c>
    </row>
    <row r="70" spans="1:1" ht="141.6" customHeight="1" x14ac:dyDescent="0.3">
      <c r="A70" s="62" t="s">
        <v>153</v>
      </c>
    </row>
    <row r="71" spans="1:1" ht="141.6" customHeight="1" x14ac:dyDescent="0.3">
      <c r="A71" s="62" t="s">
        <v>154</v>
      </c>
    </row>
    <row r="72" spans="1:1" ht="141.6" customHeight="1" x14ac:dyDescent="0.3">
      <c r="A72" s="62" t="s">
        <v>156</v>
      </c>
    </row>
    <row r="73" spans="1:1" ht="141.6" customHeight="1" x14ac:dyDescent="0.3">
      <c r="A73" s="62" t="s">
        <v>157</v>
      </c>
    </row>
    <row r="74" spans="1:1" ht="141.6" customHeight="1" x14ac:dyDescent="0.3">
      <c r="A74" s="62" t="s">
        <v>158</v>
      </c>
    </row>
    <row r="75" spans="1:1" ht="141.6" customHeight="1" x14ac:dyDescent="0.3">
      <c r="A75" s="62" t="s">
        <v>159</v>
      </c>
    </row>
    <row r="76" spans="1:1" ht="141.6" customHeight="1" x14ac:dyDescent="0.3">
      <c r="A76" s="62" t="s">
        <v>160</v>
      </c>
    </row>
    <row r="77" spans="1:1" ht="141.6" customHeight="1" x14ac:dyDescent="0.3">
      <c r="A77" s="62" t="s">
        <v>161</v>
      </c>
    </row>
    <row r="78" spans="1:1" ht="141.6" customHeight="1" x14ac:dyDescent="0.3">
      <c r="A78" s="62" t="s">
        <v>162</v>
      </c>
    </row>
    <row r="79" spans="1:1" ht="141.6" customHeight="1" x14ac:dyDescent="0.3">
      <c r="A79" s="62" t="s">
        <v>163</v>
      </c>
    </row>
    <row r="80" spans="1:1" ht="141.6" customHeight="1" x14ac:dyDescent="0.3">
      <c r="A80" s="62" t="s">
        <v>166</v>
      </c>
    </row>
    <row r="81" spans="1:1" ht="141.6" customHeight="1" x14ac:dyDescent="0.3">
      <c r="A81" s="62" t="s">
        <v>167</v>
      </c>
    </row>
    <row r="82" spans="1:1" ht="141.6" customHeight="1" x14ac:dyDescent="0.3">
      <c r="A82" s="62" t="s">
        <v>168</v>
      </c>
    </row>
    <row r="83" spans="1:1" ht="141.6" customHeight="1" x14ac:dyDescent="0.3">
      <c r="A83" s="62" t="s">
        <v>169</v>
      </c>
    </row>
    <row r="84" spans="1:1" ht="141.6" customHeight="1" x14ac:dyDescent="0.3">
      <c r="A84" s="62" t="s">
        <v>591</v>
      </c>
    </row>
    <row r="85" spans="1:1" ht="141.6" customHeight="1" x14ac:dyDescent="0.3">
      <c r="A85" s="62" t="s">
        <v>171</v>
      </c>
    </row>
    <row r="86" spans="1:1" ht="141.6" customHeight="1" x14ac:dyDescent="0.3">
      <c r="A86" s="62" t="s">
        <v>173</v>
      </c>
    </row>
    <row r="87" spans="1:1" ht="141.6" customHeight="1" x14ac:dyDescent="0.3">
      <c r="A87" s="62" t="s">
        <v>174</v>
      </c>
    </row>
    <row r="88" spans="1:1" ht="141.6" customHeight="1" x14ac:dyDescent="0.3">
      <c r="A88" s="62" t="s">
        <v>175</v>
      </c>
    </row>
    <row r="89" spans="1:1" ht="141.6" customHeight="1" x14ac:dyDescent="0.3">
      <c r="A89" s="62" t="s">
        <v>176</v>
      </c>
    </row>
    <row r="90" spans="1:1" ht="141.6" customHeight="1" x14ac:dyDescent="0.3">
      <c r="A90" s="62" t="s">
        <v>177</v>
      </c>
    </row>
    <row r="91" spans="1:1" ht="141.6" customHeight="1" x14ac:dyDescent="0.3">
      <c r="A91" s="62" t="s">
        <v>178</v>
      </c>
    </row>
    <row r="92" spans="1:1" ht="141.6" customHeight="1" x14ac:dyDescent="0.3">
      <c r="A92" s="62" t="s">
        <v>179</v>
      </c>
    </row>
    <row r="93" spans="1:1" ht="141.6" customHeight="1" x14ac:dyDescent="0.3">
      <c r="A93" s="62" t="s">
        <v>180</v>
      </c>
    </row>
    <row r="94" spans="1:1" ht="141.6" customHeight="1" x14ac:dyDescent="0.3">
      <c r="A94" s="62" t="s">
        <v>181</v>
      </c>
    </row>
    <row r="95" spans="1:1" ht="141.6" customHeight="1" x14ac:dyDescent="0.3">
      <c r="A95" s="62" t="s">
        <v>182</v>
      </c>
    </row>
    <row r="96" spans="1:1" ht="141.6" customHeight="1" x14ac:dyDescent="0.3">
      <c r="A96" s="62" t="s">
        <v>183</v>
      </c>
    </row>
    <row r="97" spans="1:1" ht="141.6" customHeight="1" x14ac:dyDescent="0.3">
      <c r="A97" s="62" t="s">
        <v>184</v>
      </c>
    </row>
    <row r="98" spans="1:1" ht="141.6" customHeight="1" x14ac:dyDescent="0.3">
      <c r="A98" s="62" t="s">
        <v>185</v>
      </c>
    </row>
    <row r="99" spans="1:1" ht="141.6" customHeight="1" x14ac:dyDescent="0.3">
      <c r="A99" s="62" t="s">
        <v>190</v>
      </c>
    </row>
    <row r="100" spans="1:1" ht="141.6" customHeight="1" x14ac:dyDescent="0.3">
      <c r="A100" s="62" t="s">
        <v>187</v>
      </c>
    </row>
    <row r="101" spans="1:1" ht="141.6" customHeight="1" x14ac:dyDescent="0.3">
      <c r="A101" s="62" t="s">
        <v>592</v>
      </c>
    </row>
    <row r="102" spans="1:1" ht="141.6" customHeight="1" x14ac:dyDescent="0.3">
      <c r="A102" s="62" t="s">
        <v>594</v>
      </c>
    </row>
    <row r="103" spans="1:1" ht="141.6" customHeight="1" x14ac:dyDescent="0.3">
      <c r="A103" s="62" t="s">
        <v>593</v>
      </c>
    </row>
    <row r="104" spans="1:1" ht="141.6" customHeight="1" x14ac:dyDescent="0.3">
      <c r="A104" s="62" t="s">
        <v>194</v>
      </c>
    </row>
    <row r="105" spans="1:1" ht="141.6" customHeight="1" x14ac:dyDescent="0.3">
      <c r="A105" s="62" t="s">
        <v>195</v>
      </c>
    </row>
    <row r="106" spans="1:1" ht="141.6" customHeight="1" x14ac:dyDescent="0.3">
      <c r="A106" s="62" t="s">
        <v>196</v>
      </c>
    </row>
    <row r="107" spans="1:1" ht="141.6" customHeight="1" x14ac:dyDescent="0.3">
      <c r="A107" s="62" t="s">
        <v>595</v>
      </c>
    </row>
    <row r="108" spans="1:1" ht="141.6" customHeight="1" x14ac:dyDescent="0.3">
      <c r="A108" s="62" t="s">
        <v>596</v>
      </c>
    </row>
    <row r="109" spans="1:1" ht="141.6" customHeight="1" x14ac:dyDescent="0.3">
      <c r="A109" s="62" t="s">
        <v>597</v>
      </c>
    </row>
    <row r="110" spans="1:1" ht="141.6" customHeight="1" x14ac:dyDescent="0.3">
      <c r="A110" s="62" t="s">
        <v>213</v>
      </c>
    </row>
    <row r="111" spans="1:1" ht="141.6" customHeight="1" x14ac:dyDescent="0.3">
      <c r="A111" s="62" t="s">
        <v>212</v>
      </c>
    </row>
    <row r="112" spans="1:1" ht="141.6" customHeight="1" x14ac:dyDescent="0.3">
      <c r="A112" s="62" t="s">
        <v>222</v>
      </c>
    </row>
    <row r="113" spans="1:1" ht="141.6" customHeight="1" x14ac:dyDescent="0.3">
      <c r="A113" s="62" t="s">
        <v>225</v>
      </c>
    </row>
    <row r="114" spans="1:1" ht="141.6" customHeight="1" x14ac:dyDescent="0.3">
      <c r="A114" s="62" t="s">
        <v>226</v>
      </c>
    </row>
    <row r="115" spans="1:1" ht="141.6" customHeight="1" x14ac:dyDescent="0.3">
      <c r="A115" s="62" t="s">
        <v>227</v>
      </c>
    </row>
    <row r="116" spans="1:1" ht="141.6" customHeight="1" x14ac:dyDescent="0.3">
      <c r="A116" s="62" t="s">
        <v>228</v>
      </c>
    </row>
    <row r="117" spans="1:1" ht="141.6" customHeight="1" x14ac:dyDescent="0.3">
      <c r="A117" s="62" t="s">
        <v>229</v>
      </c>
    </row>
    <row r="118" spans="1:1" ht="141.6" customHeight="1" x14ac:dyDescent="0.3">
      <c r="A118" s="62" t="s">
        <v>598</v>
      </c>
    </row>
    <row r="119" spans="1:1" ht="141.6" customHeight="1" x14ac:dyDescent="0.3">
      <c r="A119" s="62" t="s">
        <v>599</v>
      </c>
    </row>
    <row r="120" spans="1:1" ht="141.6" customHeight="1" x14ac:dyDescent="0.3">
      <c r="A120" s="62" t="s">
        <v>600</v>
      </c>
    </row>
    <row r="121" spans="1:1" ht="141.6" customHeight="1" x14ac:dyDescent="0.3">
      <c r="A121" s="9" t="s">
        <v>487</v>
      </c>
    </row>
    <row r="122" spans="1:1" ht="141.6" customHeight="1" x14ac:dyDescent="0.3">
      <c r="A122" s="9" t="s">
        <v>488</v>
      </c>
    </row>
    <row r="123" spans="1:1" ht="141.6" customHeight="1" x14ac:dyDescent="0.3">
      <c r="A123" s="9" t="s">
        <v>490</v>
      </c>
    </row>
    <row r="124" spans="1:1" ht="141.6" customHeight="1" x14ac:dyDescent="0.3">
      <c r="A124" s="9" t="s">
        <v>497</v>
      </c>
    </row>
    <row r="125" spans="1:1" ht="141.6" customHeight="1" x14ac:dyDescent="0.3">
      <c r="A125" s="9" t="s">
        <v>505</v>
      </c>
    </row>
    <row r="126" spans="1:1" ht="141.6" customHeight="1" x14ac:dyDescent="0.3">
      <c r="A126" s="9" t="s">
        <v>500</v>
      </c>
    </row>
    <row r="127" spans="1:1" ht="141.6" customHeight="1" x14ac:dyDescent="0.3">
      <c r="A127" s="9" t="s">
        <v>601</v>
      </c>
    </row>
    <row r="128" spans="1:1" ht="141.6" customHeight="1" x14ac:dyDescent="0.3">
      <c r="A128" s="9" t="s">
        <v>510</v>
      </c>
    </row>
    <row r="129" spans="1:1" ht="141.6" customHeight="1" x14ac:dyDescent="0.3">
      <c r="A129" s="9" t="s">
        <v>511</v>
      </c>
    </row>
    <row r="130" spans="1:1" ht="141.6" customHeight="1" x14ac:dyDescent="0.3">
      <c r="A130" s="9" t="s">
        <v>512</v>
      </c>
    </row>
    <row r="131" spans="1:1" ht="141.6" customHeight="1" x14ac:dyDescent="0.3">
      <c r="A131" s="9" t="s">
        <v>530</v>
      </c>
    </row>
    <row r="132" spans="1:1" ht="141.6" customHeight="1" x14ac:dyDescent="0.3">
      <c r="A132" s="9" t="s">
        <v>531</v>
      </c>
    </row>
    <row r="133" spans="1:1" ht="141.6" customHeight="1" x14ac:dyDescent="0.3">
      <c r="A133" s="9" t="s">
        <v>532</v>
      </c>
    </row>
    <row r="134" spans="1:1" ht="141.6" customHeight="1" x14ac:dyDescent="0.3">
      <c r="A134" s="9" t="s">
        <v>537</v>
      </c>
    </row>
    <row r="135" spans="1:1" ht="141.6" customHeight="1" x14ac:dyDescent="0.3">
      <c r="A135" s="9" t="s">
        <v>541</v>
      </c>
    </row>
    <row r="136" spans="1:1" ht="141.6" customHeight="1" x14ac:dyDescent="0.3">
      <c r="A136" s="9" t="s">
        <v>542</v>
      </c>
    </row>
    <row r="137" spans="1:1" ht="141.6" customHeight="1" x14ac:dyDescent="0.3">
      <c r="A137" s="9" t="s">
        <v>547</v>
      </c>
    </row>
    <row r="138" spans="1:1" ht="141.6" customHeight="1" x14ac:dyDescent="0.3">
      <c r="A138" s="9" t="s">
        <v>546</v>
      </c>
    </row>
    <row r="139" spans="1:1" ht="141.6" customHeight="1" x14ac:dyDescent="0.3">
      <c r="A139" s="9" t="s">
        <v>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INVENTARIO</vt:lpstr>
      <vt:lpstr>ENTRADA</vt:lpstr>
      <vt:lpstr>SALIDA</vt:lpstr>
      <vt:lpstr>P.MANOS</vt:lpstr>
      <vt:lpstr>FOTOS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Michael Fernando Forero Ochoa</cp:lastModifiedBy>
  <dcterms:created xsi:type="dcterms:W3CDTF">2026-01-15T15:12:04Z</dcterms:created>
  <dcterms:modified xsi:type="dcterms:W3CDTF">2026-01-24T16:46:05Z</dcterms:modified>
</cp:coreProperties>
</file>