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G:\0-编辑-MG\000-编辑组项目\孔慧\2024\7-3_P843_胃癌_孔慧\P843_Raw experimenta data\data\"/>
    </mc:Choice>
  </mc:AlternateContent>
  <xr:revisionPtr revIDLastSave="0" documentId="13_ncr:1_{CC4B9F20-2723-458F-B32F-834328E58988}" xr6:coauthVersionLast="47" xr6:coauthVersionMax="47" xr10:uidLastSave="{00000000-0000-0000-0000-000000000000}"/>
  <bookViews>
    <workbookView xWindow="-110" yWindow="-110" windowWidth="21820" windowHeight="13900" xr2:uid="{00000000-000D-0000-FFFF-FFFF00000000}"/>
  </bookViews>
  <sheets>
    <sheet name="result" sheetId="1" r:id="rId1"/>
    <sheet name="raw data" sheetId="2" r:id="rId2"/>
    <sheet name="Invasion" sheetId="3" r:id="rId3"/>
    <sheet name="wound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4" l="1"/>
  <c r="H3" i="4"/>
  <c r="J2" i="4"/>
  <c r="H7" i="4" s="1"/>
  <c r="I7" i="4" s="1"/>
  <c r="H2" i="4"/>
  <c r="C2" i="4"/>
  <c r="C5" i="4" s="1"/>
  <c r="D5" i="4" s="1"/>
  <c r="E2" i="3"/>
  <c r="C6" i="4" l="1"/>
  <c r="D6" i="4" s="1"/>
  <c r="H6" i="4"/>
  <c r="I6" i="4" s="1"/>
  <c r="C7" i="4"/>
  <c r="D7" i="4" s="1"/>
  <c r="H5" i="4"/>
  <c r="I5" i="4" s="1"/>
  <c r="K5" i="4" l="1"/>
  <c r="D31" i="1"/>
  <c r="F31" i="1" s="1"/>
  <c r="D30" i="1"/>
  <c r="F30" i="1" s="1"/>
  <c r="D29" i="1"/>
  <c r="F29" i="1" s="1"/>
  <c r="D28" i="1"/>
  <c r="F28" i="1" s="1"/>
  <c r="D27" i="1"/>
  <c r="F27" i="1" s="1"/>
  <c r="D26" i="1"/>
  <c r="F26" i="1" s="1"/>
  <c r="D25" i="1"/>
  <c r="F25" i="1" s="1"/>
  <c r="D24" i="1"/>
  <c r="F24" i="1" s="1"/>
  <c r="D23" i="1"/>
  <c r="F23" i="1" s="1"/>
  <c r="D22" i="1"/>
  <c r="F22" i="1" s="1"/>
  <c r="D21" i="1"/>
  <c r="F21" i="1" s="1"/>
  <c r="D20" i="1"/>
  <c r="F20" i="1" s="1"/>
  <c r="D19" i="1"/>
  <c r="F19" i="1" s="1"/>
  <c r="D18" i="1"/>
  <c r="F18" i="1" s="1"/>
  <c r="D17" i="1"/>
  <c r="F17" i="1" s="1"/>
  <c r="D16" i="1"/>
  <c r="F16" i="1" s="1"/>
  <c r="D15" i="1"/>
  <c r="F15" i="1" s="1"/>
  <c r="D14" i="1"/>
  <c r="F14" i="1" s="1"/>
  <c r="D13" i="1"/>
  <c r="F13" i="1" s="1"/>
  <c r="D12" i="1"/>
  <c r="F12" i="1" s="1"/>
  <c r="D11" i="1"/>
  <c r="F11" i="1" s="1"/>
  <c r="D10" i="1"/>
  <c r="F10" i="1" s="1"/>
  <c r="D9" i="1"/>
  <c r="F9" i="1" s="1"/>
  <c r="D8" i="1"/>
  <c r="F8" i="1" s="1"/>
  <c r="D7" i="1"/>
  <c r="F7" i="1" s="1"/>
  <c r="D6" i="1"/>
  <c r="F6" i="1" s="1"/>
  <c r="D5" i="1"/>
  <c r="F5" i="1" s="1"/>
  <c r="D4" i="1"/>
  <c r="F4" i="1" s="1"/>
  <c r="D3" i="1"/>
  <c r="F3" i="1" s="1"/>
  <c r="D2" i="1"/>
  <c r="F2" i="1" s="1"/>
  <c r="G26" i="1" l="1"/>
  <c r="G27" i="1" s="1"/>
  <c r="G28" i="1" s="1"/>
  <c r="G29" i="1" s="1"/>
  <c r="G20" i="1"/>
  <c r="G21" i="1" s="1"/>
  <c r="G22" i="1" s="1"/>
  <c r="G23" i="1" s="1"/>
  <c r="G24" i="1" s="1"/>
  <c r="G25" i="1" s="1"/>
  <c r="H25" i="1" s="1"/>
  <c r="I25" i="1" s="1"/>
  <c r="G14" i="1"/>
  <c r="G15" i="1" s="1"/>
  <c r="G16" i="1" s="1"/>
  <c r="G17" i="1" s="1"/>
  <c r="G18" i="1" s="1"/>
  <c r="G19" i="1" s="1"/>
  <c r="H19" i="1" s="1"/>
  <c r="I19" i="1" s="1"/>
  <c r="G8" i="1"/>
  <c r="G9" i="1" s="1"/>
  <c r="G10" i="1" s="1"/>
  <c r="G11" i="1" s="1"/>
  <c r="G12" i="1" s="1"/>
  <c r="G13" i="1" s="1"/>
  <c r="H13" i="1" s="1"/>
  <c r="I13" i="1" s="1"/>
  <c r="G2" i="1"/>
  <c r="G3" i="1" s="1"/>
  <c r="G4" i="1" s="1"/>
  <c r="G5" i="1" s="1"/>
  <c r="G6" i="1" s="1"/>
  <c r="G7" i="1" s="1"/>
  <c r="H7" i="1" s="1"/>
  <c r="I7" i="1" s="1"/>
  <c r="H6" i="1" l="1"/>
  <c r="I6" i="1" s="1"/>
  <c r="H3" i="1"/>
  <c r="I3" i="1" s="1"/>
  <c r="H5" i="1"/>
  <c r="I5" i="1" s="1"/>
  <c r="J5" i="1" s="1"/>
  <c r="H2" i="1"/>
  <c r="I2" i="1" s="1"/>
  <c r="H28" i="1"/>
  <c r="I28" i="1" s="1"/>
  <c r="H27" i="1"/>
  <c r="I27" i="1" s="1"/>
  <c r="H26" i="1"/>
  <c r="I26" i="1" s="1"/>
  <c r="J26" i="1" s="1"/>
  <c r="K26" i="1"/>
  <c r="H29" i="1"/>
  <c r="I29" i="1" s="1"/>
  <c r="G30" i="1"/>
  <c r="H24" i="1"/>
  <c r="I24" i="1" s="1"/>
  <c r="H20" i="1"/>
  <c r="I20" i="1" s="1"/>
  <c r="H23" i="1"/>
  <c r="I23" i="1" s="1"/>
  <c r="H22" i="1"/>
  <c r="I22" i="1" s="1"/>
  <c r="H21" i="1"/>
  <c r="I21" i="1" s="1"/>
  <c r="H18" i="1"/>
  <c r="I18" i="1" s="1"/>
  <c r="H14" i="1"/>
  <c r="I14" i="1" s="1"/>
  <c r="H17" i="1"/>
  <c r="I17" i="1" s="1"/>
  <c r="H16" i="1"/>
  <c r="I16" i="1" s="1"/>
  <c r="H15" i="1"/>
  <c r="I15" i="1" s="1"/>
  <c r="H11" i="1"/>
  <c r="I11" i="1" s="1"/>
  <c r="H12" i="1"/>
  <c r="I12" i="1" s="1"/>
  <c r="H8" i="1"/>
  <c r="I8" i="1" s="1"/>
  <c r="H9" i="1"/>
  <c r="I9" i="1" s="1"/>
  <c r="H10" i="1"/>
  <c r="I10" i="1" s="1"/>
  <c r="K5" i="1"/>
  <c r="H4" i="1"/>
  <c r="I4" i="1" s="1"/>
  <c r="L5" i="1"/>
  <c r="K2" i="1"/>
  <c r="J2" i="1"/>
  <c r="G31" i="1" l="1"/>
  <c r="H31" i="1" s="1"/>
  <c r="I31" i="1" s="1"/>
  <c r="H30" i="1"/>
  <c r="I30" i="1" s="1"/>
  <c r="J29" i="1"/>
  <c r="K29" i="1"/>
  <c r="L29" i="1"/>
  <c r="J23" i="1"/>
  <c r="K23" i="1"/>
  <c r="L23" i="1"/>
  <c r="K20" i="1"/>
  <c r="J20" i="1"/>
  <c r="J17" i="1"/>
  <c r="K17" i="1"/>
  <c r="K14" i="1"/>
  <c r="J14" i="1"/>
  <c r="L17" i="1"/>
  <c r="K8" i="1"/>
  <c r="J8" i="1"/>
  <c r="L11" i="1"/>
  <c r="J11" i="1"/>
  <c r="K11" i="1"/>
</calcChain>
</file>

<file path=xl/sharedStrings.xml><?xml version="1.0" encoding="utf-8"?>
<sst xmlns="http://schemas.openxmlformats.org/spreadsheetml/2006/main" count="233" uniqueCount="71">
  <si>
    <t xml:space="preserve">Cq   </t>
  </si>
  <si>
    <t>Cq Mean</t>
  </si>
  <si>
    <t>target gene</t>
  </si>
  <si>
    <t>expression</t>
  </si>
  <si>
    <t>average</t>
  </si>
  <si>
    <t>p value</t>
  </si>
  <si>
    <t>GAPDH</t>
  </si>
  <si>
    <t>GES-1</t>
  </si>
  <si>
    <t>GES-1</t>
    <phoneticPr fontId="2" type="noConversion"/>
  </si>
  <si>
    <t>AGS</t>
    <phoneticPr fontId="2" type="noConversion"/>
  </si>
  <si>
    <t>EMB</t>
  </si>
  <si>
    <t>EMB</t>
    <phoneticPr fontId="2" type="noConversion"/>
  </si>
  <si>
    <t>CPVL</t>
  </si>
  <si>
    <t>CPVL</t>
    <phoneticPr fontId="2" type="noConversion"/>
  </si>
  <si>
    <t>CTLA4</t>
  </si>
  <si>
    <t>CTLA4</t>
    <phoneticPr fontId="2" type="noConversion"/>
  </si>
  <si>
    <t>FAM241A</t>
  </si>
  <si>
    <t>FAM241A</t>
    <phoneticPr fontId="2" type="noConversion"/>
  </si>
  <si>
    <t>CXCR4</t>
  </si>
  <si>
    <t>CXCR4</t>
    <phoneticPr fontId="2" type="noConversion"/>
  </si>
  <si>
    <t>A01</t>
  </si>
  <si>
    <t>FAM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</si>
  <si>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</si>
  <si>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</si>
  <si>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</si>
  <si>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</si>
  <si>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</si>
  <si>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</si>
  <si>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</si>
  <si>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</si>
  <si>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</si>
  <si>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</si>
  <si>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</si>
  <si>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</si>
  <si>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</si>
  <si>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</si>
  <si>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</si>
  <si>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</si>
  <si>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</si>
  <si>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</si>
  <si>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</si>
  <si>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</si>
  <si>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</si>
  <si>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</si>
  <si>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B12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</si>
  <si>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</si>
  <si>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</si>
  <si>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</si>
  <si>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</si>
  <si>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</si>
  <si>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</si>
  <si>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</si>
  <si>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</si>
  <si>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</si>
  <si>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</si>
  <si>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</si>
  <si>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</si>
  <si>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GAPDH</t>
    <phoneticPr fontId="2" type="noConversion"/>
  </si>
  <si>
    <t>si-NC</t>
    <phoneticPr fontId="2" type="noConversion"/>
  </si>
  <si>
    <t>P</t>
    <phoneticPr fontId="2" type="noConversion"/>
  </si>
  <si>
    <t>Invasion</t>
    <phoneticPr fontId="2" type="noConversion"/>
  </si>
  <si>
    <t>blank area</t>
    <phoneticPr fontId="2" type="noConversion"/>
  </si>
  <si>
    <t>Migration rate%</t>
    <phoneticPr fontId="2" type="noConversion"/>
  </si>
  <si>
    <t>p</t>
    <phoneticPr fontId="2" type="noConversion"/>
  </si>
  <si>
    <t>si-CPVL</t>
    <phoneticPr fontId="2" type="noConversion"/>
  </si>
  <si>
    <t>samples</t>
    <phoneticPr fontId="2" type="noConversion"/>
  </si>
  <si>
    <t>target genes</t>
    <phoneticPr fontId="2" type="noConversion"/>
  </si>
  <si>
    <t>TM value</t>
    <phoneticPr fontId="2" type="noConversion"/>
  </si>
  <si>
    <t>CT value</t>
    <phoneticPr fontId="2" type="noConversion"/>
  </si>
  <si>
    <t>passage</t>
  </si>
  <si>
    <t>Hole 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</si>
</sst>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###0.00;\-###0.00"/>
  </numFmts>
  <fonts count="7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8.25"/>
      <name val="Microsoft Sans Serif"/>
      <family val="2"/>
    </font>
    <font>
      <b/>
      <sz val="8.25"/>
      <name val="Microsoft Sans Serif"/>
      <family val="2"/>
    </font>
    <font>
      <sz val="11"/>
      <color rgb="FFFF0000"/>
      <name val="等线"/>
      <family val="3"/>
      <charset val="134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>
      <alignment vertical="center"/>
    </xf>
    <xf numFmtId="0" fontId="3" fillId="0" borderId="0">
      <alignment vertical="top"/>
      <protection locked="0"/>
    </xf>
  </cellStyleXfs>
  <cellXfs count="9">
    <xf numFmtId="0" fontId="0" fillId="0" borderId="0" xfId="0"/>
    <xf numFmtId="176" fontId="0" fillId="0" borderId="0" xfId="0" applyNumberFormat="1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177" fontId="4" fillId="0" borderId="0" xfId="2" applyNumberFormat="1" applyFont="1" applyAlignment="1" applyProtection="1">
      <alignment horizontal="center" vertical="center"/>
    </xf>
    <xf numFmtId="0" fontId="5" fillId="0" borderId="0" xfId="0" applyFont="1"/>
    <xf numFmtId="0" fontId="6" fillId="0" borderId="0" xfId="0" applyFont="1"/>
    <xf numFmtId="9" fontId="0" fillId="0" borderId="0" xfId="1" applyFont="1" applyAlignment="1"/>
    <xf numFmtId="0" fontId="0" fillId="0" borderId="0" xfId="0" applyAlignment="1">
      <alignment horizontal="center" vertical="center"/>
    </xf>
  </cellXfs>
  <cellStyles count="3">
    <cellStyle name="Normal" xfId="2" xr:uid="{32F448C1-E0DB-4F7A-8F46-1D580F62BF9A}"/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7"/>
  <sheetViews>
    <sheetView tabSelected="1" workbookViewId="0">
      <selection activeCell="L34" sqref="L34"/>
    </sheetView>
  </sheetViews>
  <sheetFormatPr defaultRowHeight="14" x14ac:dyDescent="0.3"/>
  <sheetData>
    <row r="1" spans="1:17" s="2" customFormat="1" x14ac:dyDescent="0.3">
      <c r="A1"/>
      <c r="B1"/>
      <c r="C1" s="1" t="s">
        <v>0</v>
      </c>
      <c r="D1" s="1" t="s">
        <v>1</v>
      </c>
      <c r="E1" s="2" t="s">
        <v>2</v>
      </c>
      <c r="F1"/>
      <c r="G1"/>
      <c r="H1"/>
      <c r="I1" t="s">
        <v>3</v>
      </c>
      <c r="J1" t="s">
        <v>4</v>
      </c>
      <c r="K1"/>
      <c r="L1" s="3" t="s">
        <v>5</v>
      </c>
      <c r="N1" s="4"/>
      <c r="O1" s="4"/>
      <c r="P1" s="4"/>
      <c r="Q1" s="4"/>
    </row>
    <row r="2" spans="1:17" s="2" customFormat="1" x14ac:dyDescent="0.3">
      <c r="A2" s="2" t="s">
        <v>8</v>
      </c>
      <c r="B2" t="s">
        <v>6</v>
      </c>
      <c r="C2" s="2">
        <v>14.26</v>
      </c>
      <c r="D2" s="1">
        <f>AVERAGE(C2:C4)</f>
        <v>14.303333333333333</v>
      </c>
      <c r="E2" s="2">
        <v>21.57</v>
      </c>
      <c r="F2" s="1">
        <f>E2-D2</f>
        <v>7.2666666666666675</v>
      </c>
      <c r="G2" s="1">
        <f>AVERAGE(F2:F4)</f>
        <v>7.2300000000000013</v>
      </c>
      <c r="H2" s="1">
        <f>F2-G2</f>
        <v>3.6666666666666181E-2</v>
      </c>
      <c r="I2">
        <f>POWER(2,-H2)</f>
        <v>0.9749048557222405</v>
      </c>
      <c r="J2">
        <f>AVERAGE(I2:I4)</f>
        <v>1.0003595117449615</v>
      </c>
      <c r="K2">
        <f>STDEV(I2:I4)</f>
        <v>3.3011787112479325E-2</v>
      </c>
      <c r="L2"/>
      <c r="M2" s="8" t="s">
        <v>13</v>
      </c>
      <c r="O2" s="4"/>
      <c r="P2" s="4"/>
      <c r="Q2" s="4"/>
    </row>
    <row r="3" spans="1:17" s="2" customFormat="1" x14ac:dyDescent="0.3">
      <c r="A3" s="2" t="s">
        <v>8</v>
      </c>
      <c r="B3" t="s">
        <v>6</v>
      </c>
      <c r="C3" s="2">
        <v>14.31</v>
      </c>
      <c r="D3" s="1">
        <f>AVERAGE(C2:C4)</f>
        <v>14.303333333333333</v>
      </c>
      <c r="E3" s="2">
        <v>21.55</v>
      </c>
      <c r="F3" s="1">
        <f t="shared" ref="F3:F7" si="0">E3-D3</f>
        <v>7.2466666666666679</v>
      </c>
      <c r="G3" s="1">
        <f>G2</f>
        <v>7.2300000000000013</v>
      </c>
      <c r="H3" s="1">
        <f t="shared" ref="H3:H7" si="1">F3-G3</f>
        <v>1.6666666666666607E-2</v>
      </c>
      <c r="I3">
        <f t="shared" ref="I3:I7" si="2">POWER(2,-H3)</f>
        <v>0.98851402035289615</v>
      </c>
      <c r="J3"/>
      <c r="K3"/>
      <c r="L3"/>
      <c r="M3" s="8"/>
      <c r="O3" s="4"/>
      <c r="P3" s="4"/>
      <c r="Q3" s="4"/>
    </row>
    <row r="4" spans="1:17" s="2" customFormat="1" x14ac:dyDescent="0.3">
      <c r="A4" s="2" t="s">
        <v>7</v>
      </c>
      <c r="B4" t="s">
        <v>6</v>
      </c>
      <c r="C4" s="2">
        <v>14.34</v>
      </c>
      <c r="D4" s="1">
        <f>AVERAGE(C2:C4)</f>
        <v>14.303333333333333</v>
      </c>
      <c r="E4" s="2">
        <v>21.48</v>
      </c>
      <c r="F4" s="1">
        <f t="shared" si="0"/>
        <v>7.1766666666666676</v>
      </c>
      <c r="G4" s="1">
        <f t="shared" ref="G4:G7" si="3">G3</f>
        <v>7.2300000000000013</v>
      </c>
      <c r="H4" s="1">
        <f t="shared" si="1"/>
        <v>-5.3333333333333677E-2</v>
      </c>
      <c r="I4">
        <f t="shared" si="2"/>
        <v>1.0376596591597476</v>
      </c>
      <c r="J4"/>
      <c r="K4"/>
      <c r="L4"/>
      <c r="M4" s="8"/>
      <c r="O4" s="4"/>
      <c r="P4" s="4"/>
      <c r="Q4" s="4"/>
    </row>
    <row r="5" spans="1:17" s="2" customFormat="1" x14ac:dyDescent="0.3">
      <c r="A5" s="2" t="s">
        <v>9</v>
      </c>
      <c r="B5" t="s">
        <v>6</v>
      </c>
      <c r="C5" s="2">
        <v>15.19</v>
      </c>
      <c r="D5" s="1">
        <f>AVERAGE(C5:C7)</f>
        <v>15.253333333333332</v>
      </c>
      <c r="E5" s="2">
        <v>21.44</v>
      </c>
      <c r="F5" s="1">
        <f t="shared" si="0"/>
        <v>6.1866666666666692</v>
      </c>
      <c r="G5" s="1">
        <f t="shared" si="3"/>
        <v>7.2300000000000013</v>
      </c>
      <c r="H5" s="1">
        <f t="shared" si="1"/>
        <v>-1.0433333333333321</v>
      </c>
      <c r="I5">
        <f t="shared" si="2"/>
        <v>2.0609840406585938</v>
      </c>
      <c r="J5">
        <f>AVERAGE(I5:I7)</f>
        <v>2.075352554899943</v>
      </c>
      <c r="K5">
        <f>STDEV(I5:I7)</f>
        <v>1.4385161328731111E-2</v>
      </c>
      <c r="L5" s="5">
        <f>IF(_xlfn.F.TEST(I2:I4,I5:I7)&gt;0.05,_xlfn.T.TEST(I2:I4,I5:I7,2,2),_xlfn.T.TEST(I2:I4,I5:I7,2,3))</f>
        <v>8.3731779903536563E-7</v>
      </c>
      <c r="M5" s="8"/>
      <c r="N5" s="4"/>
      <c r="O5" s="4"/>
      <c r="P5" s="4"/>
      <c r="Q5" s="4"/>
    </row>
    <row r="6" spans="1:17" s="2" customFormat="1" x14ac:dyDescent="0.3">
      <c r="A6" s="2" t="s">
        <v>9</v>
      </c>
      <c r="B6" t="s">
        <v>6</v>
      </c>
      <c r="C6" s="2">
        <v>15.21</v>
      </c>
      <c r="D6" s="1">
        <f>AVERAGE(C5:C7)</f>
        <v>15.253333333333332</v>
      </c>
      <c r="E6" s="2">
        <v>21.42</v>
      </c>
      <c r="F6" s="1">
        <f t="shared" si="0"/>
        <v>6.1666666666666696</v>
      </c>
      <c r="G6" s="1">
        <f t="shared" si="3"/>
        <v>7.2300000000000013</v>
      </c>
      <c r="H6" s="1">
        <f t="shared" si="1"/>
        <v>-1.0633333333333317</v>
      </c>
      <c r="I6">
        <f t="shared" si="2"/>
        <v>2.0897543057217391</v>
      </c>
      <c r="J6"/>
      <c r="K6"/>
      <c r="L6"/>
      <c r="M6" s="8"/>
      <c r="N6" s="4"/>
      <c r="O6" s="4"/>
      <c r="P6" s="4"/>
      <c r="Q6" s="4"/>
    </row>
    <row r="7" spans="1:17" s="2" customFormat="1" x14ac:dyDescent="0.3">
      <c r="A7" s="2" t="s">
        <v>9</v>
      </c>
      <c r="B7" t="s">
        <v>6</v>
      </c>
      <c r="C7" s="2">
        <v>15.36</v>
      </c>
      <c r="D7" s="1">
        <f>AVERAGE(C5:C7)</f>
        <v>15.253333333333332</v>
      </c>
      <c r="E7" s="2">
        <v>21.43</v>
      </c>
      <c r="F7" s="1">
        <f t="shared" si="0"/>
        <v>6.1766666666666676</v>
      </c>
      <c r="G7" s="1">
        <f t="shared" si="3"/>
        <v>7.2300000000000013</v>
      </c>
      <c r="H7" s="1">
        <f t="shared" si="1"/>
        <v>-1.0533333333333337</v>
      </c>
      <c r="I7">
        <f t="shared" si="2"/>
        <v>2.0753193183194951</v>
      </c>
      <c r="J7"/>
      <c r="K7"/>
      <c r="L7"/>
      <c r="M7" s="8"/>
      <c r="N7" s="4"/>
      <c r="O7" s="4"/>
      <c r="P7" s="4"/>
      <c r="Q7" s="4"/>
    </row>
    <row r="8" spans="1:17" s="2" customFormat="1" x14ac:dyDescent="0.3">
      <c r="A8" s="2" t="s">
        <v>8</v>
      </c>
      <c r="B8" t="s">
        <v>6</v>
      </c>
      <c r="C8" s="2">
        <v>14.26</v>
      </c>
      <c r="D8" s="1">
        <f>AVERAGE(C8:C10)</f>
        <v>14.303333333333333</v>
      </c>
      <c r="E8" s="2">
        <v>18.93</v>
      </c>
      <c r="F8" s="1">
        <f>E8-D8</f>
        <v>4.6266666666666669</v>
      </c>
      <c r="G8" s="1">
        <f>AVERAGE(F8:F10)</f>
        <v>4.5600000000000005</v>
      </c>
      <c r="H8" s="1">
        <f>F8-G8</f>
        <v>6.666666666666643E-2</v>
      </c>
      <c r="I8">
        <f>POWER(2,-H8)</f>
        <v>0.95484160391041673</v>
      </c>
      <c r="J8">
        <f>AVERAGE(I8:I10)</f>
        <v>1.0006773062044869</v>
      </c>
      <c r="K8">
        <f>STDEV(I8:I10)</f>
        <v>4.5040060351346008E-2</v>
      </c>
      <c r="L8"/>
      <c r="M8" s="8" t="s">
        <v>11</v>
      </c>
      <c r="O8" s="4"/>
      <c r="P8" s="4"/>
      <c r="Q8" s="4"/>
    </row>
    <row r="9" spans="1:17" s="2" customFormat="1" x14ac:dyDescent="0.3">
      <c r="A9" s="2" t="s">
        <v>8</v>
      </c>
      <c r="B9" t="s">
        <v>6</v>
      </c>
      <c r="C9" s="2">
        <v>14.31</v>
      </c>
      <c r="D9" s="1">
        <f>AVERAGE(C8:C10)</f>
        <v>14.303333333333333</v>
      </c>
      <c r="E9" s="2">
        <v>18.8</v>
      </c>
      <c r="F9" s="1">
        <f t="shared" ref="F9:F13" si="4">E9-D9</f>
        <v>4.4966666666666679</v>
      </c>
      <c r="G9" s="1">
        <f>G8</f>
        <v>4.5600000000000005</v>
      </c>
      <c r="H9" s="1">
        <f t="shared" ref="H9:H13" si="5">F9-G9</f>
        <v>-6.3333333333332575E-2</v>
      </c>
      <c r="I9">
        <f t="shared" ref="I9:I13" si="6">POWER(2,-H9)</f>
        <v>1.0448771528608702</v>
      </c>
      <c r="J9"/>
      <c r="K9"/>
      <c r="L9"/>
      <c r="M9" s="8"/>
      <c r="O9" s="4"/>
      <c r="P9" s="4"/>
      <c r="Q9" s="4"/>
    </row>
    <row r="10" spans="1:17" s="2" customFormat="1" x14ac:dyDescent="0.3">
      <c r="A10" s="2" t="s">
        <v>7</v>
      </c>
      <c r="B10" t="s">
        <v>6</v>
      </c>
      <c r="C10" s="2">
        <v>14.34</v>
      </c>
      <c r="D10" s="1">
        <f>AVERAGE(C8:C10)</f>
        <v>14.303333333333333</v>
      </c>
      <c r="E10" s="2">
        <v>18.86</v>
      </c>
      <c r="F10" s="1">
        <f t="shared" si="4"/>
        <v>4.5566666666666666</v>
      </c>
      <c r="G10" s="1">
        <f t="shared" ref="G10:G13" si="7">G9</f>
        <v>4.5600000000000005</v>
      </c>
      <c r="H10" s="1">
        <f t="shared" si="5"/>
        <v>-3.3333333333338544E-3</v>
      </c>
      <c r="I10">
        <f t="shared" si="6"/>
        <v>1.0023131618421732</v>
      </c>
      <c r="J10"/>
      <c r="K10"/>
      <c r="L10"/>
      <c r="M10" s="8"/>
      <c r="O10" s="4"/>
      <c r="P10" s="4"/>
      <c r="Q10" s="4"/>
    </row>
    <row r="11" spans="1:17" s="2" customFormat="1" x14ac:dyDescent="0.3">
      <c r="A11" s="2" t="s">
        <v>9</v>
      </c>
      <c r="B11" t="s">
        <v>6</v>
      </c>
      <c r="C11" s="2">
        <v>15.19</v>
      </c>
      <c r="D11" s="1">
        <f>AVERAGE(C11:C13)</f>
        <v>15.253333333333332</v>
      </c>
      <c r="E11" s="2">
        <v>19.010000000000002</v>
      </c>
      <c r="F11" s="1">
        <f t="shared" si="4"/>
        <v>3.7566666666666695</v>
      </c>
      <c r="G11" s="1">
        <f t="shared" si="7"/>
        <v>4.5600000000000005</v>
      </c>
      <c r="H11" s="1">
        <f t="shared" si="5"/>
        <v>-0.80333333333333101</v>
      </c>
      <c r="I11">
        <f t="shared" si="6"/>
        <v>1.7451285752816428</v>
      </c>
      <c r="J11">
        <f>AVERAGE(I11:I13)</f>
        <v>1.6304681871073148</v>
      </c>
      <c r="K11">
        <f>STDEV(I11:I13)</f>
        <v>0.10454688769548043</v>
      </c>
      <c r="L11" s="5">
        <f>IF(_xlfn.F.TEST(I8:I10,I11:I13)&gt;0.05,_xlfn.T.TEST(I8:I10,I11:I13,2,2),_xlfn.T.TEST(I8:I10,I11:I13,2,3))</f>
        <v>6.6275386641162742E-4</v>
      </c>
      <c r="M11" s="8"/>
      <c r="N11" s="4"/>
      <c r="O11" s="4"/>
      <c r="P11" s="4"/>
      <c r="Q11" s="4"/>
    </row>
    <row r="12" spans="1:17" s="2" customFormat="1" x14ac:dyDescent="0.3">
      <c r="A12" s="2" t="s">
        <v>9</v>
      </c>
      <c r="B12" t="s">
        <v>6</v>
      </c>
      <c r="C12" s="2">
        <v>15.21</v>
      </c>
      <c r="D12" s="1">
        <f>AVERAGE(C11:C13)</f>
        <v>15.253333333333332</v>
      </c>
      <c r="E12" s="2">
        <v>19.13</v>
      </c>
      <c r="F12" s="1">
        <f t="shared" si="4"/>
        <v>3.8766666666666669</v>
      </c>
      <c r="G12" s="1">
        <f t="shared" si="7"/>
        <v>4.5600000000000005</v>
      </c>
      <c r="H12" s="1">
        <f t="shared" si="5"/>
        <v>-0.68333333333333357</v>
      </c>
      <c r="I12">
        <f t="shared" si="6"/>
        <v>1.6058457637267531</v>
      </c>
      <c r="J12"/>
      <c r="K12"/>
      <c r="L12"/>
      <c r="M12" s="8"/>
      <c r="N12" s="4"/>
      <c r="O12" s="4"/>
      <c r="P12" s="4"/>
      <c r="Q12" s="4"/>
    </row>
    <row r="13" spans="1:17" s="2" customFormat="1" x14ac:dyDescent="0.3">
      <c r="A13" s="2" t="s">
        <v>9</v>
      </c>
      <c r="B13" t="s">
        <v>6</v>
      </c>
      <c r="C13" s="2">
        <v>15.36</v>
      </c>
      <c r="D13" s="1">
        <f>AVERAGE(C11:C13)</f>
        <v>15.253333333333332</v>
      </c>
      <c r="E13" s="2">
        <v>19.190000000000001</v>
      </c>
      <c r="F13" s="1">
        <f t="shared" si="4"/>
        <v>3.9366666666666692</v>
      </c>
      <c r="G13" s="1">
        <f t="shared" si="7"/>
        <v>4.5600000000000005</v>
      </c>
      <c r="H13" s="1">
        <f t="shared" si="5"/>
        <v>-0.6233333333333313</v>
      </c>
      <c r="I13">
        <f t="shared" si="6"/>
        <v>1.540430222313548</v>
      </c>
      <c r="J13"/>
      <c r="K13"/>
      <c r="L13"/>
      <c r="M13" s="8"/>
      <c r="N13" s="4"/>
      <c r="O13" s="4"/>
      <c r="P13" s="4"/>
      <c r="Q13" s="4"/>
    </row>
    <row r="14" spans="1:17" s="2" customFormat="1" x14ac:dyDescent="0.3">
      <c r="A14" s="2" t="s">
        <v>8</v>
      </c>
      <c r="B14" t="s">
        <v>6</v>
      </c>
      <c r="C14" s="2">
        <v>14.26</v>
      </c>
      <c r="D14" s="1">
        <f>AVERAGE(C14:C16)</f>
        <v>14.303333333333333</v>
      </c>
      <c r="E14" s="2">
        <v>24.01</v>
      </c>
      <c r="F14" s="1">
        <f>E14-D14</f>
        <v>9.7066666666666688</v>
      </c>
      <c r="G14" s="1">
        <f>AVERAGE(F14:F16)</f>
        <v>9.7533333333333356</v>
      </c>
      <c r="H14" s="1">
        <f>F14-G14</f>
        <v>-4.6666666666666856E-2</v>
      </c>
      <c r="I14">
        <f>POWER(2,-H14)</f>
        <v>1.032875715149387</v>
      </c>
      <c r="J14">
        <f>AVERAGE(I14:I16)</f>
        <v>1.0002787656162881</v>
      </c>
      <c r="K14">
        <f>STDEV(I14:I16)</f>
        <v>2.9041997813490764E-2</v>
      </c>
      <c r="L14"/>
      <c r="M14" s="8" t="s">
        <v>15</v>
      </c>
      <c r="O14" s="4"/>
      <c r="P14" s="4"/>
      <c r="Q14" s="4"/>
    </row>
    <row r="15" spans="1:17" s="2" customFormat="1" x14ac:dyDescent="0.3">
      <c r="A15" s="2" t="s">
        <v>8</v>
      </c>
      <c r="B15" t="s">
        <v>6</v>
      </c>
      <c r="C15" s="2">
        <v>14.31</v>
      </c>
      <c r="D15" s="1">
        <f>AVERAGE(C14:C16)</f>
        <v>14.303333333333333</v>
      </c>
      <c r="E15" s="2">
        <v>24.09</v>
      </c>
      <c r="F15" s="1">
        <f t="shared" ref="F15:F19" si="8">E15-D15</f>
        <v>9.7866666666666671</v>
      </c>
      <c r="G15" s="1">
        <f>G14</f>
        <v>9.7533333333333356</v>
      </c>
      <c r="H15" s="1">
        <f t="shared" ref="H15:H19" si="9">F15-G15</f>
        <v>3.3333333333331439E-2</v>
      </c>
      <c r="I15">
        <f t="shared" ref="I15:I19" si="10">POWER(2,-H15)</f>
        <v>0.97715996843424713</v>
      </c>
      <c r="J15"/>
      <c r="K15"/>
      <c r="L15"/>
      <c r="M15" s="8"/>
      <c r="O15" s="4"/>
      <c r="P15" s="4"/>
      <c r="Q15" s="4"/>
    </row>
    <row r="16" spans="1:17" s="2" customFormat="1" x14ac:dyDescent="0.3">
      <c r="A16" s="2" t="s">
        <v>7</v>
      </c>
      <c r="B16" t="s">
        <v>6</v>
      </c>
      <c r="C16" s="2">
        <v>14.34</v>
      </c>
      <c r="D16" s="1">
        <f>AVERAGE(C14:C16)</f>
        <v>14.303333333333333</v>
      </c>
      <c r="E16" s="2">
        <v>24.07</v>
      </c>
      <c r="F16" s="1">
        <f t="shared" si="8"/>
        <v>9.7666666666666675</v>
      </c>
      <c r="G16" s="1">
        <f t="shared" ref="G16:G19" si="11">G15</f>
        <v>9.7533333333333356</v>
      </c>
      <c r="H16" s="1">
        <f t="shared" si="9"/>
        <v>1.3333333333331865E-2</v>
      </c>
      <c r="I16">
        <f t="shared" si="10"/>
        <v>0.99080061326523039</v>
      </c>
      <c r="J16"/>
      <c r="K16"/>
      <c r="L16"/>
      <c r="M16" s="8"/>
      <c r="O16" s="4"/>
      <c r="P16" s="4"/>
      <c r="Q16" s="4"/>
    </row>
    <row r="17" spans="1:17" s="2" customFormat="1" x14ac:dyDescent="0.3">
      <c r="A17" s="2" t="s">
        <v>9</v>
      </c>
      <c r="B17" t="s">
        <v>6</v>
      </c>
      <c r="C17" s="2">
        <v>15.19</v>
      </c>
      <c r="D17" s="1">
        <f>AVERAGE(C17:C19)</f>
        <v>15.253333333333332</v>
      </c>
      <c r="E17" s="2">
        <v>23.81</v>
      </c>
      <c r="F17" s="1">
        <f t="shared" si="8"/>
        <v>8.5566666666666666</v>
      </c>
      <c r="G17" s="1">
        <f t="shared" si="11"/>
        <v>9.7533333333333356</v>
      </c>
      <c r="H17" s="1">
        <f t="shared" si="9"/>
        <v>-1.196666666666669</v>
      </c>
      <c r="I17">
        <f t="shared" si="10"/>
        <v>2.2920947239400098</v>
      </c>
      <c r="J17">
        <f>AVERAGE(I17:I19)</f>
        <v>2.1604572835829985</v>
      </c>
      <c r="K17">
        <f>STDEV(I17:I19)</f>
        <v>0.11492216627149983</v>
      </c>
      <c r="L17" s="5">
        <f>IF(_xlfn.F.TEST(I14:I16,I17:I19)&gt;0.05,_xlfn.T.TEST(I14:I16,I17:I19,2,2),_xlfn.T.TEST(I14:I16,I17:I19,2,3))</f>
        <v>7.0988481478775109E-5</v>
      </c>
      <c r="M17" s="8"/>
      <c r="N17" s="4"/>
      <c r="O17" s="4"/>
      <c r="P17" s="4"/>
      <c r="Q17" s="4"/>
    </row>
    <row r="18" spans="1:17" s="2" customFormat="1" x14ac:dyDescent="0.3">
      <c r="A18" s="2" t="s">
        <v>9</v>
      </c>
      <c r="B18" t="s">
        <v>6</v>
      </c>
      <c r="C18" s="2">
        <v>15.21</v>
      </c>
      <c r="D18" s="1">
        <f>AVERAGE(C17:C19)</f>
        <v>15.253333333333332</v>
      </c>
      <c r="E18" s="2">
        <v>23.93</v>
      </c>
      <c r="F18" s="1">
        <f t="shared" si="8"/>
        <v>8.6766666666666676</v>
      </c>
      <c r="G18" s="1">
        <f t="shared" si="11"/>
        <v>9.7533333333333356</v>
      </c>
      <c r="H18" s="1">
        <f t="shared" si="9"/>
        <v>-1.076666666666668</v>
      </c>
      <c r="I18">
        <f t="shared" si="10"/>
        <v>2.109157259032028</v>
      </c>
      <c r="J18"/>
      <c r="K18"/>
      <c r="L18"/>
      <c r="M18" s="8"/>
      <c r="N18" s="4"/>
      <c r="O18" s="4"/>
      <c r="P18" s="4"/>
      <c r="Q18" s="4"/>
    </row>
    <row r="19" spans="1:17" s="2" customFormat="1" x14ac:dyDescent="0.3">
      <c r="A19" s="2" t="s">
        <v>9</v>
      </c>
      <c r="B19" t="s">
        <v>6</v>
      </c>
      <c r="C19" s="2">
        <v>15.36</v>
      </c>
      <c r="D19" s="1">
        <f>AVERAGE(C17:C19)</f>
        <v>15.253333333333332</v>
      </c>
      <c r="E19" s="2">
        <v>23.95</v>
      </c>
      <c r="F19" s="1">
        <f t="shared" si="8"/>
        <v>8.6966666666666672</v>
      </c>
      <c r="G19" s="1">
        <f t="shared" si="11"/>
        <v>9.7533333333333356</v>
      </c>
      <c r="H19" s="1">
        <f t="shared" si="9"/>
        <v>-1.0566666666666684</v>
      </c>
      <c r="I19">
        <f t="shared" si="10"/>
        <v>2.0801198677769581</v>
      </c>
      <c r="J19"/>
      <c r="K19"/>
      <c r="L19"/>
      <c r="M19" s="8"/>
      <c r="N19" s="4"/>
      <c r="O19" s="4"/>
      <c r="P19" s="4"/>
      <c r="Q19" s="4"/>
    </row>
    <row r="20" spans="1:17" s="2" customFormat="1" x14ac:dyDescent="0.3">
      <c r="A20" s="2" t="s">
        <v>8</v>
      </c>
      <c r="B20" t="s">
        <v>6</v>
      </c>
      <c r="C20" s="2">
        <v>14.26</v>
      </c>
      <c r="D20" s="1">
        <f>AVERAGE(C20:C22)</f>
        <v>14.303333333333333</v>
      </c>
      <c r="E20" s="2">
        <v>23.82</v>
      </c>
      <c r="F20" s="1">
        <f>E20-D20</f>
        <v>9.5166666666666675</v>
      </c>
      <c r="G20" s="1">
        <f>AVERAGE(F20:F22)</f>
        <v>9.6199999999999992</v>
      </c>
      <c r="H20" s="1">
        <f>F20-G20</f>
        <v>-0.10333333333333172</v>
      </c>
      <c r="I20">
        <f>POWER(2,-H20)</f>
        <v>1.0742526480132844</v>
      </c>
      <c r="J20">
        <f>AVERAGE(I20:I22)</f>
        <v>1.0013948448115115</v>
      </c>
      <c r="K20">
        <f>STDEV(I20:I22)</f>
        <v>6.5274421284581829E-2</v>
      </c>
      <c r="L20"/>
      <c r="M20" s="8" t="s">
        <v>17</v>
      </c>
      <c r="O20" s="4"/>
      <c r="P20" s="4"/>
      <c r="Q20" s="4"/>
    </row>
    <row r="21" spans="1:17" s="2" customFormat="1" x14ac:dyDescent="0.3">
      <c r="A21" s="2" t="s">
        <v>8</v>
      </c>
      <c r="B21" t="s">
        <v>6</v>
      </c>
      <c r="C21" s="2">
        <v>14.31</v>
      </c>
      <c r="D21" s="1">
        <f>AVERAGE(C20:C22)</f>
        <v>14.303333333333333</v>
      </c>
      <c r="E21" s="2">
        <v>24</v>
      </c>
      <c r="F21" s="1">
        <f t="shared" ref="F21:F25" si="12">E21-D21</f>
        <v>9.6966666666666672</v>
      </c>
      <c r="G21" s="1">
        <f>G20</f>
        <v>9.6199999999999992</v>
      </c>
      <c r="H21" s="1">
        <f t="shared" ref="H21:H25" si="13">F21-G21</f>
        <v>7.6666666666667993E-2</v>
      </c>
      <c r="I21">
        <f t="shared" ref="I21:I25" si="14">POWER(2,-H21)</f>
        <v>0.94824603117449646</v>
      </c>
      <c r="J21"/>
      <c r="K21"/>
      <c r="L21"/>
      <c r="M21" s="8"/>
      <c r="O21" s="4"/>
      <c r="P21" s="4"/>
      <c r="Q21" s="4"/>
    </row>
    <row r="22" spans="1:17" s="2" customFormat="1" x14ac:dyDescent="0.3">
      <c r="A22" s="2" t="s">
        <v>7</v>
      </c>
      <c r="B22" t="s">
        <v>6</v>
      </c>
      <c r="C22" s="2">
        <v>14.34</v>
      </c>
      <c r="D22" s="1">
        <f>AVERAGE(C20:C22)</f>
        <v>14.303333333333333</v>
      </c>
      <c r="E22" s="2">
        <v>23.95</v>
      </c>
      <c r="F22" s="1">
        <f t="shared" si="12"/>
        <v>9.6466666666666665</v>
      </c>
      <c r="G22" s="1">
        <f t="shared" ref="G22:G25" si="15">G21</f>
        <v>9.6199999999999992</v>
      </c>
      <c r="H22" s="1">
        <f t="shared" si="13"/>
        <v>2.6666666666667282E-2</v>
      </c>
      <c r="I22">
        <f t="shared" si="14"/>
        <v>0.981685855246754</v>
      </c>
      <c r="J22"/>
      <c r="K22"/>
      <c r="L22"/>
      <c r="M22" s="8"/>
      <c r="O22" s="4"/>
      <c r="P22" s="4"/>
      <c r="Q22" s="4"/>
    </row>
    <row r="23" spans="1:17" s="2" customFormat="1" x14ac:dyDescent="0.3">
      <c r="A23" s="2" t="s">
        <v>9</v>
      </c>
      <c r="B23" t="s">
        <v>6</v>
      </c>
      <c r="C23" s="2">
        <v>15.19</v>
      </c>
      <c r="D23" s="1">
        <f>AVERAGE(C23:C25)</f>
        <v>15.253333333333332</v>
      </c>
      <c r="E23" s="2">
        <v>23.08</v>
      </c>
      <c r="F23" s="1">
        <f t="shared" si="12"/>
        <v>7.8266666666666662</v>
      </c>
      <c r="G23" s="1">
        <f t="shared" si="15"/>
        <v>9.6199999999999992</v>
      </c>
      <c r="H23" s="1">
        <f t="shared" si="13"/>
        <v>-1.793333333333333</v>
      </c>
      <c r="I23">
        <f t="shared" si="14"/>
        <v>3.4661481833698562</v>
      </c>
      <c r="J23">
        <f>AVERAGE(I23:I25)</f>
        <v>3.4986304131003556</v>
      </c>
      <c r="K23">
        <f>STDEV(I23:I25)</f>
        <v>5.6260872236349298E-2</v>
      </c>
      <c r="L23" s="5">
        <f>IF(_xlfn.F.TEST(I20:I22,I23:I25)&gt;0.05,_xlfn.T.TEST(I20:I22,I23:I25,2,2),_xlfn.T.TEST(I20:I22,I23:I25,2,3))</f>
        <v>9.4283654600924675E-7</v>
      </c>
      <c r="M23" s="8"/>
      <c r="N23" s="4"/>
      <c r="O23" s="4"/>
      <c r="P23" s="4"/>
      <c r="Q23" s="4"/>
    </row>
    <row r="24" spans="1:17" s="2" customFormat="1" x14ac:dyDescent="0.3">
      <c r="A24" s="2" t="s">
        <v>9</v>
      </c>
      <c r="B24" t="s">
        <v>6</v>
      </c>
      <c r="C24" s="2">
        <v>15.21</v>
      </c>
      <c r="D24" s="1">
        <f>AVERAGE(C23:C25)</f>
        <v>15.253333333333332</v>
      </c>
      <c r="E24" s="2">
        <v>23.04</v>
      </c>
      <c r="F24" s="1">
        <f t="shared" si="12"/>
        <v>7.7866666666666671</v>
      </c>
      <c r="G24" s="1">
        <f t="shared" si="15"/>
        <v>9.6199999999999992</v>
      </c>
      <c r="H24" s="1">
        <f t="shared" si="13"/>
        <v>-1.8333333333333321</v>
      </c>
      <c r="I24">
        <f t="shared" si="14"/>
        <v>3.5635948725613544</v>
      </c>
      <c r="J24"/>
      <c r="K24"/>
      <c r="L24"/>
      <c r="M24" s="8"/>
      <c r="N24" s="4"/>
      <c r="O24" s="4"/>
      <c r="P24" s="4"/>
      <c r="Q24" s="4"/>
    </row>
    <row r="25" spans="1:17" s="2" customFormat="1" x14ac:dyDescent="0.3">
      <c r="A25" s="2" t="s">
        <v>9</v>
      </c>
      <c r="B25" t="s">
        <v>6</v>
      </c>
      <c r="C25" s="2">
        <v>15.36</v>
      </c>
      <c r="D25" s="1">
        <f>AVERAGE(C23:C25)</f>
        <v>15.253333333333332</v>
      </c>
      <c r="E25" s="2">
        <v>23.08</v>
      </c>
      <c r="F25" s="1">
        <f t="shared" si="12"/>
        <v>7.8266666666666662</v>
      </c>
      <c r="G25" s="1">
        <f t="shared" si="15"/>
        <v>9.6199999999999992</v>
      </c>
      <c r="H25" s="1">
        <f t="shared" si="13"/>
        <v>-1.793333333333333</v>
      </c>
      <c r="I25">
        <f t="shared" si="14"/>
        <v>3.4661481833698562</v>
      </c>
      <c r="J25"/>
      <c r="K25"/>
      <c r="L25"/>
      <c r="M25" s="8"/>
      <c r="N25" s="4"/>
      <c r="O25" s="4"/>
      <c r="P25" s="4"/>
      <c r="Q25" s="4"/>
    </row>
    <row r="26" spans="1:17" s="2" customFormat="1" x14ac:dyDescent="0.3">
      <c r="A26" s="2" t="s">
        <v>8</v>
      </c>
      <c r="B26" t="s">
        <v>6</v>
      </c>
      <c r="C26" s="2">
        <v>14.26</v>
      </c>
      <c r="D26" s="1">
        <f>AVERAGE(C26:C28)</f>
        <v>14.303333333333333</v>
      </c>
      <c r="E26" s="2">
        <v>23.59</v>
      </c>
      <c r="F26" s="1">
        <f>E26-D26</f>
        <v>9.2866666666666671</v>
      </c>
      <c r="G26" s="1">
        <f>AVERAGE(F26:F28)</f>
        <v>9.17</v>
      </c>
      <c r="H26" s="1">
        <f>F26-G26</f>
        <v>0.11666666666666714</v>
      </c>
      <c r="I26">
        <f>POWER(2,-H26)</f>
        <v>0.92231619358593897</v>
      </c>
      <c r="J26">
        <f>AVERAGE(I26:I28)</f>
        <v>1.0018177895664953</v>
      </c>
      <c r="K26">
        <f>STDEV(I26:I28)</f>
        <v>7.3339144433139214E-2</v>
      </c>
      <c r="L26"/>
      <c r="M26" s="8" t="s">
        <v>19</v>
      </c>
      <c r="O26" s="4"/>
      <c r="P26" s="4"/>
      <c r="Q26" s="4"/>
    </row>
    <row r="27" spans="1:17" s="2" customFormat="1" x14ac:dyDescent="0.3">
      <c r="A27" s="2" t="s">
        <v>8</v>
      </c>
      <c r="B27" t="s">
        <v>6</v>
      </c>
      <c r="C27" s="2">
        <v>14.31</v>
      </c>
      <c r="D27" s="1">
        <f>AVERAGE(C26:C28)</f>
        <v>14.303333333333333</v>
      </c>
      <c r="E27" s="2">
        <v>23.45</v>
      </c>
      <c r="F27" s="1">
        <f t="shared" ref="F27:F31" si="16">E27-D27</f>
        <v>9.1466666666666665</v>
      </c>
      <c r="G27" s="1">
        <f>G26</f>
        <v>9.17</v>
      </c>
      <c r="H27" s="1">
        <f t="shared" ref="H27:H31" si="17">F27-G27</f>
        <v>-2.3333333333333428E-2</v>
      </c>
      <c r="I27">
        <f t="shared" ref="I27:I31" si="18">POWER(2,-H27)</f>
        <v>1.016304932168189</v>
      </c>
      <c r="J27"/>
      <c r="K27"/>
      <c r="L27"/>
      <c r="M27" s="8"/>
      <c r="O27" s="4"/>
      <c r="P27" s="4"/>
      <c r="Q27" s="4"/>
    </row>
    <row r="28" spans="1:17" s="2" customFormat="1" x14ac:dyDescent="0.3">
      <c r="A28" s="2" t="s">
        <v>7</v>
      </c>
      <c r="B28" t="s">
        <v>6</v>
      </c>
      <c r="C28" s="2">
        <v>14.34</v>
      </c>
      <c r="D28" s="1">
        <f>AVERAGE(C26:C28)</f>
        <v>14.303333333333333</v>
      </c>
      <c r="E28" s="2">
        <v>23.38</v>
      </c>
      <c r="F28" s="1">
        <f t="shared" si="16"/>
        <v>9.0766666666666662</v>
      </c>
      <c r="G28" s="1">
        <f t="shared" ref="G28:G31" si="19">G27</f>
        <v>9.17</v>
      </c>
      <c r="H28" s="1">
        <f t="shared" si="17"/>
        <v>-9.3333333333333712E-2</v>
      </c>
      <c r="I28">
        <f t="shared" si="18"/>
        <v>1.0668322429453578</v>
      </c>
      <c r="J28"/>
      <c r="K28"/>
      <c r="L28"/>
      <c r="M28" s="8"/>
      <c r="O28" s="4"/>
      <c r="P28" s="4"/>
      <c r="Q28" s="4"/>
    </row>
    <row r="29" spans="1:17" s="2" customFormat="1" x14ac:dyDescent="0.3">
      <c r="A29" s="2" t="s">
        <v>9</v>
      </c>
      <c r="B29" t="s">
        <v>6</v>
      </c>
      <c r="C29" s="2">
        <v>15.19</v>
      </c>
      <c r="D29" s="1">
        <f>AVERAGE(C29:C31)</f>
        <v>15.253333333333332</v>
      </c>
      <c r="E29" s="2">
        <v>23.35</v>
      </c>
      <c r="F29" s="1">
        <f t="shared" si="16"/>
        <v>8.0966666666666693</v>
      </c>
      <c r="G29" s="1">
        <f t="shared" si="19"/>
        <v>9.17</v>
      </c>
      <c r="H29" s="1">
        <f t="shared" si="17"/>
        <v>-1.0733333333333306</v>
      </c>
      <c r="I29">
        <f t="shared" si="18"/>
        <v>2.1042896964014286</v>
      </c>
      <c r="J29">
        <f>AVERAGE(I29:I31)</f>
        <v>2.0958044441236638</v>
      </c>
      <c r="K29">
        <f>STDEV(I29:I31)</f>
        <v>8.72455144917193E-2</v>
      </c>
      <c r="L29" s="5">
        <f>IF(_xlfn.F.TEST(I26:I28,I29:I31)&gt;0.05,_xlfn.T.TEST(I26:I28,I29:I31,2,2),_xlfn.T.TEST(I26:I28,I29:I31,2,3))</f>
        <v>7.6683675012735361E-5</v>
      </c>
      <c r="M29" s="8"/>
      <c r="N29" s="4"/>
      <c r="O29" s="4"/>
      <c r="P29" s="4"/>
      <c r="Q29" s="4"/>
    </row>
    <row r="30" spans="1:17" s="2" customFormat="1" x14ac:dyDescent="0.3">
      <c r="A30" s="2" t="s">
        <v>9</v>
      </c>
      <c r="B30" t="s">
        <v>6</v>
      </c>
      <c r="C30" s="2">
        <v>15.21</v>
      </c>
      <c r="D30" s="1">
        <f>AVERAGE(C29:C31)</f>
        <v>15.253333333333332</v>
      </c>
      <c r="E30" s="2">
        <v>23.3</v>
      </c>
      <c r="F30" s="1">
        <f t="shared" si="16"/>
        <v>8.0466666666666686</v>
      </c>
      <c r="G30" s="1">
        <f t="shared" si="19"/>
        <v>9.17</v>
      </c>
      <c r="H30" s="1">
        <f t="shared" si="17"/>
        <v>-1.1233333333333313</v>
      </c>
      <c r="I30">
        <f t="shared" si="18"/>
        <v>2.1784973122852214</v>
      </c>
      <c r="J30"/>
      <c r="K30"/>
      <c r="L30"/>
      <c r="M30" s="8"/>
      <c r="N30" s="4"/>
      <c r="O30" s="4"/>
      <c r="P30" s="4"/>
      <c r="Q30" s="4"/>
    </row>
    <row r="31" spans="1:17" s="2" customFormat="1" x14ac:dyDescent="0.3">
      <c r="A31" s="2" t="s">
        <v>9</v>
      </c>
      <c r="B31" t="s">
        <v>6</v>
      </c>
      <c r="C31" s="2">
        <v>15.36</v>
      </c>
      <c r="D31" s="1">
        <f>AVERAGE(C29:C31)</f>
        <v>15.253333333333332</v>
      </c>
      <c r="E31" s="2">
        <v>23.42</v>
      </c>
      <c r="F31" s="1">
        <f t="shared" si="16"/>
        <v>8.1666666666666696</v>
      </c>
      <c r="G31" s="1">
        <f t="shared" si="19"/>
        <v>9.17</v>
      </c>
      <c r="H31" s="1">
        <f t="shared" si="17"/>
        <v>-1.0033333333333303</v>
      </c>
      <c r="I31">
        <f t="shared" si="18"/>
        <v>2.0046263236843416</v>
      </c>
      <c r="J31"/>
      <c r="K31"/>
      <c r="L31"/>
      <c r="M31" s="8"/>
      <c r="N31" s="4"/>
      <c r="O31" s="4"/>
      <c r="P31" s="4"/>
      <c r="Q31" s="4"/>
    </row>
    <row r="33" spans="4:9" x14ac:dyDescent="0.3">
      <c r="D33" s="2"/>
      <c r="E33" s="2"/>
      <c r="F33" s="2"/>
      <c r="G33" s="2"/>
      <c r="H33" s="2"/>
      <c r="I33" s="2"/>
    </row>
    <row r="34" spans="4:9" x14ac:dyDescent="0.3">
      <c r="D34" s="2"/>
      <c r="E34" s="2"/>
      <c r="F34" s="2"/>
      <c r="G34" s="2"/>
      <c r="H34" s="2"/>
      <c r="I34" s="2"/>
    </row>
    <row r="35" spans="4:9" x14ac:dyDescent="0.3">
      <c r="D35" s="2"/>
      <c r="E35" s="2"/>
      <c r="F35" s="2"/>
      <c r="G35" s="2"/>
      <c r="H35" s="2"/>
      <c r="I35" s="2"/>
    </row>
    <row r="36" spans="4:9" x14ac:dyDescent="0.3">
      <c r="D36" s="2"/>
      <c r="E36" s="2"/>
      <c r="F36" s="2"/>
      <c r="G36" s="2"/>
      <c r="H36" s="2"/>
      <c r="I36" s="2"/>
    </row>
    <row r="37" spans="4:9" x14ac:dyDescent="0.3">
      <c r="D37" s="2"/>
      <c r="E37" s="2"/>
      <c r="F37" s="2"/>
      <c r="G37" s="2"/>
      <c r="H37" s="2"/>
      <c r="I37" s="2"/>
    </row>
  </sheetData>
  <mergeCells count="5">
    <mergeCell ref="M2:M7"/>
    <mergeCell ref="M8:M13"/>
    <mergeCell ref="M14:M19"/>
    <mergeCell ref="M20:M25"/>
    <mergeCell ref="M26:M31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78307-8243-44E1-8DC0-4A921B03FF9F}">
  <dimension ref="A1:F37"/>
  <sheetViews>
    <sheetView workbookViewId="0">
      <selection activeCell="J15" sqref="J15"/>
    </sheetView>
  </sheetViews>
  <sheetFormatPr defaultRowHeight="14" x14ac:dyDescent="0.3"/>
  <sheetData>
    <row r="1" spans="1:6" s="2" customFormat="1" x14ac:dyDescent="0.3">
      <c r="A1" s="2" t="s">
        <v>70</v>
      </c>
      <c r="B1" s="2" t="s">
        <v>69</v>
      </c>
      <c r="C1" s="2" t="s">
        <v>68</v>
      </c>
      <c r="D1" s="2" t="s">
        <v>67</v>
      </c>
      <c r="E1" s="2" t="s">
        <v>66</v>
      </c>
      <c r="F1" s="2" t="s">
        <v>65</v>
      </c>
    </row>
    <row r="2" spans="1:6" s="2" customFormat="1" x14ac:dyDescent="0.3">
      <c r="A2" s="2" t="s">
        <v>20</v>
      </c>
      <c r="B2" s="2" t="s">
        <v>21</v>
      </c>
      <c r="C2" s="2">
        <v>21.57</v>
      </c>
      <c r="D2" s="2">
        <v>79.5</v>
      </c>
      <c r="E2" s="2" t="s">
        <v>12</v>
      </c>
      <c r="F2" s="2" t="s">
        <v>8</v>
      </c>
    </row>
    <row r="3" spans="1:6" s="2" customFormat="1" x14ac:dyDescent="0.3">
      <c r="A3" s="2" t="s">
        <v>22</v>
      </c>
      <c r="B3" s="2" t="s">
        <v>21</v>
      </c>
      <c r="C3" s="2">
        <v>21.55</v>
      </c>
      <c r="D3" s="2">
        <v>79.5</v>
      </c>
      <c r="E3" s="2" t="s">
        <v>12</v>
      </c>
      <c r="F3" s="2" t="s">
        <v>8</v>
      </c>
    </row>
    <row r="4" spans="1:6" s="2" customFormat="1" x14ac:dyDescent="0.3">
      <c r="A4" s="2" t="s">
        <v>23</v>
      </c>
      <c r="B4" s="2" t="s">
        <v>21</v>
      </c>
      <c r="C4" s="2">
        <v>21.48</v>
      </c>
      <c r="D4" s="2">
        <v>79.5</v>
      </c>
      <c r="E4" s="2" t="s">
        <v>12</v>
      </c>
      <c r="F4" s="2" t="s">
        <v>7</v>
      </c>
    </row>
    <row r="5" spans="1:6" s="2" customFormat="1" x14ac:dyDescent="0.3">
      <c r="A5" s="2" t="s">
        <v>24</v>
      </c>
      <c r="B5" s="2" t="s">
        <v>21</v>
      </c>
      <c r="C5" s="2">
        <v>21.44</v>
      </c>
      <c r="D5" s="2">
        <v>79.5</v>
      </c>
      <c r="E5" s="2" t="s">
        <v>12</v>
      </c>
      <c r="F5" s="2" t="s">
        <v>9</v>
      </c>
    </row>
    <row r="6" spans="1:6" s="2" customFormat="1" x14ac:dyDescent="0.3">
      <c r="A6" s="2" t="s">
        <v>25</v>
      </c>
      <c r="B6" s="2" t="s">
        <v>21</v>
      </c>
      <c r="C6" s="2">
        <v>21.42</v>
      </c>
      <c r="D6" s="2">
        <v>79.5</v>
      </c>
      <c r="E6" s="2" t="s">
        <v>12</v>
      </c>
      <c r="F6" s="2" t="s">
        <v>9</v>
      </c>
    </row>
    <row r="7" spans="1:6" s="2" customFormat="1" x14ac:dyDescent="0.3">
      <c r="A7" s="2" t="s">
        <v>26</v>
      </c>
      <c r="B7" s="2" t="s">
        <v>21</v>
      </c>
      <c r="C7" s="2">
        <v>21.43</v>
      </c>
      <c r="D7" s="2">
        <v>79.5</v>
      </c>
      <c r="E7" s="2" t="s">
        <v>12</v>
      </c>
      <c r="F7" s="2" t="s">
        <v>9</v>
      </c>
    </row>
    <row r="8" spans="1:6" s="2" customFormat="1" x14ac:dyDescent="0.3">
      <c r="A8" s="2" t="s">
        <v>27</v>
      </c>
      <c r="B8" s="2" t="s">
        <v>21</v>
      </c>
      <c r="C8" s="2">
        <v>18.93</v>
      </c>
      <c r="D8" s="2">
        <v>87</v>
      </c>
      <c r="E8" s="2" t="s">
        <v>10</v>
      </c>
      <c r="F8" s="2" t="s">
        <v>8</v>
      </c>
    </row>
    <row r="9" spans="1:6" s="2" customFormat="1" x14ac:dyDescent="0.3">
      <c r="A9" s="2" t="s">
        <v>28</v>
      </c>
      <c r="B9" s="2" t="s">
        <v>21</v>
      </c>
      <c r="C9" s="2">
        <v>18.8</v>
      </c>
      <c r="D9" s="2">
        <v>87</v>
      </c>
      <c r="E9" s="2" t="s">
        <v>10</v>
      </c>
      <c r="F9" s="2" t="s">
        <v>8</v>
      </c>
    </row>
    <row r="10" spans="1:6" s="2" customFormat="1" x14ac:dyDescent="0.3">
      <c r="A10" s="2" t="s">
        <v>29</v>
      </c>
      <c r="B10" s="2" t="s">
        <v>21</v>
      </c>
      <c r="C10" s="2">
        <v>18.86</v>
      </c>
      <c r="D10" s="2">
        <v>87</v>
      </c>
      <c r="E10" s="2" t="s">
        <v>10</v>
      </c>
      <c r="F10" s="2" t="s">
        <v>7</v>
      </c>
    </row>
    <row r="11" spans="1:6" s="2" customFormat="1" x14ac:dyDescent="0.3">
      <c r="A11" s="2" t="s">
        <v>30</v>
      </c>
      <c r="B11" s="2" t="s">
        <v>21</v>
      </c>
      <c r="C11" s="2">
        <v>19.010000000000002</v>
      </c>
      <c r="D11" s="2">
        <v>87</v>
      </c>
      <c r="E11" s="2" t="s">
        <v>10</v>
      </c>
      <c r="F11" s="2" t="s">
        <v>9</v>
      </c>
    </row>
    <row r="12" spans="1:6" s="2" customFormat="1" x14ac:dyDescent="0.3">
      <c r="A12" s="2" t="s">
        <v>31</v>
      </c>
      <c r="B12" s="2" t="s">
        <v>21</v>
      </c>
      <c r="C12" s="2">
        <v>19.13</v>
      </c>
      <c r="D12" s="2">
        <v>87</v>
      </c>
      <c r="E12" s="2" t="s">
        <v>10</v>
      </c>
      <c r="F12" s="2" t="s">
        <v>9</v>
      </c>
    </row>
    <row r="13" spans="1:6" s="2" customFormat="1" x14ac:dyDescent="0.3">
      <c r="A13" s="2" t="s">
        <v>32</v>
      </c>
      <c r="B13" s="2" t="s">
        <v>21</v>
      </c>
      <c r="C13" s="2">
        <v>19.190000000000001</v>
      </c>
      <c r="D13" s="2">
        <v>87</v>
      </c>
      <c r="E13" s="2" t="s">
        <v>10</v>
      </c>
      <c r="F13" s="2" t="s">
        <v>9</v>
      </c>
    </row>
    <row r="14" spans="1:6" s="2" customFormat="1" x14ac:dyDescent="0.3">
      <c r="A14" s="2" t="s">
        <v>33</v>
      </c>
      <c r="B14" s="2" t="s">
        <v>21</v>
      </c>
      <c r="C14" s="2">
        <v>24.01</v>
      </c>
      <c r="D14" s="2">
        <v>85.5</v>
      </c>
      <c r="E14" s="2" t="s">
        <v>14</v>
      </c>
      <c r="F14" s="2" t="s">
        <v>8</v>
      </c>
    </row>
    <row r="15" spans="1:6" s="2" customFormat="1" x14ac:dyDescent="0.3">
      <c r="A15" s="2" t="s">
        <v>34</v>
      </c>
      <c r="B15" s="2" t="s">
        <v>21</v>
      </c>
      <c r="C15" s="2">
        <v>24.09</v>
      </c>
      <c r="D15" s="2">
        <v>85.5</v>
      </c>
      <c r="E15" s="2" t="s">
        <v>14</v>
      </c>
      <c r="F15" s="2" t="s">
        <v>8</v>
      </c>
    </row>
    <row r="16" spans="1:6" s="2" customFormat="1" x14ac:dyDescent="0.3">
      <c r="A16" s="2" t="s">
        <v>35</v>
      </c>
      <c r="B16" s="2" t="s">
        <v>21</v>
      </c>
      <c r="C16" s="2">
        <v>24.07</v>
      </c>
      <c r="D16" s="2">
        <v>85.5</v>
      </c>
      <c r="E16" s="2" t="s">
        <v>14</v>
      </c>
      <c r="F16" s="2" t="s">
        <v>7</v>
      </c>
    </row>
    <row r="17" spans="1:6" s="2" customFormat="1" x14ac:dyDescent="0.3">
      <c r="A17" s="2" t="s">
        <v>36</v>
      </c>
      <c r="B17" s="2" t="s">
        <v>21</v>
      </c>
      <c r="C17" s="2">
        <v>23.81</v>
      </c>
      <c r="D17" s="2">
        <v>85.5</v>
      </c>
      <c r="E17" s="2" t="s">
        <v>14</v>
      </c>
      <c r="F17" s="2" t="s">
        <v>9</v>
      </c>
    </row>
    <row r="18" spans="1:6" s="2" customFormat="1" x14ac:dyDescent="0.3">
      <c r="A18" s="2" t="s">
        <v>37</v>
      </c>
      <c r="B18" s="2" t="s">
        <v>21</v>
      </c>
      <c r="C18" s="2">
        <v>23.93</v>
      </c>
      <c r="D18" s="2">
        <v>85.5</v>
      </c>
      <c r="E18" s="2" t="s">
        <v>14</v>
      </c>
      <c r="F18" s="2" t="s">
        <v>9</v>
      </c>
    </row>
    <row r="19" spans="1:6" s="2" customFormat="1" x14ac:dyDescent="0.3">
      <c r="A19" s="2" t="s">
        <v>38</v>
      </c>
      <c r="B19" s="2" t="s">
        <v>21</v>
      </c>
      <c r="C19" s="2">
        <v>23.95</v>
      </c>
      <c r="D19" s="2">
        <v>85.5</v>
      </c>
      <c r="E19" s="2" t="s">
        <v>14</v>
      </c>
      <c r="F19" s="2" t="s">
        <v>9</v>
      </c>
    </row>
    <row r="20" spans="1:6" s="2" customFormat="1" x14ac:dyDescent="0.3">
      <c r="A20" s="2" t="s">
        <v>39</v>
      </c>
      <c r="B20" s="2" t="s">
        <v>21</v>
      </c>
      <c r="C20" s="2">
        <v>23.82</v>
      </c>
      <c r="D20" s="2">
        <v>82</v>
      </c>
      <c r="E20" s="2" t="s">
        <v>16</v>
      </c>
      <c r="F20" s="2" t="s">
        <v>8</v>
      </c>
    </row>
    <row r="21" spans="1:6" s="2" customFormat="1" x14ac:dyDescent="0.3">
      <c r="A21" s="2" t="s">
        <v>40</v>
      </c>
      <c r="B21" s="2" t="s">
        <v>21</v>
      </c>
      <c r="C21" s="2">
        <v>24</v>
      </c>
      <c r="D21" s="2">
        <v>81.5</v>
      </c>
      <c r="E21" s="2" t="s">
        <v>16</v>
      </c>
      <c r="F21" s="2" t="s">
        <v>8</v>
      </c>
    </row>
    <row r="22" spans="1:6" s="2" customFormat="1" x14ac:dyDescent="0.3">
      <c r="A22" s="2" t="s">
        <v>41</v>
      </c>
      <c r="B22" s="2" t="s">
        <v>21</v>
      </c>
      <c r="C22" s="2">
        <v>23.95</v>
      </c>
      <c r="D22" s="2">
        <v>82</v>
      </c>
      <c r="E22" s="2" t="s">
        <v>16</v>
      </c>
      <c r="F22" s="2" t="s">
        <v>7</v>
      </c>
    </row>
    <row r="23" spans="1:6" s="2" customFormat="1" x14ac:dyDescent="0.3">
      <c r="A23" s="2" t="s">
        <v>42</v>
      </c>
      <c r="B23" s="2" t="s">
        <v>21</v>
      </c>
      <c r="C23" s="2">
        <v>23.08</v>
      </c>
      <c r="D23" s="2">
        <v>82</v>
      </c>
      <c r="E23" s="2" t="s">
        <v>16</v>
      </c>
      <c r="F23" s="2" t="s">
        <v>9</v>
      </c>
    </row>
    <row r="24" spans="1:6" s="2" customFormat="1" x14ac:dyDescent="0.3">
      <c r="A24" s="2" t="s">
        <v>43</v>
      </c>
      <c r="B24" s="2" t="s">
        <v>21</v>
      </c>
      <c r="C24" s="2">
        <v>23.04</v>
      </c>
      <c r="D24" s="2">
        <v>82</v>
      </c>
      <c r="E24" s="2" t="s">
        <v>16</v>
      </c>
      <c r="F24" s="2" t="s">
        <v>9</v>
      </c>
    </row>
    <row r="25" spans="1:6" s="2" customFormat="1" x14ac:dyDescent="0.3">
      <c r="A25" s="2" t="s">
        <v>44</v>
      </c>
      <c r="B25" s="2" t="s">
        <v>21</v>
      </c>
      <c r="C25" s="2">
        <v>23.08</v>
      </c>
      <c r="D25" s="2">
        <v>82</v>
      </c>
      <c r="E25" s="2" t="s">
        <v>16</v>
      </c>
      <c r="F25" s="2" t="s">
        <v>9</v>
      </c>
    </row>
    <row r="26" spans="1:6" s="2" customFormat="1" x14ac:dyDescent="0.3">
      <c r="A26" s="2" t="s">
        <v>45</v>
      </c>
      <c r="B26" s="2" t="s">
        <v>21</v>
      </c>
      <c r="C26" s="2">
        <v>23.59</v>
      </c>
      <c r="D26" s="2">
        <v>87</v>
      </c>
      <c r="E26" s="2" t="s">
        <v>18</v>
      </c>
      <c r="F26" s="2" t="s">
        <v>8</v>
      </c>
    </row>
    <row r="27" spans="1:6" s="2" customFormat="1" x14ac:dyDescent="0.3">
      <c r="A27" s="2" t="s">
        <v>46</v>
      </c>
      <c r="B27" s="2" t="s">
        <v>21</v>
      </c>
      <c r="C27" s="2">
        <v>23.45</v>
      </c>
      <c r="D27" s="2">
        <v>87</v>
      </c>
      <c r="E27" s="2" t="s">
        <v>18</v>
      </c>
      <c r="F27" s="2" t="s">
        <v>8</v>
      </c>
    </row>
    <row r="28" spans="1:6" s="2" customFormat="1" x14ac:dyDescent="0.3">
      <c r="A28" s="2" t="s">
        <v>47</v>
      </c>
      <c r="B28" s="2" t="s">
        <v>21</v>
      </c>
      <c r="C28" s="2">
        <v>23.38</v>
      </c>
      <c r="D28" s="2">
        <v>87</v>
      </c>
      <c r="E28" s="2" t="s">
        <v>18</v>
      </c>
      <c r="F28" s="2" t="s">
        <v>7</v>
      </c>
    </row>
    <row r="29" spans="1:6" s="2" customFormat="1" x14ac:dyDescent="0.3">
      <c r="A29" s="2" t="s">
        <v>48</v>
      </c>
      <c r="B29" s="2" t="s">
        <v>21</v>
      </c>
      <c r="C29" s="2">
        <v>23.35</v>
      </c>
      <c r="D29" s="2">
        <v>87</v>
      </c>
      <c r="E29" s="2" t="s">
        <v>18</v>
      </c>
      <c r="F29" s="2" t="s">
        <v>9</v>
      </c>
    </row>
    <row r="30" spans="1:6" s="2" customFormat="1" x14ac:dyDescent="0.3">
      <c r="A30" s="2" t="s">
        <v>49</v>
      </c>
      <c r="B30" s="2" t="s">
        <v>21</v>
      </c>
      <c r="C30" s="2">
        <v>23.3</v>
      </c>
      <c r="D30" s="2">
        <v>87</v>
      </c>
      <c r="E30" s="2" t="s">
        <v>18</v>
      </c>
      <c r="F30" s="2" t="s">
        <v>9</v>
      </c>
    </row>
    <row r="31" spans="1:6" s="2" customFormat="1" x14ac:dyDescent="0.3">
      <c r="A31" s="2" t="s">
        <v>50</v>
      </c>
      <c r="B31" s="2" t="s">
        <v>21</v>
      </c>
      <c r="C31" s="2">
        <v>23.42</v>
      </c>
      <c r="D31" s="2">
        <v>87</v>
      </c>
      <c r="E31" s="2" t="s">
        <v>18</v>
      </c>
      <c r="F31" s="2" t="s">
        <v>9</v>
      </c>
    </row>
    <row r="32" spans="1:6" s="2" customFormat="1" x14ac:dyDescent="0.3">
      <c r="A32" s="2" t="s">
        <v>51</v>
      </c>
      <c r="B32" s="2" t="s">
        <v>21</v>
      </c>
      <c r="C32" s="2">
        <v>14.26</v>
      </c>
      <c r="D32" s="2">
        <v>85.5</v>
      </c>
      <c r="E32" s="2" t="s">
        <v>57</v>
      </c>
      <c r="F32" s="2" t="s">
        <v>8</v>
      </c>
    </row>
    <row r="33" spans="1:6" s="2" customFormat="1" x14ac:dyDescent="0.3">
      <c r="A33" s="2" t="s">
        <v>52</v>
      </c>
      <c r="B33" s="2" t="s">
        <v>21</v>
      </c>
      <c r="C33" s="2">
        <v>14.31</v>
      </c>
      <c r="D33" s="2">
        <v>85.5</v>
      </c>
      <c r="E33" s="2" t="s">
        <v>57</v>
      </c>
      <c r="F33" s="2" t="s">
        <v>8</v>
      </c>
    </row>
    <row r="34" spans="1:6" s="2" customFormat="1" x14ac:dyDescent="0.3">
      <c r="A34" s="2" t="s">
        <v>53</v>
      </c>
      <c r="B34" s="2" t="s">
        <v>21</v>
      </c>
      <c r="C34" s="2">
        <v>14.34</v>
      </c>
      <c r="D34" s="2">
        <v>85.5</v>
      </c>
      <c r="E34" s="2" t="s">
        <v>57</v>
      </c>
      <c r="F34" s="2" t="s">
        <v>7</v>
      </c>
    </row>
    <row r="35" spans="1:6" s="2" customFormat="1" x14ac:dyDescent="0.3">
      <c r="A35" s="2" t="s">
        <v>54</v>
      </c>
      <c r="B35" s="2" t="s">
        <v>21</v>
      </c>
      <c r="C35" s="2">
        <v>15.19</v>
      </c>
      <c r="D35" s="2">
        <v>85.5</v>
      </c>
      <c r="E35" s="2" t="s">
        <v>57</v>
      </c>
      <c r="F35" s="2" t="s">
        <v>9</v>
      </c>
    </row>
    <row r="36" spans="1:6" s="2" customFormat="1" x14ac:dyDescent="0.3">
      <c r="A36" s="2" t="s">
        <v>55</v>
      </c>
      <c r="B36" s="2" t="s">
        <v>21</v>
      </c>
      <c r="C36" s="2">
        <v>15.21</v>
      </c>
      <c r="D36" s="2">
        <v>85.5</v>
      </c>
      <c r="E36" s="2" t="s">
        <v>57</v>
      </c>
      <c r="F36" s="2" t="s">
        <v>9</v>
      </c>
    </row>
    <row r="37" spans="1:6" s="2" customFormat="1" x14ac:dyDescent="0.3">
      <c r="A37" s="2" t="s">
        <v>56</v>
      </c>
      <c r="B37" s="2" t="s">
        <v>21</v>
      </c>
      <c r="C37" s="2">
        <v>15.36</v>
      </c>
      <c r="D37" s="2">
        <v>86</v>
      </c>
      <c r="E37" s="2" t="s">
        <v>57</v>
      </c>
      <c r="F37" s="2" t="s">
        <v>9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A6C46-784B-4F51-861F-E9CBB1382CC2}">
  <dimension ref="A1:E4"/>
  <sheetViews>
    <sheetView workbookViewId="0">
      <selection activeCell="D32" sqref="D32"/>
    </sheetView>
  </sheetViews>
  <sheetFormatPr defaultRowHeight="14" x14ac:dyDescent="0.3"/>
  <sheetData>
    <row r="1" spans="1:5" x14ac:dyDescent="0.3">
      <c r="A1" t="s">
        <v>9</v>
      </c>
      <c r="C1" s="3" t="s">
        <v>58</v>
      </c>
      <c r="D1" s="3" t="s">
        <v>64</v>
      </c>
      <c r="E1" s="3" t="s">
        <v>59</v>
      </c>
    </row>
    <row r="2" spans="1:5" x14ac:dyDescent="0.3">
      <c r="B2" s="3" t="s">
        <v>60</v>
      </c>
      <c r="C2" s="6">
        <v>301</v>
      </c>
      <c r="D2" s="6">
        <v>26</v>
      </c>
      <c r="E2" s="3">
        <f>_xlfn.T.TEST(C2:C4,D2:D4,2,3)</f>
        <v>3.2530469975726628E-3</v>
      </c>
    </row>
    <row r="3" spans="1:5" x14ac:dyDescent="0.3">
      <c r="B3" s="3"/>
      <c r="C3" s="6">
        <v>345</v>
      </c>
      <c r="D3" s="6">
        <v>35</v>
      </c>
      <c r="E3" s="3"/>
    </row>
    <row r="4" spans="1:5" x14ac:dyDescent="0.3">
      <c r="B4" s="3"/>
      <c r="C4" s="6">
        <v>286</v>
      </c>
      <c r="D4" s="6">
        <v>27</v>
      </c>
      <c r="E4" s="3"/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5229E-7726-4A08-A24E-B0DE714A7F4A}">
  <dimension ref="A1:K7"/>
  <sheetViews>
    <sheetView workbookViewId="0">
      <selection activeCell="Q11" sqref="Q11"/>
    </sheetView>
  </sheetViews>
  <sheetFormatPr defaultRowHeight="14" x14ac:dyDescent="0.3"/>
  <sheetData>
    <row r="1" spans="1:11" x14ac:dyDescent="0.3">
      <c r="A1" t="s">
        <v>58</v>
      </c>
      <c r="B1" t="s">
        <v>61</v>
      </c>
      <c r="D1" t="s">
        <v>62</v>
      </c>
      <c r="F1" s="3" t="s">
        <v>64</v>
      </c>
      <c r="G1" t="s">
        <v>61</v>
      </c>
      <c r="I1" t="s">
        <v>62</v>
      </c>
      <c r="K1" t="s">
        <v>63</v>
      </c>
    </row>
    <row r="2" spans="1:11" x14ac:dyDescent="0.3">
      <c r="A2">
        <v>1</v>
      </c>
      <c r="B2">
        <v>924090</v>
      </c>
      <c r="C2">
        <f>AVERAGE(B2:B4)</f>
        <v>926175.33333333337</v>
      </c>
      <c r="F2">
        <v>1</v>
      </c>
      <c r="G2">
        <v>929782</v>
      </c>
      <c r="H2">
        <f>G2/G2</f>
        <v>1</v>
      </c>
      <c r="J2">
        <f>AVERAGE(G2:G4)</f>
        <v>924807.33333333337</v>
      </c>
    </row>
    <row r="3" spans="1:11" x14ac:dyDescent="0.3">
      <c r="A3">
        <v>1</v>
      </c>
      <c r="B3">
        <v>922752</v>
      </c>
      <c r="F3">
        <v>1</v>
      </c>
      <c r="G3">
        <v>914468</v>
      </c>
      <c r="H3">
        <f t="shared" ref="H3:H4" si="0">G3/G3</f>
        <v>1</v>
      </c>
    </row>
    <row r="4" spans="1:11" x14ac:dyDescent="0.3">
      <c r="A4">
        <v>1</v>
      </c>
      <c r="B4">
        <v>931684</v>
      </c>
      <c r="F4">
        <v>1</v>
      </c>
      <c r="G4">
        <v>930172</v>
      </c>
      <c r="H4">
        <f t="shared" si="0"/>
        <v>1</v>
      </c>
    </row>
    <row r="5" spans="1:11" x14ac:dyDescent="0.3">
      <c r="A5">
        <v>1</v>
      </c>
      <c r="B5">
        <v>589381</v>
      </c>
      <c r="C5" s="7">
        <f>B5/C2</f>
        <v>0.63636007005153095</v>
      </c>
      <c r="D5" s="7">
        <f>1-C5</f>
        <v>0.36363992994846905</v>
      </c>
      <c r="F5">
        <v>1</v>
      </c>
      <c r="G5">
        <v>752940</v>
      </c>
      <c r="H5" s="7">
        <f>G5/J2</f>
        <v>0.8141587689255636</v>
      </c>
      <c r="I5" s="7">
        <f>1-H5</f>
        <v>0.1858412310744364</v>
      </c>
      <c r="K5">
        <f>_xlfn.T.TEST(D5:D7,I5:I7,2,3)</f>
        <v>2.0051586569586969E-4</v>
      </c>
    </row>
    <row r="6" spans="1:11" x14ac:dyDescent="0.3">
      <c r="A6">
        <v>1</v>
      </c>
      <c r="B6">
        <v>581633</v>
      </c>
      <c r="C6" s="7">
        <f>B6/C2</f>
        <v>0.62799448340594977</v>
      </c>
      <c r="D6" s="7">
        <f t="shared" ref="D6:D7" si="1">1-C6</f>
        <v>0.37200551659405023</v>
      </c>
      <c r="F6">
        <v>1</v>
      </c>
      <c r="G6">
        <v>774628</v>
      </c>
      <c r="H6" s="7">
        <f>G6/J2</f>
        <v>0.83761014005800127</v>
      </c>
      <c r="I6" s="7">
        <f t="shared" ref="I6:I7" si="2">1-H6</f>
        <v>0.16238985994199873</v>
      </c>
    </row>
    <row r="7" spans="1:11" x14ac:dyDescent="0.3">
      <c r="A7">
        <v>1</v>
      </c>
      <c r="B7">
        <v>564928</v>
      </c>
      <c r="C7" s="7">
        <f>B7/C2</f>
        <v>0.6099579417288159</v>
      </c>
      <c r="D7" s="7">
        <f t="shared" si="1"/>
        <v>0.3900420582711841</v>
      </c>
      <c r="F7">
        <v>1</v>
      </c>
      <c r="G7">
        <v>741634</v>
      </c>
      <c r="H7" s="7">
        <f>G7/J2</f>
        <v>0.80193351984665628</v>
      </c>
      <c r="I7" s="7">
        <f t="shared" si="2"/>
        <v>0.19806648015334372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result</vt:lpstr>
      <vt:lpstr>raw data</vt:lpstr>
      <vt:lpstr>Invasion</vt:lpstr>
      <vt:lpstr>wound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Ada</cp:lastModifiedBy>
  <dcterms:created xsi:type="dcterms:W3CDTF">2015-06-05T18:19:34Z</dcterms:created>
  <dcterms:modified xsi:type="dcterms:W3CDTF">2024-10-11T03:18:56Z</dcterms:modified>
</cp:coreProperties>
</file>