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y\Documents\Projects\trains\track_data\"/>
    </mc:Choice>
  </mc:AlternateContent>
  <bookViews>
    <workbookView xWindow="0" yWindow="0" windowWidth="23040" windowHeight="10200" activeTab="1"/>
  </bookViews>
  <sheets>
    <sheet name="t49s12" sheetId="1" r:id="rId1"/>
    <sheet name="t50s12start" sheetId="3" r:id="rId2"/>
    <sheet name="t50s1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" i="2" l="1"/>
  <c r="L21" i="2" l="1"/>
  <c r="L28" i="1"/>
  <c r="L24" i="1"/>
  <c r="L22" i="1"/>
  <c r="L21" i="1"/>
  <c r="L12" i="1"/>
  <c r="L10" i="1"/>
  <c r="L3" i="1"/>
  <c r="L4" i="1"/>
  <c r="L5" i="1"/>
  <c r="L6" i="1"/>
  <c r="L7" i="1"/>
  <c r="L8" i="1"/>
  <c r="L9" i="1"/>
  <c r="L11" i="1"/>
  <c r="L14" i="1"/>
  <c r="L16" i="1"/>
  <c r="L17" i="1"/>
  <c r="L18" i="1"/>
  <c r="L19" i="1"/>
  <c r="L20" i="1"/>
  <c r="L23" i="1"/>
  <c r="L25" i="1"/>
  <c r="L26" i="1"/>
  <c r="L27" i="1"/>
  <c r="L29" i="1"/>
  <c r="L30" i="1"/>
  <c r="L31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4" i="1"/>
  <c r="K12" i="1"/>
  <c r="K11" i="1"/>
  <c r="K10" i="1"/>
  <c r="K9" i="1"/>
  <c r="K8" i="1"/>
  <c r="K7" i="1"/>
  <c r="K6" i="1"/>
  <c r="K5" i="1"/>
  <c r="K4" i="1"/>
  <c r="K3" i="1"/>
  <c r="L2" i="1"/>
  <c r="K2" i="1"/>
  <c r="L16" i="2"/>
  <c r="L9" i="2"/>
  <c r="L5" i="2"/>
  <c r="L3" i="2"/>
  <c r="L4" i="2"/>
  <c r="L6" i="2"/>
  <c r="L7" i="2"/>
  <c r="L8" i="2"/>
  <c r="L10" i="2"/>
  <c r="L11" i="2"/>
  <c r="L12" i="2"/>
  <c r="L14" i="2"/>
  <c r="L17" i="2"/>
  <c r="L18" i="2"/>
  <c r="L19" i="2"/>
  <c r="L20" i="2"/>
  <c r="L22" i="2"/>
  <c r="L23" i="2"/>
  <c r="L24" i="2"/>
  <c r="L25" i="2"/>
  <c r="L26" i="2"/>
  <c r="L27" i="2"/>
  <c r="L28" i="2"/>
  <c r="L29" i="2"/>
  <c r="L30" i="2"/>
  <c r="L31" i="2"/>
  <c r="L2" i="2"/>
  <c r="K3" i="2"/>
  <c r="K4" i="2"/>
  <c r="K5" i="2"/>
  <c r="K6" i="2"/>
  <c r="K7" i="2"/>
  <c r="K8" i="2"/>
  <c r="K9" i="2"/>
  <c r="K10" i="2"/>
  <c r="K11" i="2"/>
  <c r="K12" i="2"/>
  <c r="K14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2" i="2"/>
  <c r="H31" i="2"/>
  <c r="I31" i="2" s="1"/>
  <c r="F31" i="2"/>
  <c r="G31" i="2" s="1"/>
  <c r="D31" i="2"/>
  <c r="E31" i="2" s="1"/>
  <c r="A31" i="2"/>
  <c r="I30" i="2"/>
  <c r="H30" i="2"/>
  <c r="F30" i="2"/>
  <c r="E30" i="2"/>
  <c r="D30" i="2"/>
  <c r="C30" i="2"/>
  <c r="G30" i="2" s="1"/>
  <c r="A30" i="2"/>
  <c r="H29" i="2"/>
  <c r="I29" i="2" s="1"/>
  <c r="F29" i="2"/>
  <c r="G29" i="2" s="1"/>
  <c r="E29" i="2"/>
  <c r="D29" i="2"/>
  <c r="A29" i="2"/>
  <c r="H28" i="2"/>
  <c r="F28" i="2"/>
  <c r="D28" i="2"/>
  <c r="C28" i="2"/>
  <c r="A28" i="2"/>
  <c r="H27" i="2"/>
  <c r="F27" i="2"/>
  <c r="D27" i="2"/>
  <c r="C27" i="2"/>
  <c r="A27" i="2"/>
  <c r="H26" i="2"/>
  <c r="I26" i="2" s="1"/>
  <c r="F26" i="2"/>
  <c r="G26" i="2" s="1"/>
  <c r="D26" i="2"/>
  <c r="E26" i="2" s="1"/>
  <c r="A26" i="2"/>
  <c r="H25" i="2"/>
  <c r="F25" i="2"/>
  <c r="D25" i="2"/>
  <c r="C25" i="2"/>
  <c r="A25" i="2"/>
  <c r="H24" i="2"/>
  <c r="F24" i="2"/>
  <c r="D24" i="2"/>
  <c r="C24" i="2"/>
  <c r="A24" i="2"/>
  <c r="H23" i="2"/>
  <c r="I23" i="2" s="1"/>
  <c r="F23" i="2"/>
  <c r="G23" i="2" s="1"/>
  <c r="D23" i="2"/>
  <c r="E23" i="2" s="1"/>
  <c r="A23" i="2"/>
  <c r="H22" i="2"/>
  <c r="F22" i="2"/>
  <c r="D22" i="2"/>
  <c r="C22" i="2"/>
  <c r="A22" i="2"/>
  <c r="H21" i="2"/>
  <c r="I21" i="2" s="1"/>
  <c r="F21" i="2"/>
  <c r="G21" i="2" s="1"/>
  <c r="D21" i="2"/>
  <c r="E21" i="2" s="1"/>
  <c r="A21" i="2"/>
  <c r="H20" i="2"/>
  <c r="I20" i="2" s="1"/>
  <c r="F20" i="2"/>
  <c r="E20" i="2"/>
  <c r="D20" i="2"/>
  <c r="C20" i="2"/>
  <c r="A20" i="2"/>
  <c r="I19" i="2"/>
  <c r="H19" i="2"/>
  <c r="F19" i="2"/>
  <c r="G19" i="2" s="1"/>
  <c r="D19" i="2"/>
  <c r="E19" i="2" s="1"/>
  <c r="H18" i="2"/>
  <c r="F18" i="2"/>
  <c r="D18" i="2"/>
  <c r="C18" i="2"/>
  <c r="A18" i="2"/>
  <c r="H17" i="2"/>
  <c r="F17" i="2"/>
  <c r="D17" i="2"/>
  <c r="C17" i="2"/>
  <c r="A17" i="2"/>
  <c r="H16" i="2"/>
  <c r="I16" i="2" s="1"/>
  <c r="F16" i="2"/>
  <c r="G16" i="2" s="1"/>
  <c r="D16" i="2"/>
  <c r="E16" i="2" s="1"/>
  <c r="H14" i="2"/>
  <c r="I14" i="2" s="1"/>
  <c r="F14" i="2"/>
  <c r="G14" i="2" s="1"/>
  <c r="D14" i="2"/>
  <c r="E14" i="2" s="1"/>
  <c r="H12" i="2"/>
  <c r="F12" i="2"/>
  <c r="D12" i="2"/>
  <c r="C12" i="2"/>
  <c r="A12" i="2"/>
  <c r="H11" i="2"/>
  <c r="I11" i="2" s="1"/>
  <c r="G11" i="2"/>
  <c r="F11" i="2"/>
  <c r="D11" i="2"/>
  <c r="E11" i="2" s="1"/>
  <c r="A11" i="2"/>
  <c r="H10" i="2"/>
  <c r="F10" i="2"/>
  <c r="D10" i="2"/>
  <c r="C10" i="2"/>
  <c r="I10" i="2" s="1"/>
  <c r="A10" i="2"/>
  <c r="H9" i="2"/>
  <c r="I9" i="2" s="1"/>
  <c r="F9" i="2"/>
  <c r="G9" i="2" s="1"/>
  <c r="D9" i="2"/>
  <c r="E9" i="2" s="1"/>
  <c r="A9" i="2"/>
  <c r="H8" i="2"/>
  <c r="I8" i="2" s="1"/>
  <c r="F8" i="2"/>
  <c r="D8" i="2"/>
  <c r="E8" i="2" s="1"/>
  <c r="C8" i="2"/>
  <c r="A8" i="2"/>
  <c r="H7" i="2"/>
  <c r="I7" i="2" s="1"/>
  <c r="F7" i="2"/>
  <c r="G7" i="2" s="1"/>
  <c r="D7" i="2"/>
  <c r="E7" i="2" s="1"/>
  <c r="A7" i="2"/>
  <c r="H6" i="2"/>
  <c r="I6" i="2" s="1"/>
  <c r="F6" i="2"/>
  <c r="G6" i="2" s="1"/>
  <c r="D6" i="2"/>
  <c r="E6" i="2" s="1"/>
  <c r="A6" i="2"/>
  <c r="H5" i="2"/>
  <c r="F5" i="2"/>
  <c r="D5" i="2"/>
  <c r="C5" i="2"/>
  <c r="A5" i="2"/>
  <c r="H4" i="2"/>
  <c r="I4" i="2" s="1"/>
  <c r="G4" i="2"/>
  <c r="F4" i="2"/>
  <c r="D4" i="2"/>
  <c r="E4" i="2" s="1"/>
  <c r="A4" i="2"/>
  <c r="H3" i="2"/>
  <c r="F3" i="2"/>
  <c r="D3" i="2"/>
  <c r="C3" i="2"/>
  <c r="A3" i="2"/>
  <c r="H2" i="2"/>
  <c r="F2" i="2"/>
  <c r="D2" i="2"/>
  <c r="C2" i="2"/>
  <c r="H12" i="1"/>
  <c r="I12" i="1" s="1"/>
  <c r="I4" i="1"/>
  <c r="F2" i="1"/>
  <c r="G2" i="1" s="1"/>
  <c r="H2" i="1"/>
  <c r="I2" i="1"/>
  <c r="F3" i="1"/>
  <c r="G3" i="1" s="1"/>
  <c r="H3" i="1"/>
  <c r="I3" i="1"/>
  <c r="F4" i="1"/>
  <c r="G4" i="1" s="1"/>
  <c r="H4" i="1"/>
  <c r="F5" i="1"/>
  <c r="G5" i="1" s="1"/>
  <c r="H5" i="1"/>
  <c r="I5" i="1"/>
  <c r="F6" i="1"/>
  <c r="G6" i="1" s="1"/>
  <c r="H6" i="1"/>
  <c r="I6" i="1"/>
  <c r="F7" i="1"/>
  <c r="G7" i="1" s="1"/>
  <c r="H7" i="1"/>
  <c r="I7" i="1"/>
  <c r="F8" i="1"/>
  <c r="G8" i="1" s="1"/>
  <c r="H8" i="1"/>
  <c r="I8" i="1"/>
  <c r="F9" i="1"/>
  <c r="G9" i="1" s="1"/>
  <c r="H9" i="1"/>
  <c r="I9" i="1"/>
  <c r="F10" i="1"/>
  <c r="G10" i="1" s="1"/>
  <c r="H10" i="1"/>
  <c r="I10" i="1"/>
  <c r="F11" i="1"/>
  <c r="G11" i="1" s="1"/>
  <c r="H11" i="1"/>
  <c r="I11" i="1"/>
  <c r="F12" i="1"/>
  <c r="G12" i="1" s="1"/>
  <c r="F14" i="1"/>
  <c r="G14" i="1" s="1"/>
  <c r="H14" i="1"/>
  <c r="I14" i="1"/>
  <c r="F16" i="1"/>
  <c r="G16" i="1" s="1"/>
  <c r="H16" i="1"/>
  <c r="I16" i="1"/>
  <c r="F17" i="1"/>
  <c r="G17" i="1" s="1"/>
  <c r="H17" i="1"/>
  <c r="I17" i="1"/>
  <c r="F18" i="1"/>
  <c r="G18" i="1" s="1"/>
  <c r="H18" i="1"/>
  <c r="I18" i="1"/>
  <c r="F19" i="1"/>
  <c r="G19" i="1" s="1"/>
  <c r="H19" i="1"/>
  <c r="I19" i="1"/>
  <c r="F20" i="1"/>
  <c r="G20" i="1" s="1"/>
  <c r="H20" i="1"/>
  <c r="I20" i="1"/>
  <c r="F21" i="1"/>
  <c r="G21" i="1" s="1"/>
  <c r="H21" i="1"/>
  <c r="I21" i="1"/>
  <c r="F22" i="1"/>
  <c r="G22" i="1" s="1"/>
  <c r="H22" i="1"/>
  <c r="I22" i="1"/>
  <c r="F23" i="1"/>
  <c r="G23" i="1" s="1"/>
  <c r="H23" i="1"/>
  <c r="I23" i="1"/>
  <c r="F24" i="1"/>
  <c r="G24" i="1" s="1"/>
  <c r="H24" i="1"/>
  <c r="I24" i="1"/>
  <c r="F25" i="1"/>
  <c r="G25" i="1" s="1"/>
  <c r="H25" i="1"/>
  <c r="I25" i="1"/>
  <c r="F26" i="1"/>
  <c r="G26" i="1" s="1"/>
  <c r="H26" i="1"/>
  <c r="I26" i="1"/>
  <c r="F27" i="1"/>
  <c r="G27" i="1" s="1"/>
  <c r="H27" i="1"/>
  <c r="I27" i="1"/>
  <c r="F28" i="1"/>
  <c r="G28" i="1" s="1"/>
  <c r="H28" i="1"/>
  <c r="I28" i="1"/>
  <c r="F29" i="1"/>
  <c r="G29" i="1" s="1"/>
  <c r="H29" i="1"/>
  <c r="I29" i="1"/>
  <c r="F30" i="1"/>
  <c r="G30" i="1" s="1"/>
  <c r="H30" i="1"/>
  <c r="I30" i="1"/>
  <c r="F31" i="1"/>
  <c r="G31" i="1" s="1"/>
  <c r="H31" i="1"/>
  <c r="I31" i="1"/>
  <c r="D3" i="1"/>
  <c r="D4" i="1"/>
  <c r="E4" i="1" s="1"/>
  <c r="D5" i="1"/>
  <c r="D6" i="1"/>
  <c r="E6" i="1" s="1"/>
  <c r="D7" i="1"/>
  <c r="E7" i="1" s="1"/>
  <c r="D8" i="1"/>
  <c r="D9" i="1"/>
  <c r="E9" i="1" s="1"/>
  <c r="D10" i="1"/>
  <c r="E10" i="1" s="1"/>
  <c r="D11" i="1"/>
  <c r="E11" i="1" s="1"/>
  <c r="D12" i="1"/>
  <c r="D14" i="1"/>
  <c r="E14" i="1" s="1"/>
  <c r="D16" i="1"/>
  <c r="E16" i="1" s="1"/>
  <c r="D17" i="1"/>
  <c r="D18" i="1"/>
  <c r="D19" i="1"/>
  <c r="E19" i="1" s="1"/>
  <c r="D20" i="1"/>
  <c r="E20" i="1" s="1"/>
  <c r="D21" i="1"/>
  <c r="E21" i="1" s="1"/>
  <c r="D22" i="1"/>
  <c r="D23" i="1"/>
  <c r="E23" i="1" s="1"/>
  <c r="D24" i="1"/>
  <c r="E24" i="1" s="1"/>
  <c r="D25" i="1"/>
  <c r="D26" i="1"/>
  <c r="E26" i="1" s="1"/>
  <c r="D27" i="1"/>
  <c r="D28" i="1"/>
  <c r="E28" i="1" s="1"/>
  <c r="D29" i="1"/>
  <c r="E29" i="1" s="1"/>
  <c r="D30" i="1"/>
  <c r="D31" i="1"/>
  <c r="E31" i="1" s="1"/>
  <c r="D2" i="1"/>
  <c r="E2" i="1" s="1"/>
  <c r="C30" i="1"/>
  <c r="C28" i="1"/>
  <c r="C27" i="1"/>
  <c r="E27" i="1" s="1"/>
  <c r="C25" i="1"/>
  <c r="E25" i="1" s="1"/>
  <c r="C24" i="1"/>
  <c r="C22" i="1"/>
  <c r="E22" i="1" s="1"/>
  <c r="C20" i="1"/>
  <c r="C18" i="1"/>
  <c r="E18" i="1" s="1"/>
  <c r="C17" i="1"/>
  <c r="E17" i="1" s="1"/>
  <c r="C12" i="1"/>
  <c r="E12" i="1" s="1"/>
  <c r="C10" i="1"/>
  <c r="C8" i="1"/>
  <c r="E8" i="1" s="1"/>
  <c r="C5" i="1"/>
  <c r="E5" i="1" s="1"/>
  <c r="C3" i="1"/>
  <c r="E3" i="1" s="1"/>
  <c r="C2" i="1"/>
  <c r="A26" i="1"/>
  <c r="A28" i="1"/>
  <c r="A4" i="1"/>
  <c r="A5" i="1"/>
  <c r="A6" i="1"/>
  <c r="A7" i="1"/>
  <c r="A8" i="1"/>
  <c r="A9" i="1"/>
  <c r="A10" i="1"/>
  <c r="A11" i="1"/>
  <c r="A12" i="1"/>
  <c r="A27" i="1"/>
  <c r="A29" i="1"/>
  <c r="A30" i="1"/>
  <c r="A31" i="1"/>
  <c r="A20" i="1"/>
  <c r="A21" i="1"/>
  <c r="A22" i="1"/>
  <c r="A23" i="1"/>
  <c r="A24" i="1"/>
  <c r="A25" i="1"/>
  <c r="A17" i="1"/>
  <c r="A18" i="1"/>
  <c r="A3" i="1"/>
  <c r="I2" i="2" l="1"/>
  <c r="I24" i="2"/>
  <c r="I3" i="2"/>
  <c r="I25" i="2"/>
  <c r="I22" i="2"/>
  <c r="G17" i="2"/>
  <c r="G27" i="2"/>
  <c r="G20" i="2"/>
  <c r="G18" i="2"/>
  <c r="G8" i="2"/>
  <c r="G28" i="2"/>
  <c r="G5" i="2"/>
  <c r="G12" i="2"/>
  <c r="G10" i="2"/>
  <c r="G22" i="2"/>
  <c r="E27" i="2"/>
  <c r="I27" i="2"/>
  <c r="E28" i="2"/>
  <c r="I28" i="2"/>
  <c r="G24" i="2"/>
  <c r="G25" i="2"/>
  <c r="G2" i="2"/>
  <c r="E5" i="2"/>
  <c r="I5" i="2"/>
  <c r="E12" i="2"/>
  <c r="I12" i="2"/>
  <c r="E17" i="2"/>
  <c r="I17" i="2"/>
  <c r="E18" i="2"/>
  <c r="I18" i="2"/>
  <c r="E24" i="2"/>
  <c r="E25" i="2"/>
  <c r="G3" i="2"/>
  <c r="E2" i="2"/>
  <c r="E3" i="2"/>
  <c r="E10" i="2"/>
  <c r="E22" i="2"/>
  <c r="E30" i="1"/>
</calcChain>
</file>

<file path=xl/sharedStrings.xml><?xml version="1.0" encoding="utf-8"?>
<sst xmlns="http://schemas.openxmlformats.org/spreadsheetml/2006/main" count="571" uniqueCount="92">
  <si>
    <t>C4</t>
  </si>
  <si>
    <t>begin</t>
  </si>
  <si>
    <t>end</t>
  </si>
  <si>
    <t>dt</t>
  </si>
  <si>
    <t>v</t>
  </si>
  <si>
    <t>dx</t>
  </si>
  <si>
    <t>C8</t>
  </si>
  <si>
    <t>A12</t>
  </si>
  <si>
    <t>A16</t>
  </si>
  <si>
    <t>C13</t>
  </si>
  <si>
    <t>E7</t>
  </si>
  <si>
    <t>D7</t>
  </si>
  <si>
    <t>D9</t>
  </si>
  <si>
    <t>E12</t>
  </si>
  <si>
    <t>D11</t>
  </si>
  <si>
    <t>C16</t>
  </si>
  <si>
    <t>C6</t>
  </si>
  <si>
    <t>B15</t>
  </si>
  <si>
    <t>A3</t>
  </si>
  <si>
    <t>C11</t>
  </si>
  <si>
    <t>D3</t>
  </si>
  <si>
    <t>E16</t>
  </si>
  <si>
    <t>E1</t>
  </si>
  <si>
    <t>C1</t>
  </si>
  <si>
    <t>B4</t>
  </si>
  <si>
    <t>C9</t>
  </si>
  <si>
    <t>B5</t>
  </si>
  <si>
    <t>E5</t>
  </si>
  <si>
    <t>D6</t>
  </si>
  <si>
    <t>E10</t>
  </si>
  <si>
    <t>E13</t>
  </si>
  <si>
    <t>D13</t>
  </si>
  <si>
    <t>B2</t>
  </si>
  <si>
    <t>D16</t>
  </si>
  <si>
    <t>D15</t>
  </si>
  <si>
    <t>B13</t>
  </si>
  <si>
    <t>D2</t>
  </si>
  <si>
    <t>E4</t>
  </si>
  <si>
    <t>A1</t>
  </si>
  <si>
    <t>A2</t>
  </si>
  <si>
    <t>A4</t>
  </si>
  <si>
    <t>A5</t>
  </si>
  <si>
    <t>A6</t>
  </si>
  <si>
    <t>A7</t>
  </si>
  <si>
    <t>A8</t>
  </si>
  <si>
    <t>A9</t>
  </si>
  <si>
    <t>A10</t>
  </si>
  <si>
    <t>A11</t>
  </si>
  <si>
    <t>A13</t>
  </si>
  <si>
    <t>A14</t>
  </si>
  <si>
    <t>A15</t>
  </si>
  <si>
    <t>B1</t>
  </si>
  <si>
    <t>B3</t>
  </si>
  <si>
    <t>B6</t>
  </si>
  <si>
    <t>B7</t>
  </si>
  <si>
    <t>B8</t>
  </si>
  <si>
    <t>B9</t>
  </si>
  <si>
    <t>B10</t>
  </si>
  <si>
    <t>B11</t>
  </si>
  <si>
    <t>B12</t>
  </si>
  <si>
    <t>B14</t>
  </si>
  <si>
    <t>B16</t>
  </si>
  <si>
    <t>C2</t>
  </si>
  <si>
    <t>C3</t>
  </si>
  <si>
    <t>C5</t>
  </si>
  <si>
    <t>C7</t>
  </si>
  <si>
    <t>C10</t>
  </si>
  <si>
    <t>C12</t>
  </si>
  <si>
    <t>C14</t>
  </si>
  <si>
    <t>C15</t>
  </si>
  <si>
    <t>D1</t>
  </si>
  <si>
    <t>D4</t>
  </si>
  <si>
    <t>D5</t>
  </si>
  <si>
    <t>D8</t>
  </si>
  <si>
    <t>D10</t>
  </si>
  <si>
    <t>D12</t>
  </si>
  <si>
    <t>D14</t>
  </si>
  <si>
    <t>E2</t>
  </si>
  <si>
    <t>E3</t>
  </si>
  <si>
    <t>E6</t>
  </si>
  <si>
    <t>E8</t>
  </si>
  <si>
    <t>E9</t>
  </si>
  <si>
    <t>E11</t>
  </si>
  <si>
    <t>E14</t>
  </si>
  <si>
    <t>E15</t>
  </si>
  <si>
    <t>v_avg</t>
  </si>
  <si>
    <t>v_adjusted</t>
  </si>
  <si>
    <t>stop 12</t>
  </si>
  <si>
    <t>stop 8</t>
  </si>
  <si>
    <t>stop 10</t>
  </si>
  <si>
    <t>starting time</t>
  </si>
  <si>
    <t>3.9s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</si>
</sst>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workbookViewId="0">
      <selection activeCell="U6" sqref="U6"/>
    </sheetView>
  </sheetViews>
  <sheetFormatPr defaultRowHeight="14.4" x14ac:dyDescent="0.3"/>
  <sheetData>
    <row r="1" spans="1:21" x14ac:dyDescent="0.3">
      <c r="A1" t="s">
        <v>1</v>
      </c>
      <c r="B1" t="s">
        <v>2</v>
      </c>
      <c r="C1" t="s">
        <v>5</v>
      </c>
      <c r="D1" t="s">
        <v>3</v>
      </c>
      <c r="E1" t="s">
        <v>4</v>
      </c>
      <c r="F1" t="s">
        <v>3</v>
      </c>
      <c r="G1" t="s">
        <v>4</v>
      </c>
      <c r="H1" t="s">
        <v>3</v>
      </c>
      <c r="I1" t="s">
        <v>4</v>
      </c>
      <c r="K1" t="s">
        <v>85</v>
      </c>
      <c r="L1" t="s">
        <v>86</v>
      </c>
      <c r="N1" t="s">
        <v>38</v>
      </c>
      <c r="O1">
        <v>0</v>
      </c>
      <c r="P1" t="s">
        <v>38</v>
      </c>
      <c r="Q1">
        <v>0</v>
      </c>
      <c r="R1" t="s">
        <v>38</v>
      </c>
      <c r="S1">
        <v>0</v>
      </c>
      <c r="U1" t="s">
        <v>87</v>
      </c>
    </row>
    <row r="2" spans="1:21" x14ac:dyDescent="0.3">
      <c r="A2" t="s">
        <v>0</v>
      </c>
      <c r="B2" t="s">
        <v>6</v>
      </c>
      <c r="C2">
        <f>239+155+231</f>
        <v>625</v>
      </c>
      <c r="D2">
        <f>SUMIF(N$1:N$80, $B2, O$1:O$80)</f>
        <v>216</v>
      </c>
      <c r="E2">
        <f>$C2/D2*10</f>
        <v>28.935185185185187</v>
      </c>
      <c r="F2">
        <f t="shared" ref="F2:F12" si="0">SUMIF(P$1:P$80, $B2, Q$1:Q$80)</f>
        <v>712</v>
      </c>
      <c r="G2">
        <f t="shared" ref="G2" si="1">$C2/F2*10</f>
        <v>8.7780898876404496</v>
      </c>
      <c r="H2">
        <f t="shared" ref="H2:H12" si="2">SUMIF(R$1:R$80, $B2, S$1:S$80)</f>
        <v>144</v>
      </c>
      <c r="I2">
        <f t="shared" ref="I2" si="3">$C2/H2*10</f>
        <v>43.402777777777779</v>
      </c>
      <c r="K2">
        <f>AVERAGE(E2,G2,I2)</f>
        <v>27.038684283534469</v>
      </c>
      <c r="L2">
        <f>AVERAGE(E2,G2,I2)</f>
        <v>27.038684283534469</v>
      </c>
      <c r="N2" t="s">
        <v>39</v>
      </c>
      <c r="O2">
        <v>0</v>
      </c>
      <c r="P2" t="s">
        <v>39</v>
      </c>
      <c r="Q2">
        <v>0</v>
      </c>
      <c r="R2" t="s">
        <v>39</v>
      </c>
      <c r="S2">
        <v>0</v>
      </c>
      <c r="U2">
        <v>81</v>
      </c>
    </row>
    <row r="3" spans="1:21" x14ac:dyDescent="0.3">
      <c r="A3" t="str">
        <f>B2</f>
        <v>C8</v>
      </c>
      <c r="B3" t="s">
        <v>7</v>
      </c>
      <c r="C3">
        <f>128+185+188+282</f>
        <v>783</v>
      </c>
      <c r="D3">
        <f t="shared" ref="D3:D31" si="4">SUMIF(N$1:N$80, $B3, O$1:O$80)</f>
        <v>179</v>
      </c>
      <c r="E3">
        <f t="shared" ref="E3:I31" si="5">$C3/D3*10</f>
        <v>43.743016759776538</v>
      </c>
      <c r="F3">
        <f t="shared" si="0"/>
        <v>179</v>
      </c>
      <c r="G3">
        <f t="shared" si="5"/>
        <v>43.743016759776538</v>
      </c>
      <c r="H3">
        <f t="shared" si="2"/>
        <v>143</v>
      </c>
      <c r="I3">
        <f t="shared" si="5"/>
        <v>54.75524475524476</v>
      </c>
      <c r="K3">
        <f t="shared" ref="K3:K31" si="6">AVERAGE(E3,G3,I3)</f>
        <v>47.413759424932607</v>
      </c>
      <c r="L3">
        <f t="shared" ref="L3:L31" si="7">AVERAGE(E3,G3,I3)</f>
        <v>47.413759424932607</v>
      </c>
      <c r="N3" t="s">
        <v>18</v>
      </c>
      <c r="O3">
        <v>71</v>
      </c>
      <c r="P3" t="s">
        <v>18</v>
      </c>
      <c r="Q3">
        <v>71</v>
      </c>
      <c r="R3" t="s">
        <v>18</v>
      </c>
      <c r="S3">
        <v>71</v>
      </c>
    </row>
    <row r="4" spans="1:21" x14ac:dyDescent="0.3">
      <c r="A4" t="str">
        <f t="shared" ref="A4:A18" si="8">B3</f>
        <v>A12</v>
      </c>
      <c r="B4" t="s">
        <v>8</v>
      </c>
      <c r="C4">
        <v>814</v>
      </c>
      <c r="D4">
        <f t="shared" si="4"/>
        <v>144</v>
      </c>
      <c r="E4">
        <f t="shared" si="5"/>
        <v>56.527777777777779</v>
      </c>
      <c r="F4">
        <f t="shared" si="0"/>
        <v>144</v>
      </c>
      <c r="G4">
        <f t="shared" si="5"/>
        <v>56.527777777777779</v>
      </c>
      <c r="H4">
        <f t="shared" si="2"/>
        <v>144</v>
      </c>
      <c r="I4">
        <f>$C4/H4*10</f>
        <v>56.527777777777779</v>
      </c>
      <c r="K4">
        <f t="shared" si="6"/>
        <v>56.527777777777779</v>
      </c>
      <c r="L4">
        <f t="shared" si="7"/>
        <v>56.527777777777779</v>
      </c>
      <c r="N4" t="s">
        <v>40</v>
      </c>
      <c r="O4">
        <v>0</v>
      </c>
      <c r="P4" t="s">
        <v>40</v>
      </c>
      <c r="Q4">
        <v>0</v>
      </c>
      <c r="R4" t="s">
        <v>40</v>
      </c>
      <c r="S4">
        <v>0</v>
      </c>
    </row>
    <row r="5" spans="1:21" x14ac:dyDescent="0.3">
      <c r="A5" t="str">
        <f t="shared" si="8"/>
        <v>A16</v>
      </c>
      <c r="B5" t="s">
        <v>9</v>
      </c>
      <c r="C5">
        <f>275+185+188+50</f>
        <v>698</v>
      </c>
      <c r="D5">
        <f t="shared" si="4"/>
        <v>146</v>
      </c>
      <c r="E5">
        <f t="shared" si="5"/>
        <v>47.80821917808219</v>
      </c>
      <c r="F5">
        <f t="shared" si="0"/>
        <v>146</v>
      </c>
      <c r="G5">
        <f t="shared" si="5"/>
        <v>47.80821917808219</v>
      </c>
      <c r="H5">
        <f t="shared" si="2"/>
        <v>146</v>
      </c>
      <c r="I5">
        <f t="shared" si="5"/>
        <v>47.80821917808219</v>
      </c>
      <c r="K5">
        <f t="shared" si="6"/>
        <v>47.80821917808219</v>
      </c>
      <c r="L5">
        <f t="shared" si="7"/>
        <v>47.80821917808219</v>
      </c>
      <c r="N5" t="s">
        <v>41</v>
      </c>
      <c r="O5">
        <v>0</v>
      </c>
      <c r="P5" t="s">
        <v>41</v>
      </c>
      <c r="Q5">
        <v>0</v>
      </c>
      <c r="R5" t="s">
        <v>41</v>
      </c>
      <c r="S5">
        <v>0</v>
      </c>
    </row>
    <row r="6" spans="1:21" x14ac:dyDescent="0.3">
      <c r="A6" t="str">
        <f t="shared" si="8"/>
        <v>C13</v>
      </c>
      <c r="B6" t="s">
        <v>10</v>
      </c>
      <c r="C6">
        <v>780</v>
      </c>
      <c r="D6">
        <f t="shared" si="4"/>
        <v>145</v>
      </c>
      <c r="E6">
        <f t="shared" si="5"/>
        <v>53.793103448275865</v>
      </c>
      <c r="F6">
        <f t="shared" si="0"/>
        <v>145</v>
      </c>
      <c r="G6">
        <f t="shared" si="5"/>
        <v>53.793103448275865</v>
      </c>
      <c r="H6">
        <f t="shared" si="2"/>
        <v>145</v>
      </c>
      <c r="I6">
        <f t="shared" si="5"/>
        <v>53.793103448275865</v>
      </c>
      <c r="K6">
        <f t="shared" si="6"/>
        <v>53.793103448275865</v>
      </c>
      <c r="L6">
        <f t="shared" si="7"/>
        <v>53.793103448275865</v>
      </c>
      <c r="N6" t="s">
        <v>42</v>
      </c>
      <c r="O6">
        <v>0</v>
      </c>
      <c r="P6" t="s">
        <v>42</v>
      </c>
      <c r="Q6">
        <v>0</v>
      </c>
      <c r="R6" t="s">
        <v>42</v>
      </c>
      <c r="S6">
        <v>0</v>
      </c>
    </row>
    <row r="7" spans="1:21" x14ac:dyDescent="0.3">
      <c r="A7" t="str">
        <f t="shared" si="8"/>
        <v>E7</v>
      </c>
      <c r="B7" t="s">
        <v>11</v>
      </c>
      <c r="C7">
        <v>376</v>
      </c>
      <c r="D7">
        <f t="shared" si="4"/>
        <v>73</v>
      </c>
      <c r="E7">
        <f t="shared" si="5"/>
        <v>51.506849315068493</v>
      </c>
      <c r="F7">
        <f t="shared" si="0"/>
        <v>73</v>
      </c>
      <c r="G7">
        <f t="shared" si="5"/>
        <v>51.506849315068493</v>
      </c>
      <c r="H7">
        <f t="shared" si="2"/>
        <v>73</v>
      </c>
      <c r="I7">
        <f t="shared" si="5"/>
        <v>51.506849315068493</v>
      </c>
      <c r="K7">
        <f t="shared" si="6"/>
        <v>51.506849315068486</v>
      </c>
      <c r="L7">
        <f t="shared" si="7"/>
        <v>51.506849315068486</v>
      </c>
      <c r="N7" t="s">
        <v>43</v>
      </c>
      <c r="O7">
        <v>0</v>
      </c>
      <c r="P7" t="s">
        <v>43</v>
      </c>
      <c r="Q7">
        <v>0</v>
      </c>
      <c r="R7" t="s">
        <v>43</v>
      </c>
      <c r="S7">
        <v>0</v>
      </c>
    </row>
    <row r="8" spans="1:21" x14ac:dyDescent="0.3">
      <c r="A8" t="str">
        <f t="shared" si="8"/>
        <v>D7</v>
      </c>
      <c r="B8" t="s">
        <v>12</v>
      </c>
      <c r="C8">
        <f>309+155+316</f>
        <v>780</v>
      </c>
      <c r="D8">
        <f t="shared" si="4"/>
        <v>182</v>
      </c>
      <c r="E8">
        <f t="shared" si="5"/>
        <v>42.857142857142854</v>
      </c>
      <c r="F8">
        <f t="shared" si="0"/>
        <v>146</v>
      </c>
      <c r="G8">
        <f t="shared" si="5"/>
        <v>53.424657534246577</v>
      </c>
      <c r="H8">
        <f t="shared" si="2"/>
        <v>146</v>
      </c>
      <c r="I8">
        <f t="shared" si="5"/>
        <v>53.424657534246577</v>
      </c>
      <c r="K8">
        <f t="shared" si="6"/>
        <v>49.902152641878672</v>
      </c>
      <c r="L8">
        <f t="shared" si="7"/>
        <v>49.902152641878672</v>
      </c>
      <c r="N8" t="s">
        <v>44</v>
      </c>
      <c r="O8">
        <v>0</v>
      </c>
      <c r="P8" t="s">
        <v>44</v>
      </c>
      <c r="Q8">
        <v>0</v>
      </c>
      <c r="R8" t="s">
        <v>44</v>
      </c>
      <c r="S8">
        <v>0</v>
      </c>
    </row>
    <row r="9" spans="1:21" x14ac:dyDescent="0.3">
      <c r="A9" t="str">
        <f t="shared" si="8"/>
        <v>D9</v>
      </c>
      <c r="B9" t="s">
        <v>13</v>
      </c>
      <c r="C9">
        <v>282</v>
      </c>
      <c r="D9">
        <f t="shared" si="4"/>
        <v>38</v>
      </c>
      <c r="E9">
        <f t="shared" si="5"/>
        <v>74.21052631578948</v>
      </c>
      <c r="F9">
        <f t="shared" si="0"/>
        <v>38</v>
      </c>
      <c r="G9">
        <f t="shared" si="5"/>
        <v>74.21052631578948</v>
      </c>
      <c r="H9">
        <f t="shared" si="2"/>
        <v>38</v>
      </c>
      <c r="I9">
        <f t="shared" si="5"/>
        <v>74.21052631578948</v>
      </c>
      <c r="K9">
        <f t="shared" si="6"/>
        <v>74.21052631578948</v>
      </c>
      <c r="L9">
        <f t="shared" si="7"/>
        <v>74.21052631578948</v>
      </c>
      <c r="N9" t="s">
        <v>45</v>
      </c>
      <c r="O9">
        <v>0</v>
      </c>
      <c r="P9" t="s">
        <v>45</v>
      </c>
      <c r="Q9">
        <v>0</v>
      </c>
      <c r="R9" t="s">
        <v>45</v>
      </c>
      <c r="S9">
        <v>0</v>
      </c>
    </row>
    <row r="10" spans="1:21" x14ac:dyDescent="0.3">
      <c r="A10" t="str">
        <f t="shared" si="8"/>
        <v>E12</v>
      </c>
      <c r="B10" t="s">
        <v>14</v>
      </c>
      <c r="C10">
        <f>43+231</f>
        <v>274</v>
      </c>
      <c r="D10">
        <f t="shared" si="4"/>
        <v>73</v>
      </c>
      <c r="E10">
        <f t="shared" si="5"/>
        <v>37.534246575342465</v>
      </c>
      <c r="F10">
        <f t="shared" si="0"/>
        <v>37</v>
      </c>
      <c r="G10">
        <f t="shared" si="5"/>
        <v>74.054054054054049</v>
      </c>
      <c r="H10">
        <f t="shared" si="2"/>
        <v>73</v>
      </c>
      <c r="I10">
        <f t="shared" si="5"/>
        <v>37.534246575342465</v>
      </c>
      <c r="K10">
        <f t="shared" si="6"/>
        <v>49.707515734912988</v>
      </c>
      <c r="L10">
        <f>AVERAGE(E10,I10)</f>
        <v>37.534246575342465</v>
      </c>
      <c r="N10" t="s">
        <v>46</v>
      </c>
      <c r="O10">
        <v>0</v>
      </c>
      <c r="P10" t="s">
        <v>46</v>
      </c>
      <c r="Q10">
        <v>0</v>
      </c>
      <c r="R10" t="s">
        <v>46</v>
      </c>
      <c r="S10">
        <v>0</v>
      </c>
    </row>
    <row r="11" spans="1:21" x14ac:dyDescent="0.3">
      <c r="A11" t="str">
        <f t="shared" si="8"/>
        <v>D11</v>
      </c>
      <c r="B11" t="s">
        <v>15</v>
      </c>
      <c r="C11">
        <v>404</v>
      </c>
      <c r="D11">
        <f t="shared" si="4"/>
        <v>72</v>
      </c>
      <c r="E11">
        <f t="shared" si="5"/>
        <v>56.111111111111107</v>
      </c>
      <c r="F11">
        <f t="shared" si="0"/>
        <v>72</v>
      </c>
      <c r="G11">
        <f t="shared" si="5"/>
        <v>56.111111111111107</v>
      </c>
      <c r="H11">
        <f t="shared" si="2"/>
        <v>72</v>
      </c>
      <c r="I11">
        <f t="shared" si="5"/>
        <v>56.111111111111107</v>
      </c>
      <c r="K11">
        <f t="shared" si="6"/>
        <v>56.111111111111107</v>
      </c>
      <c r="L11">
        <f t="shared" si="7"/>
        <v>56.111111111111107</v>
      </c>
      <c r="N11" t="s">
        <v>47</v>
      </c>
      <c r="O11">
        <v>0</v>
      </c>
      <c r="P11" t="s">
        <v>47</v>
      </c>
      <c r="Q11">
        <v>0</v>
      </c>
      <c r="R11" t="s">
        <v>47</v>
      </c>
      <c r="S11">
        <v>0</v>
      </c>
    </row>
    <row r="12" spans="1:21" x14ac:dyDescent="0.3">
      <c r="A12" t="str">
        <f t="shared" si="8"/>
        <v>C16</v>
      </c>
      <c r="B12" t="s">
        <v>16</v>
      </c>
      <c r="C12">
        <f>239+61</f>
        <v>300</v>
      </c>
      <c r="D12">
        <f t="shared" si="4"/>
        <v>35</v>
      </c>
      <c r="E12">
        <f t="shared" si="5"/>
        <v>85.714285714285708</v>
      </c>
      <c r="F12">
        <f t="shared" si="0"/>
        <v>71</v>
      </c>
      <c r="G12">
        <f t="shared" si="5"/>
        <v>42.25352112676056</v>
      </c>
      <c r="H12">
        <f t="shared" si="2"/>
        <v>35</v>
      </c>
      <c r="I12">
        <f t="shared" si="5"/>
        <v>85.714285714285708</v>
      </c>
      <c r="K12">
        <f t="shared" si="6"/>
        <v>71.227364185110659</v>
      </c>
      <c r="L12">
        <f>AVERAGE(E12,I12)</f>
        <v>85.714285714285708</v>
      </c>
      <c r="N12" t="s">
        <v>7</v>
      </c>
      <c r="O12">
        <v>179</v>
      </c>
      <c r="P12" t="s">
        <v>7</v>
      </c>
      <c r="Q12">
        <v>179</v>
      </c>
      <c r="R12" t="s">
        <v>7</v>
      </c>
      <c r="S12">
        <v>143</v>
      </c>
    </row>
    <row r="13" spans="1:21" x14ac:dyDescent="0.3">
      <c r="N13" t="s">
        <v>48</v>
      </c>
      <c r="O13">
        <v>0</v>
      </c>
      <c r="P13" t="s">
        <v>48</v>
      </c>
      <c r="Q13">
        <v>0</v>
      </c>
      <c r="R13" t="s">
        <v>48</v>
      </c>
      <c r="S13">
        <v>0</v>
      </c>
    </row>
    <row r="14" spans="1:21" x14ac:dyDescent="0.3">
      <c r="A14" t="s">
        <v>26</v>
      </c>
      <c r="B14" t="s">
        <v>20</v>
      </c>
      <c r="C14">
        <v>404</v>
      </c>
      <c r="D14">
        <f t="shared" si="4"/>
        <v>74</v>
      </c>
      <c r="E14">
        <f t="shared" si="5"/>
        <v>54.594594594594597</v>
      </c>
      <c r="F14">
        <f t="shared" ref="F14" si="9">SUMIF(P$1:P$80, $B14, Q$1:Q$80)</f>
        <v>74</v>
      </c>
      <c r="G14">
        <f t="shared" si="5"/>
        <v>54.594594594594597</v>
      </c>
      <c r="H14">
        <f t="shared" ref="H14" si="10">SUMIF(R$1:R$80, $B14, S$1:S$80)</f>
        <v>74</v>
      </c>
      <c r="I14">
        <f t="shared" si="5"/>
        <v>54.594594594594597</v>
      </c>
      <c r="K14">
        <f t="shared" si="6"/>
        <v>54.594594594594604</v>
      </c>
      <c r="L14">
        <f t="shared" si="7"/>
        <v>54.594594594594604</v>
      </c>
      <c r="N14" t="s">
        <v>49</v>
      </c>
      <c r="O14">
        <v>0</v>
      </c>
      <c r="P14" t="s">
        <v>49</v>
      </c>
      <c r="Q14">
        <v>0</v>
      </c>
      <c r="R14" t="s">
        <v>49</v>
      </c>
      <c r="S14">
        <v>0</v>
      </c>
    </row>
    <row r="15" spans="1:21" x14ac:dyDescent="0.3">
      <c r="N15" t="s">
        <v>50</v>
      </c>
      <c r="O15">
        <v>0</v>
      </c>
      <c r="P15" t="s">
        <v>50</v>
      </c>
      <c r="Q15">
        <v>0</v>
      </c>
      <c r="R15" t="s">
        <v>50</v>
      </c>
      <c r="S15">
        <v>0</v>
      </c>
    </row>
    <row r="16" spans="1:21" x14ac:dyDescent="0.3">
      <c r="A16" t="s">
        <v>34</v>
      </c>
      <c r="B16" t="s">
        <v>35</v>
      </c>
      <c r="C16">
        <v>201</v>
      </c>
      <c r="D16">
        <f t="shared" si="4"/>
        <v>35</v>
      </c>
      <c r="E16">
        <f t="shared" si="5"/>
        <v>57.428571428571431</v>
      </c>
      <c r="F16">
        <f t="shared" ref="F16:F31" si="11">SUMIF(P$1:P$80, $B16, Q$1:Q$80)</f>
        <v>35</v>
      </c>
      <c r="G16">
        <f t="shared" si="5"/>
        <v>57.428571428571431</v>
      </c>
      <c r="H16">
        <f t="shared" ref="H16:H31" si="12">SUMIF(R$1:R$80, $B16, S$1:S$80)</f>
        <v>35</v>
      </c>
      <c r="I16">
        <f t="shared" si="5"/>
        <v>57.428571428571431</v>
      </c>
      <c r="K16">
        <f t="shared" si="6"/>
        <v>57.428571428571423</v>
      </c>
      <c r="L16">
        <f t="shared" si="7"/>
        <v>57.428571428571423</v>
      </c>
      <c r="N16" t="s">
        <v>8</v>
      </c>
      <c r="O16">
        <v>144</v>
      </c>
      <c r="P16" t="s">
        <v>8</v>
      </c>
      <c r="Q16">
        <v>144</v>
      </c>
      <c r="R16" t="s">
        <v>8</v>
      </c>
      <c r="S16">
        <v>144</v>
      </c>
    </row>
    <row r="17" spans="1:19" x14ac:dyDescent="0.3">
      <c r="A17" t="str">
        <f t="shared" si="8"/>
        <v>B13</v>
      </c>
      <c r="B17" t="s">
        <v>36</v>
      </c>
      <c r="C17">
        <f>239+246</f>
        <v>485</v>
      </c>
      <c r="D17">
        <f t="shared" si="4"/>
        <v>73</v>
      </c>
      <c r="E17">
        <f t="shared" si="5"/>
        <v>66.438356164383563</v>
      </c>
      <c r="F17">
        <f t="shared" si="11"/>
        <v>73</v>
      </c>
      <c r="G17">
        <f t="shared" si="5"/>
        <v>66.438356164383563</v>
      </c>
      <c r="H17">
        <f t="shared" si="12"/>
        <v>73</v>
      </c>
      <c r="I17">
        <f t="shared" si="5"/>
        <v>66.438356164383563</v>
      </c>
      <c r="K17">
        <f t="shared" si="6"/>
        <v>66.438356164383563</v>
      </c>
      <c r="L17">
        <f t="shared" si="7"/>
        <v>66.438356164383563</v>
      </c>
      <c r="N17" t="s">
        <v>51</v>
      </c>
      <c r="O17">
        <v>0</v>
      </c>
      <c r="P17" t="s">
        <v>51</v>
      </c>
      <c r="Q17">
        <v>0</v>
      </c>
      <c r="R17" t="s">
        <v>51</v>
      </c>
      <c r="S17">
        <v>0</v>
      </c>
    </row>
    <row r="18" spans="1:19" x14ac:dyDescent="0.3">
      <c r="A18" t="str">
        <f t="shared" si="8"/>
        <v>D2</v>
      </c>
      <c r="B18" t="s">
        <v>27</v>
      </c>
      <c r="C18">
        <f>201+239+50</f>
        <v>490</v>
      </c>
      <c r="D18">
        <f t="shared" si="4"/>
        <v>106</v>
      </c>
      <c r="E18">
        <f t="shared" si="5"/>
        <v>46.226415094339622</v>
      </c>
      <c r="F18">
        <f t="shared" si="11"/>
        <v>106</v>
      </c>
      <c r="G18">
        <f t="shared" si="5"/>
        <v>46.226415094339622</v>
      </c>
      <c r="H18">
        <f t="shared" si="12"/>
        <v>106</v>
      </c>
      <c r="I18">
        <f t="shared" si="5"/>
        <v>46.226415094339622</v>
      </c>
      <c r="K18">
        <f t="shared" si="6"/>
        <v>46.226415094339622</v>
      </c>
      <c r="L18">
        <f t="shared" si="7"/>
        <v>46.226415094339622</v>
      </c>
      <c r="N18" t="s">
        <v>32</v>
      </c>
      <c r="O18">
        <v>70</v>
      </c>
      <c r="P18" t="s">
        <v>32</v>
      </c>
      <c r="Q18">
        <v>70</v>
      </c>
      <c r="R18" t="s">
        <v>32</v>
      </c>
      <c r="S18">
        <v>70</v>
      </c>
    </row>
    <row r="19" spans="1:19" x14ac:dyDescent="0.3">
      <c r="A19" t="s">
        <v>27</v>
      </c>
      <c r="B19" t="s">
        <v>28</v>
      </c>
      <c r="C19">
        <v>282</v>
      </c>
      <c r="D19">
        <f t="shared" si="4"/>
        <v>36</v>
      </c>
      <c r="E19">
        <f t="shared" si="5"/>
        <v>78.333333333333329</v>
      </c>
      <c r="F19">
        <f t="shared" si="11"/>
        <v>36</v>
      </c>
      <c r="G19">
        <f t="shared" si="5"/>
        <v>78.333333333333329</v>
      </c>
      <c r="H19">
        <f t="shared" si="12"/>
        <v>36</v>
      </c>
      <c r="I19">
        <f t="shared" si="5"/>
        <v>78.333333333333329</v>
      </c>
      <c r="K19">
        <f t="shared" si="6"/>
        <v>78.333333333333329</v>
      </c>
      <c r="L19">
        <f t="shared" si="7"/>
        <v>78.333333333333329</v>
      </c>
      <c r="N19" t="s">
        <v>52</v>
      </c>
      <c r="O19">
        <v>0</v>
      </c>
      <c r="P19" t="s">
        <v>52</v>
      </c>
      <c r="Q19">
        <v>0</v>
      </c>
      <c r="R19" t="s">
        <v>52</v>
      </c>
      <c r="S19">
        <v>0</v>
      </c>
    </row>
    <row r="20" spans="1:19" x14ac:dyDescent="0.3">
      <c r="A20" t="str">
        <f t="shared" ref="A20:A31" si="13">B19</f>
        <v>D6</v>
      </c>
      <c r="B20" t="s">
        <v>29</v>
      </c>
      <c r="C20">
        <f>229+155+239</f>
        <v>623</v>
      </c>
      <c r="D20">
        <f t="shared" si="4"/>
        <v>111</v>
      </c>
      <c r="E20">
        <f t="shared" si="5"/>
        <v>56.126126126126124</v>
      </c>
      <c r="F20">
        <f t="shared" si="11"/>
        <v>111</v>
      </c>
      <c r="G20">
        <f t="shared" si="5"/>
        <v>56.126126126126124</v>
      </c>
      <c r="H20">
        <f t="shared" si="12"/>
        <v>111</v>
      </c>
      <c r="I20">
        <f t="shared" si="5"/>
        <v>56.126126126126124</v>
      </c>
      <c r="K20">
        <f t="shared" si="6"/>
        <v>56.126126126126131</v>
      </c>
      <c r="L20">
        <f t="shared" si="7"/>
        <v>56.126126126126131</v>
      </c>
      <c r="N20" t="s">
        <v>24</v>
      </c>
      <c r="O20">
        <v>35</v>
      </c>
      <c r="P20" t="s">
        <v>24</v>
      </c>
      <c r="Q20">
        <v>35</v>
      </c>
      <c r="R20" t="s">
        <v>24</v>
      </c>
      <c r="S20">
        <v>35</v>
      </c>
    </row>
    <row r="21" spans="1:19" x14ac:dyDescent="0.3">
      <c r="A21" t="str">
        <f t="shared" si="13"/>
        <v>E10</v>
      </c>
      <c r="B21" t="s">
        <v>30</v>
      </c>
      <c r="C21">
        <v>282</v>
      </c>
      <c r="D21">
        <f t="shared" si="4"/>
        <v>74</v>
      </c>
      <c r="E21">
        <f t="shared" si="5"/>
        <v>38.108108108108112</v>
      </c>
      <c r="F21">
        <f t="shared" si="11"/>
        <v>74</v>
      </c>
      <c r="G21">
        <f t="shared" si="5"/>
        <v>38.108108108108112</v>
      </c>
      <c r="H21">
        <f t="shared" si="12"/>
        <v>38</v>
      </c>
      <c r="I21">
        <f t="shared" si="5"/>
        <v>74.21052631578948</v>
      </c>
      <c r="K21">
        <f t="shared" si="6"/>
        <v>50.142247510668568</v>
      </c>
      <c r="L21">
        <f>AVERAGE(E21,G21)</f>
        <v>38.108108108108112</v>
      </c>
      <c r="N21" t="s">
        <v>26</v>
      </c>
      <c r="O21">
        <v>70</v>
      </c>
      <c r="P21" t="s">
        <v>26</v>
      </c>
      <c r="Q21">
        <v>70</v>
      </c>
      <c r="R21" t="s">
        <v>26</v>
      </c>
      <c r="S21">
        <v>70</v>
      </c>
    </row>
    <row r="22" spans="1:19" x14ac:dyDescent="0.3">
      <c r="A22" t="str">
        <f t="shared" si="13"/>
        <v>E13</v>
      </c>
      <c r="B22" t="s">
        <v>31</v>
      </c>
      <c r="C22">
        <f>43+239</f>
        <v>282</v>
      </c>
      <c r="D22">
        <f t="shared" si="4"/>
        <v>37</v>
      </c>
      <c r="E22">
        <f t="shared" si="5"/>
        <v>76.216216216216225</v>
      </c>
      <c r="F22">
        <f t="shared" si="11"/>
        <v>37</v>
      </c>
      <c r="G22">
        <f t="shared" si="5"/>
        <v>76.216216216216225</v>
      </c>
      <c r="H22">
        <f t="shared" si="12"/>
        <v>73</v>
      </c>
      <c r="I22">
        <f t="shared" si="5"/>
        <v>38.630136986301366</v>
      </c>
      <c r="K22">
        <f t="shared" si="6"/>
        <v>63.687523139577934</v>
      </c>
      <c r="L22">
        <f>AVERAGE(E22,G22)</f>
        <v>76.216216216216225</v>
      </c>
      <c r="N22" t="s">
        <v>53</v>
      </c>
      <c r="O22">
        <v>0</v>
      </c>
      <c r="P22" t="s">
        <v>53</v>
      </c>
      <c r="Q22">
        <v>0</v>
      </c>
      <c r="R22" t="s">
        <v>53</v>
      </c>
      <c r="S22">
        <v>0</v>
      </c>
    </row>
    <row r="23" spans="1:19" x14ac:dyDescent="0.3">
      <c r="A23" t="str">
        <f t="shared" si="13"/>
        <v>D13</v>
      </c>
      <c r="B23" t="s">
        <v>32</v>
      </c>
      <c r="C23">
        <v>404</v>
      </c>
      <c r="D23">
        <f t="shared" si="4"/>
        <v>70</v>
      </c>
      <c r="E23">
        <f t="shared" si="5"/>
        <v>57.714285714285715</v>
      </c>
      <c r="F23">
        <f t="shared" si="11"/>
        <v>70</v>
      </c>
      <c r="G23">
        <f t="shared" si="5"/>
        <v>57.714285714285715</v>
      </c>
      <c r="H23">
        <f t="shared" si="12"/>
        <v>70</v>
      </c>
      <c r="I23">
        <f t="shared" si="5"/>
        <v>57.714285714285715</v>
      </c>
      <c r="K23">
        <f t="shared" si="6"/>
        <v>57.714285714285715</v>
      </c>
      <c r="L23">
        <f t="shared" si="7"/>
        <v>57.714285714285715</v>
      </c>
      <c r="N23" t="s">
        <v>54</v>
      </c>
      <c r="O23">
        <v>0</v>
      </c>
      <c r="P23" t="s">
        <v>54</v>
      </c>
      <c r="Q23">
        <v>0</v>
      </c>
      <c r="R23" t="s">
        <v>54</v>
      </c>
      <c r="S23">
        <v>0</v>
      </c>
    </row>
    <row r="24" spans="1:19" x14ac:dyDescent="0.3">
      <c r="A24" t="str">
        <f t="shared" si="13"/>
        <v>B2</v>
      </c>
      <c r="B24" t="s">
        <v>25</v>
      </c>
      <c r="C24">
        <f>231+128</f>
        <v>359</v>
      </c>
      <c r="D24">
        <f t="shared" si="4"/>
        <v>74</v>
      </c>
      <c r="E24">
        <f t="shared" si="5"/>
        <v>48.513513513513516</v>
      </c>
      <c r="F24">
        <f t="shared" si="11"/>
        <v>74</v>
      </c>
      <c r="G24">
        <f t="shared" si="5"/>
        <v>48.513513513513516</v>
      </c>
      <c r="H24">
        <f t="shared" si="12"/>
        <v>38</v>
      </c>
      <c r="I24">
        <f t="shared" si="5"/>
        <v>94.473684210526315</v>
      </c>
      <c r="K24">
        <f t="shared" si="6"/>
        <v>63.83357041251778</v>
      </c>
      <c r="L24">
        <f>AVERAGE(E24,G24)</f>
        <v>48.513513513513516</v>
      </c>
      <c r="N24" t="s">
        <v>55</v>
      </c>
      <c r="O24">
        <v>0</v>
      </c>
      <c r="P24" t="s">
        <v>55</v>
      </c>
      <c r="Q24">
        <v>0</v>
      </c>
      <c r="R24" t="s">
        <v>55</v>
      </c>
      <c r="S24">
        <v>0</v>
      </c>
    </row>
    <row r="25" spans="1:19" x14ac:dyDescent="0.3">
      <c r="A25" t="str">
        <f t="shared" si="13"/>
        <v>C9</v>
      </c>
      <c r="B25" t="s">
        <v>17</v>
      </c>
      <c r="C25">
        <f>326+50</f>
        <v>376</v>
      </c>
      <c r="D25">
        <f t="shared" si="4"/>
        <v>72</v>
      </c>
      <c r="E25">
        <f t="shared" si="5"/>
        <v>52.222222222222221</v>
      </c>
      <c r="F25">
        <f t="shared" si="11"/>
        <v>72</v>
      </c>
      <c r="G25">
        <f t="shared" si="5"/>
        <v>52.222222222222221</v>
      </c>
      <c r="H25">
        <f t="shared" si="12"/>
        <v>72</v>
      </c>
      <c r="I25">
        <f t="shared" si="5"/>
        <v>52.222222222222221</v>
      </c>
      <c r="K25">
        <f t="shared" si="6"/>
        <v>52.222222222222221</v>
      </c>
      <c r="L25">
        <f t="shared" si="7"/>
        <v>52.222222222222221</v>
      </c>
      <c r="N25" t="s">
        <v>56</v>
      </c>
      <c r="O25">
        <v>0</v>
      </c>
      <c r="P25" t="s">
        <v>56</v>
      </c>
      <c r="Q25">
        <v>0</v>
      </c>
      <c r="R25" t="s">
        <v>56</v>
      </c>
      <c r="S25">
        <v>0</v>
      </c>
    </row>
    <row r="26" spans="1:19" x14ac:dyDescent="0.3">
      <c r="A26" t="str">
        <f t="shared" si="13"/>
        <v>B15</v>
      </c>
      <c r="B26" t="s">
        <v>18</v>
      </c>
      <c r="C26">
        <v>437</v>
      </c>
      <c r="D26">
        <f t="shared" si="4"/>
        <v>71</v>
      </c>
      <c r="E26">
        <f t="shared" si="5"/>
        <v>61.549295774647888</v>
      </c>
      <c r="F26">
        <f t="shared" si="11"/>
        <v>71</v>
      </c>
      <c r="G26">
        <f t="shared" si="5"/>
        <v>61.549295774647888</v>
      </c>
      <c r="H26">
        <f t="shared" si="12"/>
        <v>71</v>
      </c>
      <c r="I26">
        <f t="shared" si="5"/>
        <v>61.549295774647888</v>
      </c>
      <c r="K26">
        <f t="shared" si="6"/>
        <v>61.549295774647895</v>
      </c>
      <c r="L26">
        <f t="shared" si="7"/>
        <v>61.549295774647895</v>
      </c>
      <c r="N26" t="s">
        <v>57</v>
      </c>
      <c r="O26">
        <v>0</v>
      </c>
      <c r="P26" t="s">
        <v>57</v>
      </c>
      <c r="Q26">
        <v>0</v>
      </c>
      <c r="R26" t="s">
        <v>57</v>
      </c>
      <c r="S26">
        <v>0</v>
      </c>
    </row>
    <row r="27" spans="1:19" x14ac:dyDescent="0.3">
      <c r="A27" t="str">
        <f t="shared" si="13"/>
        <v>A3</v>
      </c>
      <c r="B27" t="s">
        <v>19</v>
      </c>
      <c r="C27">
        <f>43+333</f>
        <v>376</v>
      </c>
      <c r="D27">
        <f t="shared" si="4"/>
        <v>74</v>
      </c>
      <c r="E27">
        <f t="shared" si="5"/>
        <v>50.810810810810807</v>
      </c>
      <c r="F27">
        <f t="shared" si="11"/>
        <v>74</v>
      </c>
      <c r="G27">
        <f t="shared" si="5"/>
        <v>50.810810810810807</v>
      </c>
      <c r="H27">
        <f t="shared" si="12"/>
        <v>74</v>
      </c>
      <c r="I27">
        <f t="shared" si="5"/>
        <v>50.810810810810807</v>
      </c>
      <c r="K27">
        <f t="shared" si="6"/>
        <v>50.810810810810807</v>
      </c>
      <c r="L27">
        <f t="shared" si="7"/>
        <v>50.810810810810807</v>
      </c>
      <c r="N27" t="s">
        <v>58</v>
      </c>
      <c r="O27">
        <v>0</v>
      </c>
      <c r="P27" t="s">
        <v>58</v>
      </c>
      <c r="Q27">
        <v>0</v>
      </c>
      <c r="R27" t="s">
        <v>58</v>
      </c>
      <c r="S27">
        <v>0</v>
      </c>
    </row>
    <row r="28" spans="1:19" x14ac:dyDescent="0.3">
      <c r="A28" t="str">
        <f t="shared" si="13"/>
        <v>C11</v>
      </c>
      <c r="B28" t="s">
        <v>21</v>
      </c>
      <c r="C28">
        <f>120+246</f>
        <v>366</v>
      </c>
      <c r="D28">
        <f t="shared" si="4"/>
        <v>74</v>
      </c>
      <c r="E28">
        <f t="shared" si="5"/>
        <v>49.459459459459453</v>
      </c>
      <c r="F28">
        <f t="shared" si="11"/>
        <v>38</v>
      </c>
      <c r="G28">
        <f t="shared" si="5"/>
        <v>96.31578947368422</v>
      </c>
      <c r="H28">
        <f t="shared" si="12"/>
        <v>74</v>
      </c>
      <c r="I28">
        <f t="shared" si="5"/>
        <v>49.459459459459453</v>
      </c>
      <c r="K28">
        <f t="shared" si="6"/>
        <v>65.078236130867708</v>
      </c>
      <c r="L28">
        <f>AVERAGE(E28,I28)</f>
        <v>49.459459459459453</v>
      </c>
      <c r="N28" t="s">
        <v>59</v>
      </c>
      <c r="O28">
        <v>0</v>
      </c>
      <c r="P28" t="s">
        <v>59</v>
      </c>
      <c r="Q28">
        <v>0</v>
      </c>
      <c r="R28" t="s">
        <v>59</v>
      </c>
      <c r="S28">
        <v>0</v>
      </c>
    </row>
    <row r="29" spans="1:19" x14ac:dyDescent="0.3">
      <c r="A29" t="str">
        <f t="shared" si="13"/>
        <v>E16</v>
      </c>
      <c r="B29" t="s">
        <v>22</v>
      </c>
      <c r="C29">
        <v>201</v>
      </c>
      <c r="D29">
        <f t="shared" si="4"/>
        <v>37</v>
      </c>
      <c r="E29">
        <f t="shared" si="5"/>
        <v>54.324324324324323</v>
      </c>
      <c r="F29">
        <f t="shared" si="11"/>
        <v>37</v>
      </c>
      <c r="G29">
        <f t="shared" si="5"/>
        <v>54.324324324324323</v>
      </c>
      <c r="H29">
        <f t="shared" si="12"/>
        <v>37</v>
      </c>
      <c r="I29">
        <f t="shared" si="5"/>
        <v>54.324324324324323</v>
      </c>
      <c r="K29">
        <f t="shared" si="6"/>
        <v>54.324324324324323</v>
      </c>
      <c r="L29">
        <f t="shared" si="7"/>
        <v>54.324324324324323</v>
      </c>
      <c r="N29" t="s">
        <v>35</v>
      </c>
      <c r="O29">
        <v>35</v>
      </c>
      <c r="P29" t="s">
        <v>35</v>
      </c>
      <c r="Q29">
        <v>35</v>
      </c>
      <c r="R29" t="s">
        <v>35</v>
      </c>
      <c r="S29">
        <v>35</v>
      </c>
    </row>
    <row r="30" spans="1:19" x14ac:dyDescent="0.3">
      <c r="A30" t="str">
        <f t="shared" si="13"/>
        <v>E1</v>
      </c>
      <c r="B30" t="s">
        <v>23</v>
      </c>
      <c r="C30">
        <f>239+246</f>
        <v>485</v>
      </c>
      <c r="D30">
        <f t="shared" si="4"/>
        <v>72</v>
      </c>
      <c r="E30">
        <f t="shared" si="5"/>
        <v>67.361111111111114</v>
      </c>
      <c r="F30">
        <f t="shared" si="11"/>
        <v>108</v>
      </c>
      <c r="G30">
        <f t="shared" si="5"/>
        <v>44.907407407407405</v>
      </c>
      <c r="H30">
        <f t="shared" si="12"/>
        <v>72</v>
      </c>
      <c r="I30">
        <f t="shared" si="5"/>
        <v>67.361111111111114</v>
      </c>
      <c r="K30">
        <f t="shared" si="6"/>
        <v>59.876543209876537</v>
      </c>
      <c r="L30">
        <f t="shared" si="7"/>
        <v>59.876543209876537</v>
      </c>
      <c r="N30" t="s">
        <v>60</v>
      </c>
      <c r="O30">
        <v>0</v>
      </c>
      <c r="P30" t="s">
        <v>60</v>
      </c>
      <c r="Q30">
        <v>0</v>
      </c>
      <c r="R30" t="s">
        <v>60</v>
      </c>
      <c r="S30">
        <v>0</v>
      </c>
    </row>
    <row r="31" spans="1:19" x14ac:dyDescent="0.3">
      <c r="A31" t="str">
        <f t="shared" si="13"/>
        <v>C1</v>
      </c>
      <c r="B31" t="s">
        <v>24</v>
      </c>
      <c r="C31">
        <v>201</v>
      </c>
      <c r="D31">
        <f t="shared" si="4"/>
        <v>35</v>
      </c>
      <c r="E31">
        <f t="shared" si="5"/>
        <v>57.428571428571431</v>
      </c>
      <c r="F31">
        <f t="shared" si="11"/>
        <v>35</v>
      </c>
      <c r="G31">
        <f t="shared" si="5"/>
        <v>57.428571428571431</v>
      </c>
      <c r="H31">
        <f t="shared" si="12"/>
        <v>35</v>
      </c>
      <c r="I31">
        <f t="shared" si="5"/>
        <v>57.428571428571431</v>
      </c>
      <c r="K31">
        <f t="shared" si="6"/>
        <v>57.428571428571423</v>
      </c>
      <c r="L31">
        <f t="shared" si="7"/>
        <v>57.428571428571423</v>
      </c>
      <c r="N31" t="s">
        <v>17</v>
      </c>
      <c r="O31">
        <v>72</v>
      </c>
      <c r="P31" t="s">
        <v>17</v>
      </c>
      <c r="Q31">
        <v>72</v>
      </c>
      <c r="R31" t="s">
        <v>17</v>
      </c>
      <c r="S31">
        <v>72</v>
      </c>
    </row>
    <row r="32" spans="1:19" x14ac:dyDescent="0.3">
      <c r="N32" t="s">
        <v>61</v>
      </c>
      <c r="O32">
        <v>0</v>
      </c>
      <c r="P32" t="s">
        <v>61</v>
      </c>
      <c r="Q32">
        <v>0</v>
      </c>
      <c r="R32" t="s">
        <v>61</v>
      </c>
      <c r="S32">
        <v>0</v>
      </c>
    </row>
    <row r="33" spans="14:19" x14ac:dyDescent="0.3">
      <c r="N33" t="s">
        <v>23</v>
      </c>
      <c r="O33">
        <v>72</v>
      </c>
      <c r="P33" t="s">
        <v>23</v>
      </c>
      <c r="Q33">
        <v>108</v>
      </c>
      <c r="R33" t="s">
        <v>23</v>
      </c>
      <c r="S33">
        <v>72</v>
      </c>
    </row>
    <row r="34" spans="14:19" x14ac:dyDescent="0.3">
      <c r="N34" t="s">
        <v>62</v>
      </c>
      <c r="O34">
        <v>0</v>
      </c>
      <c r="P34" t="s">
        <v>62</v>
      </c>
      <c r="Q34">
        <v>0</v>
      </c>
      <c r="R34" t="s">
        <v>62</v>
      </c>
      <c r="S34">
        <v>0</v>
      </c>
    </row>
    <row r="35" spans="14:19" x14ac:dyDescent="0.3">
      <c r="N35" t="s">
        <v>63</v>
      </c>
      <c r="O35">
        <v>0</v>
      </c>
      <c r="P35" t="s">
        <v>63</v>
      </c>
      <c r="Q35">
        <v>0</v>
      </c>
      <c r="R35" t="s">
        <v>63</v>
      </c>
      <c r="S35">
        <v>0</v>
      </c>
    </row>
    <row r="36" spans="14:19" x14ac:dyDescent="0.3">
      <c r="N36" t="s">
        <v>0</v>
      </c>
      <c r="O36">
        <v>2153</v>
      </c>
      <c r="P36" t="s">
        <v>0</v>
      </c>
      <c r="Q36">
        <v>2</v>
      </c>
      <c r="R36" t="s">
        <v>0</v>
      </c>
      <c r="S36">
        <v>2794</v>
      </c>
    </row>
    <row r="37" spans="14:19" x14ac:dyDescent="0.3">
      <c r="N37" t="s">
        <v>64</v>
      </c>
      <c r="O37">
        <v>0</v>
      </c>
      <c r="P37" t="s">
        <v>64</v>
      </c>
      <c r="Q37">
        <v>0</v>
      </c>
      <c r="R37" t="s">
        <v>64</v>
      </c>
      <c r="S37">
        <v>0</v>
      </c>
    </row>
    <row r="38" spans="14:19" x14ac:dyDescent="0.3">
      <c r="N38" t="s">
        <v>16</v>
      </c>
      <c r="O38">
        <v>35</v>
      </c>
      <c r="P38" t="s">
        <v>16</v>
      </c>
      <c r="Q38">
        <v>71</v>
      </c>
      <c r="R38" t="s">
        <v>16</v>
      </c>
      <c r="S38">
        <v>35</v>
      </c>
    </row>
    <row r="39" spans="14:19" x14ac:dyDescent="0.3">
      <c r="N39" t="s">
        <v>65</v>
      </c>
      <c r="O39">
        <v>0</v>
      </c>
      <c r="P39" t="s">
        <v>65</v>
      </c>
      <c r="Q39">
        <v>0</v>
      </c>
      <c r="R39" t="s">
        <v>65</v>
      </c>
      <c r="S39">
        <v>0</v>
      </c>
    </row>
    <row r="40" spans="14:19" x14ac:dyDescent="0.3">
      <c r="N40" t="s">
        <v>6</v>
      </c>
      <c r="O40">
        <v>216</v>
      </c>
      <c r="P40" t="s">
        <v>6</v>
      </c>
      <c r="Q40">
        <v>712</v>
      </c>
      <c r="R40" t="s">
        <v>6</v>
      </c>
      <c r="S40">
        <v>144</v>
      </c>
    </row>
    <row r="41" spans="14:19" x14ac:dyDescent="0.3">
      <c r="N41" t="s">
        <v>25</v>
      </c>
      <c r="O41">
        <v>74</v>
      </c>
      <c r="P41" t="s">
        <v>25</v>
      </c>
      <c r="Q41">
        <v>74</v>
      </c>
      <c r="R41" t="s">
        <v>25</v>
      </c>
      <c r="S41">
        <v>38</v>
      </c>
    </row>
    <row r="42" spans="14:19" x14ac:dyDescent="0.3">
      <c r="N42" t="s">
        <v>66</v>
      </c>
      <c r="O42">
        <v>0</v>
      </c>
      <c r="P42" t="s">
        <v>66</v>
      </c>
      <c r="Q42">
        <v>0</v>
      </c>
      <c r="R42" t="s">
        <v>66</v>
      </c>
      <c r="S42">
        <v>0</v>
      </c>
    </row>
    <row r="43" spans="14:19" x14ac:dyDescent="0.3">
      <c r="N43" t="s">
        <v>19</v>
      </c>
      <c r="O43">
        <v>74</v>
      </c>
      <c r="P43" t="s">
        <v>19</v>
      </c>
      <c r="Q43">
        <v>74</v>
      </c>
      <c r="R43" t="s">
        <v>19</v>
      </c>
      <c r="S43">
        <v>74</v>
      </c>
    </row>
    <row r="44" spans="14:19" x14ac:dyDescent="0.3">
      <c r="N44" t="s">
        <v>67</v>
      </c>
      <c r="O44">
        <v>0</v>
      </c>
      <c r="P44" t="s">
        <v>67</v>
      </c>
      <c r="Q44">
        <v>0</v>
      </c>
      <c r="R44" t="s">
        <v>67</v>
      </c>
      <c r="S44">
        <v>0</v>
      </c>
    </row>
    <row r="45" spans="14:19" x14ac:dyDescent="0.3">
      <c r="N45" t="s">
        <v>9</v>
      </c>
      <c r="O45">
        <v>146</v>
      </c>
      <c r="P45" t="s">
        <v>9</v>
      </c>
      <c r="Q45">
        <v>146</v>
      </c>
      <c r="R45" t="s">
        <v>9</v>
      </c>
      <c r="S45">
        <v>146</v>
      </c>
    </row>
    <row r="46" spans="14:19" x14ac:dyDescent="0.3">
      <c r="N46" t="s">
        <v>68</v>
      </c>
      <c r="O46">
        <v>0</v>
      </c>
      <c r="P46" t="s">
        <v>68</v>
      </c>
      <c r="Q46">
        <v>0</v>
      </c>
      <c r="R46" t="s">
        <v>68</v>
      </c>
      <c r="S46">
        <v>0</v>
      </c>
    </row>
    <row r="47" spans="14:19" x14ac:dyDescent="0.3">
      <c r="N47" t="s">
        <v>69</v>
      </c>
      <c r="O47">
        <v>0</v>
      </c>
      <c r="P47" t="s">
        <v>69</v>
      </c>
      <c r="Q47">
        <v>0</v>
      </c>
      <c r="R47" t="s">
        <v>69</v>
      </c>
      <c r="S47">
        <v>0</v>
      </c>
    </row>
    <row r="48" spans="14:19" x14ac:dyDescent="0.3">
      <c r="N48" t="s">
        <v>15</v>
      </c>
      <c r="O48">
        <v>72</v>
      </c>
      <c r="P48" t="s">
        <v>15</v>
      </c>
      <c r="Q48">
        <v>72</v>
      </c>
      <c r="R48" t="s">
        <v>15</v>
      </c>
      <c r="S48">
        <v>72</v>
      </c>
    </row>
    <row r="49" spans="14:19" x14ac:dyDescent="0.3">
      <c r="N49" t="s">
        <v>70</v>
      </c>
      <c r="O49">
        <v>0</v>
      </c>
      <c r="P49" t="s">
        <v>70</v>
      </c>
      <c r="Q49">
        <v>0</v>
      </c>
      <c r="R49" t="s">
        <v>70</v>
      </c>
      <c r="S49">
        <v>0</v>
      </c>
    </row>
    <row r="50" spans="14:19" x14ac:dyDescent="0.3">
      <c r="N50" t="s">
        <v>36</v>
      </c>
      <c r="O50">
        <v>73</v>
      </c>
      <c r="P50" t="s">
        <v>36</v>
      </c>
      <c r="Q50">
        <v>73</v>
      </c>
      <c r="R50" t="s">
        <v>36</v>
      </c>
      <c r="S50">
        <v>73</v>
      </c>
    </row>
    <row r="51" spans="14:19" x14ac:dyDescent="0.3">
      <c r="N51" t="s">
        <v>20</v>
      </c>
      <c r="O51">
        <v>74</v>
      </c>
      <c r="P51" t="s">
        <v>20</v>
      </c>
      <c r="Q51">
        <v>74</v>
      </c>
      <c r="R51" t="s">
        <v>20</v>
      </c>
      <c r="S51">
        <v>74</v>
      </c>
    </row>
    <row r="52" spans="14:19" x14ac:dyDescent="0.3">
      <c r="N52" t="s">
        <v>71</v>
      </c>
      <c r="O52">
        <v>0</v>
      </c>
      <c r="P52" t="s">
        <v>71</v>
      </c>
      <c r="Q52">
        <v>0</v>
      </c>
      <c r="R52" t="s">
        <v>71</v>
      </c>
      <c r="S52">
        <v>0</v>
      </c>
    </row>
    <row r="53" spans="14:19" x14ac:dyDescent="0.3">
      <c r="N53" t="s">
        <v>72</v>
      </c>
      <c r="O53">
        <v>0</v>
      </c>
      <c r="P53" t="s">
        <v>72</v>
      </c>
      <c r="Q53">
        <v>0</v>
      </c>
      <c r="R53" t="s">
        <v>72</v>
      </c>
      <c r="S53">
        <v>0</v>
      </c>
    </row>
    <row r="54" spans="14:19" x14ac:dyDescent="0.3">
      <c r="N54" t="s">
        <v>28</v>
      </c>
      <c r="O54">
        <v>36</v>
      </c>
      <c r="P54" t="s">
        <v>28</v>
      </c>
      <c r="Q54">
        <v>36</v>
      </c>
      <c r="R54" t="s">
        <v>28</v>
      </c>
      <c r="S54">
        <v>36</v>
      </c>
    </row>
    <row r="55" spans="14:19" x14ac:dyDescent="0.3">
      <c r="N55" t="s">
        <v>11</v>
      </c>
      <c r="O55">
        <v>73</v>
      </c>
      <c r="P55" t="s">
        <v>11</v>
      </c>
      <c r="Q55">
        <v>73</v>
      </c>
      <c r="R55" t="s">
        <v>11</v>
      </c>
      <c r="S55">
        <v>73</v>
      </c>
    </row>
    <row r="56" spans="14:19" x14ac:dyDescent="0.3">
      <c r="N56" t="s">
        <v>73</v>
      </c>
      <c r="O56">
        <v>0</v>
      </c>
      <c r="P56" t="s">
        <v>73</v>
      </c>
      <c r="Q56">
        <v>0</v>
      </c>
      <c r="R56" t="s">
        <v>73</v>
      </c>
      <c r="S56">
        <v>0</v>
      </c>
    </row>
    <row r="57" spans="14:19" x14ac:dyDescent="0.3">
      <c r="N57" t="s">
        <v>12</v>
      </c>
      <c r="O57">
        <v>182</v>
      </c>
      <c r="P57" t="s">
        <v>12</v>
      </c>
      <c r="Q57">
        <v>146</v>
      </c>
      <c r="R57" t="s">
        <v>12</v>
      </c>
      <c r="S57">
        <v>146</v>
      </c>
    </row>
    <row r="58" spans="14:19" x14ac:dyDescent="0.3">
      <c r="N58" t="s">
        <v>74</v>
      </c>
      <c r="O58">
        <v>0</v>
      </c>
      <c r="P58" t="s">
        <v>74</v>
      </c>
      <c r="Q58">
        <v>0</v>
      </c>
      <c r="R58" t="s">
        <v>74</v>
      </c>
      <c r="S58">
        <v>0</v>
      </c>
    </row>
    <row r="59" spans="14:19" x14ac:dyDescent="0.3">
      <c r="N59" t="s">
        <v>14</v>
      </c>
      <c r="O59">
        <v>73</v>
      </c>
      <c r="P59" t="s">
        <v>14</v>
      </c>
      <c r="Q59">
        <v>37</v>
      </c>
      <c r="R59" t="s">
        <v>14</v>
      </c>
      <c r="S59">
        <v>73</v>
      </c>
    </row>
    <row r="60" spans="14:19" x14ac:dyDescent="0.3">
      <c r="N60" t="s">
        <v>75</v>
      </c>
      <c r="O60">
        <v>0</v>
      </c>
      <c r="P60" t="s">
        <v>75</v>
      </c>
      <c r="Q60">
        <v>0</v>
      </c>
      <c r="R60" t="s">
        <v>75</v>
      </c>
      <c r="S60">
        <v>0</v>
      </c>
    </row>
    <row r="61" spans="14:19" x14ac:dyDescent="0.3">
      <c r="N61" t="s">
        <v>31</v>
      </c>
      <c r="O61">
        <v>37</v>
      </c>
      <c r="P61" t="s">
        <v>31</v>
      </c>
      <c r="Q61">
        <v>37</v>
      </c>
      <c r="R61" t="s">
        <v>31</v>
      </c>
      <c r="S61">
        <v>73</v>
      </c>
    </row>
    <row r="62" spans="14:19" x14ac:dyDescent="0.3">
      <c r="N62" t="s">
        <v>76</v>
      </c>
      <c r="O62">
        <v>0</v>
      </c>
      <c r="P62" t="s">
        <v>76</v>
      </c>
      <c r="Q62">
        <v>0</v>
      </c>
      <c r="R62" t="s">
        <v>76</v>
      </c>
      <c r="S62">
        <v>0</v>
      </c>
    </row>
    <row r="63" spans="14:19" x14ac:dyDescent="0.3">
      <c r="N63" t="s">
        <v>34</v>
      </c>
      <c r="O63">
        <v>73</v>
      </c>
      <c r="P63" t="s">
        <v>34</v>
      </c>
      <c r="Q63">
        <v>73</v>
      </c>
      <c r="R63" t="s">
        <v>34</v>
      </c>
      <c r="S63">
        <v>73</v>
      </c>
    </row>
    <row r="64" spans="14:19" x14ac:dyDescent="0.3">
      <c r="N64" t="s">
        <v>33</v>
      </c>
      <c r="O64">
        <v>0</v>
      </c>
      <c r="P64" t="s">
        <v>33</v>
      </c>
      <c r="Q64">
        <v>0</v>
      </c>
      <c r="R64" t="s">
        <v>33</v>
      </c>
      <c r="S64">
        <v>0</v>
      </c>
    </row>
    <row r="65" spans="14:19" x14ac:dyDescent="0.3">
      <c r="N65" t="s">
        <v>22</v>
      </c>
      <c r="O65">
        <v>37</v>
      </c>
      <c r="P65" t="s">
        <v>22</v>
      </c>
      <c r="Q65">
        <v>37</v>
      </c>
      <c r="R65" t="s">
        <v>22</v>
      </c>
      <c r="S65">
        <v>37</v>
      </c>
    </row>
    <row r="66" spans="14:19" x14ac:dyDescent="0.3">
      <c r="N66" t="s">
        <v>77</v>
      </c>
      <c r="O66">
        <v>0</v>
      </c>
      <c r="P66" t="s">
        <v>77</v>
      </c>
      <c r="Q66">
        <v>0</v>
      </c>
      <c r="R66" t="s">
        <v>77</v>
      </c>
      <c r="S66">
        <v>0</v>
      </c>
    </row>
    <row r="67" spans="14:19" x14ac:dyDescent="0.3">
      <c r="N67" t="s">
        <v>78</v>
      </c>
      <c r="O67">
        <v>0</v>
      </c>
      <c r="P67" t="s">
        <v>78</v>
      </c>
      <c r="Q67">
        <v>0</v>
      </c>
      <c r="R67" t="s">
        <v>78</v>
      </c>
      <c r="S67">
        <v>0</v>
      </c>
    </row>
    <row r="68" spans="14:19" x14ac:dyDescent="0.3">
      <c r="N68" t="s">
        <v>37</v>
      </c>
      <c r="O68">
        <v>3</v>
      </c>
      <c r="P68" t="s">
        <v>37</v>
      </c>
      <c r="Q68">
        <v>3</v>
      </c>
      <c r="R68" t="s">
        <v>37</v>
      </c>
      <c r="S68">
        <v>3</v>
      </c>
    </row>
    <row r="69" spans="14:19" x14ac:dyDescent="0.3">
      <c r="N69" t="s">
        <v>27</v>
      </c>
      <c r="O69">
        <v>106</v>
      </c>
      <c r="P69" t="s">
        <v>27</v>
      </c>
      <c r="Q69">
        <v>106</v>
      </c>
      <c r="R69" t="s">
        <v>27</v>
      </c>
      <c r="S69">
        <v>106</v>
      </c>
    </row>
    <row r="70" spans="14:19" x14ac:dyDescent="0.3">
      <c r="N70" t="s">
        <v>79</v>
      </c>
      <c r="O70">
        <v>0</v>
      </c>
      <c r="P70" t="s">
        <v>79</v>
      </c>
      <c r="Q70">
        <v>0</v>
      </c>
      <c r="R70" t="s">
        <v>79</v>
      </c>
      <c r="S70">
        <v>0</v>
      </c>
    </row>
    <row r="71" spans="14:19" x14ac:dyDescent="0.3">
      <c r="N71" t="s">
        <v>10</v>
      </c>
      <c r="O71">
        <v>145</v>
      </c>
      <c r="P71" t="s">
        <v>10</v>
      </c>
      <c r="Q71">
        <v>145</v>
      </c>
      <c r="R71" t="s">
        <v>10</v>
      </c>
      <c r="S71">
        <v>145</v>
      </c>
    </row>
    <row r="72" spans="14:19" x14ac:dyDescent="0.3">
      <c r="N72" t="s">
        <v>80</v>
      </c>
      <c r="O72">
        <v>0</v>
      </c>
      <c r="P72" t="s">
        <v>80</v>
      </c>
      <c r="Q72">
        <v>0</v>
      </c>
      <c r="R72" t="s">
        <v>80</v>
      </c>
      <c r="S72">
        <v>0</v>
      </c>
    </row>
    <row r="73" spans="14:19" x14ac:dyDescent="0.3">
      <c r="N73" t="s">
        <v>81</v>
      </c>
      <c r="O73">
        <v>0</v>
      </c>
      <c r="P73" t="s">
        <v>81</v>
      </c>
      <c r="Q73">
        <v>0</v>
      </c>
      <c r="R73" t="s">
        <v>81</v>
      </c>
      <c r="S73">
        <v>0</v>
      </c>
    </row>
    <row r="74" spans="14:19" x14ac:dyDescent="0.3">
      <c r="N74" t="s">
        <v>29</v>
      </c>
      <c r="O74">
        <v>111</v>
      </c>
      <c r="P74" t="s">
        <v>29</v>
      </c>
      <c r="Q74">
        <v>111</v>
      </c>
      <c r="R74" t="s">
        <v>29</v>
      </c>
      <c r="S74">
        <v>111</v>
      </c>
    </row>
    <row r="75" spans="14:19" x14ac:dyDescent="0.3">
      <c r="N75" t="s">
        <v>82</v>
      </c>
      <c r="O75">
        <v>0</v>
      </c>
      <c r="P75" t="s">
        <v>82</v>
      </c>
      <c r="Q75">
        <v>0</v>
      </c>
      <c r="R75" t="s">
        <v>82</v>
      </c>
      <c r="S75">
        <v>0</v>
      </c>
    </row>
    <row r="76" spans="14:19" x14ac:dyDescent="0.3">
      <c r="N76" t="s">
        <v>13</v>
      </c>
      <c r="O76">
        <v>38</v>
      </c>
      <c r="P76" t="s">
        <v>13</v>
      </c>
      <c r="Q76">
        <v>38</v>
      </c>
      <c r="R76" t="s">
        <v>13</v>
      </c>
      <c r="S76">
        <v>38</v>
      </c>
    </row>
    <row r="77" spans="14:19" x14ac:dyDescent="0.3">
      <c r="N77" t="s">
        <v>30</v>
      </c>
      <c r="O77">
        <v>74</v>
      </c>
      <c r="P77" t="s">
        <v>30</v>
      </c>
      <c r="Q77">
        <v>74</v>
      </c>
      <c r="R77" t="s">
        <v>30</v>
      </c>
      <c r="S77">
        <v>38</v>
      </c>
    </row>
    <row r="78" spans="14:19" x14ac:dyDescent="0.3">
      <c r="N78" t="s">
        <v>83</v>
      </c>
      <c r="O78">
        <v>0</v>
      </c>
      <c r="P78" t="s">
        <v>83</v>
      </c>
      <c r="Q78">
        <v>0</v>
      </c>
      <c r="R78" t="s">
        <v>83</v>
      </c>
      <c r="S78">
        <v>0</v>
      </c>
    </row>
    <row r="79" spans="14:19" x14ac:dyDescent="0.3">
      <c r="N79" t="s">
        <v>84</v>
      </c>
      <c r="O79">
        <v>0</v>
      </c>
      <c r="P79" t="s">
        <v>84</v>
      </c>
      <c r="Q79">
        <v>0</v>
      </c>
      <c r="R79" t="s">
        <v>84</v>
      </c>
      <c r="S79">
        <v>0</v>
      </c>
    </row>
    <row r="80" spans="14:19" x14ac:dyDescent="0.3">
      <c r="N80" t="s">
        <v>21</v>
      </c>
      <c r="O80">
        <v>74</v>
      </c>
      <c r="P80" t="s">
        <v>21</v>
      </c>
      <c r="Q80">
        <v>38</v>
      </c>
      <c r="R80" t="s">
        <v>21</v>
      </c>
      <c r="S80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2" sqref="A2"/>
    </sheetView>
  </sheetViews>
  <sheetFormatPr defaultRowHeight="14.4" x14ac:dyDescent="0.3"/>
  <sheetData>
    <row r="1" spans="1:1" x14ac:dyDescent="0.3">
      <c r="A1" t="s">
        <v>90</v>
      </c>
    </row>
    <row r="2" spans="1:1" x14ac:dyDescent="0.3">
      <c r="A2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0"/>
  <sheetViews>
    <sheetView workbookViewId="0">
      <selection activeCell="L32" sqref="L32"/>
    </sheetView>
  </sheetViews>
  <sheetFormatPr defaultRowHeight="14.4" x14ac:dyDescent="0.3"/>
  <sheetData>
    <row r="1" spans="1:23" x14ac:dyDescent="0.3">
      <c r="A1" t="s">
        <v>1</v>
      </c>
      <c r="B1" t="s">
        <v>2</v>
      </c>
      <c r="C1" t="s">
        <v>5</v>
      </c>
      <c r="D1" t="s">
        <v>3</v>
      </c>
      <c r="E1" t="s">
        <v>4</v>
      </c>
      <c r="F1" t="s">
        <v>3</v>
      </c>
      <c r="G1" t="s">
        <v>4</v>
      </c>
      <c r="H1" t="s">
        <v>3</v>
      </c>
      <c r="I1" t="s">
        <v>4</v>
      </c>
      <c r="K1" t="s">
        <v>85</v>
      </c>
      <c r="L1" t="s">
        <v>86</v>
      </c>
      <c r="N1" t="s">
        <v>38</v>
      </c>
      <c r="O1">
        <v>0</v>
      </c>
      <c r="P1" t="s">
        <v>38</v>
      </c>
      <c r="Q1">
        <v>0</v>
      </c>
      <c r="R1" t="s">
        <v>38</v>
      </c>
      <c r="S1">
        <v>0</v>
      </c>
      <c r="U1" t="s">
        <v>87</v>
      </c>
      <c r="V1" t="s">
        <v>88</v>
      </c>
      <c r="W1" t="s">
        <v>89</v>
      </c>
    </row>
    <row r="2" spans="1:23" x14ac:dyDescent="0.3">
      <c r="A2" t="s">
        <v>0</v>
      </c>
      <c r="B2" t="s">
        <v>6</v>
      </c>
      <c r="C2">
        <f>239+155+231</f>
        <v>625</v>
      </c>
      <c r="D2">
        <f>SUMIF(N$1:N$80, $B2, O$1:O$80)</f>
        <v>180</v>
      </c>
      <c r="E2">
        <f>$C2/D2*10</f>
        <v>34.722222222222221</v>
      </c>
      <c r="F2">
        <f t="shared" ref="F2:F12" si="0">SUMIF(P$1:P$80, $B2, Q$1:Q$80)</f>
        <v>108</v>
      </c>
      <c r="G2">
        <f t="shared" ref="G2" si="1">$C2/F2*10</f>
        <v>57.870370370370374</v>
      </c>
      <c r="H2">
        <f t="shared" ref="H2:H12" si="2">SUMIF(R$1:R$80, $B2, S$1:S$80)</f>
        <v>144</v>
      </c>
      <c r="I2">
        <f t="shared" ref="I2" si="3">$C2/H2*10</f>
        <v>43.402777777777779</v>
      </c>
      <c r="K2">
        <f>AVERAGE(E2,G2,I2)</f>
        <v>45.331790123456791</v>
      </c>
      <c r="L2">
        <f>AVERAGE(E2,G2,I2)</f>
        <v>45.331790123456791</v>
      </c>
      <c r="N2" t="s">
        <v>39</v>
      </c>
      <c r="O2">
        <v>0</v>
      </c>
      <c r="P2" t="s">
        <v>39</v>
      </c>
      <c r="Q2">
        <v>0</v>
      </c>
      <c r="R2" t="s">
        <v>39</v>
      </c>
      <c r="S2">
        <v>0</v>
      </c>
      <c r="U2">
        <v>90</v>
      </c>
      <c r="V2">
        <v>58</v>
      </c>
      <c r="W2">
        <v>73</v>
      </c>
    </row>
    <row r="3" spans="1:23" x14ac:dyDescent="0.3">
      <c r="A3" t="str">
        <f>B2</f>
        <v>C8</v>
      </c>
      <c r="B3" t="s">
        <v>7</v>
      </c>
      <c r="C3">
        <f>128+185+188+282</f>
        <v>783</v>
      </c>
      <c r="D3">
        <f t="shared" ref="D3:D31" si="4">SUMIF(N$1:N$80, $B3, O$1:O$80)</f>
        <v>179</v>
      </c>
      <c r="E3">
        <f t="shared" ref="E3:I18" si="5">$C3/D3*10</f>
        <v>43.743016759776538</v>
      </c>
      <c r="F3">
        <f t="shared" si="0"/>
        <v>179</v>
      </c>
      <c r="G3">
        <f t="shared" si="5"/>
        <v>43.743016759776538</v>
      </c>
      <c r="H3">
        <f t="shared" si="2"/>
        <v>143</v>
      </c>
      <c r="I3">
        <f t="shared" si="5"/>
        <v>54.75524475524476</v>
      </c>
      <c r="K3">
        <f t="shared" ref="K3:K31" si="6">AVERAGE(E3,G3,I3)</f>
        <v>47.413759424932607</v>
      </c>
      <c r="L3">
        <f t="shared" ref="L3:L31" si="7">AVERAGE(E3,G3,I3)</f>
        <v>47.413759424932607</v>
      </c>
      <c r="N3" t="s">
        <v>18</v>
      </c>
      <c r="O3">
        <v>106</v>
      </c>
      <c r="P3" t="s">
        <v>18</v>
      </c>
      <c r="Q3">
        <v>70</v>
      </c>
      <c r="R3" t="s">
        <v>18</v>
      </c>
      <c r="S3">
        <v>70</v>
      </c>
      <c r="U3">
        <v>91</v>
      </c>
      <c r="V3">
        <v>61</v>
      </c>
      <c r="W3">
        <v>71</v>
      </c>
    </row>
    <row r="4" spans="1:23" x14ac:dyDescent="0.3">
      <c r="A4" t="str">
        <f t="shared" ref="A4:A18" si="8">B3</f>
        <v>A12</v>
      </c>
      <c r="B4" t="s">
        <v>8</v>
      </c>
      <c r="C4">
        <v>814</v>
      </c>
      <c r="D4">
        <f t="shared" si="4"/>
        <v>180</v>
      </c>
      <c r="E4">
        <f t="shared" si="5"/>
        <v>45.222222222222221</v>
      </c>
      <c r="F4">
        <f t="shared" si="0"/>
        <v>180</v>
      </c>
      <c r="G4">
        <f t="shared" si="5"/>
        <v>45.222222222222221</v>
      </c>
      <c r="H4">
        <f t="shared" si="2"/>
        <v>180</v>
      </c>
      <c r="I4">
        <f>$C4/H4*10</f>
        <v>45.222222222222221</v>
      </c>
      <c r="K4">
        <f t="shared" si="6"/>
        <v>45.222222222222221</v>
      </c>
      <c r="L4">
        <f t="shared" si="7"/>
        <v>45.222222222222221</v>
      </c>
      <c r="N4" t="s">
        <v>40</v>
      </c>
      <c r="O4">
        <v>0</v>
      </c>
      <c r="P4" t="s">
        <v>40</v>
      </c>
      <c r="Q4">
        <v>0</v>
      </c>
      <c r="R4" t="s">
        <v>40</v>
      </c>
      <c r="S4">
        <v>0</v>
      </c>
      <c r="U4">
        <v>85</v>
      </c>
      <c r="V4">
        <v>60</v>
      </c>
      <c r="W4">
        <v>73</v>
      </c>
    </row>
    <row r="5" spans="1:23" x14ac:dyDescent="0.3">
      <c r="A5" t="str">
        <f t="shared" si="8"/>
        <v>A16</v>
      </c>
      <c r="B5" t="s">
        <v>9</v>
      </c>
      <c r="C5">
        <f>275+185+188+50</f>
        <v>698</v>
      </c>
      <c r="D5">
        <f t="shared" si="4"/>
        <v>146</v>
      </c>
      <c r="E5">
        <f t="shared" si="5"/>
        <v>47.80821917808219</v>
      </c>
      <c r="F5">
        <f t="shared" si="0"/>
        <v>146</v>
      </c>
      <c r="G5">
        <f t="shared" si="5"/>
        <v>47.80821917808219</v>
      </c>
      <c r="H5">
        <f t="shared" si="2"/>
        <v>110</v>
      </c>
      <c r="I5">
        <f t="shared" si="5"/>
        <v>63.454545454545453</v>
      </c>
      <c r="K5">
        <f t="shared" si="6"/>
        <v>53.023661270236609</v>
      </c>
      <c r="L5">
        <f>AVERAGE(E5,G5)</f>
        <v>47.80821917808219</v>
      </c>
      <c r="N5" t="s">
        <v>41</v>
      </c>
      <c r="O5">
        <v>0</v>
      </c>
      <c r="P5" t="s">
        <v>41</v>
      </c>
      <c r="Q5">
        <v>0</v>
      </c>
      <c r="R5" t="s">
        <v>41</v>
      </c>
      <c r="S5">
        <v>0</v>
      </c>
      <c r="U5">
        <v>89</v>
      </c>
      <c r="V5">
        <v>59</v>
      </c>
      <c r="W5">
        <v>72</v>
      </c>
    </row>
    <row r="6" spans="1:23" x14ac:dyDescent="0.3">
      <c r="A6" t="str">
        <f t="shared" si="8"/>
        <v>C13</v>
      </c>
      <c r="B6" t="s">
        <v>10</v>
      </c>
      <c r="C6">
        <v>780</v>
      </c>
      <c r="D6">
        <f t="shared" si="4"/>
        <v>145</v>
      </c>
      <c r="E6">
        <f t="shared" si="5"/>
        <v>53.793103448275865</v>
      </c>
      <c r="F6">
        <f t="shared" si="0"/>
        <v>145</v>
      </c>
      <c r="G6">
        <f t="shared" si="5"/>
        <v>53.793103448275865</v>
      </c>
      <c r="H6">
        <f t="shared" si="2"/>
        <v>145</v>
      </c>
      <c r="I6">
        <f t="shared" si="5"/>
        <v>53.793103448275865</v>
      </c>
      <c r="K6">
        <f t="shared" si="6"/>
        <v>53.793103448275865</v>
      </c>
      <c r="L6">
        <f t="shared" si="7"/>
        <v>53.793103448275865</v>
      </c>
      <c r="N6" t="s">
        <v>42</v>
      </c>
      <c r="O6">
        <v>0</v>
      </c>
      <c r="P6" t="s">
        <v>42</v>
      </c>
      <c r="Q6">
        <v>0</v>
      </c>
      <c r="R6" t="s">
        <v>42</v>
      </c>
      <c r="S6">
        <v>0</v>
      </c>
      <c r="U6">
        <v>90</v>
      </c>
      <c r="V6">
        <v>58</v>
      </c>
      <c r="W6">
        <v>70</v>
      </c>
    </row>
    <row r="7" spans="1:23" x14ac:dyDescent="0.3">
      <c r="A7" t="str">
        <f t="shared" si="8"/>
        <v>E7</v>
      </c>
      <c r="B7" t="s">
        <v>11</v>
      </c>
      <c r="C7">
        <v>376</v>
      </c>
      <c r="D7">
        <f t="shared" si="4"/>
        <v>71</v>
      </c>
      <c r="E7">
        <f t="shared" si="5"/>
        <v>52.95774647887324</v>
      </c>
      <c r="F7">
        <f t="shared" si="0"/>
        <v>71</v>
      </c>
      <c r="G7">
        <f t="shared" si="5"/>
        <v>52.95774647887324</v>
      </c>
      <c r="H7">
        <f t="shared" si="2"/>
        <v>71</v>
      </c>
      <c r="I7">
        <f t="shared" si="5"/>
        <v>52.95774647887324</v>
      </c>
      <c r="K7">
        <f t="shared" si="6"/>
        <v>52.95774647887324</v>
      </c>
      <c r="L7">
        <f t="shared" si="7"/>
        <v>52.95774647887324</v>
      </c>
      <c r="N7" t="s">
        <v>43</v>
      </c>
      <c r="O7">
        <v>0</v>
      </c>
      <c r="P7" t="s">
        <v>43</v>
      </c>
      <c r="Q7">
        <v>0</v>
      </c>
      <c r="R7" t="s">
        <v>43</v>
      </c>
      <c r="S7">
        <v>0</v>
      </c>
      <c r="U7">
        <v>90</v>
      </c>
    </row>
    <row r="8" spans="1:23" x14ac:dyDescent="0.3">
      <c r="A8" t="str">
        <f t="shared" si="8"/>
        <v>D7</v>
      </c>
      <c r="B8" t="s">
        <v>12</v>
      </c>
      <c r="C8">
        <f>309+155+316</f>
        <v>780</v>
      </c>
      <c r="D8">
        <f t="shared" si="4"/>
        <v>181</v>
      </c>
      <c r="E8">
        <f t="shared" si="5"/>
        <v>43.093922651933703</v>
      </c>
      <c r="F8">
        <f t="shared" si="0"/>
        <v>145</v>
      </c>
      <c r="G8">
        <f t="shared" si="5"/>
        <v>53.793103448275865</v>
      </c>
      <c r="H8">
        <f t="shared" si="2"/>
        <v>145</v>
      </c>
      <c r="I8">
        <f t="shared" si="5"/>
        <v>53.793103448275865</v>
      </c>
      <c r="K8">
        <f t="shared" si="6"/>
        <v>50.226709849495144</v>
      </c>
      <c r="L8">
        <f t="shared" si="7"/>
        <v>50.226709849495144</v>
      </c>
      <c r="N8" t="s">
        <v>44</v>
      </c>
      <c r="O8">
        <v>0</v>
      </c>
      <c r="P8" t="s">
        <v>44</v>
      </c>
      <c r="Q8">
        <v>0</v>
      </c>
      <c r="R8" t="s">
        <v>44</v>
      </c>
      <c r="S8">
        <v>0</v>
      </c>
      <c r="U8">
        <v>89</v>
      </c>
    </row>
    <row r="9" spans="1:23" x14ac:dyDescent="0.3">
      <c r="A9" t="str">
        <f t="shared" si="8"/>
        <v>D9</v>
      </c>
      <c r="B9" t="s">
        <v>13</v>
      </c>
      <c r="C9">
        <v>282</v>
      </c>
      <c r="D9">
        <f t="shared" si="4"/>
        <v>37</v>
      </c>
      <c r="E9">
        <f t="shared" si="5"/>
        <v>76.216216216216225</v>
      </c>
      <c r="F9">
        <f t="shared" si="0"/>
        <v>73</v>
      </c>
      <c r="G9">
        <f t="shared" si="5"/>
        <v>38.630136986301366</v>
      </c>
      <c r="H9">
        <f t="shared" si="2"/>
        <v>73</v>
      </c>
      <c r="I9">
        <f t="shared" si="5"/>
        <v>38.630136986301366</v>
      </c>
      <c r="K9">
        <f t="shared" si="6"/>
        <v>51.15883006293965</v>
      </c>
      <c r="L9">
        <f>AVERAGE(G9,I9)</f>
        <v>38.630136986301366</v>
      </c>
      <c r="N9" t="s">
        <v>45</v>
      </c>
      <c r="O9">
        <v>0</v>
      </c>
      <c r="P9" t="s">
        <v>45</v>
      </c>
      <c r="Q9">
        <v>0</v>
      </c>
      <c r="R9" t="s">
        <v>45</v>
      </c>
      <c r="S9">
        <v>0</v>
      </c>
      <c r="U9">
        <v>88</v>
      </c>
    </row>
    <row r="10" spans="1:23" x14ac:dyDescent="0.3">
      <c r="A10" t="str">
        <f t="shared" si="8"/>
        <v>E12</v>
      </c>
      <c r="B10" t="s">
        <v>14</v>
      </c>
      <c r="C10">
        <f>43+231</f>
        <v>274</v>
      </c>
      <c r="D10">
        <f t="shared" si="4"/>
        <v>71</v>
      </c>
      <c r="E10">
        <f t="shared" si="5"/>
        <v>38.591549295774648</v>
      </c>
      <c r="F10">
        <f t="shared" si="0"/>
        <v>35</v>
      </c>
      <c r="G10">
        <f t="shared" si="5"/>
        <v>78.285714285714278</v>
      </c>
      <c r="H10">
        <f t="shared" si="2"/>
        <v>35</v>
      </c>
      <c r="I10">
        <f t="shared" si="5"/>
        <v>78.285714285714278</v>
      </c>
      <c r="K10">
        <f t="shared" si="6"/>
        <v>65.054325955734399</v>
      </c>
      <c r="L10">
        <f t="shared" si="7"/>
        <v>65.054325955734399</v>
      </c>
      <c r="N10" t="s">
        <v>46</v>
      </c>
      <c r="O10">
        <v>0</v>
      </c>
      <c r="P10" t="s">
        <v>46</v>
      </c>
      <c r="Q10">
        <v>0</v>
      </c>
      <c r="R10" t="s">
        <v>46</v>
      </c>
      <c r="S10">
        <v>0</v>
      </c>
      <c r="U10">
        <v>85</v>
      </c>
    </row>
    <row r="11" spans="1:23" x14ac:dyDescent="0.3">
      <c r="A11" t="str">
        <f t="shared" si="8"/>
        <v>D11</v>
      </c>
      <c r="B11" t="s">
        <v>15</v>
      </c>
      <c r="C11">
        <v>404</v>
      </c>
      <c r="D11">
        <f t="shared" si="4"/>
        <v>71</v>
      </c>
      <c r="E11">
        <f t="shared" si="5"/>
        <v>56.901408450704231</v>
      </c>
      <c r="F11">
        <f t="shared" si="0"/>
        <v>71</v>
      </c>
      <c r="G11">
        <f t="shared" si="5"/>
        <v>56.901408450704231</v>
      </c>
      <c r="H11">
        <f t="shared" si="2"/>
        <v>71</v>
      </c>
      <c r="I11">
        <f t="shared" si="5"/>
        <v>56.901408450704231</v>
      </c>
      <c r="K11">
        <f t="shared" si="6"/>
        <v>56.901408450704231</v>
      </c>
      <c r="L11">
        <f t="shared" si="7"/>
        <v>56.901408450704231</v>
      </c>
      <c r="N11" t="s">
        <v>47</v>
      </c>
      <c r="O11">
        <v>0</v>
      </c>
      <c r="P11" t="s">
        <v>47</v>
      </c>
      <c r="Q11">
        <v>0</v>
      </c>
      <c r="R11" t="s">
        <v>47</v>
      </c>
      <c r="S11">
        <v>0</v>
      </c>
      <c r="U11">
        <v>87</v>
      </c>
    </row>
    <row r="12" spans="1:23" x14ac:dyDescent="0.3">
      <c r="A12" t="str">
        <f t="shared" si="8"/>
        <v>C16</v>
      </c>
      <c r="B12" t="s">
        <v>16</v>
      </c>
      <c r="C12">
        <f>239+61</f>
        <v>300</v>
      </c>
      <c r="D12">
        <f t="shared" si="4"/>
        <v>71</v>
      </c>
      <c r="E12">
        <f t="shared" si="5"/>
        <v>42.25352112676056</v>
      </c>
      <c r="F12">
        <f t="shared" si="0"/>
        <v>71</v>
      </c>
      <c r="G12">
        <f t="shared" si="5"/>
        <v>42.25352112676056</v>
      </c>
      <c r="H12">
        <f t="shared" si="2"/>
        <v>71</v>
      </c>
      <c r="I12">
        <f t="shared" si="5"/>
        <v>42.25352112676056</v>
      </c>
      <c r="K12">
        <f t="shared" si="6"/>
        <v>42.25352112676056</v>
      </c>
      <c r="L12">
        <f t="shared" si="7"/>
        <v>42.25352112676056</v>
      </c>
      <c r="N12" t="s">
        <v>7</v>
      </c>
      <c r="O12">
        <v>179</v>
      </c>
      <c r="P12" t="s">
        <v>7</v>
      </c>
      <c r="Q12">
        <v>179</v>
      </c>
      <c r="R12" t="s">
        <v>7</v>
      </c>
      <c r="S12">
        <v>143</v>
      </c>
      <c r="U12">
        <v>87</v>
      </c>
    </row>
    <row r="13" spans="1:23" x14ac:dyDescent="0.3">
      <c r="N13" t="s">
        <v>48</v>
      </c>
      <c r="O13">
        <v>0</v>
      </c>
      <c r="P13" t="s">
        <v>48</v>
      </c>
      <c r="Q13">
        <v>0</v>
      </c>
      <c r="R13" t="s">
        <v>48</v>
      </c>
      <c r="S13">
        <v>0</v>
      </c>
      <c r="U13">
        <v>88</v>
      </c>
    </row>
    <row r="14" spans="1:23" x14ac:dyDescent="0.3">
      <c r="A14" t="s">
        <v>26</v>
      </c>
      <c r="B14" t="s">
        <v>20</v>
      </c>
      <c r="C14">
        <v>404</v>
      </c>
      <c r="D14">
        <f t="shared" si="4"/>
        <v>110</v>
      </c>
      <c r="E14">
        <f t="shared" si="5"/>
        <v>36.727272727272727</v>
      </c>
      <c r="F14">
        <f t="shared" ref="F14" si="9">SUMIF(P$1:P$80, $B14, Q$1:Q$80)</f>
        <v>74</v>
      </c>
      <c r="G14">
        <f t="shared" si="5"/>
        <v>54.594594594594597</v>
      </c>
      <c r="H14">
        <f t="shared" ref="H14" si="10">SUMIF(R$1:R$80, $B14, S$1:S$80)</f>
        <v>110</v>
      </c>
      <c r="I14">
        <f t="shared" si="5"/>
        <v>36.727272727272727</v>
      </c>
      <c r="K14">
        <f t="shared" si="6"/>
        <v>42.683046683046683</v>
      </c>
      <c r="L14">
        <f t="shared" si="7"/>
        <v>42.683046683046683</v>
      </c>
      <c r="N14" t="s">
        <v>49</v>
      </c>
      <c r="O14">
        <v>0</v>
      </c>
      <c r="P14" t="s">
        <v>49</v>
      </c>
      <c r="Q14">
        <v>0</v>
      </c>
      <c r="R14" t="s">
        <v>49</v>
      </c>
      <c r="S14">
        <v>0</v>
      </c>
      <c r="U14">
        <v>89</v>
      </c>
    </row>
    <row r="15" spans="1:23" x14ac:dyDescent="0.3">
      <c r="N15" t="s">
        <v>50</v>
      </c>
      <c r="O15">
        <v>0</v>
      </c>
      <c r="P15" t="s">
        <v>50</v>
      </c>
      <c r="Q15">
        <v>0</v>
      </c>
      <c r="R15" t="s">
        <v>50</v>
      </c>
      <c r="S15">
        <v>0</v>
      </c>
      <c r="U15">
        <v>89</v>
      </c>
    </row>
    <row r="16" spans="1:23" x14ac:dyDescent="0.3">
      <c r="A16" t="s">
        <v>34</v>
      </c>
      <c r="B16" t="s">
        <v>35</v>
      </c>
      <c r="C16">
        <v>201</v>
      </c>
      <c r="D16">
        <f t="shared" si="4"/>
        <v>34</v>
      </c>
      <c r="E16">
        <f t="shared" si="5"/>
        <v>59.117647058823536</v>
      </c>
      <c r="F16">
        <f t="shared" ref="F16:F31" si="11">SUMIF(P$1:P$80, $B16, Q$1:Q$80)</f>
        <v>70</v>
      </c>
      <c r="G16">
        <f t="shared" si="5"/>
        <v>28.714285714285715</v>
      </c>
      <c r="H16">
        <f t="shared" ref="H16:H31" si="12">SUMIF(R$1:R$80, $B16, S$1:S$80)</f>
        <v>34</v>
      </c>
      <c r="I16">
        <f t="shared" si="5"/>
        <v>59.117647058823536</v>
      </c>
      <c r="K16">
        <f t="shared" si="6"/>
        <v>48.983193277310932</v>
      </c>
      <c r="L16">
        <f>AVERAGE(E16,I16)</f>
        <v>59.117647058823536</v>
      </c>
      <c r="N16" t="s">
        <v>8</v>
      </c>
      <c r="O16">
        <v>180</v>
      </c>
      <c r="P16" t="s">
        <v>8</v>
      </c>
      <c r="Q16">
        <v>180</v>
      </c>
      <c r="R16" t="s">
        <v>8</v>
      </c>
      <c r="S16">
        <v>180</v>
      </c>
      <c r="U16">
        <v>87</v>
      </c>
    </row>
    <row r="17" spans="1:19" x14ac:dyDescent="0.3">
      <c r="A17" t="str">
        <f t="shared" si="8"/>
        <v>B13</v>
      </c>
      <c r="B17" t="s">
        <v>36</v>
      </c>
      <c r="C17">
        <f>239+246</f>
        <v>485</v>
      </c>
      <c r="D17">
        <f t="shared" si="4"/>
        <v>73</v>
      </c>
      <c r="E17">
        <f t="shared" si="5"/>
        <v>66.438356164383563</v>
      </c>
      <c r="F17">
        <f t="shared" si="11"/>
        <v>73</v>
      </c>
      <c r="G17">
        <f t="shared" si="5"/>
        <v>66.438356164383563</v>
      </c>
      <c r="H17">
        <f t="shared" si="12"/>
        <v>73</v>
      </c>
      <c r="I17">
        <f t="shared" si="5"/>
        <v>66.438356164383563</v>
      </c>
      <c r="K17">
        <f t="shared" si="6"/>
        <v>66.438356164383563</v>
      </c>
      <c r="L17">
        <f t="shared" si="7"/>
        <v>66.438356164383563</v>
      </c>
      <c r="N17" t="s">
        <v>51</v>
      </c>
      <c r="O17">
        <v>0</v>
      </c>
      <c r="P17" t="s">
        <v>51</v>
      </c>
      <c r="Q17">
        <v>0</v>
      </c>
      <c r="R17" t="s">
        <v>51</v>
      </c>
      <c r="S17">
        <v>0</v>
      </c>
    </row>
    <row r="18" spans="1:19" x14ac:dyDescent="0.3">
      <c r="A18" t="str">
        <f t="shared" si="8"/>
        <v>D2</v>
      </c>
      <c r="B18" t="s">
        <v>27</v>
      </c>
      <c r="C18">
        <f>201+239+50</f>
        <v>490</v>
      </c>
      <c r="D18">
        <f t="shared" si="4"/>
        <v>106</v>
      </c>
      <c r="E18">
        <f t="shared" si="5"/>
        <v>46.226415094339622</v>
      </c>
      <c r="F18">
        <f t="shared" si="11"/>
        <v>106</v>
      </c>
      <c r="G18">
        <f t="shared" si="5"/>
        <v>46.226415094339622</v>
      </c>
      <c r="H18">
        <f t="shared" si="12"/>
        <v>106</v>
      </c>
      <c r="I18">
        <f t="shared" si="5"/>
        <v>46.226415094339622</v>
      </c>
      <c r="K18">
        <f t="shared" si="6"/>
        <v>46.226415094339622</v>
      </c>
      <c r="L18">
        <f t="shared" si="7"/>
        <v>46.226415094339622</v>
      </c>
      <c r="N18" t="s">
        <v>32</v>
      </c>
      <c r="O18">
        <v>69</v>
      </c>
      <c r="P18" t="s">
        <v>32</v>
      </c>
      <c r="Q18">
        <v>69</v>
      </c>
      <c r="R18" t="s">
        <v>32</v>
      </c>
      <c r="S18">
        <v>69</v>
      </c>
    </row>
    <row r="19" spans="1:19" x14ac:dyDescent="0.3">
      <c r="A19" t="s">
        <v>27</v>
      </c>
      <c r="B19" t="s">
        <v>28</v>
      </c>
      <c r="C19">
        <v>282</v>
      </c>
      <c r="D19">
        <f t="shared" si="4"/>
        <v>71</v>
      </c>
      <c r="E19">
        <f t="shared" ref="E19:I31" si="13">$C19/D19*10</f>
        <v>39.718309859154928</v>
      </c>
      <c r="F19">
        <f t="shared" si="11"/>
        <v>35</v>
      </c>
      <c r="G19">
        <f t="shared" si="13"/>
        <v>80.571428571428569</v>
      </c>
      <c r="H19">
        <f t="shared" si="12"/>
        <v>35</v>
      </c>
      <c r="I19">
        <f t="shared" si="13"/>
        <v>80.571428571428569</v>
      </c>
      <c r="K19">
        <f t="shared" si="6"/>
        <v>66.953722334004013</v>
      </c>
      <c r="L19">
        <f t="shared" si="7"/>
        <v>66.953722334004013</v>
      </c>
      <c r="N19" t="s">
        <v>52</v>
      </c>
      <c r="O19">
        <v>0</v>
      </c>
      <c r="P19" t="s">
        <v>52</v>
      </c>
      <c r="Q19">
        <v>0</v>
      </c>
      <c r="R19" t="s">
        <v>52</v>
      </c>
      <c r="S19">
        <v>0</v>
      </c>
    </row>
    <row r="20" spans="1:19" x14ac:dyDescent="0.3">
      <c r="A20" t="str">
        <f t="shared" ref="A20:A31" si="14">B19</f>
        <v>D6</v>
      </c>
      <c r="B20" t="s">
        <v>29</v>
      </c>
      <c r="C20">
        <f>229+155+239</f>
        <v>623</v>
      </c>
      <c r="D20">
        <f t="shared" si="4"/>
        <v>110</v>
      </c>
      <c r="E20">
        <f t="shared" si="13"/>
        <v>56.63636363636364</v>
      </c>
      <c r="F20">
        <f t="shared" si="11"/>
        <v>110</v>
      </c>
      <c r="G20">
        <f t="shared" si="13"/>
        <v>56.63636363636364</v>
      </c>
      <c r="H20">
        <f t="shared" si="12"/>
        <v>146</v>
      </c>
      <c r="I20">
        <f t="shared" si="13"/>
        <v>42.671232876712331</v>
      </c>
      <c r="K20">
        <f t="shared" si="6"/>
        <v>51.981320049813206</v>
      </c>
      <c r="L20">
        <f t="shared" si="7"/>
        <v>51.981320049813206</v>
      </c>
      <c r="N20" t="s">
        <v>24</v>
      </c>
      <c r="O20">
        <v>35</v>
      </c>
      <c r="P20" t="s">
        <v>24</v>
      </c>
      <c r="Q20">
        <v>35</v>
      </c>
      <c r="R20" t="s">
        <v>24</v>
      </c>
      <c r="S20">
        <v>35</v>
      </c>
    </row>
    <row r="21" spans="1:19" x14ac:dyDescent="0.3">
      <c r="A21" t="str">
        <f t="shared" si="14"/>
        <v>E10</v>
      </c>
      <c r="B21" t="s">
        <v>30</v>
      </c>
      <c r="C21">
        <v>282</v>
      </c>
      <c r="D21">
        <f t="shared" si="4"/>
        <v>72</v>
      </c>
      <c r="E21">
        <f t="shared" si="13"/>
        <v>39.166666666666664</v>
      </c>
      <c r="F21">
        <f t="shared" si="11"/>
        <v>72</v>
      </c>
      <c r="G21">
        <f t="shared" si="13"/>
        <v>39.166666666666664</v>
      </c>
      <c r="H21">
        <f t="shared" si="12"/>
        <v>36</v>
      </c>
      <c r="I21">
        <f t="shared" si="13"/>
        <v>78.333333333333329</v>
      </c>
      <c r="K21">
        <f t="shared" si="6"/>
        <v>52.222222222222221</v>
      </c>
      <c r="L21">
        <f>AVERAGE(E21,G21)</f>
        <v>39.166666666666664</v>
      </c>
      <c r="N21" t="s">
        <v>26</v>
      </c>
      <c r="O21">
        <v>70</v>
      </c>
      <c r="P21" t="s">
        <v>26</v>
      </c>
      <c r="Q21">
        <v>70</v>
      </c>
      <c r="R21" t="s">
        <v>26</v>
      </c>
      <c r="S21">
        <v>34</v>
      </c>
    </row>
    <row r="22" spans="1:19" x14ac:dyDescent="0.3">
      <c r="A22" t="str">
        <f t="shared" si="14"/>
        <v>E13</v>
      </c>
      <c r="B22" t="s">
        <v>31</v>
      </c>
      <c r="C22">
        <f>43+239</f>
        <v>282</v>
      </c>
      <c r="D22">
        <f t="shared" si="4"/>
        <v>35</v>
      </c>
      <c r="E22">
        <f t="shared" si="13"/>
        <v>80.571428571428569</v>
      </c>
      <c r="F22">
        <f t="shared" si="11"/>
        <v>35</v>
      </c>
      <c r="G22">
        <f t="shared" si="13"/>
        <v>80.571428571428569</v>
      </c>
      <c r="H22">
        <f t="shared" si="12"/>
        <v>35</v>
      </c>
      <c r="I22">
        <f t="shared" si="13"/>
        <v>80.571428571428569</v>
      </c>
      <c r="K22">
        <f t="shared" si="6"/>
        <v>80.571428571428569</v>
      </c>
      <c r="L22">
        <f t="shared" si="7"/>
        <v>80.571428571428569</v>
      </c>
      <c r="N22" t="s">
        <v>53</v>
      </c>
      <c r="O22">
        <v>0</v>
      </c>
      <c r="P22" t="s">
        <v>53</v>
      </c>
      <c r="Q22">
        <v>0</v>
      </c>
      <c r="R22" t="s">
        <v>53</v>
      </c>
      <c r="S22">
        <v>0</v>
      </c>
    </row>
    <row r="23" spans="1:19" x14ac:dyDescent="0.3">
      <c r="A23" t="str">
        <f t="shared" si="14"/>
        <v>D13</v>
      </c>
      <c r="B23" t="s">
        <v>32</v>
      </c>
      <c r="C23">
        <v>404</v>
      </c>
      <c r="D23">
        <f t="shared" si="4"/>
        <v>69</v>
      </c>
      <c r="E23">
        <f t="shared" si="13"/>
        <v>58.550724637681164</v>
      </c>
      <c r="F23">
        <f t="shared" si="11"/>
        <v>69</v>
      </c>
      <c r="G23">
        <f t="shared" si="13"/>
        <v>58.550724637681164</v>
      </c>
      <c r="H23">
        <f t="shared" si="12"/>
        <v>69</v>
      </c>
      <c r="I23">
        <f t="shared" si="13"/>
        <v>58.550724637681164</v>
      </c>
      <c r="K23">
        <f t="shared" si="6"/>
        <v>58.550724637681164</v>
      </c>
      <c r="L23">
        <f t="shared" si="7"/>
        <v>58.550724637681164</v>
      </c>
      <c r="N23" t="s">
        <v>54</v>
      </c>
      <c r="O23">
        <v>0</v>
      </c>
      <c r="P23" t="s">
        <v>54</v>
      </c>
      <c r="Q23">
        <v>0</v>
      </c>
      <c r="R23" t="s">
        <v>54</v>
      </c>
      <c r="S23">
        <v>0</v>
      </c>
    </row>
    <row r="24" spans="1:19" x14ac:dyDescent="0.3">
      <c r="A24" t="str">
        <f t="shared" si="14"/>
        <v>B2</v>
      </c>
      <c r="B24" t="s">
        <v>25</v>
      </c>
      <c r="C24">
        <f>231+128</f>
        <v>359</v>
      </c>
      <c r="D24">
        <f t="shared" si="4"/>
        <v>74</v>
      </c>
      <c r="E24">
        <f t="shared" si="13"/>
        <v>48.513513513513516</v>
      </c>
      <c r="F24">
        <f t="shared" si="11"/>
        <v>74</v>
      </c>
      <c r="G24">
        <f t="shared" si="13"/>
        <v>48.513513513513516</v>
      </c>
      <c r="H24">
        <f t="shared" si="12"/>
        <v>74</v>
      </c>
      <c r="I24">
        <f t="shared" si="13"/>
        <v>48.513513513513516</v>
      </c>
      <c r="K24">
        <f t="shared" si="6"/>
        <v>48.513513513513516</v>
      </c>
      <c r="L24">
        <f t="shared" si="7"/>
        <v>48.513513513513516</v>
      </c>
      <c r="N24" t="s">
        <v>55</v>
      </c>
      <c r="O24">
        <v>0</v>
      </c>
      <c r="P24" t="s">
        <v>55</v>
      </c>
      <c r="Q24">
        <v>0</v>
      </c>
      <c r="R24" t="s">
        <v>55</v>
      </c>
      <c r="S24">
        <v>0</v>
      </c>
    </row>
    <row r="25" spans="1:19" x14ac:dyDescent="0.3">
      <c r="A25" t="str">
        <f t="shared" si="14"/>
        <v>C9</v>
      </c>
      <c r="B25" t="s">
        <v>17</v>
      </c>
      <c r="C25">
        <f>326+50</f>
        <v>376</v>
      </c>
      <c r="D25">
        <f t="shared" si="4"/>
        <v>71</v>
      </c>
      <c r="E25">
        <f t="shared" si="13"/>
        <v>52.95774647887324</v>
      </c>
      <c r="F25">
        <f t="shared" si="11"/>
        <v>71</v>
      </c>
      <c r="G25">
        <f t="shared" si="13"/>
        <v>52.95774647887324</v>
      </c>
      <c r="H25">
        <f t="shared" si="12"/>
        <v>71</v>
      </c>
      <c r="I25">
        <f t="shared" si="13"/>
        <v>52.95774647887324</v>
      </c>
      <c r="K25">
        <f t="shared" si="6"/>
        <v>52.95774647887324</v>
      </c>
      <c r="L25">
        <f t="shared" si="7"/>
        <v>52.95774647887324</v>
      </c>
      <c r="N25" t="s">
        <v>56</v>
      </c>
      <c r="O25">
        <v>0</v>
      </c>
      <c r="P25" t="s">
        <v>56</v>
      </c>
      <c r="Q25">
        <v>0</v>
      </c>
      <c r="R25" t="s">
        <v>56</v>
      </c>
      <c r="S25">
        <v>0</v>
      </c>
    </row>
    <row r="26" spans="1:19" x14ac:dyDescent="0.3">
      <c r="A26" t="str">
        <f t="shared" si="14"/>
        <v>B15</v>
      </c>
      <c r="B26" t="s">
        <v>18</v>
      </c>
      <c r="C26">
        <v>437</v>
      </c>
      <c r="D26">
        <f t="shared" si="4"/>
        <v>106</v>
      </c>
      <c r="E26">
        <f t="shared" si="13"/>
        <v>41.226415094339622</v>
      </c>
      <c r="F26">
        <f t="shared" si="11"/>
        <v>70</v>
      </c>
      <c r="G26">
        <f t="shared" si="13"/>
        <v>62.428571428571431</v>
      </c>
      <c r="H26">
        <f t="shared" si="12"/>
        <v>70</v>
      </c>
      <c r="I26">
        <f t="shared" si="13"/>
        <v>62.428571428571431</v>
      </c>
      <c r="K26">
        <f t="shared" si="6"/>
        <v>55.36118598382749</v>
      </c>
      <c r="L26">
        <f t="shared" si="7"/>
        <v>55.36118598382749</v>
      </c>
      <c r="N26" t="s">
        <v>57</v>
      </c>
      <c r="O26">
        <v>0</v>
      </c>
      <c r="P26" t="s">
        <v>57</v>
      </c>
      <c r="Q26">
        <v>0</v>
      </c>
      <c r="R26" t="s">
        <v>57</v>
      </c>
      <c r="S26">
        <v>0</v>
      </c>
    </row>
    <row r="27" spans="1:19" x14ac:dyDescent="0.3">
      <c r="A27" t="str">
        <f t="shared" si="14"/>
        <v>A3</v>
      </c>
      <c r="B27" t="s">
        <v>19</v>
      </c>
      <c r="C27">
        <f>43+333</f>
        <v>376</v>
      </c>
      <c r="D27">
        <f t="shared" si="4"/>
        <v>75</v>
      </c>
      <c r="E27">
        <f t="shared" si="13"/>
        <v>50.13333333333334</v>
      </c>
      <c r="F27">
        <f t="shared" si="11"/>
        <v>75</v>
      </c>
      <c r="G27">
        <f t="shared" si="13"/>
        <v>50.13333333333334</v>
      </c>
      <c r="H27">
        <f t="shared" si="12"/>
        <v>75</v>
      </c>
      <c r="I27">
        <f t="shared" si="13"/>
        <v>50.13333333333334</v>
      </c>
      <c r="K27">
        <f t="shared" si="6"/>
        <v>50.133333333333347</v>
      </c>
      <c r="L27">
        <f t="shared" si="7"/>
        <v>50.133333333333347</v>
      </c>
      <c r="N27" t="s">
        <v>58</v>
      </c>
      <c r="O27">
        <v>0</v>
      </c>
      <c r="P27" t="s">
        <v>58</v>
      </c>
      <c r="Q27">
        <v>0</v>
      </c>
      <c r="R27" t="s">
        <v>58</v>
      </c>
      <c r="S27">
        <v>0</v>
      </c>
    </row>
    <row r="28" spans="1:19" x14ac:dyDescent="0.3">
      <c r="A28" t="str">
        <f t="shared" si="14"/>
        <v>C11</v>
      </c>
      <c r="B28" t="s">
        <v>21</v>
      </c>
      <c r="C28">
        <f>120+246</f>
        <v>366</v>
      </c>
      <c r="D28">
        <f t="shared" si="4"/>
        <v>74</v>
      </c>
      <c r="E28">
        <f t="shared" si="13"/>
        <v>49.459459459459453</v>
      </c>
      <c r="F28">
        <f t="shared" si="11"/>
        <v>74</v>
      </c>
      <c r="G28">
        <f t="shared" si="13"/>
        <v>49.459459459459453</v>
      </c>
      <c r="H28">
        <f t="shared" si="12"/>
        <v>74</v>
      </c>
      <c r="I28">
        <f t="shared" si="13"/>
        <v>49.459459459459453</v>
      </c>
      <c r="K28">
        <f t="shared" si="6"/>
        <v>49.459459459459453</v>
      </c>
      <c r="L28">
        <f t="shared" si="7"/>
        <v>49.459459459459453</v>
      </c>
      <c r="N28" t="s">
        <v>59</v>
      </c>
      <c r="O28">
        <v>0</v>
      </c>
      <c r="P28" t="s">
        <v>59</v>
      </c>
      <c r="Q28">
        <v>0</v>
      </c>
      <c r="R28" t="s">
        <v>59</v>
      </c>
      <c r="S28">
        <v>0</v>
      </c>
    </row>
    <row r="29" spans="1:19" x14ac:dyDescent="0.3">
      <c r="A29" t="str">
        <f t="shared" si="14"/>
        <v>E16</v>
      </c>
      <c r="B29" t="s">
        <v>22</v>
      </c>
      <c r="C29">
        <v>201</v>
      </c>
      <c r="D29">
        <f t="shared" si="4"/>
        <v>35</v>
      </c>
      <c r="E29">
        <f t="shared" si="13"/>
        <v>57.428571428571431</v>
      </c>
      <c r="F29">
        <f t="shared" si="11"/>
        <v>35</v>
      </c>
      <c r="G29">
        <f t="shared" si="13"/>
        <v>57.428571428571431</v>
      </c>
      <c r="H29">
        <f t="shared" si="12"/>
        <v>35</v>
      </c>
      <c r="I29">
        <f t="shared" si="13"/>
        <v>57.428571428571431</v>
      </c>
      <c r="K29">
        <f t="shared" si="6"/>
        <v>57.428571428571423</v>
      </c>
      <c r="L29">
        <f t="shared" si="7"/>
        <v>57.428571428571423</v>
      </c>
      <c r="N29" t="s">
        <v>35</v>
      </c>
      <c r="O29">
        <v>34</v>
      </c>
      <c r="P29" t="s">
        <v>35</v>
      </c>
      <c r="Q29">
        <v>70</v>
      </c>
      <c r="R29" t="s">
        <v>35</v>
      </c>
      <c r="S29">
        <v>34</v>
      </c>
    </row>
    <row r="30" spans="1:19" x14ac:dyDescent="0.3">
      <c r="A30" t="str">
        <f t="shared" si="14"/>
        <v>E1</v>
      </c>
      <c r="B30" t="s">
        <v>23</v>
      </c>
      <c r="C30">
        <f>239+246</f>
        <v>485</v>
      </c>
      <c r="D30">
        <f t="shared" si="4"/>
        <v>70</v>
      </c>
      <c r="E30">
        <f t="shared" si="13"/>
        <v>69.285714285714292</v>
      </c>
      <c r="F30">
        <f t="shared" si="11"/>
        <v>106</v>
      </c>
      <c r="G30">
        <f t="shared" si="13"/>
        <v>45.754716981132077</v>
      </c>
      <c r="H30">
        <f t="shared" si="12"/>
        <v>70</v>
      </c>
      <c r="I30">
        <f t="shared" si="13"/>
        <v>69.285714285714292</v>
      </c>
      <c r="K30">
        <f t="shared" si="6"/>
        <v>61.44204851752022</v>
      </c>
      <c r="L30">
        <f t="shared" si="7"/>
        <v>61.44204851752022</v>
      </c>
      <c r="N30" t="s">
        <v>60</v>
      </c>
      <c r="O30">
        <v>0</v>
      </c>
      <c r="P30" t="s">
        <v>60</v>
      </c>
      <c r="Q30">
        <v>0</v>
      </c>
      <c r="R30" t="s">
        <v>60</v>
      </c>
      <c r="S30">
        <v>0</v>
      </c>
    </row>
    <row r="31" spans="1:19" x14ac:dyDescent="0.3">
      <c r="A31" t="str">
        <f t="shared" si="14"/>
        <v>C1</v>
      </c>
      <c r="B31" t="s">
        <v>24</v>
      </c>
      <c r="C31">
        <v>201</v>
      </c>
      <c r="D31">
        <f t="shared" si="4"/>
        <v>35</v>
      </c>
      <c r="E31">
        <f t="shared" si="13"/>
        <v>57.428571428571431</v>
      </c>
      <c r="F31">
        <f t="shared" si="11"/>
        <v>35</v>
      </c>
      <c r="G31">
        <f t="shared" si="13"/>
        <v>57.428571428571431</v>
      </c>
      <c r="H31">
        <f t="shared" si="12"/>
        <v>35</v>
      </c>
      <c r="I31">
        <f t="shared" si="13"/>
        <v>57.428571428571431</v>
      </c>
      <c r="K31">
        <f t="shared" si="6"/>
        <v>57.428571428571423</v>
      </c>
      <c r="L31">
        <f t="shared" si="7"/>
        <v>57.428571428571423</v>
      </c>
      <c r="N31" t="s">
        <v>17</v>
      </c>
      <c r="O31">
        <v>71</v>
      </c>
      <c r="P31" t="s">
        <v>17</v>
      </c>
      <c r="Q31">
        <v>71</v>
      </c>
      <c r="R31" t="s">
        <v>17</v>
      </c>
      <c r="S31">
        <v>71</v>
      </c>
    </row>
    <row r="32" spans="1:19" x14ac:dyDescent="0.3">
      <c r="L32">
        <f>AVERAGE(L2:L12, L16:L31, L14)</f>
        <v>53.214525023167702</v>
      </c>
      <c r="N32" t="s">
        <v>61</v>
      </c>
      <c r="O32">
        <v>0</v>
      </c>
      <c r="P32" t="s">
        <v>61</v>
      </c>
      <c r="Q32">
        <v>0</v>
      </c>
      <c r="R32" t="s">
        <v>61</v>
      </c>
      <c r="S32">
        <v>0</v>
      </c>
    </row>
    <row r="33" spans="14:19" x14ac:dyDescent="0.3">
      <c r="N33" t="s">
        <v>23</v>
      </c>
      <c r="O33">
        <v>70</v>
      </c>
      <c r="P33" t="s">
        <v>23</v>
      </c>
      <c r="Q33">
        <v>106</v>
      </c>
      <c r="R33" t="s">
        <v>23</v>
      </c>
      <c r="S33">
        <v>70</v>
      </c>
    </row>
    <row r="34" spans="14:19" x14ac:dyDescent="0.3">
      <c r="N34" t="s">
        <v>62</v>
      </c>
      <c r="O34">
        <v>0</v>
      </c>
      <c r="P34" t="s">
        <v>62</v>
      </c>
      <c r="Q34">
        <v>0</v>
      </c>
      <c r="R34" t="s">
        <v>62</v>
      </c>
      <c r="S34">
        <v>0</v>
      </c>
    </row>
    <row r="35" spans="14:19" x14ac:dyDescent="0.3">
      <c r="N35" t="s">
        <v>63</v>
      </c>
      <c r="O35">
        <v>0</v>
      </c>
      <c r="P35" t="s">
        <v>63</v>
      </c>
      <c r="Q35">
        <v>0</v>
      </c>
      <c r="R35" t="s">
        <v>63</v>
      </c>
      <c r="S35">
        <v>0</v>
      </c>
    </row>
    <row r="36" spans="14:19" x14ac:dyDescent="0.3">
      <c r="N36" t="s">
        <v>0</v>
      </c>
      <c r="O36">
        <v>889</v>
      </c>
      <c r="P36" t="s">
        <v>0</v>
      </c>
      <c r="Q36">
        <v>2448</v>
      </c>
      <c r="R36" t="s">
        <v>0</v>
      </c>
      <c r="S36">
        <v>1814</v>
      </c>
    </row>
    <row r="37" spans="14:19" x14ac:dyDescent="0.3">
      <c r="N37" t="s">
        <v>64</v>
      </c>
      <c r="O37">
        <v>0</v>
      </c>
      <c r="P37" t="s">
        <v>64</v>
      </c>
      <c r="Q37">
        <v>0</v>
      </c>
      <c r="R37" t="s">
        <v>64</v>
      </c>
      <c r="S37">
        <v>0</v>
      </c>
    </row>
    <row r="38" spans="14:19" x14ac:dyDescent="0.3">
      <c r="N38" t="s">
        <v>16</v>
      </c>
      <c r="O38">
        <v>71</v>
      </c>
      <c r="P38" t="s">
        <v>16</v>
      </c>
      <c r="Q38">
        <v>71</v>
      </c>
      <c r="R38" t="s">
        <v>16</v>
      </c>
      <c r="S38">
        <v>71</v>
      </c>
    </row>
    <row r="39" spans="14:19" x14ac:dyDescent="0.3">
      <c r="N39" t="s">
        <v>65</v>
      </c>
      <c r="O39">
        <v>0</v>
      </c>
      <c r="P39" t="s">
        <v>65</v>
      </c>
      <c r="Q39">
        <v>0</v>
      </c>
      <c r="R39" t="s">
        <v>65</v>
      </c>
      <c r="S39">
        <v>0</v>
      </c>
    </row>
    <row r="40" spans="14:19" x14ac:dyDescent="0.3">
      <c r="N40" t="s">
        <v>6</v>
      </c>
      <c r="O40">
        <v>180</v>
      </c>
      <c r="P40" t="s">
        <v>6</v>
      </c>
      <c r="Q40">
        <v>108</v>
      </c>
      <c r="R40" t="s">
        <v>6</v>
      </c>
      <c r="S40">
        <v>144</v>
      </c>
    </row>
    <row r="41" spans="14:19" x14ac:dyDescent="0.3">
      <c r="N41" t="s">
        <v>25</v>
      </c>
      <c r="O41">
        <v>74</v>
      </c>
      <c r="P41" t="s">
        <v>25</v>
      </c>
      <c r="Q41">
        <v>74</v>
      </c>
      <c r="R41" t="s">
        <v>25</v>
      </c>
      <c r="S41">
        <v>74</v>
      </c>
    </row>
    <row r="42" spans="14:19" x14ac:dyDescent="0.3">
      <c r="N42" t="s">
        <v>66</v>
      </c>
      <c r="O42">
        <v>0</v>
      </c>
      <c r="P42" t="s">
        <v>66</v>
      </c>
      <c r="Q42">
        <v>0</v>
      </c>
      <c r="R42" t="s">
        <v>66</v>
      </c>
      <c r="S42">
        <v>0</v>
      </c>
    </row>
    <row r="43" spans="14:19" x14ac:dyDescent="0.3">
      <c r="N43" t="s">
        <v>19</v>
      </c>
      <c r="O43">
        <v>75</v>
      </c>
      <c r="P43" t="s">
        <v>19</v>
      </c>
      <c r="Q43">
        <v>75</v>
      </c>
      <c r="R43" t="s">
        <v>19</v>
      </c>
      <c r="S43">
        <v>75</v>
      </c>
    </row>
    <row r="44" spans="14:19" x14ac:dyDescent="0.3">
      <c r="N44" t="s">
        <v>67</v>
      </c>
      <c r="O44">
        <v>0</v>
      </c>
      <c r="P44" t="s">
        <v>67</v>
      </c>
      <c r="Q44">
        <v>0</v>
      </c>
      <c r="R44" t="s">
        <v>67</v>
      </c>
      <c r="S44">
        <v>0</v>
      </c>
    </row>
    <row r="45" spans="14:19" x14ac:dyDescent="0.3">
      <c r="N45" t="s">
        <v>9</v>
      </c>
      <c r="O45">
        <v>146</v>
      </c>
      <c r="P45" t="s">
        <v>9</v>
      </c>
      <c r="Q45">
        <v>146</v>
      </c>
      <c r="R45" t="s">
        <v>9</v>
      </c>
      <c r="S45">
        <v>110</v>
      </c>
    </row>
    <row r="46" spans="14:19" x14ac:dyDescent="0.3">
      <c r="N46" t="s">
        <v>68</v>
      </c>
      <c r="O46">
        <v>0</v>
      </c>
      <c r="P46" t="s">
        <v>68</v>
      </c>
      <c r="Q46">
        <v>0</v>
      </c>
      <c r="R46" t="s">
        <v>68</v>
      </c>
      <c r="S46">
        <v>0</v>
      </c>
    </row>
    <row r="47" spans="14:19" x14ac:dyDescent="0.3">
      <c r="N47" t="s">
        <v>69</v>
      </c>
      <c r="O47">
        <v>0</v>
      </c>
      <c r="P47" t="s">
        <v>69</v>
      </c>
      <c r="Q47">
        <v>0</v>
      </c>
      <c r="R47" t="s">
        <v>69</v>
      </c>
      <c r="S47">
        <v>0</v>
      </c>
    </row>
    <row r="48" spans="14:19" x14ac:dyDescent="0.3">
      <c r="N48" t="s">
        <v>15</v>
      </c>
      <c r="O48">
        <v>71</v>
      </c>
      <c r="P48" t="s">
        <v>15</v>
      </c>
      <c r="Q48">
        <v>71</v>
      </c>
      <c r="R48" t="s">
        <v>15</v>
      </c>
      <c r="S48">
        <v>71</v>
      </c>
    </row>
    <row r="49" spans="14:19" x14ac:dyDescent="0.3">
      <c r="N49" t="s">
        <v>70</v>
      </c>
      <c r="O49">
        <v>0</v>
      </c>
      <c r="P49" t="s">
        <v>70</v>
      </c>
      <c r="Q49">
        <v>0</v>
      </c>
      <c r="R49" t="s">
        <v>70</v>
      </c>
      <c r="S49">
        <v>0</v>
      </c>
    </row>
    <row r="50" spans="14:19" x14ac:dyDescent="0.3">
      <c r="N50" t="s">
        <v>36</v>
      </c>
      <c r="O50">
        <v>73</v>
      </c>
      <c r="P50" t="s">
        <v>36</v>
      </c>
      <c r="Q50">
        <v>73</v>
      </c>
      <c r="R50" t="s">
        <v>36</v>
      </c>
      <c r="S50">
        <v>73</v>
      </c>
    </row>
    <row r="51" spans="14:19" x14ac:dyDescent="0.3">
      <c r="N51" t="s">
        <v>20</v>
      </c>
      <c r="O51">
        <v>110</v>
      </c>
      <c r="P51" t="s">
        <v>20</v>
      </c>
      <c r="Q51">
        <v>74</v>
      </c>
      <c r="R51" t="s">
        <v>20</v>
      </c>
      <c r="S51">
        <v>110</v>
      </c>
    </row>
    <row r="52" spans="14:19" x14ac:dyDescent="0.3">
      <c r="N52" t="s">
        <v>71</v>
      </c>
      <c r="O52">
        <v>0</v>
      </c>
      <c r="P52" t="s">
        <v>71</v>
      </c>
      <c r="Q52">
        <v>0</v>
      </c>
      <c r="R52" t="s">
        <v>71</v>
      </c>
      <c r="S52">
        <v>0</v>
      </c>
    </row>
    <row r="53" spans="14:19" x14ac:dyDescent="0.3">
      <c r="N53" t="s">
        <v>72</v>
      </c>
      <c r="O53">
        <v>0</v>
      </c>
      <c r="P53" t="s">
        <v>72</v>
      </c>
      <c r="Q53">
        <v>0</v>
      </c>
      <c r="R53" t="s">
        <v>72</v>
      </c>
      <c r="S53">
        <v>0</v>
      </c>
    </row>
    <row r="54" spans="14:19" x14ac:dyDescent="0.3">
      <c r="N54" t="s">
        <v>28</v>
      </c>
      <c r="O54">
        <v>71</v>
      </c>
      <c r="P54" t="s">
        <v>28</v>
      </c>
      <c r="Q54">
        <v>35</v>
      </c>
      <c r="R54" t="s">
        <v>28</v>
      </c>
      <c r="S54">
        <v>35</v>
      </c>
    </row>
    <row r="55" spans="14:19" x14ac:dyDescent="0.3">
      <c r="N55" t="s">
        <v>11</v>
      </c>
      <c r="O55">
        <v>71</v>
      </c>
      <c r="P55" t="s">
        <v>11</v>
      </c>
      <c r="Q55">
        <v>71</v>
      </c>
      <c r="R55" t="s">
        <v>11</v>
      </c>
      <c r="S55">
        <v>71</v>
      </c>
    </row>
    <row r="56" spans="14:19" x14ac:dyDescent="0.3">
      <c r="N56" t="s">
        <v>73</v>
      </c>
      <c r="O56">
        <v>0</v>
      </c>
      <c r="P56" t="s">
        <v>73</v>
      </c>
      <c r="Q56">
        <v>0</v>
      </c>
      <c r="R56" t="s">
        <v>73</v>
      </c>
      <c r="S56">
        <v>0</v>
      </c>
    </row>
    <row r="57" spans="14:19" x14ac:dyDescent="0.3">
      <c r="N57" t="s">
        <v>12</v>
      </c>
      <c r="O57">
        <v>181</v>
      </c>
      <c r="P57" t="s">
        <v>12</v>
      </c>
      <c r="Q57">
        <v>145</v>
      </c>
      <c r="R57" t="s">
        <v>12</v>
      </c>
      <c r="S57">
        <v>145</v>
      </c>
    </row>
    <row r="58" spans="14:19" x14ac:dyDescent="0.3">
      <c r="N58" t="s">
        <v>74</v>
      </c>
      <c r="O58">
        <v>0</v>
      </c>
      <c r="P58" t="s">
        <v>74</v>
      </c>
      <c r="Q58">
        <v>0</v>
      </c>
      <c r="R58" t="s">
        <v>74</v>
      </c>
      <c r="S58">
        <v>0</v>
      </c>
    </row>
    <row r="59" spans="14:19" x14ac:dyDescent="0.3">
      <c r="N59" t="s">
        <v>14</v>
      </c>
      <c r="O59">
        <v>71</v>
      </c>
      <c r="P59" t="s">
        <v>14</v>
      </c>
      <c r="Q59">
        <v>35</v>
      </c>
      <c r="R59" t="s">
        <v>14</v>
      </c>
      <c r="S59">
        <v>35</v>
      </c>
    </row>
    <row r="60" spans="14:19" x14ac:dyDescent="0.3">
      <c r="N60" t="s">
        <v>75</v>
      </c>
      <c r="O60">
        <v>0</v>
      </c>
      <c r="P60" t="s">
        <v>75</v>
      </c>
      <c r="Q60">
        <v>0</v>
      </c>
      <c r="R60" t="s">
        <v>75</v>
      </c>
      <c r="S60">
        <v>0</v>
      </c>
    </row>
    <row r="61" spans="14:19" x14ac:dyDescent="0.3">
      <c r="N61" t="s">
        <v>31</v>
      </c>
      <c r="O61">
        <v>35</v>
      </c>
      <c r="P61" t="s">
        <v>31</v>
      </c>
      <c r="Q61">
        <v>35</v>
      </c>
      <c r="R61" t="s">
        <v>31</v>
      </c>
      <c r="S61">
        <v>35</v>
      </c>
    </row>
    <row r="62" spans="14:19" x14ac:dyDescent="0.3">
      <c r="N62" t="s">
        <v>76</v>
      </c>
      <c r="O62">
        <v>0</v>
      </c>
      <c r="P62" t="s">
        <v>76</v>
      </c>
      <c r="Q62">
        <v>0</v>
      </c>
      <c r="R62" t="s">
        <v>76</v>
      </c>
      <c r="S62">
        <v>0</v>
      </c>
    </row>
    <row r="63" spans="14:19" x14ac:dyDescent="0.3">
      <c r="N63" t="s">
        <v>34</v>
      </c>
      <c r="O63">
        <v>71</v>
      </c>
      <c r="P63" t="s">
        <v>34</v>
      </c>
      <c r="Q63">
        <v>35</v>
      </c>
      <c r="R63" t="s">
        <v>34</v>
      </c>
      <c r="S63">
        <v>71</v>
      </c>
    </row>
    <row r="64" spans="14:19" x14ac:dyDescent="0.3">
      <c r="N64" t="s">
        <v>33</v>
      </c>
      <c r="O64">
        <v>0</v>
      </c>
      <c r="P64" t="s">
        <v>33</v>
      </c>
      <c r="Q64">
        <v>0</v>
      </c>
      <c r="R64" t="s">
        <v>33</v>
      </c>
      <c r="S64">
        <v>0</v>
      </c>
    </row>
    <row r="65" spans="14:19" x14ac:dyDescent="0.3">
      <c r="N65" t="s">
        <v>22</v>
      </c>
      <c r="O65">
        <v>35</v>
      </c>
      <c r="P65" t="s">
        <v>22</v>
      </c>
      <c r="Q65">
        <v>35</v>
      </c>
      <c r="R65" t="s">
        <v>22</v>
      </c>
      <c r="S65">
        <v>35</v>
      </c>
    </row>
    <row r="66" spans="14:19" x14ac:dyDescent="0.3">
      <c r="N66" t="s">
        <v>77</v>
      </c>
      <c r="O66">
        <v>0</v>
      </c>
      <c r="P66" t="s">
        <v>77</v>
      </c>
      <c r="Q66">
        <v>0</v>
      </c>
      <c r="R66" t="s">
        <v>77</v>
      </c>
      <c r="S66">
        <v>0</v>
      </c>
    </row>
    <row r="67" spans="14:19" x14ac:dyDescent="0.3">
      <c r="N67" t="s">
        <v>78</v>
      </c>
      <c r="O67">
        <v>0</v>
      </c>
      <c r="P67" t="s">
        <v>78</v>
      </c>
      <c r="Q67">
        <v>0</v>
      </c>
      <c r="R67" t="s">
        <v>78</v>
      </c>
      <c r="S67">
        <v>0</v>
      </c>
    </row>
    <row r="68" spans="14:19" x14ac:dyDescent="0.3">
      <c r="N68" t="s">
        <v>37</v>
      </c>
      <c r="O68">
        <v>0</v>
      </c>
      <c r="P68" t="s">
        <v>37</v>
      </c>
      <c r="Q68">
        <v>0</v>
      </c>
      <c r="R68" t="s">
        <v>37</v>
      </c>
      <c r="S68">
        <v>0</v>
      </c>
    </row>
    <row r="69" spans="14:19" x14ac:dyDescent="0.3">
      <c r="N69" t="s">
        <v>27</v>
      </c>
      <c r="O69">
        <v>106</v>
      </c>
      <c r="P69" t="s">
        <v>27</v>
      </c>
      <c r="Q69">
        <v>106</v>
      </c>
      <c r="R69" t="s">
        <v>27</v>
      </c>
      <c r="S69">
        <v>106</v>
      </c>
    </row>
    <row r="70" spans="14:19" x14ac:dyDescent="0.3">
      <c r="N70" t="s">
        <v>79</v>
      </c>
      <c r="O70">
        <v>0</v>
      </c>
      <c r="P70" t="s">
        <v>79</v>
      </c>
      <c r="Q70">
        <v>0</v>
      </c>
      <c r="R70" t="s">
        <v>79</v>
      </c>
      <c r="S70">
        <v>0</v>
      </c>
    </row>
    <row r="71" spans="14:19" x14ac:dyDescent="0.3">
      <c r="N71" t="s">
        <v>10</v>
      </c>
      <c r="O71">
        <v>145</v>
      </c>
      <c r="P71" t="s">
        <v>10</v>
      </c>
      <c r="Q71">
        <v>145</v>
      </c>
      <c r="R71" t="s">
        <v>10</v>
      </c>
      <c r="S71">
        <v>145</v>
      </c>
    </row>
    <row r="72" spans="14:19" x14ac:dyDescent="0.3">
      <c r="N72" t="s">
        <v>80</v>
      </c>
      <c r="O72">
        <v>0</v>
      </c>
      <c r="P72" t="s">
        <v>80</v>
      </c>
      <c r="Q72">
        <v>0</v>
      </c>
      <c r="R72" t="s">
        <v>80</v>
      </c>
      <c r="S72">
        <v>0</v>
      </c>
    </row>
    <row r="73" spans="14:19" x14ac:dyDescent="0.3">
      <c r="N73" t="s">
        <v>81</v>
      </c>
      <c r="O73">
        <v>0</v>
      </c>
      <c r="P73" t="s">
        <v>81</v>
      </c>
      <c r="Q73">
        <v>0</v>
      </c>
      <c r="R73" t="s">
        <v>81</v>
      </c>
      <c r="S73">
        <v>0</v>
      </c>
    </row>
    <row r="74" spans="14:19" x14ac:dyDescent="0.3">
      <c r="N74" t="s">
        <v>29</v>
      </c>
      <c r="O74">
        <v>110</v>
      </c>
      <c r="P74" t="s">
        <v>29</v>
      </c>
      <c r="Q74">
        <v>110</v>
      </c>
      <c r="R74" t="s">
        <v>29</v>
      </c>
      <c r="S74">
        <v>146</v>
      </c>
    </row>
    <row r="75" spans="14:19" x14ac:dyDescent="0.3">
      <c r="N75" t="s">
        <v>82</v>
      </c>
      <c r="O75">
        <v>0</v>
      </c>
      <c r="P75" t="s">
        <v>82</v>
      </c>
      <c r="Q75">
        <v>0</v>
      </c>
      <c r="R75" t="s">
        <v>82</v>
      </c>
      <c r="S75">
        <v>0</v>
      </c>
    </row>
    <row r="76" spans="14:19" x14ac:dyDescent="0.3">
      <c r="N76" t="s">
        <v>13</v>
      </c>
      <c r="O76">
        <v>37</v>
      </c>
      <c r="P76" t="s">
        <v>13</v>
      </c>
      <c r="Q76">
        <v>73</v>
      </c>
      <c r="R76" t="s">
        <v>13</v>
      </c>
      <c r="S76">
        <v>73</v>
      </c>
    </row>
    <row r="77" spans="14:19" x14ac:dyDescent="0.3">
      <c r="N77" t="s">
        <v>30</v>
      </c>
      <c r="O77">
        <v>72</v>
      </c>
      <c r="P77" t="s">
        <v>30</v>
      </c>
      <c r="Q77">
        <v>72</v>
      </c>
      <c r="R77" t="s">
        <v>30</v>
      </c>
      <c r="S77">
        <v>36</v>
      </c>
    </row>
    <row r="78" spans="14:19" x14ac:dyDescent="0.3">
      <c r="N78" t="s">
        <v>83</v>
      </c>
      <c r="O78">
        <v>0</v>
      </c>
      <c r="P78" t="s">
        <v>83</v>
      </c>
      <c r="Q78">
        <v>0</v>
      </c>
      <c r="R78" t="s">
        <v>83</v>
      </c>
      <c r="S78">
        <v>0</v>
      </c>
    </row>
    <row r="79" spans="14:19" x14ac:dyDescent="0.3">
      <c r="N79" t="s">
        <v>84</v>
      </c>
      <c r="O79">
        <v>0</v>
      </c>
      <c r="P79" t="s">
        <v>27</v>
      </c>
      <c r="Q79">
        <v>0</v>
      </c>
      <c r="R79">
        <v>15</v>
      </c>
      <c r="S79">
        <v>0</v>
      </c>
    </row>
    <row r="80" spans="14:19" x14ac:dyDescent="0.3">
      <c r="N80" t="s">
        <v>21</v>
      </c>
      <c r="O80">
        <v>74</v>
      </c>
      <c r="P80" t="s">
        <v>21</v>
      </c>
      <c r="Q80">
        <v>74</v>
      </c>
      <c r="R80" t="s">
        <v>21</v>
      </c>
      <c r="S80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t49s12</vt:lpstr>
      <vt:lpstr>t50s12start</vt:lpstr>
      <vt:lpstr>t50s12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Ruoyi Wang</dc:creator>
  <cp:lastModifiedBy>Ruoyi Wang</cp:lastModifiedBy>
  <dcterms:created xsi:type="dcterms:W3CDTF">2014-07-03T21:33:52Z</dcterms:created>
  <dcterms:modified xsi:type="dcterms:W3CDTF">2014-07-05T02:51:40Z</dcterms:modified>
</cp:coreProperties>
</file>