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8.xml" ContentType="application/vnd.openxmlformats-officedocument.drawingml.chartshapes+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9.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10.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3.xml" ContentType="application/vnd.openxmlformats-officedocument.drawing+xml"/>
  <Override PartName="/xl/charts/chart52.xml" ContentType="application/vnd.openxmlformats-officedocument.drawingml.chart+xml"/>
  <Override PartName="/xl/charts/style1.xml" ContentType="application/vnd.ms-office.chartstyle+xml"/>
  <Override PartName="/xl/charts/colors1.xml" ContentType="application/vnd.ms-office.chartcolorstyle+xml"/>
  <Override PartName="/xl/charts/chart5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4.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pivotTables/pivotTable1.xml" ContentType="application/vnd.openxmlformats-officedocument.spreadsheetml.pivotTable+xml"/>
  <Override PartName="/xl/drawings/drawing15.xml" ContentType="application/vnd.openxmlformats-officedocument.drawing+xml"/>
  <Override PartName="/xl/charts/chart5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codeName="ThisWorkbook" defaultThemeVersion="124226"/>
  <mc:AlternateContent xmlns:mc="http://schemas.openxmlformats.org/markup-compatibility/2006">
    <mc:Choice Requires="x15">
      <x15ac:absPath xmlns:x15ac="http://schemas.microsoft.com/office/spreadsheetml/2010/11/ac" url="C:\Users\Raheel\Downloads\bulk certificate\"/>
    </mc:Choice>
  </mc:AlternateContent>
  <xr:revisionPtr revIDLastSave="0" documentId="13_ncr:1_{A21A4C50-BB78-4D98-8FBD-707DC880AC4F}" xr6:coauthVersionLast="47" xr6:coauthVersionMax="47" xr10:uidLastSave="{00000000-0000-0000-0000-000000000000}"/>
  <bookViews>
    <workbookView xWindow="-108" yWindow="-108" windowWidth="23256" windowHeight="12576" tabRatio="690" firstSheet="5" activeTab="13" xr2:uid="{00000000-000D-0000-FFFF-FFFF00000000}"/>
  </bookViews>
  <sheets>
    <sheet name="INDEX" sheetId="1" r:id="rId1"/>
    <sheet name="Section_4" sheetId="10" r:id="rId2"/>
    <sheet name="Section_5" sheetId="13" r:id="rId3"/>
    <sheet name="Section_6" sheetId="11" r:id="rId4"/>
    <sheet name="Section_7" sheetId="31" r:id="rId5"/>
    <sheet name="Section_8" sheetId="21" r:id="rId6"/>
    <sheet name="Section_9" sheetId="23" r:id="rId7"/>
    <sheet name="Section_10" sheetId="14" r:id="rId8"/>
    <sheet name="Section_11" sheetId="33" r:id="rId9"/>
    <sheet name="Section_12" sheetId="34" r:id="rId10"/>
    <sheet name="Section_13" sheetId="12" r:id="rId11"/>
    <sheet name="Section_13Gantt" sheetId="36" r:id="rId12"/>
    <sheet name="Section_14" sheetId="4" r:id="rId13"/>
    <sheet name="Appendix" sheetId="35" r:id="rId14"/>
  </sheets>
  <definedNames>
    <definedName name="_xlcn.WorksheetConnection_T9A2C161" localSheetId="11" hidden="1">#REF!</definedName>
    <definedName name="_xlcn.WorksheetConnection_T9A2C161" hidden="1">#REF!</definedName>
    <definedName name="L12_Month">OFFSET(Section_4!$B$48,COUNTA(Section_4!$B$49:$B$70),0,-12,1)</definedName>
    <definedName name="L12_Sales">OFFSET(Section_4!$C$48,COUNTA(Section_4!$C$49:$C$70),0,-12,1)</definedName>
  </definedNames>
  <calcPr calcId="191029"/>
  <pivotCaches>
    <pivotCache cacheId="0"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6" l="1"/>
  <c r="E4" i="36" s="1"/>
  <c r="D12" i="36"/>
  <c r="E12" i="36" s="1"/>
  <c r="B22" i="36"/>
  <c r="B30" i="36"/>
  <c r="B29" i="36"/>
  <c r="B28" i="36"/>
  <c r="B27" i="36"/>
  <c r="B26" i="36"/>
  <c r="B25" i="36"/>
  <c r="B24" i="36"/>
  <c r="B23" i="36"/>
  <c r="B20" i="36"/>
  <c r="D11" i="36"/>
  <c r="E11" i="36" s="1"/>
  <c r="D10" i="36"/>
  <c r="E10" i="36" s="1"/>
  <c r="D9" i="36"/>
  <c r="E9" i="36" s="1"/>
  <c r="D8" i="36"/>
  <c r="E8" i="36" s="1"/>
  <c r="D7" i="36"/>
  <c r="E7" i="36" s="1"/>
  <c r="D6" i="36"/>
  <c r="E6" i="36" s="1"/>
  <c r="D5" i="36"/>
  <c r="E5" i="36" s="1"/>
  <c r="L48" i="36"/>
  <c r="K48" i="36"/>
  <c r="H48" i="36"/>
  <c r="M48" i="36" s="1"/>
  <c r="N48" i="36" s="1"/>
  <c r="D48" i="36"/>
  <c r="L47" i="36"/>
  <c r="K47" i="36"/>
  <c r="H47" i="36"/>
  <c r="M47" i="36" s="1"/>
  <c r="N47" i="36" s="1"/>
  <c r="D47" i="36"/>
  <c r="L46" i="36"/>
  <c r="K46" i="36"/>
  <c r="H46" i="36"/>
  <c r="M46" i="36" s="1"/>
  <c r="N46" i="36" s="1"/>
  <c r="D46" i="36"/>
  <c r="L45" i="36"/>
  <c r="K45" i="36"/>
  <c r="H45" i="36"/>
  <c r="M45" i="36" s="1"/>
  <c r="N45" i="36" s="1"/>
  <c r="D45" i="36"/>
  <c r="L44" i="36"/>
  <c r="K44" i="36"/>
  <c r="H44" i="36"/>
  <c r="M44" i="36" s="1"/>
  <c r="N44" i="36" s="1"/>
  <c r="D44" i="36"/>
  <c r="L43" i="36"/>
  <c r="K43" i="36"/>
  <c r="H43" i="36"/>
  <c r="M43" i="36" s="1"/>
  <c r="N43" i="36" s="1"/>
  <c r="D43" i="36"/>
  <c r="L42" i="36"/>
  <c r="K42" i="36"/>
  <c r="H42" i="36"/>
  <c r="M42" i="36" s="1"/>
  <c r="N42" i="36" s="1"/>
  <c r="D42" i="36"/>
  <c r="L41" i="36"/>
  <c r="K41" i="36"/>
  <c r="H41" i="36"/>
  <c r="M41" i="36" s="1"/>
  <c r="N41" i="36" s="1"/>
  <c r="D41" i="36"/>
  <c r="L40" i="36"/>
  <c r="K40" i="36"/>
  <c r="H40" i="36"/>
  <c r="D40" i="36"/>
  <c r="K39" i="36"/>
  <c r="L38" i="36"/>
  <c r="M40" i="36" l="1"/>
  <c r="N40" i="36" s="1"/>
  <c r="H44" i="35"/>
  <c r="H43" i="35"/>
  <c r="H42" i="35"/>
  <c r="H41" i="35"/>
  <c r="H40" i="35"/>
  <c r="H39" i="35"/>
  <c r="H38" i="35"/>
  <c r="H37" i="35"/>
  <c r="J37" i="35" s="1"/>
  <c r="H36" i="35"/>
  <c r="D30" i="35"/>
  <c r="D29" i="35"/>
  <c r="D28" i="35"/>
  <c r="D27" i="35"/>
  <c r="D26" i="35"/>
  <c r="D25" i="35"/>
  <c r="D24" i="35"/>
  <c r="D23" i="35"/>
  <c r="D22" i="35"/>
  <c r="D21" i="35"/>
  <c r="D20" i="35"/>
  <c r="D19" i="35"/>
  <c r="D18" i="35"/>
  <c r="D17" i="35"/>
  <c r="D16" i="35"/>
  <c r="D15" i="35"/>
  <c r="D14" i="35"/>
  <c r="D13" i="35"/>
  <c r="D12" i="35"/>
  <c r="D11" i="35"/>
  <c r="D10" i="35"/>
  <c r="D9" i="35"/>
  <c r="D8" i="35"/>
  <c r="D7" i="35"/>
  <c r="D6" i="35"/>
  <c r="D5" i="35"/>
  <c r="D4" i="35"/>
  <c r="F4" i="35" s="1"/>
  <c r="F62" i="4"/>
  <c r="E62" i="4"/>
  <c r="C62" i="4"/>
  <c r="F61" i="4"/>
  <c r="E61" i="4"/>
  <c r="C61" i="4"/>
  <c r="F60" i="4"/>
  <c r="E60" i="4"/>
  <c r="C60" i="4"/>
  <c r="K61" i="4" s="1"/>
  <c r="F59" i="4"/>
  <c r="E59" i="4"/>
  <c r="C59" i="4"/>
  <c r="F58" i="4"/>
  <c r="E58" i="4"/>
  <c r="C58" i="4"/>
  <c r="D57" i="4"/>
  <c r="C57" i="4"/>
  <c r="G47" i="4"/>
  <c r="F47" i="4"/>
  <c r="E47" i="4"/>
  <c r="C47" i="4"/>
  <c r="D48" i="4" s="1"/>
  <c r="F46" i="4"/>
  <c r="E46" i="4"/>
  <c r="C46" i="4"/>
  <c r="F45" i="4"/>
  <c r="E45" i="4"/>
  <c r="C45" i="4"/>
  <c r="G46" i="4" s="1"/>
  <c r="F44" i="4"/>
  <c r="E44" i="4"/>
  <c r="C44" i="4"/>
  <c r="G45" i="4" s="1"/>
  <c r="F43" i="4"/>
  <c r="E43" i="4"/>
  <c r="C43" i="4"/>
  <c r="G44" i="4" s="1"/>
  <c r="D42" i="4"/>
  <c r="C42" i="4"/>
  <c r="G43" i="4" s="1"/>
  <c r="F13" i="4"/>
  <c r="G13" i="4" s="1"/>
  <c r="E13" i="4"/>
  <c r="C13" i="4"/>
  <c r="D14" i="4" s="1"/>
  <c r="F12" i="4"/>
  <c r="E12" i="4"/>
  <c r="G12" i="4" s="1"/>
  <c r="C12" i="4"/>
  <c r="F11" i="4"/>
  <c r="G11" i="4" s="1"/>
  <c r="E11" i="4"/>
  <c r="C11" i="4"/>
  <c r="F10" i="4"/>
  <c r="E10" i="4"/>
  <c r="G10" i="4" s="1"/>
  <c r="C10" i="4"/>
  <c r="F9" i="4"/>
  <c r="G9" i="4" s="1"/>
  <c r="E9" i="4"/>
  <c r="C9" i="4"/>
  <c r="D8" i="4"/>
  <c r="C8" i="4"/>
  <c r="G197" i="12"/>
  <c r="G196" i="12"/>
  <c r="G195" i="12"/>
  <c r="G194" i="12"/>
  <c r="G193" i="12"/>
  <c r="G192" i="12"/>
  <c r="G191" i="12"/>
  <c r="G190" i="12"/>
  <c r="G189" i="12"/>
  <c r="G188" i="12"/>
  <c r="G187" i="12"/>
  <c r="G186" i="12"/>
  <c r="E185" i="12"/>
  <c r="E184" i="12"/>
  <c r="E183" i="12"/>
  <c r="E182" i="12"/>
  <c r="E181" i="12"/>
  <c r="E180" i="12"/>
  <c r="E179" i="12"/>
  <c r="E178" i="12"/>
  <c r="E177" i="12"/>
  <c r="E176" i="12"/>
  <c r="E175" i="12"/>
  <c r="E174" i="12"/>
  <c r="G173" i="12"/>
  <c r="G172" i="12"/>
  <c r="G171" i="12"/>
  <c r="G170" i="12"/>
  <c r="G169" i="12"/>
  <c r="G168" i="12"/>
  <c r="G167" i="12"/>
  <c r="G166" i="12"/>
  <c r="G165" i="12"/>
  <c r="G164" i="12"/>
  <c r="G163" i="12"/>
  <c r="G162" i="12"/>
  <c r="D142" i="12"/>
  <c r="B119" i="12"/>
  <c r="C119" i="12" s="1"/>
  <c r="C118" i="12"/>
  <c r="C117" i="12"/>
  <c r="C116" i="12"/>
  <c r="C115" i="12"/>
  <c r="C114" i="12"/>
  <c r="D114" i="12" s="1"/>
  <c r="I114" i="12" s="1"/>
  <c r="B89" i="12"/>
  <c r="C88" i="12"/>
  <c r="C87" i="12"/>
  <c r="C86" i="12"/>
  <c r="C85" i="12"/>
  <c r="D71" i="12"/>
  <c r="D70" i="12"/>
  <c r="D72" i="12" s="1"/>
  <c r="C70" i="12"/>
  <c r="C42" i="34"/>
  <c r="B42" i="34"/>
  <c r="C41" i="34"/>
  <c r="B41" i="34"/>
  <c r="C40" i="34"/>
  <c r="B40" i="34"/>
  <c r="C39" i="34"/>
  <c r="B39" i="34"/>
  <c r="B36" i="34"/>
  <c r="B35" i="34"/>
  <c r="B34" i="34"/>
  <c r="D17" i="34"/>
  <c r="C11" i="34"/>
  <c r="C129" i="33"/>
  <c r="B129" i="33"/>
  <c r="G114" i="33"/>
  <c r="F114" i="33"/>
  <c r="G113" i="33"/>
  <c r="F113" i="33"/>
  <c r="G112" i="33"/>
  <c r="F112" i="33"/>
  <c r="G111" i="33"/>
  <c r="F111" i="33"/>
  <c r="G110" i="33"/>
  <c r="F110" i="33"/>
  <c r="G109" i="33"/>
  <c r="F109" i="33"/>
  <c r="G108" i="33"/>
  <c r="F108" i="33"/>
  <c r="G107" i="33"/>
  <c r="F107" i="33"/>
  <c r="G106" i="33"/>
  <c r="F106" i="33"/>
  <c r="G105" i="33"/>
  <c r="F105" i="33"/>
  <c r="G104" i="33"/>
  <c r="F104" i="33"/>
  <c r="G103" i="33"/>
  <c r="F103" i="33"/>
  <c r="D94" i="33"/>
  <c r="C92" i="33"/>
  <c r="C93" i="33" s="1"/>
  <c r="C94" i="33" s="1"/>
  <c r="E88" i="33"/>
  <c r="F88" i="33" s="1"/>
  <c r="D88" i="33"/>
  <c r="E87" i="33"/>
  <c r="F87" i="33" s="1"/>
  <c r="D87" i="33"/>
  <c r="E86" i="33"/>
  <c r="D86" i="33"/>
  <c r="E85" i="33"/>
  <c r="D85" i="33"/>
  <c r="E84" i="33"/>
  <c r="F84" i="33" s="1"/>
  <c r="D84" i="33"/>
  <c r="E83" i="33"/>
  <c r="F83" i="33" s="1"/>
  <c r="D83" i="33"/>
  <c r="E82" i="33"/>
  <c r="D82" i="33"/>
  <c r="E81" i="33"/>
  <c r="D81" i="33"/>
  <c r="E80" i="33"/>
  <c r="F80" i="33" s="1"/>
  <c r="D80" i="33"/>
  <c r="E79" i="33"/>
  <c r="F79" i="33" s="1"/>
  <c r="D79" i="33"/>
  <c r="E78" i="33"/>
  <c r="D78" i="33"/>
  <c r="E77" i="33"/>
  <c r="D93" i="33" s="1"/>
  <c r="D77" i="33"/>
  <c r="D92" i="33" s="1"/>
  <c r="E63" i="33"/>
  <c r="D63" i="33"/>
  <c r="O43" i="33"/>
  <c r="O42" i="33" s="1"/>
  <c r="N43" i="33"/>
  <c r="N42" i="33" s="1"/>
  <c r="M43" i="33"/>
  <c r="M42" i="33" s="1"/>
  <c r="L43" i="33"/>
  <c r="L42" i="33" s="1"/>
  <c r="K43" i="33"/>
  <c r="K42" i="33" s="1"/>
  <c r="J43" i="33"/>
  <c r="J42" i="33" s="1"/>
  <c r="I43" i="33"/>
  <c r="I42" i="33" s="1"/>
  <c r="H43" i="33"/>
  <c r="H42" i="33" s="1"/>
  <c r="G43" i="33"/>
  <c r="G42" i="33" s="1"/>
  <c r="F43" i="33"/>
  <c r="F42" i="33" s="1"/>
  <c r="E43" i="33"/>
  <c r="E42" i="33" s="1"/>
  <c r="D43" i="33"/>
  <c r="D42" i="33"/>
  <c r="I19" i="33"/>
  <c r="H19" i="33"/>
  <c r="D19" i="33"/>
  <c r="I18" i="33"/>
  <c r="H18" i="33"/>
  <c r="D18" i="33"/>
  <c r="I17" i="33"/>
  <c r="H17" i="33"/>
  <c r="D17" i="33"/>
  <c r="I16" i="33"/>
  <c r="H16" i="33"/>
  <c r="D16" i="33"/>
  <c r="I15" i="33"/>
  <c r="H15" i="33"/>
  <c r="D15" i="33"/>
  <c r="I14" i="33"/>
  <c r="H14" i="33"/>
  <c r="D14" i="33"/>
  <c r="I13" i="33"/>
  <c r="H13" i="33"/>
  <c r="D13" i="33"/>
  <c r="I12" i="33"/>
  <c r="H12" i="33"/>
  <c r="D12" i="33"/>
  <c r="I11" i="33"/>
  <c r="H11" i="33"/>
  <c r="D11" i="33"/>
  <c r="I10" i="33"/>
  <c r="H10" i="33"/>
  <c r="D10" i="33"/>
  <c r="I9" i="33"/>
  <c r="H9" i="33"/>
  <c r="D9" i="33"/>
  <c r="I8" i="33"/>
  <c r="H8" i="33"/>
  <c r="D8" i="33"/>
  <c r="B181" i="14"/>
  <c r="B198" i="14" s="1"/>
  <c r="C173" i="14"/>
  <c r="C172" i="14"/>
  <c r="C171" i="14"/>
  <c r="C170" i="14"/>
  <c r="C169" i="14"/>
  <c r="C168" i="14"/>
  <c r="I152" i="14"/>
  <c r="D124" i="14"/>
  <c r="D123" i="14"/>
  <c r="D122" i="14"/>
  <c r="D121" i="14"/>
  <c r="D120" i="14"/>
  <c r="D119" i="14"/>
  <c r="M118" i="14"/>
  <c r="M119" i="14" s="1"/>
  <c r="M120" i="14" s="1"/>
  <c r="M121" i="14" s="1"/>
  <c r="M122" i="14" s="1"/>
  <c r="M123" i="14" s="1"/>
  <c r="M124" i="14" s="1"/>
  <c r="D118" i="14"/>
  <c r="G103" i="14"/>
  <c r="F103" i="14"/>
  <c r="E103" i="14"/>
  <c r="D103" i="14"/>
  <c r="G102" i="14"/>
  <c r="F102" i="14"/>
  <c r="E102" i="14"/>
  <c r="D102" i="14"/>
  <c r="G101" i="14"/>
  <c r="F101" i="14"/>
  <c r="E101" i="14"/>
  <c r="D101" i="14"/>
  <c r="G100" i="14"/>
  <c r="F100" i="14"/>
  <c r="E100" i="14"/>
  <c r="D100" i="14"/>
  <c r="G99" i="14"/>
  <c r="F99" i="14"/>
  <c r="E99" i="14"/>
  <c r="D99" i="14"/>
  <c r="G98" i="14"/>
  <c r="F98" i="14"/>
  <c r="E98" i="14"/>
  <c r="D98" i="14"/>
  <c r="G97" i="14"/>
  <c r="F97" i="14"/>
  <c r="E97" i="14"/>
  <c r="D97" i="14"/>
  <c r="G88" i="14"/>
  <c r="F88" i="14"/>
  <c r="E88" i="14"/>
  <c r="F87" i="14"/>
  <c r="E87" i="14"/>
  <c r="F86" i="14"/>
  <c r="E86" i="14"/>
  <c r="F85" i="14"/>
  <c r="E85" i="14"/>
  <c r="F84" i="14"/>
  <c r="E84" i="14"/>
  <c r="F83" i="14"/>
  <c r="E83" i="14"/>
  <c r="F82" i="14"/>
  <c r="E82" i="14"/>
  <c r="F81" i="14"/>
  <c r="E81" i="14"/>
  <c r="F80" i="14"/>
  <c r="E80" i="14"/>
  <c r="F79" i="14"/>
  <c r="E79" i="14"/>
  <c r="F78" i="14"/>
  <c r="E78" i="14"/>
  <c r="F77" i="14"/>
  <c r="E77" i="14"/>
  <c r="E76" i="14"/>
  <c r="D66" i="14"/>
  <c r="D65" i="14"/>
  <c r="D64" i="14"/>
  <c r="D63" i="14"/>
  <c r="D62" i="14"/>
  <c r="D61" i="14"/>
  <c r="D60" i="14"/>
  <c r="G64" i="23"/>
  <c r="G63" i="23"/>
  <c r="G62" i="23"/>
  <c r="G61" i="23"/>
  <c r="G60" i="23"/>
  <c r="G59" i="23"/>
  <c r="F57" i="23"/>
  <c r="E57" i="23"/>
  <c r="D57" i="23"/>
  <c r="C57" i="23"/>
  <c r="J51" i="23"/>
  <c r="J50" i="23"/>
  <c r="J49" i="23"/>
  <c r="J48" i="23"/>
  <c r="J47" i="23"/>
  <c r="J46" i="23"/>
  <c r="F44" i="23"/>
  <c r="E44" i="23"/>
  <c r="D44" i="23"/>
  <c r="C44" i="23"/>
  <c r="N39" i="23"/>
  <c r="G39" i="23"/>
  <c r="N38" i="23"/>
  <c r="G38" i="23"/>
  <c r="N37" i="23"/>
  <c r="G37" i="23"/>
  <c r="N36" i="23"/>
  <c r="G36" i="23"/>
  <c r="N35" i="23"/>
  <c r="G35" i="23"/>
  <c r="N34" i="23"/>
  <c r="G34" i="23"/>
  <c r="M32" i="23"/>
  <c r="L32" i="23"/>
  <c r="K32" i="23"/>
  <c r="J32" i="23"/>
  <c r="F32" i="23"/>
  <c r="E32" i="23"/>
  <c r="D32" i="23"/>
  <c r="C32" i="23"/>
  <c r="D20" i="23"/>
  <c r="C20" i="23"/>
  <c r="O14" i="23"/>
  <c r="N14" i="23"/>
  <c r="H14" i="23"/>
  <c r="G14" i="23"/>
  <c r="O13" i="23"/>
  <c r="N13" i="23"/>
  <c r="H13" i="23"/>
  <c r="G13" i="23"/>
  <c r="O12" i="23"/>
  <c r="N12" i="23"/>
  <c r="H12" i="23"/>
  <c r="G12" i="23"/>
  <c r="O11" i="23"/>
  <c r="N11" i="23"/>
  <c r="H11" i="23"/>
  <c r="G11" i="23"/>
  <c r="O10" i="23"/>
  <c r="N10" i="23"/>
  <c r="H10" i="23"/>
  <c r="G10" i="23"/>
  <c r="O9" i="23"/>
  <c r="N9" i="23"/>
  <c r="H9" i="23"/>
  <c r="G9" i="23"/>
  <c r="M7" i="23"/>
  <c r="L7" i="23"/>
  <c r="K7" i="23"/>
  <c r="J7" i="23"/>
  <c r="F7" i="23"/>
  <c r="E7" i="23"/>
  <c r="D7" i="23"/>
  <c r="C7" i="23"/>
  <c r="L129" i="21"/>
  <c r="J129" i="21"/>
  <c r="C109" i="21"/>
  <c r="C108" i="21"/>
  <c r="E105" i="21"/>
  <c r="D105" i="21"/>
  <c r="E104" i="21"/>
  <c r="D104" i="21"/>
  <c r="E103" i="21"/>
  <c r="D103" i="21"/>
  <c r="E102" i="21"/>
  <c r="D102" i="21"/>
  <c r="E101" i="21"/>
  <c r="D101" i="21"/>
  <c r="E100" i="21"/>
  <c r="D100" i="21"/>
  <c r="E99" i="21"/>
  <c r="D99" i="21"/>
  <c r="E98" i="21"/>
  <c r="D98" i="21"/>
  <c r="E97" i="21"/>
  <c r="D97" i="21"/>
  <c r="C91" i="21"/>
  <c r="F91" i="21" s="1"/>
  <c r="F90" i="21"/>
  <c r="G90" i="21" s="1"/>
  <c r="C90" i="21"/>
  <c r="D90" i="21" s="1"/>
  <c r="E87" i="21"/>
  <c r="D87" i="21"/>
  <c r="E86" i="21"/>
  <c r="D86" i="21"/>
  <c r="E85" i="21"/>
  <c r="D85" i="21"/>
  <c r="E84" i="21"/>
  <c r="D84" i="21"/>
  <c r="E83" i="21"/>
  <c r="D83" i="21"/>
  <c r="E82" i="21"/>
  <c r="D82" i="21"/>
  <c r="E81" i="21"/>
  <c r="D81" i="21"/>
  <c r="E80" i="21"/>
  <c r="D80" i="21"/>
  <c r="E79" i="21"/>
  <c r="D79" i="21"/>
  <c r="E67" i="21"/>
  <c r="D67" i="21"/>
  <c r="E66" i="21"/>
  <c r="D66" i="21"/>
  <c r="E65" i="21"/>
  <c r="D65" i="21"/>
  <c r="E64" i="21"/>
  <c r="D64" i="21"/>
  <c r="E63" i="21"/>
  <c r="D63" i="21"/>
  <c r="E62" i="21"/>
  <c r="D62" i="21"/>
  <c r="E61" i="21"/>
  <c r="D61" i="21"/>
  <c r="E60" i="21"/>
  <c r="D60" i="21"/>
  <c r="E59" i="21"/>
  <c r="D59" i="21"/>
  <c r="D48" i="21"/>
  <c r="D47" i="21"/>
  <c r="D46" i="21"/>
  <c r="D45" i="21"/>
  <c r="D44" i="21"/>
  <c r="D43" i="21"/>
  <c r="D42" i="21"/>
  <c r="D41" i="21"/>
  <c r="D40" i="21"/>
  <c r="D30" i="21"/>
  <c r="C30" i="21"/>
  <c r="D29" i="21"/>
  <c r="C29" i="21"/>
  <c r="D28" i="21"/>
  <c r="C28" i="21"/>
  <c r="D27" i="21"/>
  <c r="C27" i="21"/>
  <c r="D26" i="21"/>
  <c r="C26" i="21"/>
  <c r="D25" i="21"/>
  <c r="C25" i="21"/>
  <c r="D24" i="21"/>
  <c r="C24" i="21"/>
  <c r="D23" i="21"/>
  <c r="C23" i="21"/>
  <c r="D22" i="21"/>
  <c r="C22" i="21"/>
  <c r="D13" i="21"/>
  <c r="C13" i="21"/>
  <c r="D12" i="21"/>
  <c r="C12" i="21"/>
  <c r="D11" i="21"/>
  <c r="C11" i="21"/>
  <c r="D10" i="21"/>
  <c r="C10" i="21"/>
  <c r="D9" i="21"/>
  <c r="C9" i="21"/>
  <c r="D8" i="21"/>
  <c r="C8" i="21"/>
  <c r="D7" i="21"/>
  <c r="C7" i="21"/>
  <c r="D6" i="21"/>
  <c r="C6" i="21"/>
  <c r="D5" i="21"/>
  <c r="C5" i="21"/>
  <c r="N43" i="31"/>
  <c r="N42" i="31"/>
  <c r="N41" i="31"/>
  <c r="N40" i="31"/>
  <c r="E33" i="31"/>
  <c r="D33" i="31"/>
  <c r="D32" i="31"/>
  <c r="D31" i="31"/>
  <c r="D30" i="31"/>
  <c r="D29" i="31"/>
  <c r="D28" i="31"/>
  <c r="D27" i="31"/>
  <c r="D26" i="31"/>
  <c r="D25" i="31"/>
  <c r="D24" i="31"/>
  <c r="D23" i="31"/>
  <c r="D22" i="31"/>
  <c r="E16" i="31"/>
  <c r="D16" i="31"/>
  <c r="D42" i="11"/>
  <c r="C42" i="11"/>
  <c r="D41" i="11"/>
  <c r="C41" i="11"/>
  <c r="D40" i="11"/>
  <c r="C40" i="11"/>
  <c r="D39" i="11"/>
  <c r="C39" i="11"/>
  <c r="D38" i="11"/>
  <c r="C38" i="11"/>
  <c r="D37" i="11"/>
  <c r="F42" i="11" s="1"/>
  <c r="C37" i="11"/>
  <c r="C25" i="11"/>
  <c r="C24" i="11"/>
  <c r="C23" i="11"/>
  <c r="C22" i="11"/>
  <c r="C21" i="11"/>
  <c r="C20" i="11"/>
  <c r="M51" i="13"/>
  <c r="L51" i="13" s="1"/>
  <c r="M50" i="13"/>
  <c r="M52" i="13" s="1"/>
  <c r="L50" i="13"/>
  <c r="B26" i="13"/>
  <c r="B25" i="13"/>
  <c r="B24" i="13"/>
  <c r="B23" i="13"/>
  <c r="B22" i="13"/>
  <c r="D21" i="13"/>
  <c r="B16" i="13"/>
  <c r="D15" i="13"/>
  <c r="B14" i="13"/>
  <c r="B12" i="13"/>
  <c r="B11" i="13"/>
  <c r="F109" i="10"/>
  <c r="E109" i="10" s="1"/>
  <c r="F108" i="10"/>
  <c r="E108" i="10" s="1"/>
  <c r="F107" i="10"/>
  <c r="E107" i="10" s="1"/>
  <c r="F106" i="10"/>
  <c r="E106" i="10" s="1"/>
  <c r="F105" i="10"/>
  <c r="E105" i="10" s="1"/>
  <c r="F104" i="10"/>
  <c r="E104" i="10" s="1"/>
  <c r="C104" i="10"/>
  <c r="F103" i="10"/>
  <c r="E103" i="10" s="1"/>
  <c r="F102" i="10"/>
  <c r="E102" i="10" s="1"/>
  <c r="F101" i="10"/>
  <c r="E101" i="10" s="1"/>
  <c r="F100" i="10"/>
  <c r="E100" i="10" s="1"/>
  <c r="F99" i="10"/>
  <c r="E99" i="10" s="1"/>
  <c r="F98" i="10"/>
  <c r="E98" i="10"/>
  <c r="E86" i="10"/>
  <c r="E85" i="10"/>
  <c r="E84" i="10"/>
  <c r="E83" i="10"/>
  <c r="E82" i="10"/>
  <c r="E81" i="10"/>
  <c r="E80" i="10"/>
  <c r="C80" i="10"/>
  <c r="E79" i="10"/>
  <c r="E78" i="10"/>
  <c r="E77" i="10"/>
  <c r="E76" i="10"/>
  <c r="E75" i="10"/>
  <c r="C55" i="10"/>
  <c r="C24" i="10"/>
  <c r="C25" i="10" s="1"/>
  <c r="E21" i="10" s="1"/>
  <c r="E18" i="10"/>
  <c r="E10" i="10"/>
  <c r="E9" i="10"/>
  <c r="E8" i="10"/>
  <c r="E7" i="10"/>
  <c r="E6" i="10"/>
  <c r="E5" i="10"/>
  <c r="E4" i="10"/>
  <c r="J44" i="35" l="1"/>
  <c r="I43" i="35"/>
  <c r="J41" i="35"/>
  <c r="F28" i="35"/>
  <c r="E22" i="35"/>
  <c r="F11" i="35"/>
  <c r="D118" i="12"/>
  <c r="D116" i="12"/>
  <c r="H124" i="14"/>
  <c r="J36" i="35"/>
  <c r="E26" i="35"/>
  <c r="E18" i="35"/>
  <c r="F12" i="35"/>
  <c r="F86" i="33"/>
  <c r="F85" i="33"/>
  <c r="F82" i="33"/>
  <c r="F78" i="33"/>
  <c r="F77" i="33"/>
  <c r="I39" i="35"/>
  <c r="F24" i="35"/>
  <c r="F15" i="35"/>
  <c r="F8" i="35"/>
  <c r="F118" i="14"/>
  <c r="G4" i="10"/>
  <c r="F19" i="35"/>
  <c r="E10" i="35"/>
  <c r="J40" i="35"/>
  <c r="F20" i="35"/>
  <c r="E6" i="35"/>
  <c r="E30" i="35"/>
  <c r="F23" i="35"/>
  <c r="F16" i="35"/>
  <c r="F7" i="35"/>
  <c r="G58" i="4"/>
  <c r="E22" i="11"/>
  <c r="F23" i="11"/>
  <c r="F27" i="35"/>
  <c r="E14" i="35"/>
  <c r="M62" i="4"/>
  <c r="N62" i="4"/>
  <c r="L62" i="4"/>
  <c r="L61" i="4"/>
  <c r="G60" i="4"/>
  <c r="J60" i="4"/>
  <c r="I59" i="4"/>
  <c r="I58" i="4"/>
  <c r="N58" i="4"/>
  <c r="G59" i="4"/>
  <c r="N59" i="4"/>
  <c r="H58" i="4"/>
  <c r="N57" i="4"/>
  <c r="H57" i="4"/>
  <c r="C89" i="12"/>
  <c r="C84" i="12"/>
  <c r="C72" i="12"/>
  <c r="C71" i="12"/>
  <c r="F19" i="33"/>
  <c r="G19" i="33"/>
  <c r="G17" i="33"/>
  <c r="F17" i="33"/>
  <c r="G16" i="33"/>
  <c r="F16" i="33"/>
  <c r="F15" i="33"/>
  <c r="G15" i="33"/>
  <c r="G13" i="33"/>
  <c r="F13" i="33"/>
  <c r="G12" i="33"/>
  <c r="F12" i="33"/>
  <c r="F11" i="33"/>
  <c r="G11" i="33"/>
  <c r="G9" i="33"/>
  <c r="F9" i="33"/>
  <c r="G8" i="33"/>
  <c r="F8" i="33"/>
  <c r="H121" i="14"/>
  <c r="H120" i="14"/>
  <c r="G121" i="14"/>
  <c r="J121" i="14" s="1"/>
  <c r="G118" i="14"/>
  <c r="K118" i="14" s="1"/>
  <c r="F25" i="11"/>
  <c r="E23" i="11"/>
  <c r="F20" i="11"/>
  <c r="L52" i="13"/>
  <c r="K51" i="13"/>
  <c r="C81" i="10"/>
  <c r="F83" i="10" s="1"/>
  <c r="F80" i="10"/>
  <c r="C56" i="10"/>
  <c r="E49" i="10" s="1"/>
  <c r="J51" i="13"/>
  <c r="F77" i="10"/>
  <c r="F79" i="10"/>
  <c r="O129" i="21"/>
  <c r="M129" i="21"/>
  <c r="D86" i="12"/>
  <c r="D84" i="12"/>
  <c r="D88" i="12"/>
  <c r="C105" i="10"/>
  <c r="E21" i="11"/>
  <c r="F22" i="11"/>
  <c r="E25" i="11"/>
  <c r="E37" i="11"/>
  <c r="E38" i="11"/>
  <c r="E39" i="11"/>
  <c r="E40" i="11"/>
  <c r="E41" i="11"/>
  <c r="E42" i="11"/>
  <c r="I121" i="14"/>
  <c r="G10" i="33"/>
  <c r="F10" i="33"/>
  <c r="G14" i="33"/>
  <c r="F14" i="33"/>
  <c r="G18" i="33"/>
  <c r="F18" i="33"/>
  <c r="F81" i="33"/>
  <c r="E129" i="33"/>
  <c r="C128" i="33"/>
  <c r="B128" i="33" s="1"/>
  <c r="D129" i="33"/>
  <c r="F24" i="11"/>
  <c r="F82" i="10"/>
  <c r="F84" i="10"/>
  <c r="F86" i="10"/>
  <c r="L128" i="21"/>
  <c r="G114" i="12"/>
  <c r="F114" i="12"/>
  <c r="E24" i="10"/>
  <c r="F76" i="10"/>
  <c r="F78" i="10"/>
  <c r="F81" i="10"/>
  <c r="K50" i="13"/>
  <c r="E20" i="11"/>
  <c r="F21" i="11"/>
  <c r="E24" i="11"/>
  <c r="F37" i="11"/>
  <c r="F38" i="11"/>
  <c r="F39" i="11"/>
  <c r="F40" i="11"/>
  <c r="F41" i="11"/>
  <c r="G119" i="14"/>
  <c r="H118" i="14"/>
  <c r="I118" i="14" s="1"/>
  <c r="F122" i="14"/>
  <c r="K129" i="21"/>
  <c r="J118" i="14"/>
  <c r="F119" i="14"/>
  <c r="K121" i="14"/>
  <c r="G122" i="14"/>
  <c r="F123" i="14"/>
  <c r="D117" i="12"/>
  <c r="D146" i="12"/>
  <c r="D145" i="12"/>
  <c r="D144" i="12"/>
  <c r="E5" i="35"/>
  <c r="F6" i="35"/>
  <c r="E9" i="35"/>
  <c r="F10" i="35"/>
  <c r="E13" i="35"/>
  <c r="F14" i="35"/>
  <c r="E17" i="35"/>
  <c r="F18" i="35"/>
  <c r="E21" i="35"/>
  <c r="F22" i="35"/>
  <c r="E25" i="35"/>
  <c r="F26" i="35"/>
  <c r="E29" i="35"/>
  <c r="F30" i="35"/>
  <c r="I38" i="35"/>
  <c r="J39" i="35"/>
  <c r="I42" i="35"/>
  <c r="J43" i="35"/>
  <c r="F120" i="14"/>
  <c r="H122" i="14"/>
  <c r="G123" i="14"/>
  <c r="F124" i="14"/>
  <c r="K60" i="4"/>
  <c r="N61" i="4"/>
  <c r="G62" i="4"/>
  <c r="D63" i="4"/>
  <c r="N63" i="4" s="1"/>
  <c r="E4" i="35"/>
  <c r="F5" i="35"/>
  <c r="E8" i="35"/>
  <c r="F9" i="35"/>
  <c r="E12" i="35"/>
  <c r="F13" i="35"/>
  <c r="E16" i="35"/>
  <c r="F17" i="35"/>
  <c r="E20" i="35"/>
  <c r="F21" i="35"/>
  <c r="E24" i="35"/>
  <c r="F25" i="35"/>
  <c r="E28" i="35"/>
  <c r="F29" i="35"/>
  <c r="I37" i="35"/>
  <c r="J38" i="35"/>
  <c r="I41" i="35"/>
  <c r="J42" i="35"/>
  <c r="H119" i="14"/>
  <c r="G120" i="14"/>
  <c r="F121" i="14"/>
  <c r="H123" i="14"/>
  <c r="G124" i="14"/>
  <c r="J59" i="4"/>
  <c r="N60" i="4"/>
  <c r="G61" i="4"/>
  <c r="M63" i="4"/>
  <c r="E7" i="35"/>
  <c r="E11" i="35"/>
  <c r="E15" i="35"/>
  <c r="E19" i="35"/>
  <c r="E23" i="35"/>
  <c r="E27" i="35"/>
  <c r="I36" i="35"/>
  <c r="I40" i="35"/>
  <c r="I44" i="35"/>
  <c r="D115" i="12"/>
  <c r="F75" i="10" l="1"/>
  <c r="F85" i="10"/>
  <c r="K52" i="13"/>
  <c r="F118" i="12"/>
  <c r="L118" i="14"/>
  <c r="D85" i="12"/>
  <c r="D87" i="12"/>
  <c r="G116" i="12"/>
  <c r="G117" i="12"/>
  <c r="F117" i="12"/>
  <c r="E128" i="33"/>
  <c r="G128" i="33" s="1"/>
  <c r="D128" i="33"/>
  <c r="F115" i="12"/>
  <c r="I122" i="14"/>
  <c r="L122" i="14"/>
  <c r="K122" i="14"/>
  <c r="J122" i="14"/>
  <c r="L119" i="14"/>
  <c r="K119" i="14"/>
  <c r="J119" i="14"/>
  <c r="L121" i="14"/>
  <c r="I119" i="14"/>
  <c r="H114" i="12"/>
  <c r="J114" i="12" s="1"/>
  <c r="G118" i="12"/>
  <c r="F129" i="33"/>
  <c r="G129" i="33"/>
  <c r="J50" i="13"/>
  <c r="J52" i="13" s="1"/>
  <c r="F116" i="12"/>
  <c r="K128" i="21"/>
  <c r="L127" i="21"/>
  <c r="J128" i="21"/>
  <c r="O128" i="21" s="1"/>
  <c r="M128" i="21"/>
  <c r="C106" i="10"/>
  <c r="I50" i="13"/>
  <c r="I51" i="13"/>
  <c r="L124" i="14"/>
  <c r="K124" i="14"/>
  <c r="J124" i="14"/>
  <c r="I124" i="14"/>
  <c r="I123" i="14"/>
  <c r="L123" i="14"/>
  <c r="K123" i="14"/>
  <c r="J123" i="14"/>
  <c r="C127" i="33"/>
  <c r="B127" i="33" s="1"/>
  <c r="K120" i="14"/>
  <c r="J120" i="14"/>
  <c r="L120" i="14"/>
  <c r="I120" i="14"/>
  <c r="G115" i="12"/>
  <c r="G84" i="12"/>
  <c r="F84" i="12"/>
  <c r="H84" i="12"/>
  <c r="H117" i="12" l="1"/>
  <c r="H88" i="12"/>
  <c r="I117" i="12"/>
  <c r="I115" i="12"/>
  <c r="G88" i="12"/>
  <c r="H87" i="12"/>
  <c r="F85" i="12"/>
  <c r="F88" i="12"/>
  <c r="G87" i="12"/>
  <c r="H86" i="12"/>
  <c r="I116" i="12"/>
  <c r="G86" i="12"/>
  <c r="G85" i="12"/>
  <c r="I118" i="12"/>
  <c r="F87" i="12"/>
  <c r="H85" i="12"/>
  <c r="F86" i="12"/>
  <c r="H118" i="12"/>
  <c r="H116" i="12"/>
  <c r="D127" i="33"/>
  <c r="F128" i="33"/>
  <c r="E127" i="33"/>
  <c r="F127" i="33" s="1"/>
  <c r="I52" i="13"/>
  <c r="C126" i="33"/>
  <c r="B126" i="33" s="1"/>
  <c r="D126" i="33" s="1"/>
  <c r="G100" i="10"/>
  <c r="H115" i="12"/>
  <c r="G98" i="10"/>
  <c r="H51" i="13"/>
  <c r="H50" i="13"/>
  <c r="C107" i="10"/>
  <c r="G101" i="10"/>
  <c r="G109" i="10"/>
  <c r="K127" i="21"/>
  <c r="L126" i="21"/>
  <c r="J127" i="21"/>
  <c r="G107" i="10"/>
  <c r="G99" i="10"/>
  <c r="H52" i="13" l="1"/>
  <c r="M127" i="21"/>
  <c r="O127" i="21"/>
  <c r="G127" i="33"/>
  <c r="E126" i="33"/>
  <c r="G126" i="33" s="1"/>
  <c r="K126" i="21"/>
  <c r="J126" i="21"/>
  <c r="O126" i="21" s="1"/>
  <c r="L125" i="21"/>
  <c r="G102" i="10"/>
  <c r="G103" i="10"/>
  <c r="G106" i="10"/>
  <c r="G105" i="10"/>
  <c r="C125" i="33"/>
  <c r="B125" i="33" s="1"/>
  <c r="G51" i="13"/>
  <c r="G50" i="13"/>
  <c r="G108" i="10"/>
  <c r="G104" i="10"/>
  <c r="F126" i="33" l="1"/>
  <c r="D125" i="33"/>
  <c r="C124" i="33"/>
  <c r="C123" i="33" s="1"/>
  <c r="C122" i="33" s="1"/>
  <c r="F51" i="13"/>
  <c r="F50" i="13"/>
  <c r="J125" i="21"/>
  <c r="O125" i="21" s="1"/>
  <c r="M125" i="21"/>
  <c r="L124" i="21"/>
  <c r="K125" i="21"/>
  <c r="M126" i="21"/>
  <c r="E125" i="33"/>
  <c r="G125" i="33" s="1"/>
  <c r="G52" i="13"/>
  <c r="B124" i="33" l="1"/>
  <c r="D124" i="33" s="1"/>
  <c r="F125" i="33"/>
  <c r="K124" i="21"/>
  <c r="L123" i="21"/>
  <c r="O124" i="21"/>
  <c r="J124" i="21"/>
  <c r="M124" i="21" s="1"/>
  <c r="F52" i="13"/>
  <c r="E51" i="13"/>
  <c r="E50" i="13"/>
  <c r="C121" i="33"/>
  <c r="B123" i="33" l="1"/>
  <c r="B122" i="33" s="1"/>
  <c r="D122" i="33" s="1"/>
  <c r="E124" i="33"/>
  <c r="G124" i="33" s="1"/>
  <c r="D51" i="13"/>
  <c r="D50" i="13"/>
  <c r="K123" i="21"/>
  <c r="L122" i="21"/>
  <c r="J123" i="21"/>
  <c r="M123" i="21" s="1"/>
  <c r="E52" i="13"/>
  <c r="C120" i="33"/>
  <c r="B121" i="33" l="1"/>
  <c r="E121" i="33" s="1"/>
  <c r="G121" i="33" s="1"/>
  <c r="F124" i="33"/>
  <c r="D123" i="33"/>
  <c r="E123" i="33"/>
  <c r="G123" i="33" s="1"/>
  <c r="E122" i="33"/>
  <c r="G122" i="33" s="1"/>
  <c r="L121" i="21"/>
  <c r="K122" i="21"/>
  <c r="J122" i="21"/>
  <c r="O123" i="21"/>
  <c r="D52" i="13"/>
  <c r="C51" i="13"/>
  <c r="C50" i="13"/>
  <c r="C119" i="33"/>
  <c r="M122" i="21" l="1"/>
  <c r="O122" i="21"/>
  <c r="F121" i="33"/>
  <c r="B120" i="33"/>
  <c r="D120" i="33" s="1"/>
  <c r="D121" i="33"/>
  <c r="F122" i="33"/>
  <c r="F123" i="33"/>
  <c r="J121" i="21"/>
  <c r="O121" i="21" s="1"/>
  <c r="M121" i="21"/>
  <c r="L120" i="21"/>
  <c r="B51" i="13"/>
  <c r="B50" i="13"/>
  <c r="B52" i="13" s="1"/>
  <c r="C52" i="13"/>
  <c r="C118" i="33"/>
  <c r="E120" i="33" l="1"/>
  <c r="G120" i="33" s="1"/>
  <c r="B119" i="33"/>
  <c r="K120" i="21"/>
  <c r="L119" i="21"/>
  <c r="J120" i="21"/>
  <c r="M120" i="21" s="1"/>
  <c r="D119" i="33" l="1"/>
  <c r="E119" i="33"/>
  <c r="F120" i="33"/>
  <c r="B118" i="33"/>
  <c r="D118" i="33" s="1"/>
  <c r="O120" i="21"/>
  <c r="K119" i="21"/>
  <c r="L118" i="21"/>
  <c r="J119" i="21"/>
  <c r="F119" i="33" l="1"/>
  <c r="G119" i="33"/>
  <c r="O119" i="21"/>
  <c r="M119" i="21"/>
  <c r="E118" i="33"/>
  <c r="G118" i="33" s="1"/>
  <c r="J118" i="21"/>
  <c r="K118" i="21" s="1"/>
  <c r="K121" i="21" s="1"/>
  <c r="F118" i="33" l="1"/>
  <c r="M118" i="21"/>
  <c r="O118" i="21"/>
  <c r="Q117" i="21" s="1"/>
  <c r="Q118" i="21" s="1"/>
</calcChain>
</file>

<file path=xl/sharedStrings.xml><?xml version="1.0" encoding="utf-8"?>
<sst xmlns="http://schemas.openxmlformats.org/spreadsheetml/2006/main" count="1293" uniqueCount="375">
  <si>
    <t>Delta 1</t>
  </si>
  <si>
    <t>Delta 2</t>
  </si>
  <si>
    <t>Delta 3</t>
  </si>
  <si>
    <t>Delta 4</t>
  </si>
  <si>
    <t>Delta 5</t>
  </si>
  <si>
    <t>Start</t>
  </si>
  <si>
    <t>Jan</t>
  </si>
  <si>
    <t>Feb</t>
  </si>
  <si>
    <t>Apr</t>
  </si>
  <si>
    <t>Jun</t>
  </si>
  <si>
    <t>Jul</t>
  </si>
  <si>
    <t>Aug</t>
  </si>
  <si>
    <t>Sep</t>
  </si>
  <si>
    <t>Nov</t>
  </si>
  <si>
    <t>Profit %</t>
  </si>
  <si>
    <t>J</t>
  </si>
  <si>
    <t>M</t>
  </si>
  <si>
    <t>S</t>
  </si>
  <si>
    <t>D</t>
  </si>
  <si>
    <t>Budget</t>
  </si>
  <si>
    <t>x</t>
  </si>
  <si>
    <t>y</t>
  </si>
  <si>
    <t>.</t>
  </si>
  <si>
    <t>X</t>
  </si>
  <si>
    <t>Y</t>
  </si>
  <si>
    <t>F</t>
  </si>
  <si>
    <t>A</t>
  </si>
  <si>
    <t>O</t>
  </si>
  <si>
    <t>N</t>
  </si>
  <si>
    <t>Product A</t>
  </si>
  <si>
    <t>Product B</t>
  </si>
  <si>
    <t>Product C</t>
  </si>
  <si>
    <t>America</t>
  </si>
  <si>
    <t>Minus</t>
  </si>
  <si>
    <t>Plus</t>
  </si>
  <si>
    <t>Jul2014</t>
  </si>
  <si>
    <t>m EUR</t>
  </si>
  <si>
    <t>EBIT</t>
  </si>
  <si>
    <t>■</t>
  </si>
  <si>
    <t>▲▼</t>
  </si>
  <si>
    <t>% ▲</t>
  </si>
  <si>
    <t>Sparklines</t>
  </si>
  <si>
    <t xml:space="preserve">    J .     F .   M .   A .   M .   J .     J .    A .     S .    O .   N .   D</t>
  </si>
  <si>
    <t>Max</t>
  </si>
  <si>
    <t>Total</t>
  </si>
  <si>
    <t>% Total</t>
  </si>
  <si>
    <t>#</t>
  </si>
  <si>
    <t>Forecast</t>
  </si>
  <si>
    <t>End</t>
  </si>
  <si>
    <t>Values</t>
  </si>
  <si>
    <t>Cumulative</t>
  </si>
  <si>
    <t>Start &amp; End</t>
  </si>
  <si>
    <t>Before</t>
  </si>
  <si>
    <t>After</t>
  </si>
  <si>
    <t>Waterfall Chart</t>
  </si>
  <si>
    <t>Alternative: Waterfall Chart with Stacked Columns</t>
  </si>
  <si>
    <t>For connectors</t>
  </si>
  <si>
    <t>For Delta bars</t>
  </si>
  <si>
    <t>Data label position</t>
  </si>
  <si>
    <t>Easiest Waterfall EVER - Using a mix of Column &amp; Line chart with Up/Down bars und Error bars</t>
  </si>
  <si>
    <t>Invisible base</t>
  </si>
  <si>
    <t>Alternative: Waterfall Chart with Stacked Columns and Connectors</t>
  </si>
  <si>
    <t>Connector 1</t>
  </si>
  <si>
    <t>Connector 2</t>
  </si>
  <si>
    <t>Connector 3</t>
  </si>
  <si>
    <t>Connector 4</t>
  </si>
  <si>
    <t>Connector 5</t>
  </si>
  <si>
    <t>Connector 6</t>
  </si>
  <si>
    <t>Data Labels</t>
  </si>
  <si>
    <t>Month</t>
  </si>
  <si>
    <t>Turnover</t>
  </si>
  <si>
    <t>Excel Tables</t>
  </si>
  <si>
    <t>Mar</t>
  </si>
  <si>
    <t>OFFSET &amp; Name Manager</t>
  </si>
  <si>
    <t>OFFSET Without Name Manager</t>
  </si>
  <si>
    <t>OFFSET Explained</t>
  </si>
  <si>
    <t>May</t>
  </si>
  <si>
    <t>Oct</t>
  </si>
  <si>
    <t>Offset - Testing formula</t>
  </si>
  <si>
    <t>Dec</t>
  </si>
  <si>
    <t>Year</t>
  </si>
  <si>
    <t>Data preparation for Chart</t>
  </si>
  <si>
    <t>INDEX &amp; Match</t>
  </si>
  <si>
    <t>Company A</t>
  </si>
  <si>
    <t>Company B</t>
  </si>
  <si>
    <t>Company C</t>
  </si>
  <si>
    <t>Company D</t>
  </si>
  <si>
    <t>Company E</t>
  </si>
  <si>
    <t>Company</t>
  </si>
  <si>
    <t>Company F</t>
  </si>
  <si>
    <t>Company G</t>
  </si>
  <si>
    <t>Company H</t>
  </si>
  <si>
    <t>Company I</t>
  </si>
  <si>
    <t>What is the Turnover of the selected Company in the selected Month?</t>
  </si>
  <si>
    <t>Which Company has the highest Turnover in Jan?</t>
  </si>
  <si>
    <t>Raw Data</t>
  </si>
  <si>
    <t>Select Month</t>
  </si>
  <si>
    <t>For Chart Title</t>
  </si>
  <si>
    <t>Select Month &amp; Year</t>
  </si>
  <si>
    <t>Data Preparation for Chart - Last 12 months based on user selection</t>
  </si>
  <si>
    <t>Data Preparation for Chart with INDEX &amp; MATCH for Dynamic Analysis</t>
  </si>
  <si>
    <t>RANK - Descending</t>
  </si>
  <si>
    <t>Unique RANK</t>
  </si>
  <si>
    <t>Average Price</t>
  </si>
  <si>
    <t>Europe</t>
  </si>
  <si>
    <t>Asia</t>
  </si>
  <si>
    <t>Rest</t>
  </si>
  <si>
    <t>Actual</t>
  </si>
  <si>
    <t>Chart Series Label Positioning - Line series</t>
  </si>
  <si>
    <t>Chart Series Label Positioning - Stacked Column Chart</t>
  </si>
  <si>
    <t>Label Position</t>
  </si>
  <si>
    <t>Series Label Position</t>
  </si>
  <si>
    <t>Min</t>
  </si>
  <si>
    <t>Charts with Dynamic Comments</t>
  </si>
  <si>
    <t>New Location:</t>
  </si>
  <si>
    <t>Raw Data Table</t>
  </si>
  <si>
    <t>Data Preparation for Chart - Show last 12 months based on selection</t>
  </si>
  <si>
    <t>Conditional Formatting of Chart Columns for Best Impact</t>
  </si>
  <si>
    <t>Conditional Formatting of Bars for Best Impact</t>
  </si>
  <si>
    <t>split</t>
  </si>
  <si>
    <t>Segment Left</t>
  </si>
  <si>
    <t>Segment Right</t>
  </si>
  <si>
    <t>Segment Middle</t>
  </si>
  <si>
    <t>left</t>
  </si>
  <si>
    <t>right</t>
  </si>
  <si>
    <t>Vertical lines to create Splits</t>
  </si>
  <si>
    <t>Error Bars for Splits</t>
  </si>
  <si>
    <t>Design Tables that Highlight &amp; Impress</t>
  </si>
  <si>
    <t>Symbols &amp; Formulas</t>
  </si>
  <si>
    <t>Conditional Formatting - Cell Color</t>
  </si>
  <si>
    <t>Conditional Formatting - Bar Chart</t>
  </si>
  <si>
    <t>Conditional Formatting - Symbols</t>
  </si>
  <si>
    <t>Conditional Formatting - Highlighting Rows</t>
  </si>
  <si>
    <t>Threshold: Turnover &lt;-15 or &gt;15, EBIT &lt;-1 or &gt;1</t>
  </si>
  <si>
    <t>PY-1</t>
  </si>
  <si>
    <t>PY</t>
  </si>
  <si>
    <t>Group A</t>
  </si>
  <si>
    <t>Africa</t>
  </si>
  <si>
    <t>Russia</t>
  </si>
  <si>
    <t>Australia</t>
  </si>
  <si>
    <t>Using Columns</t>
  </si>
  <si>
    <t>Product</t>
  </si>
  <si>
    <t>Product D</t>
  </si>
  <si>
    <t>Product E</t>
  </si>
  <si>
    <t>Product F</t>
  </si>
  <si>
    <t>Product G</t>
  </si>
  <si>
    <t>Using Columns and Markers</t>
  </si>
  <si>
    <t>Using Columns and Line</t>
  </si>
  <si>
    <t>Line Series</t>
  </si>
  <si>
    <t>Line &amp; Area Chart</t>
  </si>
  <si>
    <t>Scatter series = series labels (legend)</t>
  </si>
  <si>
    <t>For Chart</t>
  </si>
  <si>
    <t>Min PY</t>
  </si>
  <si>
    <t>Profit</t>
  </si>
  <si>
    <t>Vertical Bullet Chart</t>
  </si>
  <si>
    <t>Bullet with Percentages</t>
  </si>
  <si>
    <t>Bullet with Absolute Values</t>
  </si>
  <si>
    <t>Profit Absolute Values</t>
  </si>
  <si>
    <t>Y axis</t>
  </si>
  <si>
    <t>Bad</t>
  </si>
  <si>
    <t>Acceptable</t>
  </si>
  <si>
    <t>Good</t>
  </si>
  <si>
    <t>Invisible</t>
  </si>
  <si>
    <t>Horizonatal Bullet: Easy method</t>
  </si>
  <si>
    <t>Measuring Performance - Actual Versus Budget</t>
  </si>
  <si>
    <t>Effective Comparisons - Actual to Previous Year</t>
  </si>
  <si>
    <t>Predictive Analysis - Showing Outlook development</t>
  </si>
  <si>
    <t>Excel Camera</t>
  </si>
  <si>
    <t>Target</t>
  </si>
  <si>
    <t>Max PY</t>
  </si>
  <si>
    <t>Sales Revenue</t>
  </si>
  <si>
    <t>Variance to Budget</t>
  </si>
  <si>
    <t>Actual Below</t>
  </si>
  <si>
    <t>Actual Above</t>
  </si>
  <si>
    <t>For Labels</t>
  </si>
  <si>
    <t>For Series Legend</t>
  </si>
  <si>
    <t>Previous Year</t>
  </si>
  <si>
    <t>Line Chart</t>
  </si>
  <si>
    <t>Data preparation for chart - Last 12 months based on selection</t>
  </si>
  <si>
    <t>Raw data Sales Revenue</t>
  </si>
  <si>
    <t>% Previous Year (PY)</t>
  </si>
  <si>
    <t>% PY</t>
  </si>
  <si>
    <t>Sales Rev.</t>
  </si>
  <si>
    <t>Symbols in Charts</t>
  </si>
  <si>
    <t>Data preparation for chart</t>
  </si>
  <si>
    <t>Symbols in Charts using conditional formatting</t>
  </si>
  <si>
    <t>Error Indicator</t>
  </si>
  <si>
    <t>Chart showing dynamic split and conditional formatting for forecast periods</t>
  </si>
  <si>
    <t>Label</t>
  </si>
  <si>
    <t>Box Plots</t>
  </si>
  <si>
    <t>Scatter Plot &amp; Bubble Chart</t>
  </si>
  <si>
    <t>Youngest Employee</t>
  </si>
  <si>
    <t>Oldest Employee</t>
  </si>
  <si>
    <t>▬ Median Age</t>
  </si>
  <si>
    <t>For Series labels</t>
  </si>
  <si>
    <t>Cost Centre 1</t>
  </si>
  <si>
    <t>Cost Centre 2</t>
  </si>
  <si>
    <t>Cost Centre 3</t>
  </si>
  <si>
    <t>Cost Centre 4</t>
  </si>
  <si>
    <t>Cost Centre 5</t>
  </si>
  <si>
    <t>Cost Centre</t>
  </si>
  <si>
    <t>Value</t>
  </si>
  <si>
    <t>Sorted according to Rank</t>
  </si>
  <si>
    <t>Ranked Cost Centre</t>
  </si>
  <si>
    <t>Ranked Values</t>
  </si>
  <si>
    <t>% according to Rank</t>
  </si>
  <si>
    <t>Parts-to-whole</t>
  </si>
  <si>
    <t>Panel charts - Showing many variables at once</t>
  </si>
  <si>
    <t>Efficiency %</t>
  </si>
  <si>
    <t>Horizontal Bullet: Proper method</t>
  </si>
  <si>
    <t>INDEX Jan - 4 rows down</t>
  </si>
  <si>
    <t>Match Find the address where Company=Company D</t>
  </si>
  <si>
    <t>What is the Turnover of Company D in Jan ?</t>
  </si>
  <si>
    <t>Quantity</t>
  </si>
  <si>
    <t>Sales. Rev</t>
  </si>
  <si>
    <t>Average of last 12 months</t>
  </si>
  <si>
    <t>Last used cell</t>
  </si>
  <si>
    <t>Simple Offset</t>
  </si>
  <si>
    <t>OFFSET - Fully Dynamic Including Year</t>
  </si>
  <si>
    <t>Raw Data Sales</t>
  </si>
  <si>
    <t>Sales</t>
  </si>
  <si>
    <t>Advanced: INDEX &amp; Match for Dynamic Dashboard Charts</t>
  </si>
  <si>
    <t>Actual series</t>
  </si>
  <si>
    <t>Budget series</t>
  </si>
  <si>
    <t>Profit Development</t>
  </si>
  <si>
    <t>Profit Development until June</t>
  </si>
  <si>
    <t>Select Month:</t>
  </si>
  <si>
    <t>For legend</t>
  </si>
  <si>
    <t>For series</t>
  </si>
  <si>
    <t>Actual Profit as Compared with PY</t>
  </si>
  <si>
    <t>10% threshold</t>
  </si>
  <si>
    <t>Line series = Actual Sales Revenue</t>
  </si>
  <si>
    <t>Sales PY</t>
  </si>
  <si>
    <t>Blog Posts</t>
  </si>
  <si>
    <t>Website Sales</t>
  </si>
  <si>
    <t>Site Visits</t>
  </si>
  <si>
    <t xml:space="preserve"> </t>
  </si>
  <si>
    <t>Comparing company performance</t>
  </si>
  <si>
    <t>Dividers</t>
  </si>
  <si>
    <t>The Steps:</t>
  </si>
  <si>
    <t>Behind-the-Scenes Secrets - Getting the Interactive Dashboard Effect</t>
  </si>
  <si>
    <t>Behind-the-Scenes Secrets - Chart Updates When New Data is Added</t>
  </si>
  <si>
    <t>Behind-the-Scenes Secrets - Automatic Sorting of Bars</t>
  </si>
  <si>
    <t>Behind-the-Scenes Secrets - Automatic Legend Positioning</t>
  </si>
  <si>
    <t>Secret Techniques that Bring Attention to Key Chart Elements</t>
  </si>
  <si>
    <t>Measuring Performance - Actual Versus Budget/Target</t>
  </si>
  <si>
    <t xml:space="preserve">Effective Comparisons - Actual to Previous Year </t>
  </si>
  <si>
    <t>Most Effective Chart Combinations to Enhance your Reports</t>
  </si>
  <si>
    <t>Waterfall / Bridge Chart</t>
  </si>
  <si>
    <t>Section 4</t>
  </si>
  <si>
    <t>Section 5</t>
  </si>
  <si>
    <t>Section 6</t>
  </si>
  <si>
    <t>Section 7</t>
  </si>
  <si>
    <t>Section 8</t>
  </si>
  <si>
    <t>Section 9</t>
  </si>
  <si>
    <t>Section 10</t>
  </si>
  <si>
    <t>Section 11</t>
  </si>
  <si>
    <t>Section 12</t>
  </si>
  <si>
    <t>Section 13</t>
  </si>
  <si>
    <t>Section 14</t>
  </si>
  <si>
    <t>Price</t>
  </si>
  <si>
    <t>Input Month &amp; Year</t>
  </si>
  <si>
    <t>RANK</t>
  </si>
  <si>
    <t>Not Ranked</t>
  </si>
  <si>
    <t>Ranked</t>
  </si>
  <si>
    <t>Order</t>
  </si>
  <si>
    <t>PY Variance shown as a Pin Chart</t>
  </si>
  <si>
    <t>Predictive Analysis - Showing Outlook Development</t>
  </si>
  <si>
    <t>Excel Data Visualization Demo Examples</t>
  </si>
  <si>
    <t>Using Columns &amp; Markers and highlighting the Max column dynamically</t>
  </si>
  <si>
    <t>e.g. start at C17 and go down 4 cells….</t>
  </si>
  <si>
    <t>Position of variance</t>
  </si>
  <si>
    <t>Area series = Min to Max region of PY</t>
  </si>
  <si>
    <t>Last Actual Month</t>
  </si>
  <si>
    <t>Pareto Chart</t>
  </si>
  <si>
    <t>Invoice #</t>
  </si>
  <si>
    <t>Total Sales</t>
  </si>
  <si>
    <t>Max Total Sales</t>
  </si>
  <si>
    <t>Min Total Sales</t>
  </si>
  <si>
    <t>INV1</t>
  </si>
  <si>
    <t>INV2</t>
  </si>
  <si>
    <t>INV3</t>
  </si>
  <si>
    <t>INV4</t>
  </si>
  <si>
    <t>INV5</t>
  </si>
  <si>
    <t>INV6</t>
  </si>
  <si>
    <t>INV7</t>
  </si>
  <si>
    <t>INV8</t>
  </si>
  <si>
    <t>INV9</t>
  </si>
  <si>
    <t>INV10</t>
  </si>
  <si>
    <t>INV11</t>
  </si>
  <si>
    <t>INV12</t>
  </si>
  <si>
    <t>INV13</t>
  </si>
  <si>
    <t>INV14</t>
  </si>
  <si>
    <t>INV15</t>
  </si>
  <si>
    <t>INV16</t>
  </si>
  <si>
    <t>INV17</t>
  </si>
  <si>
    <t>INV18</t>
  </si>
  <si>
    <t>INV19</t>
  </si>
  <si>
    <t>INV20</t>
  </si>
  <si>
    <t>INV21</t>
  </si>
  <si>
    <t>INV22</t>
  </si>
  <si>
    <t>INV23</t>
  </si>
  <si>
    <t>INV24</t>
  </si>
  <si>
    <t>INV25</t>
  </si>
  <si>
    <t>INV26</t>
  </si>
  <si>
    <t>INV27</t>
  </si>
  <si>
    <t>Conditional Formatting of Chart Columns with Pivot Table</t>
  </si>
  <si>
    <t>Row Labels</t>
  </si>
  <si>
    <t>Sum of Sales</t>
  </si>
  <si>
    <t>Sum of Max</t>
  </si>
  <si>
    <t>Sum of Min</t>
  </si>
  <si>
    <t>Conditional Formatting of Chart Columns without Pivot Table - using SUMIFS function</t>
  </si>
  <si>
    <t>Appendix</t>
  </si>
  <si>
    <t>Additional Queries / Charts</t>
  </si>
  <si>
    <t>Variances With One Bar Chart - Professional Method #1</t>
  </si>
  <si>
    <t>Variances With Two Bar Charts - Professional Method #2</t>
  </si>
  <si>
    <t>Unique Rank based on Actuals</t>
  </si>
  <si>
    <t>Company according to Rank</t>
  </si>
  <si>
    <t>Actual according to Rank</t>
  </si>
  <si>
    <t>New Order</t>
  </si>
  <si>
    <t>Budget according to Rank</t>
  </si>
  <si>
    <t>Actual - Budget (Positive)</t>
  </si>
  <si>
    <t>Actual - Budget (Negative)</t>
  </si>
  <si>
    <t>Length of lines</t>
  </si>
  <si>
    <t>Postion of lines on Y</t>
  </si>
  <si>
    <t>Position of lines</t>
  </si>
  <si>
    <t>Comments</t>
  </si>
  <si>
    <t>Example on handling PivotTables added here</t>
  </si>
  <si>
    <t>Updated for new bar chart method with connecting lines</t>
  </si>
  <si>
    <t>Western Europe</t>
  </si>
  <si>
    <t>Eastern Europe</t>
  </si>
  <si>
    <t>USA</t>
  </si>
  <si>
    <t>South Africa</t>
  </si>
  <si>
    <t>South America</t>
  </si>
  <si>
    <t>Canada</t>
  </si>
  <si>
    <t>New Zealand</t>
  </si>
  <si>
    <t>Middle East</t>
  </si>
  <si>
    <t>Geographical KPI Presentation</t>
  </si>
  <si>
    <t>Northern Europe</t>
  </si>
  <si>
    <t>Southern Europe</t>
  </si>
  <si>
    <t>Location</t>
  </si>
  <si>
    <t>Conditional Formatting of Data Labels</t>
  </si>
  <si>
    <r>
      <t xml:space="preserve">% </t>
    </r>
    <r>
      <rPr>
        <sz val="11"/>
        <color theme="1"/>
        <rFont val="Arial Black"/>
        <family val="2"/>
      </rPr>
      <t>∆</t>
    </r>
  </si>
  <si>
    <t>http://msdn.microsoft.com/en-us/library/cc296089(v=office.12).aspx</t>
  </si>
  <si>
    <t xml:space="preserve">Note: Darker  green = [color10]. For full list vist of colors see </t>
  </si>
  <si>
    <t>Updated for "better variance charts" using error bar technique</t>
  </si>
  <si>
    <t>An Alternative Variance Chart</t>
  </si>
  <si>
    <r>
      <t>% +</t>
    </r>
    <r>
      <rPr>
        <sz val="11"/>
        <color theme="1"/>
        <rFont val="Arial Black"/>
        <family val="2"/>
      </rPr>
      <t>∆</t>
    </r>
  </si>
  <si>
    <t>% -∆</t>
  </si>
  <si>
    <t>Note: Activate error bars from Chart tools, Layout, Analysis section</t>
  </si>
  <si>
    <t>Fully Featured Gantt Chart</t>
  </si>
  <si>
    <t>Data preparation</t>
  </si>
  <si>
    <t>Plan</t>
  </si>
  <si>
    <t>Task</t>
  </si>
  <si>
    <t>Start date</t>
  </si>
  <si>
    <t># Working days</t>
  </si>
  <si>
    <t>End date</t>
  </si>
  <si>
    <t>% Completion</t>
  </si>
  <si>
    <t># days</t>
  </si>
  <si>
    <t># days completed</t>
  </si>
  <si>
    <t>Holidays</t>
  </si>
  <si>
    <t>Design completed</t>
  </si>
  <si>
    <t>Admin training</t>
  </si>
  <si>
    <t>Address IT issues</t>
  </si>
  <si>
    <t>Initial build</t>
  </si>
  <si>
    <t>Data migration</t>
  </si>
  <si>
    <t>User training</t>
  </si>
  <si>
    <t>Testing</t>
  </si>
  <si>
    <t>Parallel run</t>
  </si>
  <si>
    <t>Sign-off</t>
  </si>
  <si>
    <t>Select Scenario:</t>
  </si>
  <si>
    <t>Quick Gantt Chart</t>
  </si>
  <si>
    <t>task #</t>
  </si>
  <si>
    <t xml:space="preserve">Initial build </t>
  </si>
  <si>
    <t>Updated to include Gantt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</si>
</sst>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5">
    <numFmt numFmtId="41" formatCode="_(* #,##0_);_(* \(#,##0\);_(* &quot;-&quot;_);_(@_)"/>
    <numFmt numFmtId="43" formatCode="_(* #,##0.00_);_(* \(#,##0.00\);_(* &quot;-&quot;??_);_(@_)"/>
    <numFmt numFmtId="164" formatCode="_-* #,##0.00\ _€_-;\-* #,##0.00\ _€_-;_-* &quot;-&quot;??\ _€_-;_-@_-"/>
    <numFmt numFmtId="165" formatCode="_-* #,##0\ _€_-;\-* #,##0\ _€_-;_-* &quot;-&quot;??\ _€_-;_-@_-"/>
    <numFmt numFmtId="166" formatCode="0.0"/>
    <numFmt numFmtId="167" formatCode="#,##0.0"/>
    <numFmt numFmtId="168" formatCode="#,##0.0_);\(#,##0.0\)"/>
    <numFmt numFmtId="169" formatCode="#,##0;\-#,##0;;"/>
    <numFmt numFmtId="170" formatCode="#,##0;\-#,##0;"/>
    <numFmt numFmtId="171" formatCode="_-&quot;L&quot;* #,##0_-;\-&quot;L&quot;* #,##0_-;_-&quot;L&quot;* &quot;-&quot;_-;_-@_-"/>
    <numFmt numFmtId="172" formatCode="_-* #,##0.00\ [$€-1]_-;\-* #,##0.00\ [$€-1]_-;_-* &quot;-&quot;??\ [$€-1]_-"/>
    <numFmt numFmtId="173" formatCode="_-* #,##0\ &quot;Sk&quot;_-;\-* #,##0\ &quot;Sk&quot;_-;_-* &quot;-&quot;\ &quot;Sk&quot;_-;_-@_-"/>
    <numFmt numFmtId="174" formatCode="_(* #,##0_);_(* \(#,##0\);_(* &quot;-&quot;?_);_(@_)"/>
    <numFmt numFmtId="175" formatCode="_ &quot;R&quot;\ * #,##0_ ;_ &quot;R&quot;\ * \(#,##0\)_ ;_ &quot;R&quot;\ * &quot;-&quot;??_ ;_ @_ "/>
    <numFmt numFmtId="176" formatCode="#,##0;[Red]\(#,##0\)"/>
    <numFmt numFmtId="177" formatCode="#,##0.000;\(#,##0.000\)"/>
    <numFmt numFmtId="178" formatCode="_-* #,##0\ _K_č_-;\-* #,##0\ _K_č_-;_-* &quot;-&quot;\ _K_č_-;_-@_-"/>
    <numFmt numFmtId="179" formatCode="_-* #,##0_-;\-* #,##0_-;_-* &quot;-&quot;_-;_-@_-"/>
    <numFmt numFmtId="180" formatCode="_-* #,##0.00_-;\-* #,##0.00_-;_-* &quot;-&quot;??_-;_-@_-"/>
    <numFmt numFmtId="181" formatCode="_-* #,##0\ _S_k_-;\-* #,##0\ _S_k_-;_-* &quot;-&quot;\ _S_k_-;_-@_-"/>
    <numFmt numFmtId="182" formatCode="_ * #,##0.00_ ;_ * \-#,##0.00_ ;_ * &quot;-&quot;??_ ;_ @_ "/>
    <numFmt numFmtId="183" formatCode="_-* #,##0.00\ _D_M_-;\-* #,##0.00\ _D_M_-;_-* &quot;-&quot;??\ _D_M_-;_-@_-"/>
    <numFmt numFmtId="184" formatCode="m/yy"/>
    <numFmt numFmtId="185" formatCode="0.0%"/>
    <numFmt numFmtId="186" formatCode="&quot;DM&quot;#,##0,_)_ ;&quot;DM&quot;\(#,##0,\)_ ;&quot;DM&quot;\-_)_ \ "/>
    <numFmt numFmtId="187" formatCode="\$#,##0,_)_ ;\$\(#,##0,\)_ ;\$\-_)_ \ "/>
    <numFmt numFmtId="188" formatCode="\$#,##0_);[Red]\(\$#,##0\);\$\-_)"/>
    <numFmt numFmtId="189" formatCode="_-* #,##0\ _D_M_-;\-* #,##0\ _D_M_-;_-* &quot;-&quot;\ _D_M_-;_-@_-"/>
    <numFmt numFmtId="190" formatCode="#,##0.000;\(#,##0.000\);\-"/>
    <numFmt numFmtId="191" formatCode="#,##0;\(#,##0\);\-"/>
    <numFmt numFmtId="192" formatCode="_-* #,##0.00\ &quot;Sk&quot;_-;\-* #,##0.00\ &quot;Sk&quot;_-;_-* &quot;-&quot;??\ &quot;Sk&quot;_-;_-@_-"/>
    <numFmt numFmtId="193" formatCode="_(* #,##0,,_);_(* \(#,##0,,\);_(* &quot;-&quot;_);_(@_)"/>
    <numFmt numFmtId="194" formatCode="&quot;Cr$&quot;\ #,##0_);[Red]\(&quot;Cr$&quot;\ #,##0\)"/>
    <numFmt numFmtId="195" formatCode="&quot;Cr$&quot;\ #,##0.00_);[Red]\(&quot;Cr$&quot;\ #,##0.00\)"/>
    <numFmt numFmtId="196" formatCode="#,##0.0;\(#,##0.0\);\-\ "/>
    <numFmt numFmtId="197" formatCode="#,##0.0;\(#,##0.0\);\-"/>
    <numFmt numFmtId="198" formatCode="#,##0.0%_);[Red]\(#,##0.0%\)"/>
    <numFmt numFmtId="199" formatCode="\+0&quot;%&quot;;\-0&quot;%&quot;"/>
    <numFmt numFmtId="200" formatCode="_-&quot;öS&quot;\ * #,##0_-;\-&quot;öS&quot;\ * #,##0_-;_-&quot;öS&quot;\ * &quot;-&quot;_-;_-@_-"/>
    <numFmt numFmtId="201" formatCode="_-&quot;öS&quot;\ * #,##0.00_-;\-&quot;öS&quot;\ * #,##0.00_-;_-&quot;öS&quot;\ * &quot;-&quot;??_-;_-@_-"/>
    <numFmt numFmtId="202" formatCode="_-* #,##0\ &quot;DM&quot;_-;\-* #,##0\ &quot;DM&quot;_-;_-* &quot;-&quot;\ &quot;DM&quot;_-;_-@_-"/>
    <numFmt numFmtId="203" formatCode="_-* #,##0.00\ &quot;DM&quot;_-;\-* #,##0.00\ &quot;DM&quot;_-;_-* &quot;-&quot;??\ &quot;DM&quot;_-;_-@_-"/>
    <numFmt numFmtId="204" formatCode="_-* #,##0\ _р_._-;\-* #,##0\ _р_._-;_-* &quot;-&quot;\ _р_._-;_-@_-"/>
    <numFmt numFmtId="205" formatCode="[Color10]#%;[Red]\-#%;"/>
    <numFmt numFmtId="206" formatCode="0%;\-0%;"/>
  </numFmts>
  <fonts count="110">
    <font>
      <sz val="11"/>
      <color theme="1"/>
      <name val="Calibri"/>
      <family val="2"/>
      <scheme val="minor"/>
    </font>
    <font>
      <b/>
      <sz val="13"/>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Arial Black"/>
      <family val="2"/>
    </font>
    <font>
      <b/>
      <sz val="16"/>
      <color theme="1"/>
      <name val="Calibri"/>
      <family val="2"/>
      <scheme val="minor"/>
    </font>
    <font>
      <sz val="11"/>
      <color theme="1"/>
      <name val="Arial"/>
      <family val="2"/>
    </font>
    <font>
      <sz val="16"/>
      <color theme="1"/>
      <name val="Calibri"/>
      <family val="2"/>
      <scheme val="minor"/>
    </font>
    <font>
      <sz val="10"/>
      <name val="Arial"/>
      <family val="2"/>
    </font>
    <font>
      <sz val="11"/>
      <name val="Calibri"/>
      <family val="2"/>
      <scheme val="minor"/>
    </font>
    <font>
      <sz val="9"/>
      <color theme="1"/>
      <name val="Calibri"/>
      <family val="2"/>
      <scheme val="minor"/>
    </font>
    <font>
      <b/>
      <sz val="11"/>
      <name val="Calibri"/>
      <family val="2"/>
      <scheme val="minor"/>
    </font>
    <font>
      <b/>
      <sz val="11"/>
      <color indexed="9"/>
      <name val="Calibri"/>
      <family val="2"/>
      <scheme val="minor"/>
    </font>
    <font>
      <b/>
      <i/>
      <sz val="11"/>
      <name val="Calibri"/>
      <family val="2"/>
      <scheme val="minor"/>
    </font>
    <font>
      <i/>
      <sz val="11"/>
      <name val="Calibri"/>
      <family val="2"/>
      <scheme val="minor"/>
    </font>
    <font>
      <b/>
      <sz val="12"/>
      <color theme="1"/>
      <name val="Calibri"/>
      <family val="2"/>
      <scheme val="minor"/>
    </font>
    <font>
      <sz val="9"/>
      <color rgb="FFFF0000"/>
      <name val="Calibri"/>
      <family val="2"/>
      <scheme val="minor"/>
    </font>
    <font>
      <sz val="9"/>
      <color theme="6" tint="-0.249977111117893"/>
      <name val="Calibri"/>
      <family val="2"/>
      <scheme val="minor"/>
    </font>
    <font>
      <sz val="10"/>
      <color theme="1"/>
      <name val="Calibri"/>
      <family val="2"/>
      <scheme val="minor"/>
    </font>
    <font>
      <sz val="11"/>
      <color theme="1" tint="0.249977111117893"/>
      <name val="Calibri"/>
      <family val="2"/>
      <scheme val="minor"/>
    </font>
    <font>
      <sz val="8"/>
      <color theme="1"/>
      <name val="Calibri"/>
      <family val="2"/>
      <scheme val="minor"/>
    </font>
    <font>
      <b/>
      <sz val="14"/>
      <color theme="1" tint="0.14999847407452621"/>
      <name val="Calibri"/>
      <family val="2"/>
      <scheme val="minor"/>
    </font>
    <font>
      <u/>
      <sz val="11"/>
      <color theme="10"/>
      <name val="Calibri"/>
      <family val="2"/>
      <scheme val="minor"/>
    </font>
    <font>
      <b/>
      <sz val="18"/>
      <color theme="0"/>
      <name val="Calibri"/>
      <family val="2"/>
      <scheme val="minor"/>
    </font>
    <font>
      <b/>
      <sz val="11"/>
      <color theme="0"/>
      <name val="Calibri"/>
      <family val="2"/>
      <scheme val="minor"/>
    </font>
    <font>
      <b/>
      <sz val="12"/>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8"/>
      <name val="Arial"/>
      <family val="2"/>
    </font>
    <font>
      <sz val="9"/>
      <name val="Geneva CE"/>
    </font>
    <font>
      <sz val="10"/>
      <name val="Arial CE"/>
      <charset val="238"/>
    </font>
    <font>
      <sz val="11"/>
      <color indexed="8"/>
      <name val="Calibri"/>
      <family val="2"/>
    </font>
    <font>
      <sz val="11"/>
      <color indexed="9"/>
      <name val="Calibri"/>
      <family val="2"/>
    </font>
    <font>
      <sz val="12"/>
      <name val="Arial"/>
      <family val="2"/>
    </font>
    <font>
      <b/>
      <sz val="12"/>
      <name val="Arial"/>
      <family val="2"/>
    </font>
    <font>
      <sz val="8"/>
      <name val="Times New Roman"/>
      <family val="1"/>
    </font>
    <font>
      <b/>
      <sz val="11"/>
      <color indexed="63"/>
      <name val="Calibri"/>
      <family val="2"/>
    </font>
    <font>
      <sz val="10"/>
      <name val="Futura"/>
    </font>
    <font>
      <sz val="11"/>
      <color indexed="36"/>
      <name val="Calibri"/>
      <family val="2"/>
    </font>
    <font>
      <b/>
      <sz val="11"/>
      <color indexed="52"/>
      <name val="Calibri"/>
      <family val="2"/>
    </font>
    <font>
      <b/>
      <sz val="8"/>
      <name val="Arial"/>
      <family val="2"/>
    </font>
    <font>
      <sz val="10"/>
      <name val="Anglo Sans Medium"/>
    </font>
    <font>
      <sz val="10"/>
      <name val="Futura Md BT"/>
      <family val="2"/>
    </font>
    <font>
      <sz val="10"/>
      <name val="Anglo Sans Light"/>
    </font>
    <font>
      <sz val="10"/>
      <name val="MS Sans Serif"/>
      <family val="2"/>
    </font>
    <font>
      <b/>
      <sz val="11"/>
      <color indexed="9"/>
      <name val="Calibri"/>
      <family val="2"/>
    </font>
    <font>
      <sz val="12"/>
      <name val="Arial CE"/>
      <charset val="238"/>
    </font>
    <font>
      <sz val="10"/>
      <name val="Times New Roman"/>
      <family val="1"/>
    </font>
    <font>
      <sz val="10"/>
      <color theme="1"/>
      <name val="Arial"/>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0"/>
      <color indexed="9"/>
      <name val="Anglo Sans Bold"/>
    </font>
    <font>
      <b/>
      <sz val="15"/>
      <color indexed="62"/>
      <name val="Calibri"/>
      <family val="2"/>
    </font>
    <font>
      <u/>
      <sz val="11"/>
      <name val="Anglo Sans Bold"/>
    </font>
    <font>
      <b/>
      <sz val="13"/>
      <color indexed="62"/>
      <name val="Calibri"/>
      <family val="2"/>
    </font>
    <font>
      <b/>
      <sz val="11"/>
      <color indexed="62"/>
      <name val="Calibri"/>
      <family val="2"/>
    </font>
    <font>
      <u/>
      <sz val="7.5"/>
      <color indexed="12"/>
      <name val="Arial"/>
      <family val="2"/>
    </font>
    <font>
      <u/>
      <sz val="11.55"/>
      <color indexed="12"/>
      <name val="Times New Roman"/>
      <family val="1"/>
    </font>
    <font>
      <sz val="10"/>
      <color indexed="12"/>
      <name val="Anglo Sans Light"/>
    </font>
    <font>
      <sz val="10"/>
      <color indexed="12"/>
      <name val="Futura Md BT"/>
      <family val="2"/>
    </font>
    <font>
      <sz val="12"/>
      <name val="Helv"/>
    </font>
    <font>
      <sz val="10"/>
      <name val="Geneva CE"/>
    </font>
    <font>
      <sz val="6"/>
      <name val="Anglo Sans Light"/>
    </font>
    <font>
      <sz val="10"/>
      <color indexed="14"/>
      <name val="Anglo Sans Light"/>
    </font>
    <font>
      <sz val="10"/>
      <color indexed="14"/>
      <name val="Anglo Sans Medium"/>
    </font>
    <font>
      <sz val="11"/>
      <color indexed="52"/>
      <name val="Calibri"/>
      <family val="2"/>
    </font>
    <font>
      <sz val="10"/>
      <color indexed="8"/>
      <name val="Arial"/>
      <family val="2"/>
    </font>
    <font>
      <sz val="11"/>
      <color indexed="60"/>
      <name val="Calibri"/>
      <family val="2"/>
    </font>
    <font>
      <b/>
      <u/>
      <sz val="10"/>
      <name val="Anglo Sans Light"/>
    </font>
    <font>
      <sz val="10"/>
      <name val="Anglo Sans Bold"/>
    </font>
    <font>
      <b/>
      <sz val="10"/>
      <color indexed="8"/>
      <name val="Futura Md BT"/>
      <family val="2"/>
    </font>
    <font>
      <sz val="11"/>
      <name val="Times New Roman"/>
      <family val="1"/>
    </font>
    <font>
      <sz val="10"/>
      <name val="Geneva"/>
    </font>
    <font>
      <sz val="9"/>
      <name val="Futura Md BT"/>
      <family val="2"/>
    </font>
    <font>
      <u/>
      <sz val="7.5"/>
      <color indexed="36"/>
      <name val="Arial"/>
      <family val="2"/>
    </font>
    <font>
      <sz val="11"/>
      <color indexed="20"/>
      <name val="Calibri"/>
      <family val="2"/>
    </font>
    <font>
      <sz val="10"/>
      <name val="Courier"/>
      <family val="3"/>
    </font>
    <font>
      <u/>
      <sz val="11.55"/>
      <color indexed="36"/>
      <name val="Times New Roman"/>
      <family val="1"/>
    </font>
    <font>
      <sz val="10"/>
      <name val="Helv"/>
    </font>
    <font>
      <b/>
      <sz val="12"/>
      <name val="Tahoma"/>
      <family val="2"/>
    </font>
    <font>
      <sz val="14"/>
      <name val="Arial"/>
      <family val="2"/>
    </font>
    <font>
      <b/>
      <sz val="18"/>
      <color indexed="62"/>
      <name val="Cambria"/>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u/>
      <sz val="8"/>
      <name val="Arial"/>
      <family val="2"/>
    </font>
    <font>
      <sz val="6"/>
      <name val="Anglo Sans Medium"/>
    </font>
    <font>
      <sz val="11"/>
      <color indexed="10"/>
      <name val="Calibri"/>
      <family val="2"/>
    </font>
    <font>
      <sz val="8"/>
      <color indexed="47"/>
      <name val="Arial"/>
      <family val="2"/>
    </font>
    <font>
      <sz val="10"/>
      <name val="Arial Cyr"/>
      <charset val="204"/>
    </font>
    <font>
      <sz val="10"/>
      <name val="Arial"/>
      <family val="2"/>
      <charset val="204"/>
    </font>
    <font>
      <u/>
      <sz val="11"/>
      <color theme="10"/>
      <name val="Calibri"/>
      <family val="2"/>
    </font>
    <font>
      <sz val="11"/>
      <color theme="1" tint="0.499984740745262"/>
      <name val="Calibri"/>
      <family val="2"/>
      <scheme val="minor"/>
    </font>
    <font>
      <b/>
      <sz val="11"/>
      <color rgb="FFFF0000"/>
      <name val="Calibri"/>
      <family val="2"/>
      <scheme val="minor"/>
    </font>
    <font>
      <sz val="10"/>
      <color theme="0" tint="-0.499984740745262"/>
      <name val="Calibri"/>
      <family val="2"/>
      <scheme val="minor"/>
    </font>
  </fonts>
  <fills count="100">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9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indexed="9"/>
        <bgColor indexed="64"/>
      </patternFill>
    </fill>
    <fill>
      <patternFill patternType="solid">
        <fgColor theme="8" tint="-0.499984740745262"/>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1" tint="0.14999847407452621"/>
        <bgColor indexed="64"/>
      </patternFill>
    </fill>
    <fill>
      <patternFill patternType="solid">
        <fgColor theme="8"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7"/>
      </patternFill>
    </fill>
    <fill>
      <patternFill patternType="solid">
        <fgColor indexed="29"/>
      </patternFill>
    </fill>
    <fill>
      <patternFill patternType="solid">
        <fgColor indexed="26"/>
      </patternFill>
    </fill>
    <fill>
      <patternFill patternType="solid">
        <fgColor indexed="4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62"/>
      </patternFill>
    </fill>
    <fill>
      <patternFill patternType="lightGray">
        <fgColor indexed="22"/>
      </patternFill>
    </fill>
    <fill>
      <patternFill patternType="solid">
        <fgColor indexed="9"/>
      </patternFill>
    </fill>
    <fill>
      <patternFill patternType="solid">
        <fgColor indexed="55"/>
      </patternFill>
    </fill>
    <fill>
      <patternFill patternType="solid">
        <fgColor indexed="48"/>
        <bgColor indexed="64"/>
      </patternFill>
    </fill>
    <fill>
      <patternFill patternType="solid">
        <fgColor indexed="65"/>
        <bgColor indexed="64"/>
      </patternFill>
    </fill>
    <fill>
      <patternFill patternType="solid">
        <fgColor indexed="15"/>
      </patternFill>
    </fill>
    <fill>
      <patternFill patternType="solid">
        <fgColor indexed="14"/>
      </patternFill>
    </fill>
    <fill>
      <patternFill patternType="solid">
        <fgColor indexed="43"/>
        <bgColor indexed="64"/>
      </patternFill>
    </fill>
    <fill>
      <patternFill patternType="solid">
        <fgColor indexed="35"/>
        <bgColor indexed="64"/>
      </patternFill>
    </fill>
    <fill>
      <patternFill patternType="solid">
        <fgColor indexed="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60"/>
        <bgColor indexed="64"/>
      </patternFill>
    </fill>
    <fill>
      <patternFill patternType="solid">
        <fgColor indexed="59"/>
        <bgColor indexed="64"/>
      </patternFill>
    </fill>
    <fill>
      <patternFill patternType="solid">
        <fgColor indexed="52"/>
        <bgColor indexed="64"/>
      </patternFill>
    </fill>
    <fill>
      <patternFill patternType="solid">
        <fgColor indexed="53"/>
        <bgColor indexed="64"/>
      </patternFill>
    </fill>
    <fill>
      <patternFill patternType="solid">
        <fgColor indexed="13"/>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s>
  <borders count="92">
    <border>
      <left/>
      <right/>
      <top/>
      <bottom/>
      <diagonal/>
    </border>
    <border>
      <left/>
      <right/>
      <top/>
      <bottom style="thin">
        <color indexed="64"/>
      </bottom>
      <diagonal/>
    </border>
    <border>
      <left/>
      <right style="medium">
        <color theme="0" tint="-0.34998626667073579"/>
      </right>
      <top/>
      <bottom/>
      <diagonal/>
    </border>
    <border>
      <left style="medium">
        <color theme="0" tint="-0.34998626667073579"/>
      </left>
      <right/>
      <top style="medium">
        <color theme="0" tint="-0.34998626667073579"/>
      </top>
      <bottom style="medium">
        <color theme="0" tint="-4.9989318521683403E-2"/>
      </bottom>
      <diagonal/>
    </border>
    <border>
      <left/>
      <right/>
      <top style="medium">
        <color theme="0" tint="-0.34998626667073579"/>
      </top>
      <bottom style="medium">
        <color theme="0" tint="-4.9989318521683403E-2"/>
      </bottom>
      <diagonal/>
    </border>
    <border>
      <left/>
      <right/>
      <top/>
      <bottom style="dashed">
        <color theme="1" tint="0.499984740745262"/>
      </bottom>
      <diagonal/>
    </border>
    <border>
      <left/>
      <right/>
      <top style="dashed">
        <color theme="1" tint="0.499984740745262"/>
      </top>
      <bottom style="dashed">
        <color theme="1" tint="0.499984740745262"/>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dashed">
        <color theme="1" tint="0.499984740745262"/>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color indexed="64"/>
      </bottom>
      <diagonal/>
    </border>
    <border>
      <left/>
      <right/>
      <top style="medium">
        <color indexed="64"/>
      </top>
      <bottom/>
      <diagonal/>
    </border>
    <border>
      <left/>
      <right/>
      <top/>
      <bottom style="dotted">
        <color theme="0" tint="-0.24994659260841701"/>
      </bottom>
      <diagonal/>
    </border>
    <border>
      <left/>
      <right/>
      <top style="dotted">
        <color theme="0" tint="-0.24994659260841701"/>
      </top>
      <bottom style="dotted">
        <color theme="0" tint="-0.24994659260841701"/>
      </bottom>
      <diagonal/>
    </border>
    <border>
      <left/>
      <right/>
      <top style="dotted">
        <color theme="0" tint="-0.24994659260841701"/>
      </top>
      <bottom/>
      <diagonal/>
    </border>
    <border>
      <left/>
      <right/>
      <top style="dashed">
        <color theme="1" tint="0.499984740745262"/>
      </top>
      <bottom style="thin">
        <color theme="1" tint="0.499984740745262"/>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bottom style="thin">
        <color theme="1" tint="0.34998626667073579"/>
      </bottom>
      <diagonal/>
    </border>
    <border>
      <left/>
      <right/>
      <top/>
      <bottom style="thin">
        <color theme="1" tint="0.499984740745262"/>
      </bottom>
      <diagonal/>
    </border>
    <border>
      <left/>
      <right/>
      <top style="thin">
        <color theme="1" tint="0.14996795556505021"/>
      </top>
      <bottom/>
      <diagonal/>
    </border>
    <border>
      <left/>
      <right/>
      <top style="thin">
        <color theme="1" tint="0.14996795556505021"/>
      </top>
      <bottom style="thin">
        <color theme="1" tint="0.14996795556505021"/>
      </bottom>
      <diagonal/>
    </border>
    <border>
      <left style="thin">
        <color theme="1" tint="0.24994659260841701"/>
      </left>
      <right style="thin">
        <color theme="1" tint="0.24994659260841701"/>
      </right>
      <top style="thin">
        <color indexed="64"/>
      </top>
      <bottom/>
      <diagonal/>
    </border>
    <border>
      <left style="thin">
        <color theme="1" tint="0.24994659260841701"/>
      </left>
      <right style="thin">
        <color theme="1" tint="0.24994659260841701"/>
      </right>
      <top/>
      <bottom/>
      <diagonal/>
    </border>
    <border>
      <left style="thin">
        <color theme="1" tint="0.24994659260841701"/>
      </left>
      <right style="thin">
        <color theme="1" tint="0.24994659260841701"/>
      </right>
      <top/>
      <bottom style="thin">
        <color indexed="64"/>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indexed="64"/>
      </top>
      <bottom/>
      <diagonal/>
    </border>
    <border>
      <left/>
      <right/>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style="thin">
        <color theme="0" tint="-0.14996795556505021"/>
      </left>
      <right style="thin">
        <color theme="0" tint="-0.14996795556505021"/>
      </right>
      <top/>
      <bottom/>
      <diagonal/>
    </border>
    <border>
      <left style="thick">
        <color theme="0"/>
      </left>
      <right/>
      <top style="thick">
        <color theme="0"/>
      </top>
      <bottom style="thin">
        <color theme="0"/>
      </bottom>
      <diagonal/>
    </border>
    <border>
      <left style="thick">
        <color theme="0"/>
      </left>
      <right/>
      <top style="thin">
        <color theme="0"/>
      </top>
      <bottom style="thin">
        <color theme="0"/>
      </bottom>
      <diagonal/>
    </border>
    <border>
      <left style="thick">
        <color theme="0"/>
      </left>
      <right/>
      <top style="thin">
        <color theme="0"/>
      </top>
      <bottom style="thick">
        <color theme="0"/>
      </bottom>
      <diagonal/>
    </border>
    <border>
      <left/>
      <right/>
      <top style="thin">
        <color theme="0" tint="-0.24994659260841701"/>
      </top>
      <bottom style="thin">
        <color theme="0" tint="-0.24994659260841701"/>
      </bottom>
      <diagonal/>
    </border>
    <border>
      <left style="thin">
        <color theme="1" tint="0.24994659260841701"/>
      </left>
      <right style="thin">
        <color theme="1" tint="0.24994659260841701"/>
      </right>
      <top/>
      <bottom style="thin">
        <color theme="1" tint="0.24994659260841701"/>
      </bottom>
      <diagonal/>
    </border>
    <border>
      <left/>
      <right/>
      <top style="thin">
        <color theme="0" tint="-0.24994659260841701"/>
      </top>
      <bottom/>
      <diagonal/>
    </border>
    <border>
      <left/>
      <right/>
      <top style="thin">
        <color theme="1" tint="0.14996795556505021"/>
      </top>
      <bottom style="thin">
        <color indexed="64"/>
      </bottom>
      <diagonal/>
    </border>
    <border>
      <left/>
      <right/>
      <top/>
      <bottom style="thin">
        <color theme="0" tint="-0.24994659260841701"/>
      </bottom>
      <diagonal/>
    </border>
    <border>
      <left/>
      <right/>
      <top style="thin">
        <color theme="0" tint="-0.14996795556505021"/>
      </top>
      <bottom style="thin">
        <color theme="0" tint="-0.149937437055574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22"/>
      </left>
      <right style="hair">
        <color indexed="22"/>
      </right>
      <top/>
      <bottom style="dashed">
        <color theme="1" tint="0.34998626667073579"/>
      </bottom>
      <diagonal/>
    </border>
    <border>
      <left/>
      <right/>
      <top/>
      <bottom style="dashed">
        <color theme="1" tint="0.34998626667073579"/>
      </bottom>
      <diagonal/>
    </border>
    <border>
      <left style="hair">
        <color indexed="22"/>
      </left>
      <right style="hair">
        <color indexed="22"/>
      </right>
      <top style="dashed">
        <color theme="1" tint="0.34998626667073579"/>
      </top>
      <bottom style="dashed">
        <color theme="1" tint="0.34998626667073579"/>
      </bottom>
      <diagonal/>
    </border>
    <border>
      <left/>
      <right/>
      <top style="dashed">
        <color theme="1" tint="0.34998626667073579"/>
      </top>
      <bottom style="dashed">
        <color theme="1" tint="0.34998626667073579"/>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style="medium">
        <color indexed="64"/>
      </top>
      <bottom style="medium">
        <color indexed="64"/>
      </bottom>
      <diagonal/>
    </border>
    <border>
      <left/>
      <right/>
      <top/>
      <bottom style="thick">
        <color indexed="49"/>
      </bottom>
      <diagonal/>
    </border>
    <border>
      <left style="thin">
        <color indexed="64"/>
      </left>
      <right style="thin">
        <color indexed="64"/>
      </right>
      <top style="thin">
        <color indexed="64"/>
      </top>
      <bottom/>
      <diagonal/>
    </border>
    <border>
      <left/>
      <right/>
      <top/>
      <bottom style="thick">
        <color indexed="22"/>
      </bottom>
      <diagonal/>
    </border>
    <border>
      <left/>
      <right/>
      <top/>
      <bottom style="medium">
        <color indexed="49"/>
      </bottom>
      <diagonal/>
    </border>
    <border>
      <left/>
      <right/>
      <top style="double">
        <color indexed="64"/>
      </top>
      <bottom/>
      <diagonal/>
    </border>
    <border>
      <left/>
      <right/>
      <top/>
      <bottom style="double">
        <color indexed="52"/>
      </bottom>
      <diagonal/>
    </border>
    <border>
      <left style="thin">
        <color indexed="64"/>
      </left>
      <right style="thin">
        <color indexed="64"/>
      </right>
      <top/>
      <bottom/>
      <diagonal/>
    </border>
    <border>
      <left style="thick">
        <color indexed="64"/>
      </left>
      <right style="thin">
        <color indexed="64"/>
      </right>
      <top/>
      <bottom/>
      <diagonal/>
    </border>
    <border>
      <left style="thin">
        <color indexed="22"/>
      </left>
      <right style="thin">
        <color indexed="22"/>
      </right>
      <top style="thin">
        <color indexed="22"/>
      </top>
      <bottom style="thin">
        <color indexed="22"/>
      </bottom>
      <diagonal/>
    </border>
    <border>
      <left/>
      <right/>
      <top style="double">
        <color indexed="64"/>
      </top>
      <bottom style="thin">
        <color indexed="64"/>
      </bottom>
      <diagonal/>
    </border>
    <border>
      <left/>
      <right/>
      <top style="thin">
        <color indexed="49"/>
      </top>
      <bottom style="double">
        <color indexed="49"/>
      </bottom>
      <diagonal/>
    </border>
    <border>
      <left/>
      <right/>
      <top/>
      <bottom style="thick">
        <color indexed="62"/>
      </bottom>
      <diagonal/>
    </border>
    <border>
      <left/>
      <right/>
      <top/>
      <bottom style="medium">
        <color indexed="30"/>
      </bottom>
      <diagonal/>
    </border>
    <border>
      <left style="thin">
        <color indexed="55"/>
      </left>
      <right/>
      <top/>
      <bottom style="thin">
        <color indexed="55"/>
      </bottom>
      <diagonal/>
    </border>
    <border diagonalDown="1">
      <left/>
      <right style="double">
        <color theme="0"/>
      </right>
      <top/>
      <bottom style="thin">
        <color indexed="64"/>
      </bottom>
      <diagonal style="thick">
        <color theme="0"/>
      </diagonal>
    </border>
    <border>
      <left style="double">
        <color theme="0"/>
      </left>
      <right/>
      <top/>
      <bottom style="thin">
        <color indexed="64"/>
      </bottom>
      <diagonal/>
    </border>
    <border>
      <left style="medium">
        <color theme="0" tint="-4.9989318521683403E-2"/>
      </left>
      <right/>
      <top/>
      <bottom style="medium">
        <color theme="0" tint="-4.9989318521683403E-2"/>
      </bottom>
      <diagonal/>
    </border>
    <border>
      <left/>
      <right/>
      <top/>
      <bottom style="medium">
        <color theme="0"/>
      </bottom>
      <diagonal/>
    </border>
    <border>
      <left/>
      <right style="medium">
        <color theme="0" tint="-4.9989318521683403E-2"/>
      </right>
      <top/>
      <bottom style="medium">
        <color theme="0"/>
      </bottom>
      <diagonal/>
    </border>
    <border>
      <left style="medium">
        <color theme="0" tint="-4.9989318521683403E-2"/>
      </left>
      <right/>
      <top style="medium">
        <color theme="0" tint="-4.9989318521683403E-2"/>
      </top>
      <bottom style="medium">
        <color theme="0" tint="-4.9989318521683403E-2"/>
      </bottom>
      <diagonal/>
    </border>
    <border>
      <left/>
      <right/>
      <top style="medium">
        <color theme="0"/>
      </top>
      <bottom style="medium">
        <color theme="0" tint="-4.9989318521683403E-2"/>
      </bottom>
      <diagonal/>
    </border>
    <border>
      <left/>
      <right/>
      <top style="medium">
        <color theme="0" tint="-4.9989318521683403E-2"/>
      </top>
      <bottom style="medium">
        <color theme="0" tint="-4.9989318521683403E-2"/>
      </bottom>
      <diagonal/>
    </border>
    <border>
      <left/>
      <right style="medium">
        <color theme="0" tint="-4.9989318521683403E-2"/>
      </right>
      <top style="medium">
        <color theme="0"/>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s>
  <cellStyleXfs count="23287">
    <xf numFmtId="0" fontId="0" fillId="0" borderId="0"/>
    <xf numFmtId="164" fontId="2" fillId="0" borderId="0" applyFont="0" applyFill="0" applyBorder="0" applyAlignment="0" applyProtection="0"/>
    <xf numFmtId="9" fontId="2" fillId="0" borderId="0" applyFont="0" applyFill="0" applyBorder="0" applyAlignment="0" applyProtection="0"/>
    <xf numFmtId="0" fontId="9" fillId="0" borderId="0"/>
    <xf numFmtId="0" fontId="23" fillId="0" borderId="0" applyNumberFormat="0" applyFill="0" applyBorder="0" applyAlignment="0" applyProtection="0"/>
    <xf numFmtId="3" fontId="41" fillId="0" borderId="0" applyFont="0"/>
    <xf numFmtId="171" fontId="40" fillId="0" borderId="0" applyFont="0" applyFill="0" applyBorder="0" applyAlignment="0" applyProtection="0"/>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2" fontId="42" fillId="0" borderId="0">
      <alignment horizontal="left"/>
    </xf>
    <xf numFmtId="173" fontId="42" fillId="0" borderId="0" applyFont="0" applyFill="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2" fillId="33"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2" fillId="3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2" fillId="41"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2" fillId="45"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2" fillId="4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9"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2" fillId="53"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58" borderId="0" applyNumberFormat="0" applyBorder="0" applyAlignment="0" applyProtection="0"/>
    <xf numFmtId="172" fontId="43" fillId="60" borderId="0" applyNumberFormat="0" applyBorder="0" applyAlignment="0" applyProtection="0"/>
    <xf numFmtId="172" fontId="43" fillId="60" borderId="0" applyNumberFormat="0" applyBorder="0" applyAlignment="0" applyProtection="0"/>
    <xf numFmtId="172" fontId="43" fillId="60" borderId="0" applyNumberFormat="0" applyBorder="0" applyAlignment="0" applyProtection="0"/>
    <xf numFmtId="172" fontId="43" fillId="60" borderId="0" applyNumberFormat="0" applyBorder="0" applyAlignment="0" applyProtection="0"/>
    <xf numFmtId="172" fontId="43" fillId="60" borderId="0" applyNumberFormat="0" applyBorder="0" applyAlignment="0" applyProtection="0"/>
    <xf numFmtId="172" fontId="43" fillId="60" borderId="0" applyNumberFormat="0" applyBorder="0" applyAlignment="0" applyProtection="0"/>
    <xf numFmtId="172" fontId="43" fillId="60" borderId="0" applyNumberFormat="0" applyBorder="0" applyAlignment="0" applyProtection="0"/>
    <xf numFmtId="172" fontId="43" fillId="61" borderId="0" applyNumberFormat="0" applyBorder="0" applyAlignment="0" applyProtection="0"/>
    <xf numFmtId="172" fontId="43" fillId="61" borderId="0" applyNumberFormat="0" applyBorder="0" applyAlignment="0" applyProtection="0"/>
    <xf numFmtId="172" fontId="43" fillId="61" borderId="0" applyNumberFormat="0" applyBorder="0" applyAlignment="0" applyProtection="0"/>
    <xf numFmtId="172" fontId="43" fillId="61" borderId="0" applyNumberFormat="0" applyBorder="0" applyAlignment="0" applyProtection="0"/>
    <xf numFmtId="172" fontId="43" fillId="61" borderId="0" applyNumberFormat="0" applyBorder="0" applyAlignment="0" applyProtection="0"/>
    <xf numFmtId="172" fontId="43" fillId="61" borderId="0" applyNumberFormat="0" applyBorder="0" applyAlignment="0" applyProtection="0"/>
    <xf numFmtId="172" fontId="43" fillId="61" borderId="0" applyNumberFormat="0" applyBorder="0" applyAlignment="0" applyProtection="0"/>
    <xf numFmtId="172" fontId="43" fillId="62" borderId="0" applyNumberFormat="0" applyBorder="0" applyAlignment="0" applyProtection="0"/>
    <xf numFmtId="172" fontId="43" fillId="62" borderId="0" applyNumberFormat="0" applyBorder="0" applyAlignment="0" applyProtection="0"/>
    <xf numFmtId="172" fontId="43" fillId="62" borderId="0" applyNumberFormat="0" applyBorder="0" applyAlignment="0" applyProtection="0"/>
    <xf numFmtId="172" fontId="43" fillId="62" borderId="0" applyNumberFormat="0" applyBorder="0" applyAlignment="0" applyProtection="0"/>
    <xf numFmtId="172" fontId="43" fillId="62" borderId="0" applyNumberFormat="0" applyBorder="0" applyAlignment="0" applyProtection="0"/>
    <xf numFmtId="172" fontId="43" fillId="62" borderId="0" applyNumberFormat="0" applyBorder="0" applyAlignment="0" applyProtection="0"/>
    <xf numFmtId="172" fontId="43" fillId="62"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4" borderId="0" applyNumberFormat="0" applyBorder="0" applyAlignment="0" applyProtection="0"/>
    <xf numFmtId="172" fontId="43" fillId="64" borderId="0" applyNumberFormat="0" applyBorder="0" applyAlignment="0" applyProtection="0"/>
    <xf numFmtId="172" fontId="43" fillId="64" borderId="0" applyNumberFormat="0" applyBorder="0" applyAlignment="0" applyProtection="0"/>
    <xf numFmtId="172" fontId="43" fillId="64" borderId="0" applyNumberFormat="0" applyBorder="0" applyAlignment="0" applyProtection="0"/>
    <xf numFmtId="172" fontId="43" fillId="64" borderId="0" applyNumberFormat="0" applyBorder="0" applyAlignment="0" applyProtection="0"/>
    <xf numFmtId="172" fontId="43" fillId="64" borderId="0" applyNumberFormat="0" applyBorder="0" applyAlignment="0" applyProtection="0"/>
    <xf numFmtId="172" fontId="43" fillId="64"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43" fillId="56"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3"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37"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1"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5"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49"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2" fillId="53"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2" fillId="34"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2" fillId="38"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2" fillId="42"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2" fillId="46"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5"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2" fillId="50"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2" fillId="54"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6"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57" borderId="0" applyNumberFormat="0" applyBorder="0" applyAlignment="0" applyProtection="0"/>
    <xf numFmtId="172" fontId="43" fillId="68" borderId="0" applyNumberFormat="0" applyBorder="0" applyAlignment="0" applyProtection="0"/>
    <xf numFmtId="172" fontId="43" fillId="68" borderId="0" applyNumberFormat="0" applyBorder="0" applyAlignment="0" applyProtection="0"/>
    <xf numFmtId="172" fontId="43" fillId="68" borderId="0" applyNumberFormat="0" applyBorder="0" applyAlignment="0" applyProtection="0"/>
    <xf numFmtId="172" fontId="43" fillId="68" borderId="0" applyNumberFormat="0" applyBorder="0" applyAlignment="0" applyProtection="0"/>
    <xf numFmtId="172" fontId="43" fillId="68" borderId="0" applyNumberFormat="0" applyBorder="0" applyAlignment="0" applyProtection="0"/>
    <xf numFmtId="172" fontId="43" fillId="68" borderId="0" applyNumberFormat="0" applyBorder="0" applyAlignment="0" applyProtection="0"/>
    <xf numFmtId="172" fontId="43" fillId="68"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3"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7" borderId="0" applyNumberFormat="0" applyBorder="0" applyAlignment="0" applyProtection="0"/>
    <xf numFmtId="172" fontId="43" fillId="69" borderId="0" applyNumberFormat="0" applyBorder="0" applyAlignment="0" applyProtection="0"/>
    <xf numFmtId="172" fontId="43" fillId="69" borderId="0" applyNumberFormat="0" applyBorder="0" applyAlignment="0" applyProtection="0"/>
    <xf numFmtId="172" fontId="43" fillId="69" borderId="0" applyNumberFormat="0" applyBorder="0" applyAlignment="0" applyProtection="0"/>
    <xf numFmtId="172" fontId="43" fillId="69" borderId="0" applyNumberFormat="0" applyBorder="0" applyAlignment="0" applyProtection="0"/>
    <xf numFmtId="172" fontId="43" fillId="69" borderId="0" applyNumberFormat="0" applyBorder="0" applyAlignment="0" applyProtection="0"/>
    <xf numFmtId="172" fontId="43" fillId="69" borderId="0" applyNumberFormat="0" applyBorder="0" applyAlignment="0" applyProtection="0"/>
    <xf numFmtId="172" fontId="43" fillId="69"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4"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38"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2"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46"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0"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2" fillId="54"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35"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35" borderId="0" applyNumberFormat="0" applyBorder="0" applyAlignment="0" applyProtection="0"/>
    <xf numFmtId="172" fontId="4" fillId="35" borderId="0" applyNumberFormat="0" applyBorder="0" applyAlignment="0" applyProtection="0"/>
    <xf numFmtId="172" fontId="4" fillId="35" borderId="0" applyNumberFormat="0" applyBorder="0" applyAlignment="0" applyProtection="0"/>
    <xf numFmtId="172" fontId="4" fillId="35" borderId="0" applyNumberFormat="0" applyBorder="0" applyAlignment="0" applyProtection="0"/>
    <xf numFmtId="172" fontId="4" fillId="35" borderId="0" applyNumberFormat="0" applyBorder="0" applyAlignment="0" applyProtection="0"/>
    <xf numFmtId="172" fontId="4" fillId="35"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35"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 fillId="39"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 fillId="39" borderId="0" applyNumberFormat="0" applyBorder="0" applyAlignment="0" applyProtection="0"/>
    <xf numFmtId="172" fontId="4" fillId="39" borderId="0" applyNumberFormat="0" applyBorder="0" applyAlignment="0" applyProtection="0"/>
    <xf numFmtId="172" fontId="4" fillId="39" borderId="0" applyNumberFormat="0" applyBorder="0" applyAlignment="0" applyProtection="0"/>
    <xf numFmtId="172" fontId="4" fillId="39" borderId="0" applyNumberFormat="0" applyBorder="0" applyAlignment="0" applyProtection="0"/>
    <xf numFmtId="172" fontId="4" fillId="39" borderId="0" applyNumberFormat="0" applyBorder="0" applyAlignment="0" applyProtection="0"/>
    <xf numFmtId="172" fontId="4" fillId="39"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 fillId="39"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 fillId="43"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 fillId="43" borderId="0" applyNumberFormat="0" applyBorder="0" applyAlignment="0" applyProtection="0"/>
    <xf numFmtId="172" fontId="4" fillId="43" borderId="0" applyNumberFormat="0" applyBorder="0" applyAlignment="0" applyProtection="0"/>
    <xf numFmtId="172" fontId="4" fillId="43" borderId="0" applyNumberFormat="0" applyBorder="0" applyAlignment="0" applyProtection="0"/>
    <xf numFmtId="172" fontId="4" fillId="43" borderId="0" applyNumberFormat="0" applyBorder="0" applyAlignment="0" applyProtection="0"/>
    <xf numFmtId="172" fontId="4" fillId="43" borderId="0" applyNumberFormat="0" applyBorder="0" applyAlignment="0" applyProtection="0"/>
    <xf numFmtId="172" fontId="4" fillId="43"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 fillId="43"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6"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 fillId="47"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 fillId="47" borderId="0" applyNumberFormat="0" applyBorder="0" applyAlignment="0" applyProtection="0"/>
    <xf numFmtId="172" fontId="4" fillId="47" borderId="0" applyNumberFormat="0" applyBorder="0" applyAlignment="0" applyProtection="0"/>
    <xf numFmtId="172" fontId="4" fillId="47" borderId="0" applyNumberFormat="0" applyBorder="0" applyAlignment="0" applyProtection="0"/>
    <xf numFmtId="172" fontId="4" fillId="47" borderId="0" applyNumberFormat="0" applyBorder="0" applyAlignment="0" applyProtection="0"/>
    <xf numFmtId="172" fontId="4" fillId="47" borderId="0" applyNumberFormat="0" applyBorder="0" applyAlignment="0" applyProtection="0"/>
    <xf numFmtId="172" fontId="4" fillId="47"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 fillId="47"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65"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51"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51" borderId="0" applyNumberFormat="0" applyBorder="0" applyAlignment="0" applyProtection="0"/>
    <xf numFmtId="172" fontId="4" fillId="51" borderId="0" applyNumberFormat="0" applyBorder="0" applyAlignment="0" applyProtection="0"/>
    <xf numFmtId="172" fontId="4" fillId="51" borderId="0" applyNumberFormat="0" applyBorder="0" applyAlignment="0" applyProtection="0"/>
    <xf numFmtId="172" fontId="4" fillId="51" borderId="0" applyNumberFormat="0" applyBorder="0" applyAlignment="0" applyProtection="0"/>
    <xf numFmtId="172" fontId="4" fillId="51" borderId="0" applyNumberFormat="0" applyBorder="0" applyAlignment="0" applyProtection="0"/>
    <xf numFmtId="172" fontId="4" fillId="51"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51"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 fillId="55"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 fillId="55" borderId="0" applyNumberFormat="0" applyBorder="0" applyAlignment="0" applyProtection="0"/>
    <xf numFmtId="172" fontId="4" fillId="55" borderId="0" applyNumberFormat="0" applyBorder="0" applyAlignment="0" applyProtection="0"/>
    <xf numFmtId="172" fontId="4" fillId="55" borderId="0" applyNumberFormat="0" applyBorder="0" applyAlignment="0" applyProtection="0"/>
    <xf numFmtId="172" fontId="4" fillId="55" borderId="0" applyNumberFormat="0" applyBorder="0" applyAlignment="0" applyProtection="0"/>
    <xf numFmtId="172" fontId="4" fillId="55" borderId="0" applyNumberFormat="0" applyBorder="0" applyAlignment="0" applyProtection="0"/>
    <xf numFmtId="172" fontId="4" fillId="55"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 fillId="55"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71" borderId="0" applyNumberFormat="0" applyBorder="0" applyAlignment="0" applyProtection="0"/>
    <xf numFmtId="172" fontId="44" fillId="71" borderId="0" applyNumberFormat="0" applyBorder="0" applyAlignment="0" applyProtection="0"/>
    <xf numFmtId="172" fontId="44" fillId="71" borderId="0" applyNumberFormat="0" applyBorder="0" applyAlignment="0" applyProtection="0"/>
    <xf numFmtId="172" fontId="44" fillId="71" borderId="0" applyNumberFormat="0" applyBorder="0" applyAlignment="0" applyProtection="0"/>
    <xf numFmtId="172" fontId="44" fillId="71" borderId="0" applyNumberFormat="0" applyBorder="0" applyAlignment="0" applyProtection="0"/>
    <xf numFmtId="172" fontId="44" fillId="71" borderId="0" applyNumberFormat="0" applyBorder="0" applyAlignment="0" applyProtection="0"/>
    <xf numFmtId="172" fontId="44" fillId="71"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57" borderId="0" applyNumberFormat="0" applyBorder="0" applyAlignment="0" applyProtection="0"/>
    <xf numFmtId="172" fontId="44" fillId="68" borderId="0" applyNumberFormat="0" applyBorder="0" applyAlignment="0" applyProtection="0"/>
    <xf numFmtId="172" fontId="44" fillId="68" borderId="0" applyNumberFormat="0" applyBorder="0" applyAlignment="0" applyProtection="0"/>
    <xf numFmtId="172" fontId="44" fillId="68" borderId="0" applyNumberFormat="0" applyBorder="0" applyAlignment="0" applyProtection="0"/>
    <xf numFmtId="172" fontId="44" fillId="68" borderId="0" applyNumberFormat="0" applyBorder="0" applyAlignment="0" applyProtection="0"/>
    <xf numFmtId="172" fontId="44" fillId="68" borderId="0" applyNumberFormat="0" applyBorder="0" applyAlignment="0" applyProtection="0"/>
    <xf numFmtId="172" fontId="44" fillId="68" borderId="0" applyNumberFormat="0" applyBorder="0" applyAlignment="0" applyProtection="0"/>
    <xf numFmtId="172" fontId="44" fillId="68"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3" borderId="0" applyNumberFormat="0" applyBorder="0" applyAlignment="0" applyProtection="0"/>
    <xf numFmtId="172" fontId="44" fillId="73" borderId="0" applyNumberFormat="0" applyBorder="0" applyAlignment="0" applyProtection="0"/>
    <xf numFmtId="172" fontId="44" fillId="73" borderId="0" applyNumberFormat="0" applyBorder="0" applyAlignment="0" applyProtection="0"/>
    <xf numFmtId="172" fontId="44" fillId="73" borderId="0" applyNumberFormat="0" applyBorder="0" applyAlignment="0" applyProtection="0"/>
    <xf numFmtId="172" fontId="44" fillId="73" borderId="0" applyNumberFormat="0" applyBorder="0" applyAlignment="0" applyProtection="0"/>
    <xf numFmtId="172" fontId="44" fillId="73" borderId="0" applyNumberFormat="0" applyBorder="0" applyAlignment="0" applyProtection="0"/>
    <xf numFmtId="172" fontId="44" fillId="73"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32"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32" borderId="0" applyNumberFormat="0" applyBorder="0" applyAlignment="0" applyProtection="0"/>
    <xf numFmtId="172" fontId="4" fillId="32" borderId="0" applyNumberFormat="0" applyBorder="0" applyAlignment="0" applyProtection="0"/>
    <xf numFmtId="172" fontId="4" fillId="32" borderId="0" applyNumberFormat="0" applyBorder="0" applyAlignment="0" applyProtection="0"/>
    <xf numFmtId="172" fontId="4" fillId="32" borderId="0" applyNumberFormat="0" applyBorder="0" applyAlignment="0" applyProtection="0"/>
    <xf numFmtId="172" fontId="4" fillId="32" borderId="0" applyNumberFormat="0" applyBorder="0" applyAlignment="0" applyProtection="0"/>
    <xf numFmtId="172" fontId="4" fillId="32"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32"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 fillId="36"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 fillId="36" borderId="0" applyNumberFormat="0" applyBorder="0" applyAlignment="0" applyProtection="0"/>
    <xf numFmtId="172" fontId="4" fillId="36" borderId="0" applyNumberFormat="0" applyBorder="0" applyAlignment="0" applyProtection="0"/>
    <xf numFmtId="172" fontId="4" fillId="36" borderId="0" applyNumberFormat="0" applyBorder="0" applyAlignment="0" applyProtection="0"/>
    <xf numFmtId="172" fontId="4" fillId="36" borderId="0" applyNumberFormat="0" applyBorder="0" applyAlignment="0" applyProtection="0"/>
    <xf numFmtId="172" fontId="4" fillId="36" borderId="0" applyNumberFormat="0" applyBorder="0" applyAlignment="0" applyProtection="0"/>
    <xf numFmtId="172" fontId="4" fillId="36"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 fillId="36"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 fillId="40"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 fillId="40" borderId="0" applyNumberFormat="0" applyBorder="0" applyAlignment="0" applyProtection="0"/>
    <xf numFmtId="172" fontId="4" fillId="40" borderId="0" applyNumberFormat="0" applyBorder="0" applyAlignment="0" applyProtection="0"/>
    <xf numFmtId="172" fontId="4" fillId="40" borderId="0" applyNumberFormat="0" applyBorder="0" applyAlignment="0" applyProtection="0"/>
    <xf numFmtId="172" fontId="4" fillId="40" borderId="0" applyNumberFormat="0" applyBorder="0" applyAlignment="0" applyProtection="0"/>
    <xf numFmtId="172" fontId="4" fillId="40" borderId="0" applyNumberFormat="0" applyBorder="0" applyAlignment="0" applyProtection="0"/>
    <xf numFmtId="172" fontId="4" fillId="40"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 fillId="40"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 fillId="44"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 fillId="44" borderId="0" applyNumberFormat="0" applyBorder="0" applyAlignment="0" applyProtection="0"/>
    <xf numFmtId="172" fontId="4" fillId="44" borderId="0" applyNumberFormat="0" applyBorder="0" applyAlignment="0" applyProtection="0"/>
    <xf numFmtId="172" fontId="4" fillId="44" borderId="0" applyNumberFormat="0" applyBorder="0" applyAlignment="0" applyProtection="0"/>
    <xf numFmtId="172" fontId="4" fillId="44" borderId="0" applyNumberFormat="0" applyBorder="0" applyAlignment="0" applyProtection="0"/>
    <xf numFmtId="172" fontId="4" fillId="44" borderId="0" applyNumberFormat="0" applyBorder="0" applyAlignment="0" applyProtection="0"/>
    <xf numFmtId="172" fontId="4" fillId="44"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 fillId="44"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6"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48"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48" borderId="0" applyNumberFormat="0" applyBorder="0" applyAlignment="0" applyProtection="0"/>
    <xf numFmtId="172" fontId="4" fillId="48" borderId="0" applyNumberFormat="0" applyBorder="0" applyAlignment="0" applyProtection="0"/>
    <xf numFmtId="172" fontId="4" fillId="48" borderId="0" applyNumberFormat="0" applyBorder="0" applyAlignment="0" applyProtection="0"/>
    <xf numFmtId="172" fontId="4" fillId="48" borderId="0" applyNumberFormat="0" applyBorder="0" applyAlignment="0" applyProtection="0"/>
    <xf numFmtId="172" fontId="4" fillId="48" borderId="0" applyNumberFormat="0" applyBorder="0" applyAlignment="0" applyProtection="0"/>
    <xf numFmtId="172" fontId="4" fillId="48"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 fillId="48"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 fillId="52"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 fillId="52" borderId="0" applyNumberFormat="0" applyBorder="0" applyAlignment="0" applyProtection="0"/>
    <xf numFmtId="172" fontId="4" fillId="52" borderId="0" applyNumberFormat="0" applyBorder="0" applyAlignment="0" applyProtection="0"/>
    <xf numFmtId="172" fontId="4" fillId="52" borderId="0" applyNumberFormat="0" applyBorder="0" applyAlignment="0" applyProtection="0"/>
    <xf numFmtId="172" fontId="4" fillId="52" borderId="0" applyNumberFormat="0" applyBorder="0" applyAlignment="0" applyProtection="0"/>
    <xf numFmtId="172" fontId="4" fillId="52" borderId="0" applyNumberFormat="0" applyBorder="0" applyAlignment="0" applyProtection="0"/>
    <xf numFmtId="172" fontId="4" fillId="52"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 fillId="52"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4" fontId="45" fillId="0" borderId="8" applyFont="0" applyBorder="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41" fontId="45" fillId="0" borderId="0" applyFont="0"/>
    <xf numFmtId="174" fontId="46" fillId="0" borderId="0" applyFill="0" applyBorder="0"/>
    <xf numFmtId="174" fontId="46" fillId="0" borderId="0"/>
    <xf numFmtId="172" fontId="46" fillId="0" borderId="0" applyFill="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4" fontId="45" fillId="0" borderId="8" applyFont="0" applyBorder="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5" fontId="45" fillId="0" borderId="0"/>
    <xf numFmtId="172" fontId="45" fillId="0" borderId="8" applyFont="0" applyBorder="0"/>
    <xf numFmtId="172" fontId="44" fillId="78" borderId="0" applyNumberFormat="0" applyBorder="0" applyAlignment="0" applyProtection="0"/>
    <xf numFmtId="172" fontId="44" fillId="78" borderId="0" applyNumberFormat="0" applyBorder="0" applyAlignment="0" applyProtection="0"/>
    <xf numFmtId="172" fontId="44" fillId="78" borderId="0" applyNumberFormat="0" applyBorder="0" applyAlignment="0" applyProtection="0"/>
    <xf numFmtId="172" fontId="44" fillId="78" borderId="0" applyNumberFormat="0" applyBorder="0" applyAlignment="0" applyProtection="0"/>
    <xf numFmtId="172" fontId="44" fillId="78" borderId="0" applyNumberFormat="0" applyBorder="0" applyAlignment="0" applyProtection="0"/>
    <xf numFmtId="172" fontId="44" fillId="78" borderId="0" applyNumberFormat="0" applyBorder="0" applyAlignment="0" applyProtection="0"/>
    <xf numFmtId="172" fontId="44" fillId="78"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4"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5"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2"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0"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4" fillId="77" borderId="0" applyNumberFormat="0" applyBorder="0" applyAlignment="0" applyProtection="0"/>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172" fontId="47" fillId="0" borderId="0">
      <alignment horizontal="center" wrapText="1"/>
      <protection locked="0"/>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37" fontId="40" fillId="0" borderId="0" applyNumberFormat="0" applyBorder="0" applyAlignment="0" applyProtection="0">
      <alignment horizontal="center"/>
    </xf>
    <xf numFmtId="172" fontId="48" fillId="65" borderId="63" applyNumberFormat="0" applyAlignment="0" applyProtection="0"/>
    <xf numFmtId="172" fontId="48" fillId="65" borderId="63" applyNumberFormat="0" applyAlignment="0" applyProtection="0"/>
    <xf numFmtId="172" fontId="48" fillId="65" borderId="63" applyNumberFormat="0" applyAlignment="0" applyProtection="0"/>
    <xf numFmtId="172" fontId="48" fillId="65" borderId="63" applyNumberFormat="0" applyAlignment="0" applyProtection="0"/>
    <xf numFmtId="172" fontId="48" fillId="65" borderId="63" applyNumberFormat="0" applyAlignment="0" applyProtection="0"/>
    <xf numFmtId="172" fontId="48" fillId="65" borderId="63" applyNumberFormat="0" applyAlignment="0" applyProtection="0"/>
    <xf numFmtId="172" fontId="48" fillId="65" borderId="63" applyNumberFormat="0" applyAlignment="0" applyProtection="0"/>
    <xf numFmtId="172" fontId="49" fillId="79" borderId="0"/>
    <xf numFmtId="172" fontId="49" fillId="79" borderId="0"/>
    <xf numFmtId="172" fontId="49" fillId="79" borderId="0"/>
    <xf numFmtId="172" fontId="49" fillId="79" borderId="0"/>
    <xf numFmtId="172" fontId="49" fillId="79" borderId="0"/>
    <xf numFmtId="172" fontId="49" fillId="79" borderId="0"/>
    <xf numFmtId="172" fontId="49" fillId="79" borderId="0"/>
    <xf numFmtId="172" fontId="49" fillId="79" borderId="0"/>
    <xf numFmtId="172" fontId="49" fillId="79" borderId="0"/>
    <xf numFmtId="172" fontId="49" fillId="79" borderId="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32" fillId="26"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32" fillId="26" borderId="0" applyNumberFormat="0" applyBorder="0" applyAlignment="0" applyProtection="0"/>
    <xf numFmtId="172" fontId="32" fillId="26" borderId="0" applyNumberFormat="0" applyBorder="0" applyAlignment="0" applyProtection="0"/>
    <xf numFmtId="172" fontId="32" fillId="26" borderId="0" applyNumberFormat="0" applyBorder="0" applyAlignment="0" applyProtection="0"/>
    <xf numFmtId="172" fontId="32" fillId="26" borderId="0" applyNumberFormat="0" applyBorder="0" applyAlignment="0" applyProtection="0"/>
    <xf numFmtId="172" fontId="32" fillId="26" borderId="0" applyNumberFormat="0" applyBorder="0" applyAlignment="0" applyProtection="0"/>
    <xf numFmtId="172" fontId="32" fillId="26"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32" fillId="26"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0" fillId="61" borderId="0" applyNumberFormat="0" applyBorder="0" applyAlignment="0" applyProtection="0"/>
    <xf numFmtId="172" fontId="51" fillId="65" borderId="64" applyNumberFormat="0" applyAlignment="0" applyProtection="0"/>
    <xf numFmtId="172" fontId="51" fillId="65" borderId="64" applyNumberFormat="0" applyAlignment="0" applyProtection="0"/>
    <xf numFmtId="172" fontId="51" fillId="65" borderId="64" applyNumberFormat="0" applyAlignment="0" applyProtection="0"/>
    <xf numFmtId="172" fontId="51" fillId="65" borderId="64" applyNumberFormat="0" applyAlignment="0" applyProtection="0"/>
    <xf numFmtId="172" fontId="51" fillId="65" borderId="64" applyNumberFormat="0" applyAlignment="0" applyProtection="0"/>
    <xf numFmtId="172" fontId="51" fillId="65" borderId="64" applyNumberFormat="0" applyAlignment="0" applyProtection="0"/>
    <xf numFmtId="172" fontId="51" fillId="65" borderId="64" applyNumberFormat="0" applyAlignment="0" applyProtection="0"/>
    <xf numFmtId="41" fontId="52" fillId="0" borderId="0" applyNumberFormat="0" applyFill="0" applyBorder="0" applyAlignment="0" applyProtection="0"/>
    <xf numFmtId="176" fontId="45" fillId="0" borderId="0" applyNumberFormat="0" applyBorder="0">
      <alignment horizontal="center"/>
    </xf>
    <xf numFmtId="172" fontId="46" fillId="0" borderId="0" applyFont="0" applyBorder="0">
      <alignment horizontal="center"/>
    </xf>
    <xf numFmtId="172" fontId="46" fillId="0" borderId="0" applyFont="0" applyBorder="0">
      <alignment horizontal="center"/>
    </xf>
    <xf numFmtId="172" fontId="46" fillId="0" borderId="0" applyFont="0" applyBorder="0">
      <alignment horizontal="center"/>
    </xf>
    <xf numFmtId="172" fontId="46" fillId="0" borderId="0" applyFont="0" applyBorder="0">
      <alignment horizontal="center"/>
    </xf>
    <xf numFmtId="172" fontId="46" fillId="0" borderId="0" applyFont="0" applyBorder="0">
      <alignment horizontal="center"/>
    </xf>
    <xf numFmtId="172" fontId="46" fillId="0" borderId="0" applyFont="0" applyBorder="0">
      <alignment horizontal="center"/>
    </xf>
    <xf numFmtId="172" fontId="46" fillId="0" borderId="0" applyFont="0" applyBorder="0">
      <alignment horizontal="center"/>
    </xf>
    <xf numFmtId="172" fontId="46" fillId="0" borderId="0" applyFont="0" applyBorder="0">
      <alignment horizontal="center"/>
    </xf>
    <xf numFmtId="172" fontId="46" fillId="0" borderId="0" applyFont="0" applyBorder="0">
      <alignment horizontal="center"/>
    </xf>
    <xf numFmtId="172" fontId="46" fillId="0" borderId="0" applyFon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76" fontId="45" fillId="0" borderId="0" applyNumberFormat="0" applyBorder="0">
      <alignment horizontal="center"/>
    </xf>
    <xf numFmtId="166" fontId="53" fillId="0" borderId="0" applyFill="0" applyBorder="0" applyAlignment="0" applyProtection="0">
      <protection locked="0"/>
    </xf>
    <xf numFmtId="2" fontId="54" fillId="0" borderId="0">
      <alignment horizontal="right"/>
      <protection locked="0"/>
    </xf>
    <xf numFmtId="177" fontId="55" fillId="0" borderId="0" applyFill="0" applyBorder="0" applyAlignment="0" applyProtection="0">
      <protection locked="0"/>
    </xf>
    <xf numFmtId="3" fontId="54" fillId="0" borderId="0" applyFill="0" applyBorder="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36" fillId="29" borderId="53"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36" fillId="29" borderId="53" applyNumberFormat="0" applyAlignment="0" applyProtection="0"/>
    <xf numFmtId="172" fontId="36" fillId="29" borderId="53" applyNumberFormat="0" applyAlignment="0" applyProtection="0"/>
    <xf numFmtId="172" fontId="36" fillId="29" borderId="53" applyNumberFormat="0" applyAlignment="0" applyProtection="0"/>
    <xf numFmtId="172" fontId="36" fillId="29" borderId="53" applyNumberFormat="0" applyAlignment="0" applyProtection="0"/>
    <xf numFmtId="172" fontId="36" fillId="29" borderId="53" applyNumberFormat="0" applyAlignment="0" applyProtection="0"/>
    <xf numFmtId="172" fontId="36" fillId="29" borderId="53"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36" fillId="29" borderId="53"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2" fontId="51" fillId="80" borderId="64" applyNumberFormat="0" applyAlignment="0" applyProtection="0"/>
    <xf numFmtId="178" fontId="42" fillId="0" borderId="0" applyFont="0" applyFill="0" applyBorder="0" applyAlignment="0" applyProtection="0"/>
    <xf numFmtId="179" fontId="40" fillId="0" borderId="0" applyFont="0" applyFill="0" applyBorder="0" applyAlignment="0" applyProtection="0"/>
    <xf numFmtId="40" fontId="56" fillId="0" borderId="0" applyFont="0" applyFill="0" applyBorder="0" applyAlignment="0" applyProtection="0"/>
    <xf numFmtId="180" fontId="40" fillId="0" borderId="0" applyFont="0" applyFill="0" applyBorder="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25" fillId="30" borderId="56"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25" fillId="30" borderId="56" applyNumberFormat="0" applyAlignment="0" applyProtection="0"/>
    <xf numFmtId="172" fontId="25" fillId="30" borderId="56" applyNumberFormat="0" applyAlignment="0" applyProtection="0"/>
    <xf numFmtId="172" fontId="25" fillId="30" borderId="56" applyNumberFormat="0" applyAlignment="0" applyProtection="0"/>
    <xf numFmtId="172" fontId="25" fillId="30" borderId="56" applyNumberFormat="0" applyAlignment="0" applyProtection="0"/>
    <xf numFmtId="172" fontId="25" fillId="30" borderId="56" applyNumberFormat="0" applyAlignment="0" applyProtection="0"/>
    <xf numFmtId="172" fontId="25" fillId="30" borderId="56"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25" fillId="30" borderId="56"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81" fontId="58" fillId="0" borderId="0" applyFont="0" applyFill="0" applyBorder="0" applyAlignment="0" applyProtection="0"/>
    <xf numFmtId="182" fontId="59" fillId="0" borderId="0" applyFont="0" applyFill="0" applyBorder="0" applyAlignment="0" applyProtection="0"/>
    <xf numFmtId="180"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43" fontId="6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4" fontId="40" fillId="0" borderId="0" applyFont="0" applyFill="0" applyBorder="0" applyAlignment="0" applyProtection="0"/>
    <xf numFmtId="185" fontId="43" fillId="0" borderId="0"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6"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7" fontId="40" fillId="0" borderId="11"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3" fontId="9" fillId="0" borderId="0" applyFont="0" applyFill="0" applyBorder="0" applyAlignment="0" applyProtection="0"/>
    <xf numFmtId="172" fontId="61" fillId="56" borderId="64" applyNumberFormat="0" applyAlignment="0" applyProtection="0"/>
    <xf numFmtId="172" fontId="61" fillId="56" borderId="64" applyNumberFormat="0" applyAlignment="0" applyProtection="0"/>
    <xf numFmtId="172" fontId="61" fillId="56" borderId="64" applyNumberFormat="0" applyAlignment="0" applyProtection="0"/>
    <xf numFmtId="172" fontId="61" fillId="56" borderId="64" applyNumberFormat="0" applyAlignment="0" applyProtection="0"/>
    <xf numFmtId="172" fontId="61" fillId="56" borderId="64" applyNumberFormat="0" applyAlignment="0" applyProtection="0"/>
    <xf numFmtId="172" fontId="61" fillId="56" borderId="64" applyNumberFormat="0" applyAlignment="0" applyProtection="0"/>
    <xf numFmtId="172" fontId="61" fillId="56" borderId="64" applyNumberFormat="0" applyAlignment="0" applyProtection="0"/>
    <xf numFmtId="172" fontId="62" fillId="0" borderId="66" applyNumberFormat="0" applyFill="0" applyAlignment="0" applyProtection="0"/>
    <xf numFmtId="172" fontId="62" fillId="0" borderId="66" applyNumberFormat="0" applyFill="0" applyAlignment="0" applyProtection="0"/>
    <xf numFmtId="172" fontId="62" fillId="0" borderId="66" applyNumberFormat="0" applyFill="0" applyAlignment="0" applyProtection="0"/>
    <xf numFmtId="172" fontId="62" fillId="0" borderId="66" applyNumberFormat="0" applyFill="0" applyAlignment="0" applyProtection="0"/>
    <xf numFmtId="172" fontId="62" fillId="0" borderId="66" applyNumberFormat="0" applyFill="0" applyAlignment="0" applyProtection="0"/>
    <xf numFmtId="172" fontId="62" fillId="0" borderId="66" applyNumberFormat="0" applyFill="0" applyAlignment="0" applyProtection="0"/>
    <xf numFmtId="172" fontId="62" fillId="0" borderId="66" applyNumberFormat="0" applyFill="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59"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59" fillId="0" borderId="0" applyFont="0" applyFill="0" applyBorder="0" applyAlignment="0" applyProtection="0"/>
    <xf numFmtId="172" fontId="59" fillId="0" borderId="0" applyFont="0" applyFill="0" applyBorder="0" applyAlignment="0" applyProtection="0"/>
    <xf numFmtId="172" fontId="59"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59" fillId="0" borderId="0" applyFont="0" applyFill="0" applyBorder="0" applyAlignment="0" applyProtection="0"/>
    <xf numFmtId="172" fontId="59" fillId="0" borderId="0" applyFont="0" applyFill="0" applyBorder="0" applyAlignment="0" applyProtection="0"/>
    <xf numFmtId="172" fontId="59"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59" fillId="0" borderId="0" applyFont="0" applyFill="0" applyBorder="0" applyAlignment="0" applyProtection="0"/>
    <xf numFmtId="172" fontId="59" fillId="0" borderId="0" applyFont="0" applyFill="0" applyBorder="0" applyAlignment="0" applyProtection="0"/>
    <xf numFmtId="172" fontId="59"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42" fillId="0" borderId="0" applyFon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39"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39" fillId="0" borderId="0" applyNumberFormat="0" applyFill="0" applyBorder="0" applyAlignment="0" applyProtection="0"/>
    <xf numFmtId="172" fontId="39" fillId="0" borderId="0" applyNumberFormat="0" applyFill="0" applyBorder="0" applyAlignment="0" applyProtection="0"/>
    <xf numFmtId="172" fontId="39" fillId="0" borderId="0" applyNumberFormat="0" applyFill="0" applyBorder="0" applyAlignment="0" applyProtection="0"/>
    <xf numFmtId="172" fontId="39" fillId="0" borderId="0" applyNumberFormat="0" applyFill="0" applyBorder="0" applyAlignment="0" applyProtection="0"/>
    <xf numFmtId="172" fontId="39" fillId="0" borderId="0" applyNumberFormat="0" applyFill="0" applyBorder="0" applyAlignment="0" applyProtection="0"/>
    <xf numFmtId="172" fontId="39"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39"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3" fillId="0" borderId="0" applyNumberFormat="0" applyFill="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31" fillId="25"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31" fillId="25" borderId="0" applyNumberFormat="0" applyBorder="0" applyAlignment="0" applyProtection="0"/>
    <xf numFmtId="172" fontId="31" fillId="25" borderId="0" applyNumberFormat="0" applyBorder="0" applyAlignment="0" applyProtection="0"/>
    <xf numFmtId="172" fontId="31" fillId="25" borderId="0" applyNumberFormat="0" applyBorder="0" applyAlignment="0" applyProtection="0"/>
    <xf numFmtId="172" fontId="31" fillId="25" borderId="0" applyNumberFormat="0" applyBorder="0" applyAlignment="0" applyProtection="0"/>
    <xf numFmtId="172" fontId="31" fillId="25" borderId="0" applyNumberFormat="0" applyBorder="0" applyAlignment="0" applyProtection="0"/>
    <xf numFmtId="172" fontId="31" fillId="25"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31" fillId="25"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5" fillId="82" borderId="9" applyFill="0" applyBorder="0" applyAlignment="0" applyProtection="0">
      <alignment horizontal="left"/>
    </xf>
    <xf numFmtId="172" fontId="65" fillId="82" borderId="9" applyFill="0" applyBorder="0" applyAlignment="0" applyProtection="0">
      <alignment horizontal="left"/>
    </xf>
    <xf numFmtId="172" fontId="65" fillId="82" borderId="9" applyFill="0" applyBorder="0" applyAlignment="0" applyProtection="0">
      <alignment horizontal="left"/>
    </xf>
    <xf numFmtId="172" fontId="65" fillId="82" borderId="9" applyFill="0" applyBorder="0" applyAlignment="0" applyProtection="0">
      <alignment horizontal="left"/>
    </xf>
    <xf numFmtId="172" fontId="65" fillId="82" borderId="9" applyFill="0" applyBorder="0" applyAlignment="0" applyProtection="0">
      <alignment horizontal="left"/>
    </xf>
    <xf numFmtId="172" fontId="65" fillId="82" borderId="9" applyFill="0" applyBorder="0" applyAlignment="0" applyProtection="0">
      <alignment horizontal="left"/>
    </xf>
    <xf numFmtId="172" fontId="65" fillId="82" borderId="9" applyFill="0" applyBorder="0" applyAlignment="0" applyProtection="0">
      <alignment horizontal="left"/>
    </xf>
    <xf numFmtId="172" fontId="65" fillId="82" borderId="9" applyFill="0" applyBorder="0" applyAlignment="0" applyProtection="0">
      <alignment horizontal="left"/>
    </xf>
    <xf numFmtId="172" fontId="65" fillId="82" borderId="9" applyFill="0" applyBorder="0" applyAlignment="0" applyProtection="0">
      <alignment horizontal="left"/>
    </xf>
    <xf numFmtId="172" fontId="65" fillId="82" borderId="9" applyFill="0" applyBorder="0" applyAlignment="0" applyProtection="0">
      <alignment horizontal="left"/>
    </xf>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64" fillId="62" borderId="0" applyNumberFormat="0" applyBorder="0" applyAlignment="0" applyProtection="0"/>
    <xf numFmtId="172" fontId="46" fillId="0" borderId="67" applyNumberFormat="0" applyAlignment="0" applyProtection="0">
      <alignment horizontal="left" vertical="center"/>
    </xf>
    <xf numFmtId="172" fontId="46" fillId="0" borderId="67" applyNumberFormat="0" applyAlignment="0" applyProtection="0">
      <alignment horizontal="left" vertical="center"/>
    </xf>
    <xf numFmtId="172" fontId="46" fillId="0" borderId="67" applyNumberFormat="0" applyAlignment="0" applyProtection="0">
      <alignment horizontal="left" vertical="center"/>
    </xf>
    <xf numFmtId="172" fontId="46" fillId="0" borderId="67" applyNumberFormat="0" applyAlignment="0" applyProtection="0">
      <alignment horizontal="left" vertical="center"/>
    </xf>
    <xf numFmtId="172" fontId="46" fillId="0" borderId="67" applyNumberFormat="0" applyAlignment="0" applyProtection="0">
      <alignment horizontal="left" vertical="center"/>
    </xf>
    <xf numFmtId="172" fontId="46" fillId="0" borderId="67" applyNumberFormat="0" applyAlignment="0" applyProtection="0">
      <alignment horizontal="left" vertical="center"/>
    </xf>
    <xf numFmtId="172" fontId="46" fillId="0" borderId="67" applyNumberFormat="0" applyAlignment="0" applyProtection="0">
      <alignment horizontal="left" vertical="center"/>
    </xf>
    <xf numFmtId="172" fontId="46" fillId="0" borderId="67" applyNumberFormat="0" applyAlignment="0" applyProtection="0">
      <alignment horizontal="left" vertical="center"/>
    </xf>
    <xf numFmtId="172" fontId="46" fillId="0" borderId="67" applyNumberFormat="0" applyAlignment="0" applyProtection="0">
      <alignment horizontal="left" vertical="center"/>
    </xf>
    <xf numFmtId="172" fontId="46" fillId="0" borderId="67" applyNumberFormat="0" applyAlignment="0" applyProtection="0">
      <alignment horizontal="left" vertical="center"/>
    </xf>
    <xf numFmtId="172" fontId="46" fillId="0" borderId="16">
      <alignment horizontal="left" vertical="center"/>
    </xf>
    <xf numFmtId="172" fontId="46" fillId="0" borderId="16">
      <alignment horizontal="left" vertical="center"/>
    </xf>
    <xf numFmtId="172" fontId="46" fillId="0" borderId="16">
      <alignment horizontal="left" vertical="center"/>
    </xf>
    <xf numFmtId="172" fontId="46" fillId="0" borderId="16">
      <alignment horizontal="left" vertical="center"/>
    </xf>
    <xf numFmtId="172" fontId="46" fillId="0" borderId="16">
      <alignment horizontal="left" vertical="center"/>
    </xf>
    <xf numFmtId="172" fontId="46" fillId="0" borderId="16">
      <alignment horizontal="left" vertical="center"/>
    </xf>
    <xf numFmtId="172" fontId="46" fillId="0" borderId="16">
      <alignment horizontal="left" vertical="center"/>
    </xf>
    <xf numFmtId="172" fontId="46" fillId="0" borderId="16">
      <alignment horizontal="left" vertical="center"/>
    </xf>
    <xf numFmtId="172" fontId="46" fillId="0" borderId="16">
      <alignment horizontal="left" vertical="center"/>
    </xf>
    <xf numFmtId="172" fontId="46" fillId="0" borderId="16">
      <alignment horizontal="left" vertical="center"/>
    </xf>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28" fillId="0" borderId="50"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28" fillId="0" borderId="50" applyNumberFormat="0" applyFill="0" applyAlignment="0" applyProtection="0"/>
    <xf numFmtId="172" fontId="28" fillId="0" borderId="50" applyNumberFormat="0" applyFill="0" applyAlignment="0" applyProtection="0"/>
    <xf numFmtId="172" fontId="28" fillId="0" borderId="50" applyNumberFormat="0" applyFill="0" applyAlignment="0" applyProtection="0"/>
    <xf numFmtId="172" fontId="28" fillId="0" borderId="50" applyNumberFormat="0" applyFill="0" applyAlignment="0" applyProtection="0"/>
    <xf numFmtId="172" fontId="28" fillId="0" borderId="50" applyNumberFormat="0" applyFill="0" applyAlignment="0" applyProtection="0"/>
    <xf numFmtId="172" fontId="28" fillId="0" borderId="50"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28" fillId="0" borderId="50"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6" fillId="0" borderId="68" applyNumberFormat="0" applyFill="0" applyAlignment="0" applyProtection="0"/>
    <xf numFmtId="172" fontId="67" fillId="83" borderId="69" applyNumberFormat="0" applyFill="0" applyBorder="0" applyAlignment="0" applyProtection="0"/>
    <xf numFmtId="172" fontId="67" fillId="83" borderId="69" applyNumberFormat="0" applyFill="0" applyBorder="0" applyAlignment="0" applyProtection="0"/>
    <xf numFmtId="172" fontId="67" fillId="83" borderId="69" applyNumberFormat="0" applyFill="0" applyBorder="0" applyAlignment="0" applyProtection="0"/>
    <xf numFmtId="172" fontId="67" fillId="83" borderId="69" applyNumberFormat="0" applyFill="0" applyBorder="0" applyAlignment="0" applyProtection="0"/>
    <xf numFmtId="172" fontId="67" fillId="83" borderId="69" applyNumberFormat="0" applyFill="0" applyBorder="0" applyAlignment="0" applyProtection="0"/>
    <xf numFmtId="172" fontId="67" fillId="83" borderId="69" applyNumberFormat="0" applyFill="0" applyBorder="0" applyAlignment="0" applyProtection="0"/>
    <xf numFmtId="172" fontId="67" fillId="83" borderId="69" applyNumberFormat="0" applyFill="0" applyBorder="0" applyAlignment="0" applyProtection="0"/>
    <xf numFmtId="172" fontId="67" fillId="83" borderId="69" applyNumberFormat="0" applyFill="0" applyBorder="0" applyAlignment="0" applyProtection="0"/>
    <xf numFmtId="172" fontId="67" fillId="83" borderId="69" applyNumberFormat="0" applyFill="0" applyBorder="0" applyAlignment="0" applyProtection="0"/>
    <xf numFmtId="172" fontId="67" fillId="83" borderId="69" applyNumberFormat="0" applyFill="0" applyBorder="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29" fillId="0" borderId="51"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29" fillId="0" borderId="51" applyNumberFormat="0" applyFill="0" applyAlignment="0" applyProtection="0"/>
    <xf numFmtId="172" fontId="29" fillId="0" borderId="51" applyNumberFormat="0" applyFill="0" applyAlignment="0" applyProtection="0"/>
    <xf numFmtId="172" fontId="29" fillId="0" borderId="51" applyNumberFormat="0" applyFill="0" applyAlignment="0" applyProtection="0"/>
    <xf numFmtId="172" fontId="29" fillId="0" borderId="51" applyNumberFormat="0" applyFill="0" applyAlignment="0" applyProtection="0"/>
    <xf numFmtId="172" fontId="29" fillId="0" borderId="51" applyNumberFormat="0" applyFill="0" applyAlignment="0" applyProtection="0"/>
    <xf numFmtId="172" fontId="29" fillId="0" borderId="51"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29" fillId="0" borderId="51"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8" fillId="0" borderId="70"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30" fillId="0" borderId="52"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30" fillId="0" borderId="52" applyNumberFormat="0" applyFill="0" applyAlignment="0" applyProtection="0"/>
    <xf numFmtId="172" fontId="30" fillId="0" borderId="52" applyNumberFormat="0" applyFill="0" applyAlignment="0" applyProtection="0"/>
    <xf numFmtId="172" fontId="30" fillId="0" borderId="52" applyNumberFormat="0" applyFill="0" applyAlignment="0" applyProtection="0"/>
    <xf numFmtId="172" fontId="30" fillId="0" borderId="52" applyNumberFormat="0" applyFill="0" applyAlignment="0" applyProtection="0"/>
    <xf numFmtId="172" fontId="30" fillId="0" borderId="52" applyNumberFormat="0" applyFill="0" applyAlignment="0" applyProtection="0"/>
    <xf numFmtId="172" fontId="30" fillId="0" borderId="52"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30" fillId="0" borderId="52"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71" applyNumberFormat="0" applyFill="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30"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30" fillId="0" borderId="0" applyNumberFormat="0" applyFill="0" applyBorder="0" applyAlignment="0" applyProtection="0"/>
    <xf numFmtId="172" fontId="30" fillId="0" borderId="0" applyNumberFormat="0" applyFill="0" applyBorder="0" applyAlignment="0" applyProtection="0"/>
    <xf numFmtId="172" fontId="30" fillId="0" borderId="0" applyNumberFormat="0" applyFill="0" applyBorder="0" applyAlignment="0" applyProtection="0"/>
    <xf numFmtId="172" fontId="30" fillId="0" borderId="0" applyNumberFormat="0" applyFill="0" applyBorder="0" applyAlignment="0" applyProtection="0"/>
    <xf numFmtId="172" fontId="30" fillId="0" borderId="0" applyNumberFormat="0" applyFill="0" applyBorder="0" applyAlignment="0" applyProtection="0"/>
    <xf numFmtId="172" fontId="30"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30"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69" fillId="0" borderId="0" applyNumberFormat="0" applyFill="0" applyBorder="0" applyAlignment="0" applyProtection="0"/>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0"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1" fillId="0" borderId="0" applyNumberFormat="0" applyFill="0" applyBorder="0" applyAlignment="0" applyProtection="0">
      <alignment vertical="top"/>
      <protection locked="0"/>
    </xf>
    <xf numFmtId="172" fontId="72" fillId="0" borderId="72" applyFill="0" applyBorder="0" applyProtection="0">
      <protection locked="0"/>
    </xf>
    <xf numFmtId="172" fontId="72" fillId="0" borderId="72" applyFill="0" applyBorder="0" applyProtection="0">
      <protection locked="0"/>
    </xf>
    <xf numFmtId="172" fontId="72" fillId="0" borderId="72" applyFill="0" applyBorder="0" applyProtection="0">
      <protection locked="0"/>
    </xf>
    <xf numFmtId="172" fontId="72" fillId="0" borderId="72" applyFill="0" applyBorder="0" applyProtection="0">
      <protection locked="0"/>
    </xf>
    <xf numFmtId="172" fontId="72" fillId="0" borderId="72" applyFill="0" applyBorder="0" applyProtection="0">
      <protection locked="0"/>
    </xf>
    <xf numFmtId="172" fontId="72" fillId="0" borderId="72" applyFill="0" applyBorder="0" applyProtection="0">
      <protection locked="0"/>
    </xf>
    <xf numFmtId="172" fontId="72" fillId="0" borderId="72" applyFill="0" applyBorder="0" applyProtection="0">
      <protection locked="0"/>
    </xf>
    <xf numFmtId="172" fontId="72" fillId="0" borderId="72" applyFill="0" applyBorder="0" applyProtection="0">
      <protection locked="0"/>
    </xf>
    <xf numFmtId="172" fontId="72" fillId="0" borderId="72" applyFill="0" applyBorder="0" applyProtection="0">
      <protection locked="0"/>
    </xf>
    <xf numFmtId="172" fontId="72" fillId="0" borderId="72" applyFill="0" applyBorder="0" applyProtection="0">
      <protection locked="0"/>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61" fillId="66" borderId="64" applyNumberFormat="0" applyAlignment="0" applyProtection="0"/>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61" fillId="66" borderId="64" applyNumberFormat="0" applyAlignment="0" applyProtection="0"/>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61" fillId="66" borderId="64" applyNumberFormat="0" applyAlignment="0" applyProtection="0"/>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61" fillId="66" borderId="64" applyNumberFormat="0" applyAlignment="0" applyProtection="0"/>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34" fillId="28" borderId="53"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34" fillId="28" borderId="53" applyNumberFormat="0" applyAlignment="0" applyProtection="0"/>
    <xf numFmtId="172" fontId="34" fillId="28" borderId="53" applyNumberFormat="0" applyAlignment="0" applyProtection="0"/>
    <xf numFmtId="172" fontId="34" fillId="28" borderId="53" applyNumberFormat="0" applyAlignment="0" applyProtection="0"/>
    <xf numFmtId="172" fontId="34" fillId="28" borderId="53" applyNumberFormat="0" applyAlignment="0" applyProtection="0"/>
    <xf numFmtId="172" fontId="34" fillId="28" borderId="53" applyNumberFormat="0" applyAlignment="0" applyProtection="0"/>
    <xf numFmtId="172" fontId="34" fillId="28" borderId="53"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34" fillId="28" borderId="53"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73" fillId="0" borderId="0" applyNumberFormat="0" applyFill="0" applyBorder="0" applyAlignment="0" applyProtection="0">
      <alignment horizontal="center"/>
    </xf>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72" fontId="61" fillId="66" borderId="64" applyNumberFormat="0" applyAlignment="0" applyProtection="0"/>
    <xf numFmtId="168" fontId="74" fillId="84" borderId="0"/>
    <xf numFmtId="1" fontId="75" fillId="0" borderId="0" applyFont="0" applyBorder="0"/>
    <xf numFmtId="172" fontId="76" fillId="0" borderId="0" applyFill="0" applyBorder="0" applyProtection="0">
      <alignment horizontal="left" vertical="center"/>
    </xf>
    <xf numFmtId="172" fontId="76" fillId="0" borderId="0" applyFill="0" applyBorder="0" applyProtection="0">
      <alignment horizontal="left" vertical="center"/>
    </xf>
    <xf numFmtId="172" fontId="76" fillId="0" borderId="0" applyFill="0" applyBorder="0" applyProtection="0">
      <alignment horizontal="left" vertical="center"/>
    </xf>
    <xf numFmtId="172" fontId="76" fillId="0" borderId="0" applyFill="0" applyBorder="0" applyProtection="0">
      <alignment horizontal="left" vertical="center"/>
    </xf>
    <xf numFmtId="172" fontId="76" fillId="0" borderId="0" applyFill="0" applyBorder="0" applyProtection="0">
      <alignment horizontal="left" vertical="center"/>
    </xf>
    <xf numFmtId="172" fontId="76" fillId="0" borderId="0" applyFill="0" applyBorder="0" applyProtection="0">
      <alignment horizontal="left" vertical="center"/>
    </xf>
    <xf numFmtId="172" fontId="76" fillId="0" borderId="0" applyFill="0" applyBorder="0" applyProtection="0">
      <alignment horizontal="left" vertical="center"/>
    </xf>
    <xf numFmtId="172" fontId="76" fillId="0" borderId="0" applyFill="0" applyBorder="0" applyProtection="0">
      <alignment horizontal="left" vertical="center"/>
    </xf>
    <xf numFmtId="172" fontId="76" fillId="0" borderId="0" applyFill="0" applyBorder="0" applyProtection="0">
      <alignment horizontal="left" vertical="center"/>
    </xf>
    <xf numFmtId="172" fontId="76" fillId="0" borderId="0" applyFill="0" applyBorder="0" applyProtection="0">
      <alignment horizontal="left" vertical="center"/>
    </xf>
    <xf numFmtId="190" fontId="77" fillId="0" borderId="0" applyProtection="0">
      <protection locked="0"/>
    </xf>
    <xf numFmtId="191" fontId="78" fillId="0" borderId="0" applyFill="0" applyBorder="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37" fillId="0" borderId="55"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37" fillId="0" borderId="55" applyNumberFormat="0" applyFill="0" applyAlignment="0" applyProtection="0"/>
    <xf numFmtId="172" fontId="37" fillId="0" borderId="55" applyNumberFormat="0" applyFill="0" applyAlignment="0" applyProtection="0"/>
    <xf numFmtId="172" fontId="37" fillId="0" borderId="55" applyNumberFormat="0" applyFill="0" applyAlignment="0" applyProtection="0"/>
    <xf numFmtId="172" fontId="37" fillId="0" borderId="55" applyNumberFormat="0" applyFill="0" applyAlignment="0" applyProtection="0"/>
    <xf numFmtId="172" fontId="37" fillId="0" borderId="55" applyNumberFormat="0" applyFill="0" applyAlignment="0" applyProtection="0"/>
    <xf numFmtId="172" fontId="37" fillId="0" borderId="55"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37" fillId="0" borderId="55"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40" fontId="42" fillId="0" borderId="0">
      <alignment horizontal="left"/>
    </xf>
    <xf numFmtId="192" fontId="58" fillId="0" borderId="0" applyFont="0" applyFill="0" applyBorder="0" applyAlignment="0" applyProtection="0"/>
    <xf numFmtId="179" fontId="9" fillId="0" borderId="0" applyFont="0" applyFill="0" applyBorder="0" applyAlignment="0" applyProtection="0"/>
    <xf numFmtId="43" fontId="80" fillId="0" borderId="0" applyFont="0" applyFill="0" applyBorder="0" applyAlignment="0" applyProtection="0"/>
    <xf numFmtId="180" fontId="9"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4" fontId="56" fillId="0" borderId="0" applyFont="0" applyFill="0" applyBorder="0" applyAlignment="0" applyProtection="0"/>
    <xf numFmtId="195" fontId="56" fillId="0" borderId="0" applyFont="0" applyFill="0" applyBorder="0" applyAlignment="0" applyProtection="0"/>
    <xf numFmtId="172" fontId="49" fillId="85" borderId="74"/>
    <xf numFmtId="172" fontId="49" fillId="85" borderId="74"/>
    <xf numFmtId="172" fontId="49" fillId="85" borderId="74"/>
    <xf numFmtId="172" fontId="49" fillId="85" borderId="74"/>
    <xf numFmtId="172" fontId="49" fillId="85" borderId="74"/>
    <xf numFmtId="172" fontId="49" fillId="85" borderId="74"/>
    <xf numFmtId="172" fontId="49" fillId="85" borderId="74"/>
    <xf numFmtId="172" fontId="49" fillId="85" borderId="74"/>
    <xf numFmtId="172" fontId="49" fillId="85" borderId="74"/>
    <xf numFmtId="172" fontId="49" fillId="85" borderId="74"/>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33" fillId="27"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33" fillId="27" borderId="0" applyNumberFormat="0" applyBorder="0" applyAlignment="0" applyProtection="0"/>
    <xf numFmtId="172" fontId="33" fillId="27" borderId="0" applyNumberFormat="0" applyBorder="0" applyAlignment="0" applyProtection="0"/>
    <xf numFmtId="172" fontId="33" fillId="27"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33" fillId="27" borderId="0" applyNumberFormat="0" applyBorder="0" applyAlignment="0" applyProtection="0"/>
    <xf numFmtId="172" fontId="33" fillId="27" borderId="0" applyNumberFormat="0" applyBorder="0" applyAlignment="0" applyProtection="0"/>
    <xf numFmtId="172" fontId="33" fillId="27" borderId="0" applyNumberFormat="0" applyBorder="0" applyAlignment="0" applyProtection="0"/>
    <xf numFmtId="172" fontId="33" fillId="27"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1" fillId="66" borderId="0" applyNumberFormat="0" applyBorder="0" applyAlignment="0" applyProtection="0"/>
    <xf numFmtId="172" fontId="82" fillId="83" borderId="74" applyNumberFormat="0" applyFill="0" applyBorder="0" applyAlignment="0" applyProtection="0"/>
    <xf numFmtId="172" fontId="82" fillId="83" borderId="74" applyNumberFormat="0" applyFill="0" applyBorder="0" applyAlignment="0" applyProtection="0"/>
    <xf numFmtId="172" fontId="82" fillId="83" borderId="74" applyNumberFormat="0" applyFill="0" applyBorder="0" applyAlignment="0" applyProtection="0"/>
    <xf numFmtId="172" fontId="82" fillId="83" borderId="74" applyNumberFormat="0" applyFill="0" applyBorder="0" applyAlignment="0" applyProtection="0"/>
    <xf numFmtId="172" fontId="82" fillId="83" borderId="74" applyNumberFormat="0" applyFill="0" applyBorder="0" applyAlignment="0" applyProtection="0"/>
    <xf numFmtId="172" fontId="82" fillId="83" borderId="74" applyNumberFormat="0" applyFill="0" applyBorder="0" applyAlignment="0" applyProtection="0"/>
    <xf numFmtId="172" fontId="82" fillId="83" borderId="74" applyNumberFormat="0" applyFill="0" applyBorder="0" applyAlignment="0" applyProtection="0"/>
    <xf numFmtId="172" fontId="82" fillId="83" borderId="74" applyNumberFormat="0" applyFill="0" applyBorder="0" applyAlignment="0" applyProtection="0"/>
    <xf numFmtId="172" fontId="82" fillId="83" borderId="74" applyNumberFormat="0" applyFill="0" applyBorder="0" applyAlignment="0" applyProtection="0"/>
    <xf numFmtId="172" fontId="82" fillId="83" borderId="74" applyNumberFormat="0" applyFill="0" applyBorder="0" applyAlignment="0" applyProtection="0"/>
    <xf numFmtId="172" fontId="83" fillId="0" borderId="74" applyNumberFormat="0" applyFill="0" applyBorder="0" applyAlignment="0" applyProtection="0"/>
    <xf numFmtId="172" fontId="83" fillId="0" borderId="74" applyNumberFormat="0" applyFill="0" applyBorder="0" applyAlignment="0" applyProtection="0"/>
    <xf numFmtId="172" fontId="83" fillId="0" borderId="74" applyNumberFormat="0" applyFill="0" applyBorder="0" applyAlignment="0" applyProtection="0"/>
    <xf numFmtId="172" fontId="83" fillId="0" borderId="74" applyNumberFormat="0" applyFill="0" applyBorder="0" applyAlignment="0" applyProtection="0"/>
    <xf numFmtId="172" fontId="83" fillId="0" borderId="74" applyNumberFormat="0" applyFill="0" applyBorder="0" applyAlignment="0" applyProtection="0"/>
    <xf numFmtId="172" fontId="83" fillId="0" borderId="74" applyNumberFormat="0" applyFill="0" applyBorder="0" applyAlignment="0" applyProtection="0"/>
    <xf numFmtId="172" fontId="83" fillId="0" borderId="74" applyNumberFormat="0" applyFill="0" applyBorder="0" applyAlignment="0" applyProtection="0"/>
    <xf numFmtId="172" fontId="83" fillId="0" borderId="74" applyNumberFormat="0" applyFill="0" applyBorder="0" applyAlignment="0" applyProtection="0"/>
    <xf numFmtId="172" fontId="83" fillId="0" borderId="74" applyNumberFormat="0" applyFill="0" applyBorder="0" applyAlignment="0" applyProtection="0"/>
    <xf numFmtId="172" fontId="83" fillId="0" borderId="74" applyNumberFormat="0" applyFill="0" applyBorder="0" applyAlignment="0" applyProtection="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60"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60" fillId="0" borderId="0"/>
    <xf numFmtId="172" fontId="9" fillId="0" borderId="0"/>
    <xf numFmtId="172" fontId="60" fillId="0" borderId="0"/>
    <xf numFmtId="172" fontId="60" fillId="0" borderId="0"/>
    <xf numFmtId="172" fontId="60"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2" fillId="0" borderId="0"/>
    <xf numFmtId="172" fontId="9" fillId="0" borderId="0"/>
    <xf numFmtId="172" fontId="2" fillId="0" borderId="0"/>
    <xf numFmtId="172" fontId="9" fillId="0" borderId="0"/>
    <xf numFmtId="172" fontId="2" fillId="0" borderId="0"/>
    <xf numFmtId="172" fontId="9" fillId="0" borderId="0"/>
    <xf numFmtId="172" fontId="2" fillId="0" borderId="0"/>
    <xf numFmtId="172" fontId="9" fillId="0" borderId="0"/>
    <xf numFmtId="172" fontId="9" fillId="0" borderId="0"/>
    <xf numFmtId="172" fontId="9" fillId="0" borderId="0"/>
    <xf numFmtId="172" fontId="9" fillId="0" borderId="0"/>
    <xf numFmtId="172" fontId="9"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60"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9" fillId="0" borderId="0"/>
    <xf numFmtId="172" fontId="9" fillId="0" borderId="0"/>
    <xf numFmtId="172" fontId="9"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60"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60"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2"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2"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60" fillId="0" borderId="0"/>
    <xf numFmtId="172" fontId="9" fillId="0" borderId="0"/>
    <xf numFmtId="172" fontId="60" fillId="0" borderId="0"/>
    <xf numFmtId="172" fontId="9" fillId="0" borderId="0"/>
    <xf numFmtId="172" fontId="60" fillId="0" borderId="0"/>
    <xf numFmtId="172" fontId="60" fillId="0" borderId="0"/>
    <xf numFmtId="172" fontId="60" fillId="0" borderId="0"/>
    <xf numFmtId="172" fontId="60" fillId="0" borderId="0"/>
    <xf numFmtId="172" fontId="9" fillId="0" borderId="0"/>
    <xf numFmtId="172" fontId="9" fillId="0" borderId="0"/>
    <xf numFmtId="172" fontId="2"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2" fillId="0" borderId="0"/>
    <xf numFmtId="172" fontId="9" fillId="0" borderId="0"/>
    <xf numFmtId="172" fontId="9" fillId="0" borderId="0"/>
    <xf numFmtId="172" fontId="9" fillId="0" borderId="0"/>
    <xf numFmtId="172" fontId="2" fillId="0" borderId="0"/>
    <xf numFmtId="172" fontId="9" fillId="0" borderId="0"/>
    <xf numFmtId="172" fontId="9" fillId="0" borderId="0"/>
    <xf numFmtId="172" fontId="9" fillId="0" borderId="0"/>
    <xf numFmtId="172" fontId="2" fillId="0" borderId="0"/>
    <xf numFmtId="172" fontId="9" fillId="0" borderId="0"/>
    <xf numFmtId="172" fontId="9" fillId="0" borderId="0"/>
    <xf numFmtId="172" fontId="9" fillId="0" borderId="0"/>
    <xf numFmtId="172" fontId="2"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2" fillId="0" borderId="0"/>
    <xf numFmtId="172" fontId="9" fillId="0" borderId="0"/>
    <xf numFmtId="172" fontId="9" fillId="0" borderId="0"/>
    <xf numFmtId="172" fontId="9" fillId="0" borderId="0"/>
    <xf numFmtId="172" fontId="9" fillId="0" borderId="0"/>
    <xf numFmtId="172" fontId="9" fillId="0" borderId="0"/>
    <xf numFmtId="172" fontId="2" fillId="0" borderId="0"/>
    <xf numFmtId="172" fontId="2"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60" fillId="0" borderId="0"/>
    <xf numFmtId="172" fontId="60" fillId="0" borderId="0"/>
    <xf numFmtId="172" fontId="2"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60" fillId="0" borderId="0"/>
    <xf numFmtId="172" fontId="2" fillId="0" borderId="0"/>
    <xf numFmtId="172" fontId="60" fillId="0" borderId="0"/>
    <xf numFmtId="172" fontId="2" fillId="0" borderId="0"/>
    <xf numFmtId="172" fontId="60" fillId="0" borderId="0"/>
    <xf numFmtId="172" fontId="2" fillId="0" borderId="0"/>
    <xf numFmtId="172" fontId="60" fillId="0" borderId="0"/>
    <xf numFmtId="172" fontId="60" fillId="0" borderId="0"/>
    <xf numFmtId="172" fontId="60" fillId="0" borderId="0"/>
    <xf numFmtId="172" fontId="60"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96" fontId="53" fillId="0" borderId="75" applyFill="0" applyBorder="0">
      <alignment horizontal="center"/>
    </xf>
    <xf numFmtId="196" fontId="84" fillId="0" borderId="74" applyFill="0" applyBorder="0" applyProtection="0">
      <alignment horizontal="center"/>
    </xf>
    <xf numFmtId="172" fontId="56" fillId="0" borderId="0"/>
    <xf numFmtId="172" fontId="9" fillId="0" borderId="0"/>
    <xf numFmtId="172" fontId="85" fillId="0" borderId="0"/>
    <xf numFmtId="172" fontId="9" fillId="0" borderId="0"/>
    <xf numFmtId="172" fontId="9" fillId="0" borderId="0"/>
    <xf numFmtId="172" fontId="49" fillId="84" borderId="7" applyBorder="0" applyProtection="0"/>
    <xf numFmtId="172" fontId="49" fillId="84" borderId="7" applyBorder="0" applyProtection="0"/>
    <xf numFmtId="172" fontId="49" fillId="84" borderId="7" applyBorder="0" applyProtection="0"/>
    <xf numFmtId="172" fontId="49" fillId="84" borderId="7" applyBorder="0" applyProtection="0"/>
    <xf numFmtId="172" fontId="49" fillId="84" borderId="7" applyBorder="0" applyProtection="0"/>
    <xf numFmtId="172" fontId="49" fillId="84" borderId="7" applyBorder="0" applyProtection="0"/>
    <xf numFmtId="172" fontId="49" fillId="84" borderId="7" applyBorder="0" applyProtection="0"/>
    <xf numFmtId="172" fontId="49" fillId="84" borderId="7" applyBorder="0" applyProtection="0"/>
    <xf numFmtId="172" fontId="49" fillId="84" borderId="7" applyBorder="0" applyProtection="0"/>
    <xf numFmtId="172" fontId="49" fillId="84" borderId="7" applyBorder="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2" fillId="31" borderId="57"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9" fillId="58" borderId="76" applyNumberFormat="0" applyFont="0" applyAlignment="0" applyProtection="0"/>
    <xf numFmtId="172" fontId="43" fillId="58" borderId="76" applyNumberFormat="0" applyFont="0" applyAlignment="0" applyProtection="0"/>
    <xf numFmtId="172" fontId="43" fillId="58" borderId="76" applyNumberFormat="0" applyFont="0" applyAlignment="0" applyProtection="0"/>
    <xf numFmtId="172" fontId="43" fillId="58" borderId="76" applyNumberFormat="0" applyFont="0" applyAlignment="0" applyProtection="0"/>
    <xf numFmtId="172" fontId="43" fillId="58" borderId="76" applyNumberFormat="0" applyFont="0" applyAlignment="0" applyProtection="0"/>
    <xf numFmtId="172" fontId="43" fillId="58" borderId="76" applyNumberFormat="0" applyFont="0" applyAlignment="0" applyProtection="0"/>
    <xf numFmtId="172" fontId="43" fillId="58" borderId="76" applyNumberFormat="0" applyFont="0" applyAlignment="0" applyProtection="0"/>
    <xf numFmtId="172" fontId="43" fillId="58" borderId="76" applyNumberFormat="0" applyFont="0" applyAlignment="0" applyProtection="0"/>
    <xf numFmtId="38" fontId="86" fillId="0" borderId="0" applyNumberFormat="0" applyBorder="0"/>
    <xf numFmtId="197" fontId="87" fillId="0" borderId="75" applyBorder="0">
      <alignment horizontal="center"/>
    </xf>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6" fillId="0" borderId="1" applyNumberFormat="0" applyFont="0"/>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88" fillId="0" borderId="0" applyNumberFormat="0" applyFill="0" applyBorder="0" applyAlignment="0" applyProtection="0">
      <alignment vertical="top"/>
      <protection locked="0"/>
    </xf>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35" fillId="29" borderId="54"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35" fillId="29" borderId="54" applyNumberFormat="0" applyAlignment="0" applyProtection="0"/>
    <xf numFmtId="172" fontId="35" fillId="29" borderId="54" applyNumberFormat="0" applyAlignment="0" applyProtection="0"/>
    <xf numFmtId="172" fontId="35" fillId="29" borderId="54" applyNumberFormat="0" applyAlignment="0" applyProtection="0"/>
    <xf numFmtId="172" fontId="35" fillId="29" borderId="54" applyNumberFormat="0" applyAlignment="0" applyProtection="0"/>
    <xf numFmtId="172" fontId="35" fillId="29" borderId="54" applyNumberFormat="0" applyAlignment="0" applyProtection="0"/>
    <xf numFmtId="172" fontId="35" fillId="29" borderId="54"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35" fillId="29" borderId="54"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72" fontId="48" fillId="80" borderId="63" applyNumberFormat="0" applyAlignment="0" applyProtection="0"/>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4" fontId="47" fillId="0" borderId="0">
      <alignment horizontal="center" wrapText="1"/>
      <protection locked="0"/>
    </xf>
    <xf numFmtId="198" fontId="46" fillId="0" borderId="8" applyFont="0"/>
    <xf numFmtId="9" fontId="6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9"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172" fontId="49" fillId="68" borderId="7"/>
    <xf numFmtId="172" fontId="49" fillId="68" borderId="7"/>
    <xf numFmtId="172" fontId="49" fillId="68" borderId="7"/>
    <xf numFmtId="172" fontId="49" fillId="68" borderId="7"/>
    <xf numFmtId="172" fontId="49" fillId="68" borderId="7"/>
    <xf numFmtId="172" fontId="49" fillId="68" borderId="7"/>
    <xf numFmtId="172" fontId="49" fillId="68" borderId="7"/>
    <xf numFmtId="172" fontId="49" fillId="68" borderId="7"/>
    <xf numFmtId="172" fontId="49" fillId="68" borderId="7"/>
    <xf numFmtId="172" fontId="49" fillId="68" borderId="7"/>
    <xf numFmtId="4" fontId="80" fillId="86" borderId="63" applyNumberFormat="0" applyProtection="0">
      <alignment vertical="center"/>
    </xf>
    <xf numFmtId="4" fontId="80" fillId="87" borderId="63" applyNumberFormat="0" applyProtection="0">
      <alignment horizontal="right" vertical="center"/>
    </xf>
    <xf numFmtId="172" fontId="89" fillId="61" borderId="0" applyNumberFormat="0" applyBorder="0" applyAlignment="0" applyProtection="0"/>
    <xf numFmtId="172" fontId="89" fillId="61" borderId="0" applyNumberFormat="0" applyBorder="0" applyAlignment="0" applyProtection="0"/>
    <xf numFmtId="172" fontId="89" fillId="61" borderId="0" applyNumberFormat="0" applyBorder="0" applyAlignment="0" applyProtection="0"/>
    <xf numFmtId="172" fontId="89" fillId="61" borderId="0" applyNumberFormat="0" applyBorder="0" applyAlignment="0" applyProtection="0"/>
    <xf numFmtId="172" fontId="89" fillId="61" borderId="0" applyNumberFormat="0" applyBorder="0" applyAlignment="0" applyProtection="0"/>
    <xf numFmtId="172" fontId="89" fillId="61" borderId="0" applyNumberFormat="0" applyBorder="0" applyAlignment="0" applyProtection="0"/>
    <xf numFmtId="172" fontId="89" fillId="61" borderId="0" applyNumberFormat="0" applyBorder="0" applyAlignment="0" applyProtection="0"/>
    <xf numFmtId="172" fontId="49" fillId="88" borderId="7"/>
    <xf numFmtId="172" fontId="49" fillId="88" borderId="7"/>
    <xf numFmtId="172" fontId="49" fillId="88" borderId="7"/>
    <xf numFmtId="172" fontId="49" fillId="88" borderId="7"/>
    <xf numFmtId="172" fontId="49" fillId="88" borderId="7"/>
    <xf numFmtId="172" fontId="49" fillId="88" borderId="7"/>
    <xf numFmtId="172" fontId="49" fillId="88" borderId="7"/>
    <xf numFmtId="172" fontId="49" fillId="88" borderId="7"/>
    <xf numFmtId="172" fontId="49" fillId="88" borderId="7"/>
    <xf numFmtId="172" fontId="49" fillId="88" borderId="7"/>
    <xf numFmtId="172" fontId="49" fillId="65" borderId="77" applyBorder="0"/>
    <xf numFmtId="172" fontId="49" fillId="65" borderId="77" applyBorder="0"/>
    <xf numFmtId="172" fontId="49" fillId="65" borderId="77" applyBorder="0"/>
    <xf numFmtId="172" fontId="49" fillId="65" borderId="77" applyBorder="0"/>
    <xf numFmtId="172" fontId="49" fillId="65" borderId="77" applyBorder="0"/>
    <xf numFmtId="172" fontId="49" fillId="65" borderId="77" applyBorder="0"/>
    <xf numFmtId="172" fontId="49" fillId="65" borderId="77" applyBorder="0"/>
    <xf numFmtId="172" fontId="49" fillId="65" borderId="77" applyBorder="0"/>
    <xf numFmtId="172" fontId="49" fillId="65" borderId="77" applyBorder="0"/>
    <xf numFmtId="172" fontId="49" fillId="65" borderId="77" applyBorder="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9" fontId="90" fillId="0" borderId="0"/>
    <xf numFmtId="38" fontId="56" fillId="0" borderId="0" applyFont="0" applyFill="0" applyBorder="0" applyAlignment="0" applyProtection="0"/>
    <xf numFmtId="40" fontId="56" fillId="0" borderId="0" applyFont="0" applyFill="0" applyBorder="0" applyAlignment="0" applyProtection="0"/>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1" fillId="0" borderId="0" applyNumberFormat="0" applyFill="0" applyBorder="0" applyAlignment="0" applyProtection="0">
      <alignment vertical="top"/>
      <protection locked="0"/>
    </xf>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2" fillId="0" borderId="0"/>
    <xf numFmtId="172" fontId="2" fillId="0" borderId="0"/>
    <xf numFmtId="172" fontId="2" fillId="0" borderId="0"/>
    <xf numFmtId="172" fontId="9"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9"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9" fillId="0" borderId="0"/>
    <xf numFmtId="172" fontId="2" fillId="0" borderId="0"/>
    <xf numFmtId="172" fontId="2" fillId="0" borderId="0"/>
    <xf numFmtId="172" fontId="2" fillId="0" borderId="0"/>
    <xf numFmtId="172" fontId="9" fillId="0" borderId="0"/>
    <xf numFmtId="172" fontId="9"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9" fillId="0" borderId="0"/>
    <xf numFmtId="172" fontId="2" fillId="0" borderId="0"/>
    <xf numFmtId="172" fontId="2" fillId="0" borderId="0"/>
    <xf numFmtId="172" fontId="2" fillId="0" borderId="0"/>
    <xf numFmtId="172" fontId="9" fillId="0" borderId="0"/>
    <xf numFmtId="172" fontId="9"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2" fillId="0" borderId="0"/>
    <xf numFmtId="172" fontId="92" fillId="0" borderId="0"/>
    <xf numFmtId="172" fontId="92" fillId="0" borderId="0"/>
    <xf numFmtId="172" fontId="92" fillId="0" borderId="0"/>
    <xf numFmtId="172" fontId="92" fillId="0" borderId="0"/>
    <xf numFmtId="172" fontId="92" fillId="0" borderId="0"/>
    <xf numFmtId="172" fontId="92" fillId="0" borderId="0"/>
    <xf numFmtId="172" fontId="92" fillId="0" borderId="0"/>
    <xf numFmtId="172" fontId="92" fillId="0" borderId="0"/>
    <xf numFmtId="172" fontId="92" fillId="0" borderId="0"/>
    <xf numFmtId="4" fontId="9" fillId="89" borderId="7"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4" fontId="9" fillId="89" borderId="7"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4" fontId="9" fillId="89" borderId="7"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172" fontId="93" fillId="0" borderId="0" applyNumberFormat="0" applyFill="0" applyBorder="0"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3"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9"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4"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199" fontId="9" fillId="89"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3"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9"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4"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199" fontId="9" fillId="90"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3"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9"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4"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199" fontId="9" fillId="91"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3"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9"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4"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199" fontId="9" fillId="92"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3"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9"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4"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199" fontId="9" fillId="93"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3"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9"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4"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199" fontId="9" fillId="94"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3"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9"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4"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99" fontId="9" fillId="95" borderId="7" applyAlignment="0" applyProtection="0"/>
    <xf numFmtId="172" fontId="94" fillId="0" borderId="7" applyNumberFormat="0" applyFill="0" applyProtection="0">
      <alignment horizontal="center" vertical="center" textRotation="90"/>
    </xf>
    <xf numFmtId="172" fontId="94" fillId="0" borderId="7" applyNumberFormat="0" applyFill="0" applyProtection="0">
      <alignment horizontal="center" vertical="center" textRotation="90"/>
    </xf>
    <xf numFmtId="172" fontId="94" fillId="0" borderId="7" applyNumberFormat="0" applyFill="0" applyProtection="0">
      <alignment horizontal="center" vertical="center" textRotation="90"/>
    </xf>
    <xf numFmtId="172" fontId="94" fillId="0" borderId="7" applyNumberFormat="0" applyFill="0" applyProtection="0">
      <alignment horizontal="center" vertical="center" textRotation="90"/>
    </xf>
    <xf numFmtId="172" fontId="94" fillId="0" borderId="7" applyNumberFormat="0" applyFill="0" applyProtection="0">
      <alignment horizontal="center" vertical="center" textRotation="90"/>
    </xf>
    <xf numFmtId="172" fontId="94" fillId="0" borderId="7" applyNumberFormat="0" applyFill="0" applyProtection="0">
      <alignment horizontal="center" vertical="center" textRotation="90"/>
    </xf>
    <xf numFmtId="172" fontId="94" fillId="0" borderId="7" applyNumberFormat="0" applyFill="0" applyProtection="0">
      <alignment horizontal="center" vertical="center" textRotation="90"/>
    </xf>
    <xf numFmtId="172" fontId="94" fillId="0" borderId="7" applyNumberFormat="0" applyFill="0" applyProtection="0">
      <alignment horizontal="center" vertical="center" textRotation="90"/>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9" fillId="0" borderId="7" applyNumberFormat="0" applyFill="0" applyProtection="0">
      <alignment horizontal="center" vertical="center" wrapText="1"/>
    </xf>
    <xf numFmtId="172" fontId="49" fillId="96" borderId="7"/>
    <xf numFmtId="172" fontId="49" fillId="96" borderId="7"/>
    <xf numFmtId="172" fontId="49" fillId="96" borderId="7"/>
    <xf numFmtId="172" fontId="49" fillId="96" borderId="7"/>
    <xf numFmtId="172" fontId="49" fillId="96" borderId="7"/>
    <xf numFmtId="172" fontId="49" fillId="96" borderId="7"/>
    <xf numFmtId="172" fontId="49" fillId="96" borderId="7"/>
    <xf numFmtId="172" fontId="49" fillId="96" borderId="7"/>
    <xf numFmtId="172" fontId="49" fillId="96" borderId="7"/>
    <xf numFmtId="172" fontId="49" fillId="96" borderId="7"/>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 fillId="0" borderId="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27"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27" fillId="0" borderId="0" applyNumberFormat="0" applyFill="0" applyBorder="0" applyAlignment="0" applyProtection="0"/>
    <xf numFmtId="172" fontId="27" fillId="0" borderId="0" applyNumberFormat="0" applyFill="0" applyBorder="0" applyAlignment="0" applyProtection="0"/>
    <xf numFmtId="172" fontId="27" fillId="0" borderId="0" applyNumberFormat="0" applyFill="0" applyBorder="0" applyAlignment="0" applyProtection="0"/>
    <xf numFmtId="172" fontId="27" fillId="0" borderId="0" applyNumberFormat="0" applyFill="0" applyBorder="0" applyAlignment="0" applyProtection="0"/>
    <xf numFmtId="172" fontId="27" fillId="0" borderId="0" applyNumberFormat="0" applyFill="0" applyBorder="0" applyAlignment="0" applyProtection="0"/>
    <xf numFmtId="172" fontId="27"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27"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95" fillId="0" borderId="0" applyNumberFormat="0" applyFill="0" applyBorder="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3" fillId="0" borderId="5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3" fillId="0" borderId="58" applyNumberFormat="0" applyFill="0" applyAlignment="0" applyProtection="0"/>
    <xf numFmtId="172" fontId="3" fillId="0" borderId="58" applyNumberFormat="0" applyFill="0" applyAlignment="0" applyProtection="0"/>
    <xf numFmtId="172" fontId="3" fillId="0" borderId="58" applyNumberFormat="0" applyFill="0" applyAlignment="0" applyProtection="0"/>
    <xf numFmtId="172" fontId="3" fillId="0" borderId="58" applyNumberFormat="0" applyFill="0" applyAlignment="0" applyProtection="0"/>
    <xf numFmtId="172" fontId="3" fillId="0" borderId="58" applyNumberFormat="0" applyFill="0" applyAlignment="0" applyProtection="0"/>
    <xf numFmtId="172" fontId="3" fillId="0" borderId="5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3" fillId="0" borderId="5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2" fontId="62" fillId="0" borderId="78" applyNumberFormat="0" applyFill="0" applyAlignment="0" applyProtection="0"/>
    <xf numFmtId="179" fontId="9" fillId="0" borderId="0" applyFont="0" applyFill="0" applyBorder="0" applyAlignment="0" applyProtection="0"/>
    <xf numFmtId="180" fontId="9" fillId="0" borderId="0" applyFont="0" applyFill="0" applyBorder="0" applyAlignment="0" applyProtection="0"/>
    <xf numFmtId="179" fontId="9" fillId="0" borderId="0" applyFont="0" applyFill="0" applyBorder="0" applyAlignment="0" applyProtection="0"/>
    <xf numFmtId="180" fontId="9" fillId="0" borderId="0" applyFont="0" applyFill="0" applyBorder="0" applyAlignment="0" applyProtection="0"/>
    <xf numFmtId="172" fontId="96" fillId="0" borderId="0" applyNumberFormat="0" applyFill="0" applyBorder="0" applyAlignment="0" applyProtection="0"/>
    <xf numFmtId="172" fontId="97" fillId="0" borderId="79" applyNumberFormat="0" applyFill="0" applyAlignment="0" applyProtection="0"/>
    <xf numFmtId="172" fontId="97" fillId="0" borderId="79" applyNumberFormat="0" applyFill="0" applyAlignment="0" applyProtection="0"/>
    <xf numFmtId="172" fontId="97" fillId="0" borderId="79" applyNumberFormat="0" applyFill="0" applyAlignment="0" applyProtection="0"/>
    <xf numFmtId="172" fontId="97" fillId="0" borderId="79" applyNumberFormat="0" applyFill="0" applyAlignment="0" applyProtection="0"/>
    <xf numFmtId="172" fontId="97" fillId="0" borderId="79" applyNumberFormat="0" applyFill="0" applyAlignment="0" applyProtection="0"/>
    <xf numFmtId="172" fontId="97" fillId="0" borderId="79" applyNumberFormat="0" applyFill="0" applyAlignment="0" applyProtection="0"/>
    <xf numFmtId="172" fontId="97" fillId="0" borderId="79" applyNumberFormat="0" applyFill="0" applyAlignment="0" applyProtection="0"/>
    <xf numFmtId="172" fontId="96" fillId="0" borderId="0" applyNumberFormat="0" applyFill="0" applyBorder="0" applyAlignment="0" applyProtection="0"/>
    <xf numFmtId="172" fontId="98" fillId="0" borderId="70" applyNumberFormat="0" applyFill="0" applyAlignment="0" applyProtection="0"/>
    <xf numFmtId="172" fontId="98" fillId="0" borderId="70" applyNumberFormat="0" applyFill="0" applyAlignment="0" applyProtection="0"/>
    <xf numFmtId="172" fontId="98" fillId="0" borderId="70" applyNumberFormat="0" applyFill="0" applyAlignment="0" applyProtection="0"/>
    <xf numFmtId="172" fontId="98" fillId="0" borderId="70" applyNumberFormat="0" applyFill="0" applyAlignment="0" applyProtection="0"/>
    <xf numFmtId="172" fontId="98" fillId="0" borderId="70" applyNumberFormat="0" applyFill="0" applyAlignment="0" applyProtection="0"/>
    <xf numFmtId="172" fontId="98" fillId="0" borderId="70" applyNumberFormat="0" applyFill="0" applyAlignment="0" applyProtection="0"/>
    <xf numFmtId="172" fontId="98" fillId="0" borderId="70" applyNumberFormat="0" applyFill="0" applyAlignment="0" applyProtection="0"/>
    <xf numFmtId="172" fontId="99" fillId="0" borderId="80" applyNumberFormat="0" applyFill="0" applyAlignment="0" applyProtection="0"/>
    <xf numFmtId="172" fontId="99" fillId="0" borderId="80" applyNumberFormat="0" applyFill="0" applyAlignment="0" applyProtection="0"/>
    <xf numFmtId="172" fontId="99" fillId="0" borderId="80" applyNumberFormat="0" applyFill="0" applyAlignment="0" applyProtection="0"/>
    <xf numFmtId="172" fontId="99" fillId="0" borderId="80" applyNumberFormat="0" applyFill="0" applyAlignment="0" applyProtection="0"/>
    <xf numFmtId="172" fontId="99" fillId="0" borderId="80" applyNumberFormat="0" applyFill="0" applyAlignment="0" applyProtection="0"/>
    <xf numFmtId="172" fontId="99" fillId="0" borderId="80" applyNumberFormat="0" applyFill="0" applyAlignment="0" applyProtection="0"/>
    <xf numFmtId="172" fontId="99" fillId="0" borderId="80" applyNumberFormat="0" applyFill="0" applyAlignment="0" applyProtection="0"/>
    <xf numFmtId="172" fontId="99" fillId="0" borderId="0" applyNumberFormat="0" applyFill="0" applyBorder="0" applyAlignment="0" applyProtection="0"/>
    <xf numFmtId="172" fontId="99" fillId="0" borderId="0" applyNumberFormat="0" applyFill="0" applyBorder="0" applyAlignment="0" applyProtection="0"/>
    <xf numFmtId="172" fontId="99" fillId="0" borderId="0" applyNumberFormat="0" applyFill="0" applyBorder="0" applyAlignment="0" applyProtection="0"/>
    <xf numFmtId="172" fontId="99" fillId="0" borderId="0" applyNumberFormat="0" applyFill="0" applyBorder="0" applyAlignment="0" applyProtection="0"/>
    <xf numFmtId="172" fontId="99" fillId="0" borderId="0" applyNumberFormat="0" applyFill="0" applyBorder="0" applyAlignment="0" applyProtection="0"/>
    <xf numFmtId="172" fontId="99" fillId="0" borderId="0" applyNumberFormat="0" applyFill="0" applyBorder="0" applyAlignment="0" applyProtection="0"/>
    <xf numFmtId="172" fontId="99" fillId="0" borderId="0" applyNumberFormat="0" applyFill="0" applyBorder="0" applyAlignment="0" applyProtection="0"/>
    <xf numFmtId="172" fontId="96" fillId="0" borderId="0" applyNumberFormat="0" applyFill="0" applyBorder="0" applyAlignment="0" applyProtection="0"/>
    <xf numFmtId="172" fontId="96" fillId="0" borderId="0" applyNumberFormat="0" applyFill="0" applyBorder="0" applyAlignment="0" applyProtection="0"/>
    <xf numFmtId="172" fontId="96" fillId="0" borderId="0" applyNumberFormat="0" applyFill="0" applyBorder="0" applyAlignment="0" applyProtection="0"/>
    <xf numFmtId="172" fontId="96" fillId="0" borderId="0" applyNumberFormat="0" applyFill="0" applyBorder="0" applyAlignment="0" applyProtection="0"/>
    <xf numFmtId="172" fontId="96" fillId="0" borderId="0" applyNumberFormat="0" applyFill="0" applyBorder="0" applyAlignment="0" applyProtection="0"/>
    <xf numFmtId="41" fontId="100" fillId="0" borderId="0" applyNumberFormat="0" applyFill="0" applyBorder="0" applyAlignment="0" applyProtection="0"/>
    <xf numFmtId="172" fontId="101" fillId="0" borderId="69" applyNumberFormat="0" applyFill="0" applyBorder="0" applyProtection="0">
      <alignment horizontal="center"/>
    </xf>
    <xf numFmtId="172" fontId="101" fillId="0" borderId="69" applyNumberFormat="0" applyFill="0" applyBorder="0" applyProtection="0">
      <alignment horizontal="center"/>
    </xf>
    <xf numFmtId="172" fontId="101" fillId="0" borderId="69" applyNumberFormat="0" applyFill="0" applyBorder="0" applyProtection="0">
      <alignment horizontal="center"/>
    </xf>
    <xf numFmtId="172" fontId="101" fillId="0" borderId="69" applyNumberFormat="0" applyFill="0" applyBorder="0" applyProtection="0">
      <alignment horizontal="center"/>
    </xf>
    <xf numFmtId="172" fontId="101" fillId="0" borderId="69" applyNumberFormat="0" applyFill="0" applyBorder="0" applyProtection="0">
      <alignment horizontal="center"/>
    </xf>
    <xf numFmtId="172" fontId="101" fillId="0" borderId="69" applyNumberFormat="0" applyFill="0" applyBorder="0" applyProtection="0">
      <alignment horizontal="center"/>
    </xf>
    <xf numFmtId="172" fontId="101" fillId="0" borderId="69" applyNumberFormat="0" applyFill="0" applyBorder="0" applyProtection="0">
      <alignment horizontal="center"/>
    </xf>
    <xf numFmtId="172" fontId="101" fillId="0" borderId="69" applyNumberFormat="0" applyFill="0" applyBorder="0" applyProtection="0">
      <alignment horizontal="center"/>
    </xf>
    <xf numFmtId="172" fontId="101" fillId="0" borderId="69" applyNumberFormat="0" applyFill="0" applyBorder="0" applyProtection="0">
      <alignment horizontal="center"/>
    </xf>
    <xf numFmtId="172" fontId="101" fillId="0" borderId="69" applyNumberFormat="0" applyFill="0" applyBorder="0" applyProtection="0">
      <alignment horizontal="center"/>
    </xf>
    <xf numFmtId="200" fontId="9" fillId="0" borderId="0" applyFont="0" applyFill="0" applyBorder="0" applyAlignment="0" applyProtection="0"/>
    <xf numFmtId="200" fontId="9" fillId="0" borderId="0" applyFont="0" applyFill="0" applyBorder="0" applyAlignment="0" applyProtection="0"/>
    <xf numFmtId="201" fontId="9" fillId="0" borderId="0" applyFont="0" applyFill="0" applyBorder="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172" fontId="79" fillId="0" borderId="73" applyNumberFormat="0" applyFill="0" applyAlignment="0" applyProtection="0"/>
    <xf numFmtId="202" fontId="9" fillId="0" borderId="0" applyFont="0" applyFill="0" applyBorder="0" applyAlignment="0" applyProtection="0"/>
    <xf numFmtId="203" fontId="9" fillId="0" borderId="0" applyFon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38"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38" fillId="0" borderId="0" applyNumberFormat="0" applyFill="0" applyBorder="0" applyAlignment="0" applyProtection="0"/>
    <xf numFmtId="172" fontId="38" fillId="0" borderId="0" applyNumberFormat="0" applyFill="0" applyBorder="0" applyAlignment="0" applyProtection="0"/>
    <xf numFmtId="172" fontId="38" fillId="0" borderId="0" applyNumberFormat="0" applyFill="0" applyBorder="0" applyAlignment="0" applyProtection="0"/>
    <xf numFmtId="172" fontId="38" fillId="0" borderId="0" applyNumberFormat="0" applyFill="0" applyBorder="0" applyAlignment="0" applyProtection="0"/>
    <xf numFmtId="172" fontId="38" fillId="0" borderId="0" applyNumberFormat="0" applyFill="0" applyBorder="0" applyAlignment="0" applyProtection="0"/>
    <xf numFmtId="172" fontId="38"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38"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172" fontId="102" fillId="0" borderId="0" applyNumberFormat="0" applyFill="0" applyBorder="0" applyAlignment="0" applyProtection="0"/>
    <xf numFmtId="41" fontId="103" fillId="0" borderId="81" applyNumberFormat="0" applyFont="0" applyFill="0" applyBorder="0" applyProtection="0">
      <alignment horizontal="center" wrapText="1"/>
    </xf>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57" fillId="81" borderId="65" applyNumberFormat="0" applyAlignment="0" applyProtection="0"/>
    <xf numFmtId="172" fontId="9" fillId="0" borderId="0"/>
    <xf numFmtId="204" fontId="104" fillId="0" borderId="0" applyFont="0" applyFill="0" applyBorder="0" applyAlignment="0" applyProtection="0"/>
    <xf numFmtId="180" fontId="9" fillId="0" borderId="0" applyFont="0" applyFill="0" applyBorder="0" applyAlignment="0" applyProtection="0"/>
    <xf numFmtId="180" fontId="9" fillId="0" borderId="0" applyFont="0" applyFill="0" applyBorder="0" applyAlignment="0" applyProtection="0"/>
    <xf numFmtId="172" fontId="9" fillId="0" borderId="0"/>
    <xf numFmtId="0" fontId="105" fillId="0" borderId="0"/>
    <xf numFmtId="0" fontId="106" fillId="0" borderId="0" applyNumberFormat="0" applyFill="0" applyBorder="0" applyAlignment="0" applyProtection="0">
      <alignment vertical="top"/>
      <protection locked="0"/>
    </xf>
  </cellStyleXfs>
  <cellXfs count="344">
    <xf numFmtId="0" fontId="0" fillId="0" borderId="0" xfId="0"/>
    <xf numFmtId="9" fontId="0" fillId="0" borderId="0" xfId="2" applyFont="1"/>
    <xf numFmtId="165" fontId="0" fillId="0" borderId="0" xfId="1" applyNumberFormat="1" applyFont="1"/>
    <xf numFmtId="9" fontId="0" fillId="0" borderId="0" xfId="0" applyNumberFormat="1"/>
    <xf numFmtId="0" fontId="5" fillId="0" borderId="0" xfId="0" applyFont="1"/>
    <xf numFmtId="0" fontId="4" fillId="3" borderId="2" xfId="0" applyFont="1" applyFill="1" applyBorder="1" applyAlignment="1" applyProtection="1">
      <alignment wrapText="1"/>
      <protection locked="0"/>
    </xf>
    <xf numFmtId="0" fontId="0" fillId="5" borderId="3" xfId="0" applyFill="1" applyBorder="1" applyAlignment="1" applyProtection="1">
      <alignment horizontal="center"/>
      <protection locked="0"/>
    </xf>
    <xf numFmtId="0" fontId="0" fillId="5" borderId="4" xfId="0" applyFill="1" applyBorder="1" applyAlignment="1" applyProtection="1">
      <alignment horizontal="center"/>
      <protection locked="0"/>
    </xf>
    <xf numFmtId="1" fontId="0" fillId="0" borderId="0" xfId="0" applyNumberFormat="1"/>
    <xf numFmtId="0" fontId="3" fillId="7" borderId="0" xfId="0" applyFont="1" applyFill="1"/>
    <xf numFmtId="0" fontId="0" fillId="9" borderId="0" xfId="0" applyFill="1"/>
    <xf numFmtId="0" fontId="0" fillId="4" borderId="0" xfId="0" applyFill="1"/>
    <xf numFmtId="0" fontId="0" fillId="0" borderId="6" xfId="0" applyBorder="1"/>
    <xf numFmtId="0" fontId="3" fillId="7" borderId="5" xfId="0" applyFont="1" applyFill="1" applyBorder="1" applyAlignment="1">
      <alignment horizontal="center"/>
    </xf>
    <xf numFmtId="0" fontId="1" fillId="0" borderId="0" xfId="0" applyFont="1"/>
    <xf numFmtId="0" fontId="0" fillId="0" borderId="1" xfId="0" applyBorder="1"/>
    <xf numFmtId="0" fontId="1" fillId="4" borderId="0" xfId="0" applyFont="1" applyFill="1"/>
    <xf numFmtId="0" fontId="3" fillId="0" borderId="0" xfId="0" applyFont="1"/>
    <xf numFmtId="0" fontId="0" fillId="10" borderId="0" xfId="0" applyFill="1"/>
    <xf numFmtId="0" fontId="0" fillId="11" borderId="0" xfId="0" applyFill="1"/>
    <xf numFmtId="0" fontId="0" fillId="5" borderId="1" xfId="0" applyFill="1" applyBorder="1" applyAlignment="1">
      <alignment horizontal="center"/>
    </xf>
    <xf numFmtId="1" fontId="0" fillId="5" borderId="1" xfId="0" applyNumberFormat="1" applyFill="1" applyBorder="1" applyAlignment="1">
      <alignment horizontal="center"/>
    </xf>
    <xf numFmtId="166" fontId="0" fillId="0" borderId="7" xfId="0" applyNumberFormat="1" applyBorder="1"/>
    <xf numFmtId="0" fontId="0" fillId="0" borderId="8" xfId="0" applyBorder="1"/>
    <xf numFmtId="1" fontId="0" fillId="0" borderId="8" xfId="0" applyNumberFormat="1" applyBorder="1"/>
    <xf numFmtId="0" fontId="0" fillId="0" borderId="0" xfId="0" applyAlignment="1">
      <alignment horizontal="right"/>
    </xf>
    <xf numFmtId="0" fontId="0" fillId="0" borderId="5" xfId="0" applyBorder="1" applyAlignment="1">
      <alignment horizontal="center"/>
    </xf>
    <xf numFmtId="0" fontId="0" fillId="0" borderId="5" xfId="0" applyBorder="1"/>
    <xf numFmtId="0" fontId="0" fillId="0" borderId="6" xfId="0" applyBorder="1" applyAlignment="1">
      <alignment horizontal="center"/>
    </xf>
    <xf numFmtId="0" fontId="0" fillId="0" borderId="14" xfId="0" applyBorder="1" applyAlignment="1">
      <alignment horizontal="center"/>
    </xf>
    <xf numFmtId="0" fontId="0" fillId="0" borderId="14" xfId="0" applyBorder="1"/>
    <xf numFmtId="0" fontId="3" fillId="0" borderId="1" xfId="0" applyFont="1" applyBorder="1"/>
    <xf numFmtId="0" fontId="3" fillId="0" borderId="1" xfId="0" applyFont="1" applyBorder="1" applyAlignment="1">
      <alignment horizontal="right"/>
    </xf>
    <xf numFmtId="1" fontId="3" fillId="0" borderId="1" xfId="0" applyNumberFormat="1" applyFont="1" applyBorder="1" applyAlignment="1">
      <alignment horizontal="right"/>
    </xf>
    <xf numFmtId="0" fontId="3" fillId="12" borderId="0" xfId="0" applyFont="1" applyFill="1"/>
    <xf numFmtId="1" fontId="3" fillId="12" borderId="0" xfId="0" applyNumberFormat="1" applyFont="1" applyFill="1"/>
    <xf numFmtId="0" fontId="3" fillId="13" borderId="0" xfId="0" applyFont="1" applyFill="1"/>
    <xf numFmtId="0" fontId="6" fillId="14" borderId="1" xfId="0" applyFont="1" applyFill="1" applyBorder="1"/>
    <xf numFmtId="0" fontId="0" fillId="14" borderId="1" xfId="0" applyFill="1" applyBorder="1"/>
    <xf numFmtId="0" fontId="7" fillId="0" borderId="0" xfId="0" applyFont="1"/>
    <xf numFmtId="0" fontId="3" fillId="13" borderId="0" xfId="0" applyFont="1" applyFill="1" applyAlignment="1">
      <alignment horizontal="right"/>
    </xf>
    <xf numFmtId="3" fontId="0" fillId="0" borderId="0" xfId="0" applyNumberFormat="1"/>
    <xf numFmtId="0" fontId="3" fillId="7" borderId="0" xfId="0" applyFont="1" applyFill="1" applyAlignment="1">
      <alignment horizontal="right"/>
    </xf>
    <xf numFmtId="0" fontId="3" fillId="8" borderId="0" xfId="0" applyFont="1" applyFill="1" applyAlignment="1">
      <alignment horizontal="right"/>
    </xf>
    <xf numFmtId="0" fontId="3" fillId="15" borderId="0" xfId="0" applyFont="1" applyFill="1" applyAlignment="1">
      <alignment horizontal="left"/>
    </xf>
    <xf numFmtId="0" fontId="0" fillId="0" borderId="0" xfId="0" applyAlignment="1">
      <alignment horizontal="center"/>
    </xf>
    <xf numFmtId="0" fontId="3" fillId="0" borderId="16" xfId="0" applyFont="1" applyBorder="1"/>
    <xf numFmtId="0" fontId="0" fillId="0" borderId="15" xfId="0" applyBorder="1" applyAlignment="1">
      <alignment wrapText="1"/>
    </xf>
    <xf numFmtId="3" fontId="3" fillId="9" borderId="7" xfId="0" applyNumberFormat="1" applyFont="1" applyFill="1" applyBorder="1"/>
    <xf numFmtId="0" fontId="0" fillId="0" borderId="0" xfId="0" applyAlignment="1">
      <alignment wrapText="1"/>
    </xf>
    <xf numFmtId="3" fontId="3" fillId="9" borderId="0" xfId="0" applyNumberFormat="1" applyFont="1" applyFill="1"/>
    <xf numFmtId="0" fontId="0" fillId="16" borderId="1" xfId="0" applyFill="1" applyBorder="1"/>
    <xf numFmtId="0" fontId="0" fillId="0" borderId="1" xfId="0" applyBorder="1" applyAlignment="1">
      <alignment wrapText="1"/>
    </xf>
    <xf numFmtId="3" fontId="3" fillId="9" borderId="1" xfId="0" applyNumberFormat="1" applyFont="1" applyFill="1" applyBorder="1"/>
    <xf numFmtId="0" fontId="6" fillId="0" borderId="1" xfId="0" applyFont="1" applyBorder="1"/>
    <xf numFmtId="0" fontId="8" fillId="0" borderId="1" xfId="0" applyFont="1" applyBorder="1"/>
    <xf numFmtId="0" fontId="3" fillId="6" borderId="0" xfId="0" applyFont="1" applyFill="1" applyAlignment="1">
      <alignment horizontal="right"/>
    </xf>
    <xf numFmtId="0" fontId="3" fillId="0" borderId="0" xfId="0" applyFont="1" applyAlignment="1">
      <alignment horizontal="left"/>
    </xf>
    <xf numFmtId="1" fontId="0" fillId="0" borderId="0" xfId="0" applyNumberFormat="1" applyAlignment="1">
      <alignment horizontal="right"/>
    </xf>
    <xf numFmtId="1" fontId="0" fillId="9" borderId="0" xfId="0" applyNumberFormat="1" applyFill="1"/>
    <xf numFmtId="0" fontId="3" fillId="0" borderId="0" xfId="0" applyFont="1" applyAlignment="1">
      <alignment horizontal="right"/>
    </xf>
    <xf numFmtId="1" fontId="3" fillId="9" borderId="0" xfId="0" applyNumberFormat="1" applyFont="1" applyFill="1" applyAlignment="1">
      <alignment horizontal="right"/>
    </xf>
    <xf numFmtId="1" fontId="3" fillId="6" borderId="0" xfId="0" applyNumberFormat="1" applyFont="1" applyFill="1" applyAlignment="1">
      <alignment horizontal="center"/>
    </xf>
    <xf numFmtId="0" fontId="3" fillId="9" borderId="0" xfId="0" applyFont="1" applyFill="1" applyAlignment="1">
      <alignment horizontal="right"/>
    </xf>
    <xf numFmtId="0" fontId="3" fillId="6" borderId="0" xfId="0" applyFont="1" applyFill="1" applyAlignment="1">
      <alignment horizontal="center"/>
    </xf>
    <xf numFmtId="0" fontId="3" fillId="15" borderId="0" xfId="0" applyFont="1" applyFill="1" applyAlignment="1">
      <alignment horizontal="right"/>
    </xf>
    <xf numFmtId="0" fontId="3" fillId="10" borderId="0" xfId="0" applyFont="1" applyFill="1" applyAlignment="1">
      <alignment horizontal="right"/>
    </xf>
    <xf numFmtId="0" fontId="0" fillId="2" borderId="1" xfId="0" applyFill="1" applyBorder="1"/>
    <xf numFmtId="0" fontId="0" fillId="12" borderId="0" xfId="0" applyFill="1"/>
    <xf numFmtId="0" fontId="3" fillId="12" borderId="0" xfId="0" applyFont="1" applyFill="1" applyAlignment="1">
      <alignment horizontal="right"/>
    </xf>
    <xf numFmtId="0" fontId="0" fillId="17" borderId="0" xfId="0" applyFill="1" applyAlignment="1">
      <alignment horizontal="right"/>
    </xf>
    <xf numFmtId="0" fontId="0" fillId="17" borderId="0" xfId="0" applyFill="1" applyAlignment="1">
      <alignment horizontal="left"/>
    </xf>
    <xf numFmtId="0" fontId="3" fillId="8" borderId="0" xfId="0" applyFont="1" applyFill="1" applyAlignment="1">
      <alignment horizontal="left"/>
    </xf>
    <xf numFmtId="0" fontId="0" fillId="0" borderId="17" xfId="0" applyBorder="1"/>
    <xf numFmtId="0" fontId="0" fillId="0" borderId="18" xfId="0" applyBorder="1"/>
    <xf numFmtId="1" fontId="3" fillId="10" borderId="0" xfId="0" applyNumberFormat="1" applyFont="1" applyFill="1" applyAlignment="1">
      <alignment horizontal="right"/>
    </xf>
    <xf numFmtId="0" fontId="3" fillId="18" borderId="0" xfId="0" applyFont="1" applyFill="1" applyAlignment="1">
      <alignment horizontal="right"/>
    </xf>
    <xf numFmtId="0" fontId="10" fillId="0" borderId="0" xfId="3" applyFont="1" applyAlignment="1">
      <alignment vertical="center" wrapText="1"/>
    </xf>
    <xf numFmtId="0" fontId="11" fillId="0" borderId="19" xfId="0" applyFont="1" applyBorder="1"/>
    <xf numFmtId="0" fontId="12" fillId="0" borderId="19" xfId="3" applyFont="1" applyBorder="1" applyAlignment="1">
      <alignment horizontal="right" vertical="center" wrapText="1"/>
    </xf>
    <xf numFmtId="168" fontId="3" fillId="14" borderId="19" xfId="0" applyNumberFormat="1" applyFont="1" applyFill="1" applyBorder="1" applyAlignment="1">
      <alignment horizontal="left" vertical="center" wrapText="1"/>
    </xf>
    <xf numFmtId="0" fontId="12" fillId="0" borderId="0" xfId="3" applyFont="1"/>
    <xf numFmtId="168" fontId="13" fillId="19" borderId="20" xfId="0" applyNumberFormat="1" applyFont="1" applyFill="1" applyBorder="1" applyAlignment="1">
      <alignment horizontal="left" vertical="center" wrapText="1"/>
    </xf>
    <xf numFmtId="0" fontId="14" fillId="0" borderId="0" xfId="3" applyFont="1" applyAlignment="1">
      <alignment horizontal="left" indent="2"/>
    </xf>
    <xf numFmtId="37" fontId="13" fillId="19" borderId="0" xfId="0" applyNumberFormat="1" applyFont="1" applyFill="1" applyAlignment="1">
      <alignment horizontal="right" vertical="center"/>
    </xf>
    <xf numFmtId="37" fontId="13" fillId="20" borderId="19" xfId="0" applyNumberFormat="1" applyFont="1" applyFill="1" applyBorder="1" applyAlignment="1">
      <alignment horizontal="right" vertical="center"/>
    </xf>
    <xf numFmtId="37" fontId="4" fillId="19" borderId="0" xfId="0" applyNumberFormat="1" applyFont="1" applyFill="1" applyAlignment="1">
      <alignment horizontal="right" vertical="center"/>
    </xf>
    <xf numFmtId="37" fontId="4" fillId="19" borderId="21" xfId="0" applyNumberFormat="1" applyFont="1" applyFill="1" applyBorder="1" applyAlignment="1">
      <alignment horizontal="right" vertical="center"/>
    </xf>
    <xf numFmtId="37" fontId="4" fillId="19" borderId="22" xfId="0" applyNumberFormat="1" applyFont="1" applyFill="1" applyBorder="1" applyAlignment="1">
      <alignment horizontal="right" vertical="center"/>
    </xf>
    <xf numFmtId="37" fontId="4" fillId="19" borderId="23" xfId="0" applyNumberFormat="1" applyFont="1" applyFill="1" applyBorder="1" applyAlignment="1">
      <alignment horizontal="right" vertical="center"/>
    </xf>
    <xf numFmtId="0" fontId="16" fillId="0" borderId="0" xfId="0" applyFont="1" applyAlignment="1">
      <alignment horizontal="center"/>
    </xf>
    <xf numFmtId="0" fontId="12" fillId="0" borderId="0" xfId="3" applyFont="1" applyAlignment="1">
      <alignment horizontal="right" vertical="center" wrapText="1"/>
    </xf>
    <xf numFmtId="0" fontId="0" fillId="0" borderId="1" xfId="0" applyBorder="1" applyAlignment="1">
      <alignment horizontal="right"/>
    </xf>
    <xf numFmtId="0" fontId="0" fillId="0" borderId="0" xfId="0" applyAlignment="1">
      <alignment horizontal="center" vertical="center"/>
    </xf>
    <xf numFmtId="9" fontId="19" fillId="0" borderId="0" xfId="2" applyFont="1" applyAlignment="1">
      <alignment horizontal="center" vertical="center"/>
    </xf>
    <xf numFmtId="0" fontId="20" fillId="0" borderId="0" xfId="0" applyFont="1"/>
    <xf numFmtId="0" fontId="20" fillId="0" borderId="18" xfId="0" applyFont="1" applyBorder="1"/>
    <xf numFmtId="0" fontId="3" fillId="0" borderId="18" xfId="0" applyFont="1" applyBorder="1"/>
    <xf numFmtId="0" fontId="21" fillId="0" borderId="0" xfId="0" applyFont="1"/>
    <xf numFmtId="9" fontId="0" fillId="9" borderId="0" xfId="2" applyFont="1" applyFill="1"/>
    <xf numFmtId="0" fontId="3" fillId="10" borderId="0" xfId="0" applyFont="1" applyFill="1" applyAlignment="1">
      <alignment horizontal="center"/>
    </xf>
    <xf numFmtId="3" fontId="0" fillId="0" borderId="0" xfId="0" applyNumberFormat="1" applyAlignment="1">
      <alignment horizontal="center"/>
    </xf>
    <xf numFmtId="0" fontId="0" fillId="9" borderId="0" xfId="2" applyNumberFormat="1" applyFont="1" applyFill="1"/>
    <xf numFmtId="0" fontId="0" fillId="0" borderId="24" xfId="0" applyBorder="1"/>
    <xf numFmtId="0" fontId="0" fillId="9" borderId="24" xfId="0" applyFill="1" applyBorder="1"/>
    <xf numFmtId="1" fontId="0" fillId="0" borderId="25" xfId="0" applyNumberFormat="1" applyBorder="1"/>
    <xf numFmtId="1" fontId="0" fillId="0" borderId="26" xfId="0" applyNumberFormat="1" applyBorder="1"/>
    <xf numFmtId="0" fontId="0" fillId="0" borderId="25" xfId="0" applyBorder="1"/>
    <xf numFmtId="0" fontId="0" fillId="0" borderId="26" xfId="0" applyBorder="1"/>
    <xf numFmtId="0" fontId="3" fillId="13" borderId="25" xfId="0" applyFont="1" applyFill="1" applyBorder="1" applyAlignment="1">
      <alignment horizontal="right"/>
    </xf>
    <xf numFmtId="0" fontId="3" fillId="0" borderId="25" xfId="0" applyFont="1" applyBorder="1"/>
    <xf numFmtId="0" fontId="3" fillId="0" borderId="26" xfId="0" applyFont="1" applyBorder="1"/>
    <xf numFmtId="1" fontId="0" fillId="9" borderId="26" xfId="0" applyNumberFormat="1" applyFill="1" applyBorder="1"/>
    <xf numFmtId="0" fontId="0" fillId="9" borderId="26" xfId="0" applyFill="1" applyBorder="1"/>
    <xf numFmtId="0" fontId="3" fillId="0" borderId="25" xfId="0" applyFont="1" applyBorder="1" applyAlignment="1">
      <alignment horizontal="right"/>
    </xf>
    <xf numFmtId="0" fontId="0" fillId="0" borderId="25" xfId="0" applyBorder="1" applyAlignment="1">
      <alignment horizontal="right"/>
    </xf>
    <xf numFmtId="0" fontId="3" fillId="0" borderId="26" xfId="0" applyFont="1" applyBorder="1" applyAlignment="1">
      <alignment horizontal="right"/>
    </xf>
    <xf numFmtId="0" fontId="0" fillId="0" borderId="26" xfId="0" applyBorder="1" applyAlignment="1">
      <alignment horizontal="right"/>
    </xf>
    <xf numFmtId="49" fontId="0" fillId="5" borderId="3" xfId="0" applyNumberFormat="1" applyFill="1" applyBorder="1" applyAlignment="1" applyProtection="1">
      <alignment horizontal="center"/>
      <protection locked="0"/>
    </xf>
    <xf numFmtId="0" fontId="3" fillId="15" borderId="0" xfId="0" applyFont="1" applyFill="1" applyAlignment="1">
      <alignment horizontal="center"/>
    </xf>
    <xf numFmtId="0" fontId="0" fillId="0" borderId="25" xfId="0" applyBorder="1" applyAlignment="1">
      <alignment horizontal="center"/>
    </xf>
    <xf numFmtId="0" fontId="0" fillId="0" borderId="26" xfId="0" applyBorder="1" applyAlignment="1">
      <alignment horizontal="center"/>
    </xf>
    <xf numFmtId="1" fontId="0" fillId="0" borderId="25" xfId="0" applyNumberFormat="1" applyBorder="1" applyAlignment="1">
      <alignment horizontal="right"/>
    </xf>
    <xf numFmtId="1" fontId="0" fillId="0" borderId="26" xfId="0" applyNumberFormat="1" applyBorder="1" applyAlignment="1">
      <alignment horizontal="right"/>
    </xf>
    <xf numFmtId="1" fontId="0" fillId="9" borderId="26" xfId="0" applyNumberFormat="1" applyFill="1" applyBorder="1" applyAlignment="1">
      <alignment horizontal="right"/>
    </xf>
    <xf numFmtId="169" fontId="0" fillId="9" borderId="25" xfId="0" applyNumberFormat="1" applyFill="1" applyBorder="1" applyAlignment="1">
      <alignment horizontal="center"/>
    </xf>
    <xf numFmtId="0" fontId="0" fillId="9" borderId="25" xfId="0" applyFill="1" applyBorder="1" applyAlignment="1">
      <alignment horizontal="center"/>
    </xf>
    <xf numFmtId="169" fontId="0" fillId="9" borderId="26" xfId="0" applyNumberFormat="1" applyFill="1" applyBorder="1" applyAlignment="1">
      <alignment horizontal="center"/>
    </xf>
    <xf numFmtId="0" fontId="0" fillId="9" borderId="26" xfId="0" applyFill="1" applyBorder="1" applyAlignment="1">
      <alignment horizontal="center"/>
    </xf>
    <xf numFmtId="0" fontId="3" fillId="7" borderId="5" xfId="0" applyFont="1" applyFill="1" applyBorder="1" applyAlignment="1">
      <alignment horizontal="right"/>
    </xf>
    <xf numFmtId="0" fontId="3" fillId="10" borderId="5" xfId="0" applyFont="1" applyFill="1" applyBorder="1" applyAlignment="1">
      <alignment horizontal="right"/>
    </xf>
    <xf numFmtId="0" fontId="0" fillId="10" borderId="27" xfId="0" applyFill="1" applyBorder="1" applyAlignment="1">
      <alignment horizontal="center"/>
    </xf>
    <xf numFmtId="0" fontId="3" fillId="7" borderId="28" xfId="0" applyFont="1" applyFill="1" applyBorder="1" applyAlignment="1">
      <alignment horizontal="right"/>
    </xf>
    <xf numFmtId="0" fontId="3" fillId="10" borderId="28" xfId="0" applyFont="1" applyFill="1" applyBorder="1" applyAlignment="1">
      <alignment horizontal="right"/>
    </xf>
    <xf numFmtId="0" fontId="0" fillId="0" borderId="30" xfId="0" applyBorder="1"/>
    <xf numFmtId="0" fontId="0" fillId="0" borderId="30" xfId="0" applyBorder="1" applyAlignment="1">
      <alignment horizontal="right"/>
    </xf>
    <xf numFmtId="0" fontId="0" fillId="0" borderId="29" xfId="0" applyBorder="1"/>
    <xf numFmtId="0" fontId="0" fillId="0" borderId="29" xfId="0" applyBorder="1" applyAlignment="1">
      <alignment horizontal="right"/>
    </xf>
    <xf numFmtId="0" fontId="3" fillId="15" borderId="0" xfId="0" applyFont="1" applyFill="1"/>
    <xf numFmtId="0" fontId="0" fillId="0" borderId="31" xfId="0" applyBorder="1"/>
    <xf numFmtId="0" fontId="0" fillId="0" borderId="32" xfId="0" applyBorder="1"/>
    <xf numFmtId="0" fontId="0" fillId="9" borderId="31" xfId="0" applyFill="1" applyBorder="1" applyAlignment="1">
      <alignment horizontal="right"/>
    </xf>
    <xf numFmtId="0" fontId="0" fillId="9" borderId="32" xfId="0" applyFill="1" applyBorder="1" applyAlignment="1">
      <alignment horizontal="right"/>
    </xf>
    <xf numFmtId="0" fontId="0" fillId="0" borderId="33" xfId="0" applyBorder="1"/>
    <xf numFmtId="0" fontId="0" fillId="10" borderId="0" xfId="0" applyFill="1" applyAlignment="1">
      <alignment horizontal="right"/>
    </xf>
    <xf numFmtId="1" fontId="0" fillId="0" borderId="17" xfId="0" applyNumberFormat="1" applyBorder="1" applyAlignment="1">
      <alignment horizontal="right"/>
    </xf>
    <xf numFmtId="0" fontId="0" fillId="9" borderId="17" xfId="0" applyFill="1" applyBorder="1"/>
    <xf numFmtId="1" fontId="0" fillId="0" borderId="18" xfId="0" applyNumberFormat="1" applyBorder="1" applyAlignment="1">
      <alignment horizontal="right"/>
    </xf>
    <xf numFmtId="0" fontId="0" fillId="9" borderId="18" xfId="0" applyFill="1" applyBorder="1"/>
    <xf numFmtId="0" fontId="6" fillId="14" borderId="0" xfId="0" applyFont="1" applyFill="1"/>
    <xf numFmtId="0" fontId="0" fillId="14" borderId="0" xfId="0" applyFill="1"/>
    <xf numFmtId="166" fontId="0" fillId="9" borderId="0" xfId="0" applyNumberFormat="1" applyFill="1"/>
    <xf numFmtId="168" fontId="9" fillId="0" borderId="0" xfId="0" applyNumberFormat="1" applyFont="1" applyAlignment="1">
      <alignment horizontal="left"/>
    </xf>
    <xf numFmtId="0" fontId="10" fillId="0" borderId="0" xfId="3" applyFont="1"/>
    <xf numFmtId="37" fontId="10" fillId="0" borderId="0" xfId="0" applyNumberFormat="1" applyFont="1" applyAlignment="1">
      <alignment horizontal="right"/>
    </xf>
    <xf numFmtId="0" fontId="3" fillId="0" borderId="1" xfId="0" applyFont="1" applyBorder="1" applyAlignment="1">
      <alignment horizontal="center"/>
    </xf>
    <xf numFmtId="3" fontId="0" fillId="0" borderId="25" xfId="0" applyNumberFormat="1" applyBorder="1" applyAlignment="1">
      <alignment horizontal="right"/>
    </xf>
    <xf numFmtId="0" fontId="0" fillId="0" borderId="0" xfId="0" applyAlignment="1">
      <alignment horizontal="left"/>
    </xf>
    <xf numFmtId="3" fontId="0" fillId="0" borderId="0" xfId="0" applyNumberFormat="1" applyAlignment="1">
      <alignment horizontal="right"/>
    </xf>
    <xf numFmtId="0" fontId="0" fillId="0" borderId="34" xfId="0" applyBorder="1" applyAlignment="1">
      <alignment horizontal="center"/>
    </xf>
    <xf numFmtId="3" fontId="0" fillId="0" borderId="34" xfId="0" applyNumberFormat="1" applyBorder="1" applyAlignment="1">
      <alignment horizontal="center"/>
    </xf>
    <xf numFmtId="169" fontId="0" fillId="9" borderId="34" xfId="0" applyNumberFormat="1" applyFill="1" applyBorder="1" applyAlignment="1">
      <alignment horizontal="center"/>
    </xf>
    <xf numFmtId="3" fontId="0" fillId="9" borderId="34" xfId="0" applyNumberFormat="1" applyFill="1" applyBorder="1" applyAlignment="1">
      <alignment horizontal="center"/>
    </xf>
    <xf numFmtId="0" fontId="0" fillId="0" borderId="35" xfId="0" applyBorder="1" applyAlignment="1">
      <alignment horizontal="center"/>
    </xf>
    <xf numFmtId="3" fontId="0" fillId="0" borderId="35" xfId="0" applyNumberFormat="1" applyBorder="1" applyAlignment="1">
      <alignment horizontal="center"/>
    </xf>
    <xf numFmtId="3" fontId="0" fillId="9" borderId="35" xfId="0" applyNumberFormat="1" applyFill="1" applyBorder="1" applyAlignment="1">
      <alignment horizontal="center"/>
    </xf>
    <xf numFmtId="0" fontId="0" fillId="0" borderId="34" xfId="0" applyBorder="1" applyAlignment="1">
      <alignment horizontal="right"/>
    </xf>
    <xf numFmtId="1" fontId="0" fillId="0" borderId="34" xfId="0" applyNumberFormat="1" applyBorder="1"/>
    <xf numFmtId="0" fontId="0" fillId="0" borderId="34" xfId="0" applyBorder="1"/>
    <xf numFmtId="1" fontId="0" fillId="9" borderId="34" xfId="0" applyNumberFormat="1" applyFill="1" applyBorder="1"/>
    <xf numFmtId="0" fontId="0" fillId="0" borderId="35" xfId="0" applyBorder="1" applyAlignment="1">
      <alignment horizontal="right"/>
    </xf>
    <xf numFmtId="1" fontId="0" fillId="0" borderId="35" xfId="0" applyNumberFormat="1" applyBorder="1"/>
    <xf numFmtId="0" fontId="0" fillId="0" borderId="35" xfId="0" applyBorder="1"/>
    <xf numFmtId="1" fontId="0" fillId="9" borderId="35" xfId="0" applyNumberFormat="1" applyFill="1" applyBorder="1"/>
    <xf numFmtId="0" fontId="0" fillId="9" borderId="34" xfId="0" applyFill="1" applyBorder="1"/>
    <xf numFmtId="0" fontId="0" fillId="9" borderId="35" xfId="0" applyFill="1" applyBorder="1"/>
    <xf numFmtId="0" fontId="3" fillId="8" borderId="0" xfId="0" applyFont="1" applyFill="1" applyAlignment="1">
      <alignment horizontal="center"/>
    </xf>
    <xf numFmtId="0" fontId="0" fillId="4" borderId="35" xfId="0" applyFill="1" applyBorder="1"/>
    <xf numFmtId="9" fontId="0" fillId="0" borderId="34" xfId="2" applyFont="1" applyBorder="1"/>
    <xf numFmtId="9" fontId="0" fillId="0" borderId="35" xfId="2" applyFont="1" applyBorder="1"/>
    <xf numFmtId="0" fontId="3" fillId="0" borderId="35" xfId="0" applyFont="1" applyBorder="1"/>
    <xf numFmtId="0" fontId="3" fillId="7" borderId="0" xfId="0" applyFont="1" applyFill="1" applyAlignment="1">
      <alignment horizontal="center"/>
    </xf>
    <xf numFmtId="0" fontId="0" fillId="0" borderId="36" xfId="0" applyBorder="1"/>
    <xf numFmtId="9" fontId="0" fillId="0" borderId="36" xfId="2" applyFont="1" applyBorder="1"/>
    <xf numFmtId="9" fontId="0" fillId="0" borderId="0" xfId="2" applyFont="1" applyBorder="1"/>
    <xf numFmtId="9" fontId="0" fillId="0" borderId="1" xfId="2" applyFont="1" applyBorder="1"/>
    <xf numFmtId="1" fontId="0" fillId="0" borderId="34" xfId="0" applyNumberFormat="1" applyBorder="1" applyAlignment="1">
      <alignment horizontal="right"/>
    </xf>
    <xf numFmtId="1" fontId="0" fillId="0" borderId="35" xfId="0" applyNumberFormat="1" applyBorder="1" applyAlignment="1">
      <alignment horizontal="right"/>
    </xf>
    <xf numFmtId="0" fontId="3" fillId="9" borderId="34" xfId="0" applyFont="1" applyFill="1" applyBorder="1" applyAlignment="1">
      <alignment horizontal="right"/>
    </xf>
    <xf numFmtId="0" fontId="0" fillId="0" borderId="37" xfId="0" applyBorder="1"/>
    <xf numFmtId="9" fontId="0" fillId="0" borderId="37" xfId="0" applyNumberFormat="1" applyBorder="1"/>
    <xf numFmtId="0" fontId="0" fillId="0" borderId="38" xfId="0" applyBorder="1"/>
    <xf numFmtId="9" fontId="0" fillId="0" borderId="38" xfId="0" applyNumberFormat="1" applyBorder="1"/>
    <xf numFmtId="0" fontId="0" fillId="0" borderId="39" xfId="0" applyBorder="1"/>
    <xf numFmtId="9" fontId="0" fillId="0" borderId="39" xfId="0" applyNumberFormat="1" applyBorder="1"/>
    <xf numFmtId="3" fontId="0" fillId="0" borderId="17" xfId="0" applyNumberFormat="1" applyBorder="1" applyAlignment="1">
      <alignment horizontal="right"/>
    </xf>
    <xf numFmtId="0" fontId="0" fillId="6" borderId="35" xfId="0" applyFill="1" applyBorder="1"/>
    <xf numFmtId="0" fontId="3" fillId="6" borderId="35" xfId="0" applyFont="1" applyFill="1" applyBorder="1" applyAlignment="1">
      <alignment horizontal="right"/>
    </xf>
    <xf numFmtId="0" fontId="0" fillId="20" borderId="41" xfId="0" applyFill="1" applyBorder="1"/>
    <xf numFmtId="0" fontId="0" fillId="21" borderId="42" xfId="0" applyFill="1" applyBorder="1"/>
    <xf numFmtId="0" fontId="0" fillId="22" borderId="42" xfId="0" applyFill="1" applyBorder="1"/>
    <xf numFmtId="0" fontId="0" fillId="16" borderId="43" xfId="0" applyFill="1" applyBorder="1"/>
    <xf numFmtId="3" fontId="0" fillId="0" borderId="40" xfId="0" applyNumberFormat="1" applyBorder="1"/>
    <xf numFmtId="9" fontId="0" fillId="9" borderId="0" xfId="0" applyNumberFormat="1" applyFill="1"/>
    <xf numFmtId="0" fontId="16" fillId="0" borderId="1" xfId="0" applyFont="1" applyBorder="1"/>
    <xf numFmtId="0" fontId="0" fillId="0" borderId="44" xfId="0" applyBorder="1"/>
    <xf numFmtId="0" fontId="0" fillId="0" borderId="44" xfId="0" applyBorder="1" applyAlignment="1">
      <alignment horizontal="right"/>
    </xf>
    <xf numFmtId="0" fontId="0" fillId="9" borderId="45" xfId="0" applyFill="1" applyBorder="1" applyAlignment="1">
      <alignment horizontal="right"/>
    </xf>
    <xf numFmtId="0" fontId="3" fillId="10" borderId="0" xfId="0" applyFont="1" applyFill="1" applyAlignment="1">
      <alignment horizontal="center" wrapText="1"/>
    </xf>
    <xf numFmtId="9" fontId="0" fillId="0" borderId="0" xfId="2" applyFont="1" applyFill="1" applyBorder="1"/>
    <xf numFmtId="165" fontId="0" fillId="9" borderId="24" xfId="1" applyNumberFormat="1" applyFont="1" applyFill="1" applyBorder="1"/>
    <xf numFmtId="0" fontId="0" fillId="18" borderId="0" xfId="0" applyFill="1"/>
    <xf numFmtId="0" fontId="0" fillId="0" borderId="46" xfId="0" applyBorder="1"/>
    <xf numFmtId="0" fontId="0" fillId="0" borderId="46" xfId="0" applyBorder="1" applyAlignment="1">
      <alignment horizontal="right"/>
    </xf>
    <xf numFmtId="166" fontId="0" fillId="0" borderId="0" xfId="0" applyNumberFormat="1"/>
    <xf numFmtId="0" fontId="0" fillId="0" borderId="47" xfId="0" applyBorder="1" applyAlignment="1">
      <alignment horizontal="right"/>
    </xf>
    <xf numFmtId="0" fontId="0" fillId="0" borderId="47" xfId="0" applyBorder="1"/>
    <xf numFmtId="0" fontId="0" fillId="0" borderId="16" xfId="0" applyBorder="1" applyAlignment="1">
      <alignment horizontal="right"/>
    </xf>
    <xf numFmtId="0" fontId="0" fillId="0" borderId="16" xfId="0" applyBorder="1"/>
    <xf numFmtId="0" fontId="0" fillId="0" borderId="47" xfId="0" applyBorder="1" applyAlignment="1">
      <alignment horizontal="center"/>
    </xf>
    <xf numFmtId="0" fontId="0" fillId="0" borderId="16" xfId="0" applyBorder="1" applyAlignment="1">
      <alignment horizontal="center"/>
    </xf>
    <xf numFmtId="3" fontId="0" fillId="9" borderId="0" xfId="0" applyNumberFormat="1" applyFill="1"/>
    <xf numFmtId="166" fontId="0" fillId="9" borderId="0" xfId="0" applyNumberFormat="1" applyFill="1" applyAlignment="1">
      <alignment horizontal="left"/>
    </xf>
    <xf numFmtId="167" fontId="0" fillId="9" borderId="0" xfId="0" applyNumberFormat="1" applyFill="1"/>
    <xf numFmtId="0" fontId="0" fillId="9" borderId="30" xfId="0" applyFill="1" applyBorder="1"/>
    <xf numFmtId="0" fontId="0" fillId="9" borderId="29" xfId="0" applyFill="1" applyBorder="1"/>
    <xf numFmtId="3" fontId="0" fillId="10" borderId="0" xfId="0" applyNumberFormat="1" applyFill="1"/>
    <xf numFmtId="3" fontId="0" fillId="9" borderId="17" xfId="0" applyNumberFormat="1" applyFill="1" applyBorder="1"/>
    <xf numFmtId="9" fontId="0" fillId="9" borderId="17" xfId="2" applyFont="1" applyFill="1" applyBorder="1"/>
    <xf numFmtId="0" fontId="0" fillId="9" borderId="36" xfId="0" applyFill="1" applyBorder="1"/>
    <xf numFmtId="0" fontId="0" fillId="9" borderId="1" xfId="0" applyFill="1" applyBorder="1"/>
    <xf numFmtId="9" fontId="0" fillId="9" borderId="34" xfId="2" applyFont="1" applyFill="1" applyBorder="1"/>
    <xf numFmtId="9" fontId="0" fillId="9" borderId="35" xfId="2" applyFont="1" applyFill="1" applyBorder="1"/>
    <xf numFmtId="0" fontId="3" fillId="12" borderId="0" xfId="0" applyFont="1" applyFill="1" applyAlignment="1">
      <alignment wrapText="1"/>
    </xf>
    <xf numFmtId="0" fontId="3" fillId="12" borderId="0" xfId="0" applyFont="1" applyFill="1" applyAlignment="1">
      <alignment horizontal="left" wrapText="1"/>
    </xf>
    <xf numFmtId="0" fontId="23" fillId="0" borderId="0" xfId="4" applyBorder="1"/>
    <xf numFmtId="0" fontId="0" fillId="23" borderId="0" xfId="0" applyFill="1"/>
    <xf numFmtId="0" fontId="24" fillId="2" borderId="1" xfId="0" applyFont="1" applyFill="1" applyBorder="1"/>
    <xf numFmtId="3" fontId="0" fillId="9" borderId="0" xfId="0" applyNumberFormat="1" applyFill="1" applyAlignment="1">
      <alignment horizontal="left"/>
    </xf>
    <xf numFmtId="170" fontId="0" fillId="9" borderId="26" xfId="0" applyNumberFormat="1" applyFill="1" applyBorder="1" applyAlignment="1">
      <alignment horizontal="center"/>
    </xf>
    <xf numFmtId="168" fontId="9" fillId="19" borderId="48" xfId="0" applyNumberFormat="1" applyFont="1" applyFill="1" applyBorder="1" applyAlignment="1">
      <alignment horizontal="left" vertical="center"/>
    </xf>
    <xf numFmtId="0" fontId="15" fillId="0" borderId="48" xfId="3" applyFont="1" applyBorder="1" applyAlignment="1">
      <alignment horizontal="left" indent="2"/>
    </xf>
    <xf numFmtId="37" fontId="10" fillId="19" borderId="48" xfId="0" applyNumberFormat="1" applyFont="1" applyFill="1" applyBorder="1" applyAlignment="1">
      <alignment vertical="center"/>
    </xf>
    <xf numFmtId="37" fontId="10" fillId="19" borderId="48" xfId="0" applyNumberFormat="1" applyFont="1" applyFill="1" applyBorder="1" applyAlignment="1">
      <alignment horizontal="right" vertical="center"/>
    </xf>
    <xf numFmtId="168" fontId="9" fillId="19" borderId="44" xfId="0" applyNumberFormat="1" applyFont="1" applyFill="1" applyBorder="1" applyAlignment="1">
      <alignment horizontal="left" vertical="center"/>
    </xf>
    <xf numFmtId="0" fontId="15" fillId="0" borderId="44" xfId="3" applyFont="1" applyBorder="1" applyAlignment="1">
      <alignment horizontal="left" indent="2"/>
    </xf>
    <xf numFmtId="37" fontId="10" fillId="19" borderId="44" xfId="0" applyNumberFormat="1" applyFont="1" applyFill="1" applyBorder="1" applyAlignment="1">
      <alignment vertical="center"/>
    </xf>
    <xf numFmtId="37" fontId="10" fillId="19" borderId="44" xfId="0" applyNumberFormat="1" applyFont="1" applyFill="1" applyBorder="1" applyAlignment="1">
      <alignment horizontal="right" vertical="center"/>
    </xf>
    <xf numFmtId="0" fontId="10" fillId="0" borderId="44" xfId="3" applyFont="1" applyBorder="1"/>
    <xf numFmtId="37" fontId="10" fillId="0" borderId="44" xfId="0" applyNumberFormat="1" applyFont="1" applyBorder="1"/>
    <xf numFmtId="37" fontId="10" fillId="0" borderId="44" xfId="0" applyNumberFormat="1" applyFont="1" applyBorder="1" applyAlignment="1">
      <alignment horizontal="right"/>
    </xf>
    <xf numFmtId="168" fontId="9" fillId="0" borderId="44" xfId="0" applyNumberFormat="1" applyFont="1" applyBorder="1" applyAlignment="1">
      <alignment horizontal="left"/>
    </xf>
    <xf numFmtId="168" fontId="9" fillId="19" borderId="34" xfId="0" applyNumberFormat="1" applyFont="1" applyFill="1" applyBorder="1" applyAlignment="1">
      <alignment horizontal="left" vertical="center"/>
    </xf>
    <xf numFmtId="0" fontId="15" fillId="0" borderId="34" xfId="3" applyFont="1" applyBorder="1" applyAlignment="1">
      <alignment horizontal="left" indent="2"/>
    </xf>
    <xf numFmtId="37" fontId="10" fillId="19" borderId="34" xfId="0" applyNumberFormat="1" applyFont="1" applyFill="1" applyBorder="1" applyAlignment="1">
      <alignment horizontal="right" vertical="center"/>
    </xf>
    <xf numFmtId="37" fontId="17" fillId="19" borderId="34" xfId="0" applyNumberFormat="1" applyFont="1" applyFill="1" applyBorder="1" applyAlignment="1">
      <alignment vertical="center"/>
    </xf>
    <xf numFmtId="37" fontId="18" fillId="19" borderId="34" xfId="0" applyNumberFormat="1" applyFont="1" applyFill="1" applyBorder="1" applyAlignment="1">
      <alignment vertical="center"/>
    </xf>
    <xf numFmtId="168" fontId="9" fillId="19" borderId="35" xfId="0" applyNumberFormat="1" applyFont="1" applyFill="1" applyBorder="1" applyAlignment="1">
      <alignment horizontal="left" vertical="center"/>
    </xf>
    <xf numFmtId="0" fontId="15" fillId="0" borderId="35" xfId="3" applyFont="1" applyBorder="1" applyAlignment="1">
      <alignment horizontal="left" indent="2"/>
    </xf>
    <xf numFmtId="37" fontId="10" fillId="19" borderId="35" xfId="0" applyNumberFormat="1" applyFont="1" applyFill="1" applyBorder="1" applyAlignment="1">
      <alignment horizontal="right" vertical="center"/>
    </xf>
    <xf numFmtId="37" fontId="17" fillId="19" borderId="35" xfId="0" applyNumberFormat="1" applyFont="1" applyFill="1" applyBorder="1" applyAlignment="1">
      <alignment horizontal="left" vertical="center"/>
    </xf>
    <xf numFmtId="37" fontId="18" fillId="19" borderId="35" xfId="0" applyNumberFormat="1" applyFont="1" applyFill="1" applyBorder="1" applyAlignment="1">
      <alignment horizontal="left" vertical="center"/>
    </xf>
    <xf numFmtId="0" fontId="10" fillId="0" borderId="35" xfId="3" applyFont="1" applyBorder="1"/>
    <xf numFmtId="37" fontId="10" fillId="0" borderId="35" xfId="0" applyNumberFormat="1" applyFont="1" applyBorder="1" applyAlignment="1">
      <alignment horizontal="right"/>
    </xf>
    <xf numFmtId="168" fontId="9" fillId="0" borderId="35" xfId="0" applyNumberFormat="1" applyFont="1" applyBorder="1" applyAlignment="1">
      <alignment horizontal="left"/>
    </xf>
    <xf numFmtId="37" fontId="17" fillId="19" borderId="34" xfId="0" applyNumberFormat="1" applyFont="1" applyFill="1" applyBorder="1" applyAlignment="1">
      <alignment horizontal="left" vertical="center"/>
    </xf>
    <xf numFmtId="37" fontId="18" fillId="19" borderId="34" xfId="0" applyNumberFormat="1" applyFont="1" applyFill="1" applyBorder="1" applyAlignment="1">
      <alignment horizontal="left" vertical="center"/>
    </xf>
    <xf numFmtId="37" fontId="0" fillId="0" borderId="34" xfId="0" applyNumberFormat="1" applyBorder="1"/>
    <xf numFmtId="37" fontId="0" fillId="0" borderId="35" xfId="0" applyNumberFormat="1" applyBorder="1"/>
    <xf numFmtId="0" fontId="22" fillId="0" borderId="7" xfId="0" applyFont="1" applyBorder="1" applyAlignment="1">
      <alignment horizontal="left" vertical="center"/>
    </xf>
    <xf numFmtId="0" fontId="3" fillId="10" borderId="0" xfId="0" applyFont="1" applyFill="1" applyAlignment="1">
      <alignment wrapText="1"/>
    </xf>
    <xf numFmtId="0" fontId="3" fillId="7" borderId="0" xfId="0" applyFont="1" applyFill="1" applyAlignment="1">
      <alignment wrapText="1"/>
    </xf>
    <xf numFmtId="166" fontId="0" fillId="9" borderId="9" xfId="0" applyNumberFormat="1" applyFill="1" applyBorder="1"/>
    <xf numFmtId="1" fontId="0" fillId="9" borderId="10" xfId="0" applyNumberFormat="1" applyFill="1" applyBorder="1"/>
    <xf numFmtId="166" fontId="0" fillId="9" borderId="11" xfId="0" applyNumberFormat="1" applyFill="1" applyBorder="1"/>
    <xf numFmtId="1" fontId="0" fillId="9" borderId="8" xfId="0" applyNumberFormat="1" applyFill="1" applyBorder="1"/>
    <xf numFmtId="166" fontId="0" fillId="9" borderId="12" xfId="0" applyNumberFormat="1" applyFill="1" applyBorder="1"/>
    <xf numFmtId="1" fontId="0" fillId="9" borderId="13" xfId="0" applyNumberFormat="1" applyFill="1" applyBorder="1"/>
    <xf numFmtId="0" fontId="25" fillId="24" borderId="0" xfId="0" applyFont="1" applyFill="1" applyAlignment="1">
      <alignment horizontal="left"/>
    </xf>
    <xf numFmtId="0" fontId="3" fillId="10" borderId="0" xfId="0" applyFont="1" applyFill="1"/>
    <xf numFmtId="0" fontId="0" fillId="0" borderId="0" xfId="0" pivotButton="1"/>
    <xf numFmtId="0" fontId="3" fillId="12" borderId="0" xfId="0" applyFont="1" applyFill="1" applyAlignment="1">
      <alignment horizontal="left"/>
    </xf>
    <xf numFmtId="1" fontId="0" fillId="0" borderId="44" xfId="0" applyNumberFormat="1" applyBorder="1" applyAlignment="1">
      <alignment horizontal="right"/>
    </xf>
    <xf numFmtId="1" fontId="0" fillId="0" borderId="44" xfId="0" applyNumberFormat="1" applyBorder="1"/>
    <xf numFmtId="0" fontId="0" fillId="0" borderId="48" xfId="0" applyBorder="1"/>
    <xf numFmtId="3" fontId="0" fillId="0" borderId="48" xfId="0" applyNumberFormat="1" applyBorder="1" applyAlignment="1">
      <alignment horizontal="right"/>
    </xf>
    <xf numFmtId="3" fontId="0" fillId="0" borderId="48" xfId="0" applyNumberFormat="1" applyBorder="1"/>
    <xf numFmtId="0" fontId="26" fillId="2" borderId="1" xfId="0" applyFont="1" applyFill="1" applyBorder="1"/>
    <xf numFmtId="0" fontId="0" fillId="0" borderId="49" xfId="0" applyBorder="1"/>
    <xf numFmtId="0" fontId="0" fillId="0" borderId="49" xfId="0" applyBorder="1" applyAlignment="1">
      <alignment wrapText="1"/>
    </xf>
    <xf numFmtId="0" fontId="23" fillId="0" borderId="35" xfId="4" applyBorder="1" applyAlignment="1">
      <alignment wrapText="1"/>
    </xf>
    <xf numFmtId="0" fontId="40" fillId="0" borderId="59" xfId="0" applyFont="1" applyBorder="1"/>
    <xf numFmtId="0" fontId="0" fillId="0" borderId="60" xfId="0" applyBorder="1"/>
    <xf numFmtId="0" fontId="40" fillId="0" borderId="61" xfId="0" applyFont="1" applyBorder="1"/>
    <xf numFmtId="0" fontId="0" fillId="0" borderId="62" xfId="0" applyBorder="1"/>
    <xf numFmtId="0" fontId="3" fillId="13" borderId="25" xfId="0" applyFont="1" applyFill="1" applyBorder="1" applyAlignment="1">
      <alignment horizontal="center"/>
    </xf>
    <xf numFmtId="0" fontId="3" fillId="13" borderId="25" xfId="0" applyFont="1" applyFill="1" applyBorder="1" applyAlignment="1">
      <alignment horizontal="left"/>
    </xf>
    <xf numFmtId="166" fontId="0" fillId="0" borderId="60" xfId="0" applyNumberFormat="1" applyBorder="1"/>
    <xf numFmtId="0" fontId="23" fillId="0" borderId="35" xfId="4" applyBorder="1"/>
    <xf numFmtId="0" fontId="106" fillId="0" borderId="0" xfId="23286" applyAlignment="1" applyProtection="1"/>
    <xf numFmtId="205" fontId="0" fillId="9" borderId="17" xfId="2" applyNumberFormat="1" applyFont="1" applyFill="1" applyBorder="1"/>
    <xf numFmtId="0" fontId="0" fillId="97" borderId="0" xfId="0" applyFill="1" applyAlignment="1">
      <alignment horizontal="right"/>
    </xf>
    <xf numFmtId="0" fontId="0" fillId="98" borderId="0" xfId="0" applyFill="1"/>
    <xf numFmtId="206" fontId="0" fillId="9" borderId="0" xfId="2" applyNumberFormat="1" applyFont="1" applyFill="1"/>
    <xf numFmtId="0" fontId="107" fillId="0" borderId="0" xfId="0" applyFont="1"/>
    <xf numFmtId="0" fontId="38" fillId="0" borderId="1" xfId="0" applyFont="1" applyBorder="1"/>
    <xf numFmtId="0" fontId="38" fillId="0" borderId="0" xfId="0" applyFont="1"/>
    <xf numFmtId="0" fontId="0" fillId="0" borderId="1" xfId="0" applyBorder="1" applyAlignment="1">
      <alignment horizontal="centerContinuous"/>
    </xf>
    <xf numFmtId="0" fontId="0" fillId="0" borderId="82" xfId="0" applyBorder="1" applyAlignment="1">
      <alignment horizontal="centerContinuous"/>
    </xf>
    <xf numFmtId="0" fontId="38" fillId="0" borderId="0" xfId="0" applyFont="1" applyAlignment="1">
      <alignment horizontal="centerContinuous"/>
    </xf>
    <xf numFmtId="0" fontId="0" fillId="0" borderId="83" xfId="0" applyBorder="1"/>
    <xf numFmtId="0" fontId="108" fillId="0" borderId="1" xfId="0" applyFont="1" applyBorder="1" applyAlignment="1">
      <alignment horizontal="center"/>
    </xf>
    <xf numFmtId="0" fontId="0" fillId="0" borderId="84" xfId="0" applyBorder="1"/>
    <xf numFmtId="14" fontId="38" fillId="0" borderId="85" xfId="0" applyNumberFormat="1" applyFont="1" applyBorder="1"/>
    <xf numFmtId="14" fontId="0" fillId="0" borderId="0" xfId="0" applyNumberFormat="1"/>
    <xf numFmtId="0" fontId="0" fillId="0" borderId="87" xfId="0" applyBorder="1"/>
    <xf numFmtId="14" fontId="38" fillId="0" borderId="0" xfId="0" applyNumberFormat="1" applyFont="1"/>
    <xf numFmtId="14" fontId="0" fillId="99" borderId="86" xfId="0" applyNumberFormat="1" applyFill="1" applyBorder="1"/>
    <xf numFmtId="0" fontId="0" fillId="99" borderId="1" xfId="0" applyFill="1" applyBorder="1"/>
    <xf numFmtId="0" fontId="3" fillId="99" borderId="1" xfId="0" applyFont="1" applyFill="1" applyBorder="1" applyAlignment="1">
      <alignment horizontal="center"/>
    </xf>
    <xf numFmtId="0" fontId="3" fillId="99" borderId="1" xfId="0" applyFont="1" applyFill="1" applyBorder="1" applyAlignment="1">
      <alignment horizontal="center" wrapText="1"/>
    </xf>
    <xf numFmtId="0" fontId="0" fillId="99" borderId="0" xfId="0" applyFill="1"/>
    <xf numFmtId="14" fontId="0" fillId="99" borderId="36" xfId="0" applyNumberFormat="1" applyFill="1" applyBorder="1"/>
    <xf numFmtId="14" fontId="0" fillId="99" borderId="0" xfId="0" applyNumberFormat="1" applyFill="1"/>
    <xf numFmtId="14" fontId="0" fillId="0" borderId="85" xfId="0" applyNumberFormat="1" applyBorder="1"/>
    <xf numFmtId="0" fontId="0" fillId="0" borderId="85" xfId="0" applyBorder="1"/>
    <xf numFmtId="14" fontId="0" fillId="0" borderId="88" xfId="0" applyNumberFormat="1" applyBorder="1"/>
    <xf numFmtId="0" fontId="0" fillId="0" borderId="88" xfId="0" applyBorder="1"/>
    <xf numFmtId="14" fontId="0" fillId="0" borderId="89" xfId="0" applyNumberFormat="1" applyBorder="1"/>
    <xf numFmtId="0" fontId="0" fillId="0" borderId="89" xfId="0" applyBorder="1"/>
    <xf numFmtId="9" fontId="0" fillId="0" borderId="85" xfId="2" applyFont="1" applyFill="1" applyBorder="1"/>
    <xf numFmtId="9" fontId="0" fillId="0" borderId="88" xfId="2" applyFont="1" applyFill="1" applyBorder="1"/>
    <xf numFmtId="9" fontId="0" fillId="0" borderId="89" xfId="2" applyFont="1" applyFill="1" applyBorder="1"/>
    <xf numFmtId="0" fontId="3" fillId="0" borderId="0" xfId="0" applyFont="1" applyAlignment="1">
      <alignment horizontal="center"/>
    </xf>
    <xf numFmtId="14" fontId="0" fillId="99" borderId="90" xfId="0" applyNumberFormat="1" applyFill="1" applyBorder="1"/>
    <xf numFmtId="14" fontId="0" fillId="99" borderId="91" xfId="0" applyNumberFormat="1" applyFill="1" applyBorder="1"/>
    <xf numFmtId="0" fontId="109" fillId="0" borderId="0" xfId="0" applyFont="1"/>
    <xf numFmtId="0" fontId="16" fillId="0" borderId="1" xfId="0" applyFont="1" applyBorder="1" applyAlignment="1">
      <alignment horizontal="center"/>
    </xf>
    <xf numFmtId="37" fontId="4" fillId="19" borderId="0" xfId="0" applyNumberFormat="1" applyFont="1" applyFill="1" applyAlignment="1">
      <alignment horizontal="center" vertical="center"/>
    </xf>
    <xf numFmtId="0" fontId="0" fillId="0" borderId="1" xfId="0" applyBorder="1" applyAlignment="1">
      <alignment horizontal="center"/>
    </xf>
    <xf numFmtId="0" fontId="3" fillId="0" borderId="0" xfId="0" applyFont="1" applyAlignment="1">
      <alignment horizontal="center" vertical="center" wrapText="1"/>
    </xf>
    <xf numFmtId="0" fontId="0" fillId="0" borderId="0" xfId="0" applyAlignment="1">
      <alignment horizontal="center"/>
    </xf>
    <xf numFmtId="0" fontId="22" fillId="0" borderId="1" xfId="0" applyFont="1" applyBorder="1" applyAlignment="1">
      <alignment horizontal="center"/>
    </xf>
    <xf numFmtId="0" fontId="0" fillId="10" borderId="27" xfId="0" applyFill="1" applyBorder="1" applyAlignment="1">
      <alignment horizontal="center"/>
    </xf>
  </cellXfs>
  <cellStyles count="23287">
    <cellStyle name="." xfId="5" xr:uid="{00000000-0005-0000-0000-000000000000}"/>
    <cellStyle name="1 000 Kc_BalanceSheet " xfId="6" xr:uid="{00000000-0005-0000-0000-000001000000}"/>
    <cellStyle name="1 000 m3" xfId="7" xr:uid="{00000000-0005-0000-0000-000002000000}"/>
    <cellStyle name="1 000 m3 2" xfId="8" xr:uid="{00000000-0005-0000-0000-000003000000}"/>
    <cellStyle name="1 000 m3 2 2" xfId="9" xr:uid="{00000000-0005-0000-0000-000004000000}"/>
    <cellStyle name="1 000 m3 3" xfId="10" xr:uid="{00000000-0005-0000-0000-000005000000}"/>
    <cellStyle name="1 000 m3 4" xfId="11" xr:uid="{00000000-0005-0000-0000-000006000000}"/>
    <cellStyle name="1 000 m3 5" xfId="12" xr:uid="{00000000-0005-0000-0000-000007000000}"/>
    <cellStyle name="1 000 m3 6" xfId="13" xr:uid="{00000000-0005-0000-0000-000008000000}"/>
    <cellStyle name="1 000 m3 7" xfId="14" xr:uid="{00000000-0005-0000-0000-000009000000}"/>
    <cellStyle name="1 000 m3 8" xfId="15" xr:uid="{00000000-0005-0000-0000-00000A000000}"/>
    <cellStyle name="1 000 m3 9" xfId="16" xr:uid="{00000000-0005-0000-0000-00000B000000}"/>
    <cellStyle name="1 000,00 m3" xfId="17" xr:uid="{00000000-0005-0000-0000-00000C000000}"/>
    <cellStyle name="1 000,00 m3 2" xfId="18" xr:uid="{00000000-0005-0000-0000-00000D000000}"/>
    <cellStyle name="1 000,00 m3 2 2" xfId="19" xr:uid="{00000000-0005-0000-0000-00000E000000}"/>
    <cellStyle name="1 000,00 m3 3" xfId="20" xr:uid="{00000000-0005-0000-0000-00000F000000}"/>
    <cellStyle name="1 000,00 m3 4" xfId="21" xr:uid="{00000000-0005-0000-0000-000010000000}"/>
    <cellStyle name="1 000,00 m3 5" xfId="22" xr:uid="{00000000-0005-0000-0000-000011000000}"/>
    <cellStyle name="1 000,00 m3 6" xfId="23" xr:uid="{00000000-0005-0000-0000-000012000000}"/>
    <cellStyle name="1 000,00 m3 7" xfId="24" xr:uid="{00000000-0005-0000-0000-000013000000}"/>
    <cellStyle name="1 000,00 m3 8" xfId="25" xr:uid="{00000000-0005-0000-0000-000014000000}"/>
    <cellStyle name="1 000,00 m3 9" xfId="26" xr:uid="{00000000-0005-0000-0000-000015000000}"/>
    <cellStyle name="1000 Sk_angljaz" xfId="27" xr:uid="{00000000-0005-0000-0000-000016000000}"/>
    <cellStyle name="20% - Accent1 10" xfId="28" xr:uid="{00000000-0005-0000-0000-000017000000}"/>
    <cellStyle name="20% - Accent1 10 2" xfId="29" xr:uid="{00000000-0005-0000-0000-000018000000}"/>
    <cellStyle name="20% - Accent1 10 2 2" xfId="30" xr:uid="{00000000-0005-0000-0000-000019000000}"/>
    <cellStyle name="20% - Accent1 10 3" xfId="31" xr:uid="{00000000-0005-0000-0000-00001A000000}"/>
    <cellStyle name="20% - Accent1 10 4" xfId="32" xr:uid="{00000000-0005-0000-0000-00001B000000}"/>
    <cellStyle name="20% - Accent1 10 5" xfId="33" xr:uid="{00000000-0005-0000-0000-00001C000000}"/>
    <cellStyle name="20% - Accent1 10 6" xfId="34" xr:uid="{00000000-0005-0000-0000-00001D000000}"/>
    <cellStyle name="20% - Accent1 10 7" xfId="35" xr:uid="{00000000-0005-0000-0000-00001E000000}"/>
    <cellStyle name="20% - Accent1 11" xfId="36" xr:uid="{00000000-0005-0000-0000-00001F000000}"/>
    <cellStyle name="20% - Accent1 11 2" xfId="37" xr:uid="{00000000-0005-0000-0000-000020000000}"/>
    <cellStyle name="20% - Accent1 11 2 2" xfId="38" xr:uid="{00000000-0005-0000-0000-000021000000}"/>
    <cellStyle name="20% - Accent1 11 3" xfId="39" xr:uid="{00000000-0005-0000-0000-000022000000}"/>
    <cellStyle name="20% - Accent1 11 4" xfId="40" xr:uid="{00000000-0005-0000-0000-000023000000}"/>
    <cellStyle name="20% - Accent1 11 5" xfId="41" xr:uid="{00000000-0005-0000-0000-000024000000}"/>
    <cellStyle name="20% - Accent1 11 6" xfId="42" xr:uid="{00000000-0005-0000-0000-000025000000}"/>
    <cellStyle name="20% - Accent1 11 7" xfId="43" xr:uid="{00000000-0005-0000-0000-000026000000}"/>
    <cellStyle name="20% - Accent1 12" xfId="44" xr:uid="{00000000-0005-0000-0000-000027000000}"/>
    <cellStyle name="20% - Accent1 12 2" xfId="45" xr:uid="{00000000-0005-0000-0000-000028000000}"/>
    <cellStyle name="20% - Accent1 12 2 2" xfId="46" xr:uid="{00000000-0005-0000-0000-000029000000}"/>
    <cellStyle name="20% - Accent1 12 3" xfId="47" xr:uid="{00000000-0005-0000-0000-00002A000000}"/>
    <cellStyle name="20% - Accent1 12 4" xfId="48" xr:uid="{00000000-0005-0000-0000-00002B000000}"/>
    <cellStyle name="20% - Accent1 12 5" xfId="49" xr:uid="{00000000-0005-0000-0000-00002C000000}"/>
    <cellStyle name="20% - Accent1 12 6" xfId="50" xr:uid="{00000000-0005-0000-0000-00002D000000}"/>
    <cellStyle name="20% - Accent1 12 7" xfId="51" xr:uid="{00000000-0005-0000-0000-00002E000000}"/>
    <cellStyle name="20% - Accent1 13" xfId="52" xr:uid="{00000000-0005-0000-0000-00002F000000}"/>
    <cellStyle name="20% - Accent1 13 2" xfId="53" xr:uid="{00000000-0005-0000-0000-000030000000}"/>
    <cellStyle name="20% - Accent1 13 2 2" xfId="54" xr:uid="{00000000-0005-0000-0000-000031000000}"/>
    <cellStyle name="20% - Accent1 13 3" xfId="55" xr:uid="{00000000-0005-0000-0000-000032000000}"/>
    <cellStyle name="20% - Accent1 13 4" xfId="56" xr:uid="{00000000-0005-0000-0000-000033000000}"/>
    <cellStyle name="20% - Accent1 13 5" xfId="57" xr:uid="{00000000-0005-0000-0000-000034000000}"/>
    <cellStyle name="20% - Accent1 13 6" xfId="58" xr:uid="{00000000-0005-0000-0000-000035000000}"/>
    <cellStyle name="20% - Accent1 13 7" xfId="59" xr:uid="{00000000-0005-0000-0000-000036000000}"/>
    <cellStyle name="20% - Accent1 14" xfId="60" xr:uid="{00000000-0005-0000-0000-000037000000}"/>
    <cellStyle name="20% - Accent1 14 2" xfId="61" xr:uid="{00000000-0005-0000-0000-000038000000}"/>
    <cellStyle name="20% - Accent1 14 2 2" xfId="62" xr:uid="{00000000-0005-0000-0000-000039000000}"/>
    <cellStyle name="20% - Accent1 14 3" xfId="63" xr:uid="{00000000-0005-0000-0000-00003A000000}"/>
    <cellStyle name="20% - Accent1 14 4" xfId="64" xr:uid="{00000000-0005-0000-0000-00003B000000}"/>
    <cellStyle name="20% - Accent1 14 5" xfId="65" xr:uid="{00000000-0005-0000-0000-00003C000000}"/>
    <cellStyle name="20% - Accent1 14 6" xfId="66" xr:uid="{00000000-0005-0000-0000-00003D000000}"/>
    <cellStyle name="20% - Accent1 14 7" xfId="67" xr:uid="{00000000-0005-0000-0000-00003E000000}"/>
    <cellStyle name="20% - Accent1 15" xfId="68" xr:uid="{00000000-0005-0000-0000-00003F000000}"/>
    <cellStyle name="20% - Accent1 15 2" xfId="69" xr:uid="{00000000-0005-0000-0000-000040000000}"/>
    <cellStyle name="20% - Accent1 15 2 2" xfId="70" xr:uid="{00000000-0005-0000-0000-000041000000}"/>
    <cellStyle name="20% - Accent1 15 3" xfId="71" xr:uid="{00000000-0005-0000-0000-000042000000}"/>
    <cellStyle name="20% - Accent1 15 4" xfId="72" xr:uid="{00000000-0005-0000-0000-000043000000}"/>
    <cellStyle name="20% - Accent1 15 5" xfId="73" xr:uid="{00000000-0005-0000-0000-000044000000}"/>
    <cellStyle name="20% - Accent1 15 6" xfId="74" xr:uid="{00000000-0005-0000-0000-000045000000}"/>
    <cellStyle name="20% - Accent1 15 7" xfId="75" xr:uid="{00000000-0005-0000-0000-000046000000}"/>
    <cellStyle name="20% - Accent1 16" xfId="76" xr:uid="{00000000-0005-0000-0000-000047000000}"/>
    <cellStyle name="20% - Accent1 16 2" xfId="77" xr:uid="{00000000-0005-0000-0000-000048000000}"/>
    <cellStyle name="20% - Accent1 16 2 2" xfId="78" xr:uid="{00000000-0005-0000-0000-000049000000}"/>
    <cellStyle name="20% - Accent1 16 3" xfId="79" xr:uid="{00000000-0005-0000-0000-00004A000000}"/>
    <cellStyle name="20% - Accent1 16 4" xfId="80" xr:uid="{00000000-0005-0000-0000-00004B000000}"/>
    <cellStyle name="20% - Accent1 16 5" xfId="81" xr:uid="{00000000-0005-0000-0000-00004C000000}"/>
    <cellStyle name="20% - Accent1 16 6" xfId="82" xr:uid="{00000000-0005-0000-0000-00004D000000}"/>
    <cellStyle name="20% - Accent1 16 7" xfId="83" xr:uid="{00000000-0005-0000-0000-00004E000000}"/>
    <cellStyle name="20% - Accent1 17" xfId="84" xr:uid="{00000000-0005-0000-0000-00004F000000}"/>
    <cellStyle name="20% - Accent1 17 2" xfId="85" xr:uid="{00000000-0005-0000-0000-000050000000}"/>
    <cellStyle name="20% - Accent1 17 2 2" xfId="86" xr:uid="{00000000-0005-0000-0000-000051000000}"/>
    <cellStyle name="20% - Accent1 17 3" xfId="87" xr:uid="{00000000-0005-0000-0000-000052000000}"/>
    <cellStyle name="20% - Accent1 17 4" xfId="88" xr:uid="{00000000-0005-0000-0000-000053000000}"/>
    <cellStyle name="20% - Accent1 17 5" xfId="89" xr:uid="{00000000-0005-0000-0000-000054000000}"/>
    <cellStyle name="20% - Accent1 17 6" xfId="90" xr:uid="{00000000-0005-0000-0000-000055000000}"/>
    <cellStyle name="20% - Accent1 17 7" xfId="91" xr:uid="{00000000-0005-0000-0000-000056000000}"/>
    <cellStyle name="20% - Accent1 18" xfId="92" xr:uid="{00000000-0005-0000-0000-000057000000}"/>
    <cellStyle name="20% - Accent1 18 2" xfId="93" xr:uid="{00000000-0005-0000-0000-000058000000}"/>
    <cellStyle name="20% - Accent1 18 2 2" xfId="94" xr:uid="{00000000-0005-0000-0000-000059000000}"/>
    <cellStyle name="20% - Accent1 18 3" xfId="95" xr:uid="{00000000-0005-0000-0000-00005A000000}"/>
    <cellStyle name="20% - Accent1 18 4" xfId="96" xr:uid="{00000000-0005-0000-0000-00005B000000}"/>
    <cellStyle name="20% - Accent1 18 5" xfId="97" xr:uid="{00000000-0005-0000-0000-00005C000000}"/>
    <cellStyle name="20% - Accent1 18 6" xfId="98" xr:uid="{00000000-0005-0000-0000-00005D000000}"/>
    <cellStyle name="20% - Accent1 18 7" xfId="99" xr:uid="{00000000-0005-0000-0000-00005E000000}"/>
    <cellStyle name="20% - Accent1 19" xfId="100" xr:uid="{00000000-0005-0000-0000-00005F000000}"/>
    <cellStyle name="20% - Accent1 19 2" xfId="101" xr:uid="{00000000-0005-0000-0000-000060000000}"/>
    <cellStyle name="20% - Accent1 19 2 2" xfId="102" xr:uid="{00000000-0005-0000-0000-000061000000}"/>
    <cellStyle name="20% - Accent1 19 3" xfId="103" xr:uid="{00000000-0005-0000-0000-000062000000}"/>
    <cellStyle name="20% - Accent1 19 4" xfId="104" xr:uid="{00000000-0005-0000-0000-000063000000}"/>
    <cellStyle name="20% - Accent1 19 5" xfId="105" xr:uid="{00000000-0005-0000-0000-000064000000}"/>
    <cellStyle name="20% - Accent1 19 6" xfId="106" xr:uid="{00000000-0005-0000-0000-000065000000}"/>
    <cellStyle name="20% - Accent1 19 7" xfId="107" xr:uid="{00000000-0005-0000-0000-000066000000}"/>
    <cellStyle name="20% - Accent1 2" xfId="108" xr:uid="{00000000-0005-0000-0000-000067000000}"/>
    <cellStyle name="20% - Accent1 2 2" xfId="109" xr:uid="{00000000-0005-0000-0000-000068000000}"/>
    <cellStyle name="20% - Accent1 2 2 2" xfId="110" xr:uid="{00000000-0005-0000-0000-000069000000}"/>
    <cellStyle name="20% - Accent1 2 3" xfId="111" xr:uid="{00000000-0005-0000-0000-00006A000000}"/>
    <cellStyle name="20% - Accent1 2 4" xfId="112" xr:uid="{00000000-0005-0000-0000-00006B000000}"/>
    <cellStyle name="20% - Accent1 2 5" xfId="113" xr:uid="{00000000-0005-0000-0000-00006C000000}"/>
    <cellStyle name="20% - Accent1 2 6" xfId="114" xr:uid="{00000000-0005-0000-0000-00006D000000}"/>
    <cellStyle name="20% - Accent1 2 7" xfId="115" xr:uid="{00000000-0005-0000-0000-00006E000000}"/>
    <cellStyle name="20% - Accent1 20" xfId="116" xr:uid="{00000000-0005-0000-0000-00006F000000}"/>
    <cellStyle name="20% - Accent1 20 2" xfId="117" xr:uid="{00000000-0005-0000-0000-000070000000}"/>
    <cellStyle name="20% - Accent1 20 2 2" xfId="118" xr:uid="{00000000-0005-0000-0000-000071000000}"/>
    <cellStyle name="20% - Accent1 20 3" xfId="119" xr:uid="{00000000-0005-0000-0000-000072000000}"/>
    <cellStyle name="20% - Accent1 20 4" xfId="120" xr:uid="{00000000-0005-0000-0000-000073000000}"/>
    <cellStyle name="20% - Accent1 20 5" xfId="121" xr:uid="{00000000-0005-0000-0000-000074000000}"/>
    <cellStyle name="20% - Accent1 20 6" xfId="122" xr:uid="{00000000-0005-0000-0000-000075000000}"/>
    <cellStyle name="20% - Accent1 20 7" xfId="123" xr:uid="{00000000-0005-0000-0000-000076000000}"/>
    <cellStyle name="20% - Accent1 21" xfId="124" xr:uid="{00000000-0005-0000-0000-000077000000}"/>
    <cellStyle name="20% - Accent1 21 2" xfId="125" xr:uid="{00000000-0005-0000-0000-000078000000}"/>
    <cellStyle name="20% - Accent1 21 2 2" xfId="126" xr:uid="{00000000-0005-0000-0000-000079000000}"/>
    <cellStyle name="20% - Accent1 21 3" xfId="127" xr:uid="{00000000-0005-0000-0000-00007A000000}"/>
    <cellStyle name="20% - Accent1 21 4" xfId="128" xr:uid="{00000000-0005-0000-0000-00007B000000}"/>
    <cellStyle name="20% - Accent1 21 5" xfId="129" xr:uid="{00000000-0005-0000-0000-00007C000000}"/>
    <cellStyle name="20% - Accent1 21 6" xfId="130" xr:uid="{00000000-0005-0000-0000-00007D000000}"/>
    <cellStyle name="20% - Accent1 21 7" xfId="131" xr:uid="{00000000-0005-0000-0000-00007E000000}"/>
    <cellStyle name="20% - Accent1 22" xfId="132" xr:uid="{00000000-0005-0000-0000-00007F000000}"/>
    <cellStyle name="20% - Accent1 22 2" xfId="133" xr:uid="{00000000-0005-0000-0000-000080000000}"/>
    <cellStyle name="20% - Accent1 22 2 2" xfId="134" xr:uid="{00000000-0005-0000-0000-000081000000}"/>
    <cellStyle name="20% - Accent1 22 3" xfId="135" xr:uid="{00000000-0005-0000-0000-000082000000}"/>
    <cellStyle name="20% - Accent1 22 4" xfId="136" xr:uid="{00000000-0005-0000-0000-000083000000}"/>
    <cellStyle name="20% - Accent1 22 5" xfId="137" xr:uid="{00000000-0005-0000-0000-000084000000}"/>
    <cellStyle name="20% - Accent1 22 6" xfId="138" xr:uid="{00000000-0005-0000-0000-000085000000}"/>
    <cellStyle name="20% - Accent1 22 7" xfId="139" xr:uid="{00000000-0005-0000-0000-000086000000}"/>
    <cellStyle name="20% - Accent1 23" xfId="140" xr:uid="{00000000-0005-0000-0000-000087000000}"/>
    <cellStyle name="20% - Accent1 23 2" xfId="141" xr:uid="{00000000-0005-0000-0000-000088000000}"/>
    <cellStyle name="20% - Accent1 23 2 2" xfId="142" xr:uid="{00000000-0005-0000-0000-000089000000}"/>
    <cellStyle name="20% - Accent1 23 3" xfId="143" xr:uid="{00000000-0005-0000-0000-00008A000000}"/>
    <cellStyle name="20% - Accent1 23 4" xfId="144" xr:uid="{00000000-0005-0000-0000-00008B000000}"/>
    <cellStyle name="20% - Accent1 23 5" xfId="145" xr:uid="{00000000-0005-0000-0000-00008C000000}"/>
    <cellStyle name="20% - Accent1 23 6" xfId="146" xr:uid="{00000000-0005-0000-0000-00008D000000}"/>
    <cellStyle name="20% - Accent1 23 7" xfId="147" xr:uid="{00000000-0005-0000-0000-00008E000000}"/>
    <cellStyle name="20% - Accent1 24" xfId="148" xr:uid="{00000000-0005-0000-0000-00008F000000}"/>
    <cellStyle name="20% - Accent1 24 2" xfId="149" xr:uid="{00000000-0005-0000-0000-000090000000}"/>
    <cellStyle name="20% - Accent1 24 2 2" xfId="150" xr:uid="{00000000-0005-0000-0000-000091000000}"/>
    <cellStyle name="20% - Accent1 24 3" xfId="151" xr:uid="{00000000-0005-0000-0000-000092000000}"/>
    <cellStyle name="20% - Accent1 24 4" xfId="152" xr:uid="{00000000-0005-0000-0000-000093000000}"/>
    <cellStyle name="20% - Accent1 24 5" xfId="153" xr:uid="{00000000-0005-0000-0000-000094000000}"/>
    <cellStyle name="20% - Accent1 24 6" xfId="154" xr:uid="{00000000-0005-0000-0000-000095000000}"/>
    <cellStyle name="20% - Accent1 24 7" xfId="155" xr:uid="{00000000-0005-0000-0000-000096000000}"/>
    <cellStyle name="20% - Accent1 25" xfId="156" xr:uid="{00000000-0005-0000-0000-000097000000}"/>
    <cellStyle name="20% - Accent1 25 2" xfId="157" xr:uid="{00000000-0005-0000-0000-000098000000}"/>
    <cellStyle name="20% - Accent1 25 2 2" xfId="158" xr:uid="{00000000-0005-0000-0000-000099000000}"/>
    <cellStyle name="20% - Accent1 25 3" xfId="159" xr:uid="{00000000-0005-0000-0000-00009A000000}"/>
    <cellStyle name="20% - Accent1 25 4" xfId="160" xr:uid="{00000000-0005-0000-0000-00009B000000}"/>
    <cellStyle name="20% - Accent1 25 5" xfId="161" xr:uid="{00000000-0005-0000-0000-00009C000000}"/>
    <cellStyle name="20% - Accent1 25 6" xfId="162" xr:uid="{00000000-0005-0000-0000-00009D000000}"/>
    <cellStyle name="20% - Accent1 25 7" xfId="163" xr:uid="{00000000-0005-0000-0000-00009E000000}"/>
    <cellStyle name="20% - Accent1 26" xfId="164" xr:uid="{00000000-0005-0000-0000-00009F000000}"/>
    <cellStyle name="20% - Accent1 26 2" xfId="165" xr:uid="{00000000-0005-0000-0000-0000A0000000}"/>
    <cellStyle name="20% - Accent1 26 2 2" xfId="166" xr:uid="{00000000-0005-0000-0000-0000A1000000}"/>
    <cellStyle name="20% - Accent1 26 3" xfId="167" xr:uid="{00000000-0005-0000-0000-0000A2000000}"/>
    <cellStyle name="20% - Accent1 26 4" xfId="168" xr:uid="{00000000-0005-0000-0000-0000A3000000}"/>
    <cellStyle name="20% - Accent1 26 5" xfId="169" xr:uid="{00000000-0005-0000-0000-0000A4000000}"/>
    <cellStyle name="20% - Accent1 26 6" xfId="170" xr:uid="{00000000-0005-0000-0000-0000A5000000}"/>
    <cellStyle name="20% - Accent1 26 7" xfId="171" xr:uid="{00000000-0005-0000-0000-0000A6000000}"/>
    <cellStyle name="20% - Accent1 27" xfId="172" xr:uid="{00000000-0005-0000-0000-0000A7000000}"/>
    <cellStyle name="20% - Accent1 27 2" xfId="173" xr:uid="{00000000-0005-0000-0000-0000A8000000}"/>
    <cellStyle name="20% - Accent1 27 2 2" xfId="174" xr:uid="{00000000-0005-0000-0000-0000A9000000}"/>
    <cellStyle name="20% - Accent1 27 3" xfId="175" xr:uid="{00000000-0005-0000-0000-0000AA000000}"/>
    <cellStyle name="20% - Accent1 27 4" xfId="176" xr:uid="{00000000-0005-0000-0000-0000AB000000}"/>
    <cellStyle name="20% - Accent1 27 5" xfId="177" xr:uid="{00000000-0005-0000-0000-0000AC000000}"/>
    <cellStyle name="20% - Accent1 27 6" xfId="178" xr:uid="{00000000-0005-0000-0000-0000AD000000}"/>
    <cellStyle name="20% - Accent1 27 7" xfId="179" xr:uid="{00000000-0005-0000-0000-0000AE000000}"/>
    <cellStyle name="20% - Accent1 28" xfId="180" xr:uid="{00000000-0005-0000-0000-0000AF000000}"/>
    <cellStyle name="20% - Accent1 28 2" xfId="181" xr:uid="{00000000-0005-0000-0000-0000B0000000}"/>
    <cellStyle name="20% - Accent1 28 2 2" xfId="182" xr:uid="{00000000-0005-0000-0000-0000B1000000}"/>
    <cellStyle name="20% - Accent1 28 3" xfId="183" xr:uid="{00000000-0005-0000-0000-0000B2000000}"/>
    <cellStyle name="20% - Accent1 28 4" xfId="184" xr:uid="{00000000-0005-0000-0000-0000B3000000}"/>
    <cellStyle name="20% - Accent1 28 5" xfId="185" xr:uid="{00000000-0005-0000-0000-0000B4000000}"/>
    <cellStyle name="20% - Accent1 28 6" xfId="186" xr:uid="{00000000-0005-0000-0000-0000B5000000}"/>
    <cellStyle name="20% - Accent1 28 7" xfId="187" xr:uid="{00000000-0005-0000-0000-0000B6000000}"/>
    <cellStyle name="20% - Accent1 29" xfId="188" xr:uid="{00000000-0005-0000-0000-0000B7000000}"/>
    <cellStyle name="20% - Accent1 29 2" xfId="189" xr:uid="{00000000-0005-0000-0000-0000B8000000}"/>
    <cellStyle name="20% - Accent1 29 2 2" xfId="190" xr:uid="{00000000-0005-0000-0000-0000B9000000}"/>
    <cellStyle name="20% - Accent1 29 3" xfId="191" xr:uid="{00000000-0005-0000-0000-0000BA000000}"/>
    <cellStyle name="20% - Accent1 29 4" xfId="192" xr:uid="{00000000-0005-0000-0000-0000BB000000}"/>
    <cellStyle name="20% - Accent1 29 5" xfId="193" xr:uid="{00000000-0005-0000-0000-0000BC000000}"/>
    <cellStyle name="20% - Accent1 29 6" xfId="194" xr:uid="{00000000-0005-0000-0000-0000BD000000}"/>
    <cellStyle name="20% - Accent1 29 7" xfId="195" xr:uid="{00000000-0005-0000-0000-0000BE000000}"/>
    <cellStyle name="20% - Accent1 3" xfId="196" xr:uid="{00000000-0005-0000-0000-0000BF000000}"/>
    <cellStyle name="20% - Accent1 3 2" xfId="197" xr:uid="{00000000-0005-0000-0000-0000C0000000}"/>
    <cellStyle name="20% - Accent1 3 2 2" xfId="198" xr:uid="{00000000-0005-0000-0000-0000C1000000}"/>
    <cellStyle name="20% - Accent1 3 3" xfId="199" xr:uid="{00000000-0005-0000-0000-0000C2000000}"/>
    <cellStyle name="20% - Accent1 3 4" xfId="200" xr:uid="{00000000-0005-0000-0000-0000C3000000}"/>
    <cellStyle name="20% - Accent1 3 5" xfId="201" xr:uid="{00000000-0005-0000-0000-0000C4000000}"/>
    <cellStyle name="20% - Accent1 3 6" xfId="202" xr:uid="{00000000-0005-0000-0000-0000C5000000}"/>
    <cellStyle name="20% - Accent1 3 7" xfId="203" xr:uid="{00000000-0005-0000-0000-0000C6000000}"/>
    <cellStyle name="20% - Accent1 30" xfId="204" xr:uid="{00000000-0005-0000-0000-0000C7000000}"/>
    <cellStyle name="20% - Accent1 30 2" xfId="205" xr:uid="{00000000-0005-0000-0000-0000C8000000}"/>
    <cellStyle name="20% - Accent1 30 2 2" xfId="206" xr:uid="{00000000-0005-0000-0000-0000C9000000}"/>
    <cellStyle name="20% - Accent1 30 3" xfId="207" xr:uid="{00000000-0005-0000-0000-0000CA000000}"/>
    <cellStyle name="20% - Accent1 30 4" xfId="208" xr:uid="{00000000-0005-0000-0000-0000CB000000}"/>
    <cellStyle name="20% - Accent1 30 5" xfId="209" xr:uid="{00000000-0005-0000-0000-0000CC000000}"/>
    <cellStyle name="20% - Accent1 30 6" xfId="210" xr:uid="{00000000-0005-0000-0000-0000CD000000}"/>
    <cellStyle name="20% - Accent1 30 7" xfId="211" xr:uid="{00000000-0005-0000-0000-0000CE000000}"/>
    <cellStyle name="20% - Accent1 31" xfId="212" xr:uid="{00000000-0005-0000-0000-0000CF000000}"/>
    <cellStyle name="20% - Accent1 31 2" xfId="213" xr:uid="{00000000-0005-0000-0000-0000D0000000}"/>
    <cellStyle name="20% - Accent1 31 2 2" xfId="214" xr:uid="{00000000-0005-0000-0000-0000D1000000}"/>
    <cellStyle name="20% - Accent1 31 3" xfId="215" xr:uid="{00000000-0005-0000-0000-0000D2000000}"/>
    <cellStyle name="20% - Accent1 31 4" xfId="216" xr:uid="{00000000-0005-0000-0000-0000D3000000}"/>
    <cellStyle name="20% - Accent1 31 5" xfId="217" xr:uid="{00000000-0005-0000-0000-0000D4000000}"/>
    <cellStyle name="20% - Accent1 31 6" xfId="218" xr:uid="{00000000-0005-0000-0000-0000D5000000}"/>
    <cellStyle name="20% - Accent1 31 7" xfId="219" xr:uid="{00000000-0005-0000-0000-0000D6000000}"/>
    <cellStyle name="20% - Accent1 32" xfId="220" xr:uid="{00000000-0005-0000-0000-0000D7000000}"/>
    <cellStyle name="20% - Accent1 32 2" xfId="221" xr:uid="{00000000-0005-0000-0000-0000D8000000}"/>
    <cellStyle name="20% - Accent1 32 2 2" xfId="222" xr:uid="{00000000-0005-0000-0000-0000D9000000}"/>
    <cellStyle name="20% - Accent1 32 3" xfId="223" xr:uid="{00000000-0005-0000-0000-0000DA000000}"/>
    <cellStyle name="20% - Accent1 32 4" xfId="224" xr:uid="{00000000-0005-0000-0000-0000DB000000}"/>
    <cellStyle name="20% - Accent1 32 5" xfId="225" xr:uid="{00000000-0005-0000-0000-0000DC000000}"/>
    <cellStyle name="20% - Accent1 32 6" xfId="226" xr:uid="{00000000-0005-0000-0000-0000DD000000}"/>
    <cellStyle name="20% - Accent1 32 7" xfId="227" xr:uid="{00000000-0005-0000-0000-0000DE000000}"/>
    <cellStyle name="20% - Accent1 33" xfId="228" xr:uid="{00000000-0005-0000-0000-0000DF000000}"/>
    <cellStyle name="20% - Accent1 33 2" xfId="229" xr:uid="{00000000-0005-0000-0000-0000E0000000}"/>
    <cellStyle name="20% - Accent1 33 2 2" xfId="230" xr:uid="{00000000-0005-0000-0000-0000E1000000}"/>
    <cellStyle name="20% - Accent1 33 3" xfId="231" xr:uid="{00000000-0005-0000-0000-0000E2000000}"/>
    <cellStyle name="20% - Accent1 33 4" xfId="232" xr:uid="{00000000-0005-0000-0000-0000E3000000}"/>
    <cellStyle name="20% - Accent1 33 5" xfId="233" xr:uid="{00000000-0005-0000-0000-0000E4000000}"/>
    <cellStyle name="20% - Accent1 33 6" xfId="234" xr:uid="{00000000-0005-0000-0000-0000E5000000}"/>
    <cellStyle name="20% - Accent1 33 7" xfId="235" xr:uid="{00000000-0005-0000-0000-0000E6000000}"/>
    <cellStyle name="20% - Accent1 34" xfId="236" xr:uid="{00000000-0005-0000-0000-0000E7000000}"/>
    <cellStyle name="20% - Accent1 34 2" xfId="237" xr:uid="{00000000-0005-0000-0000-0000E8000000}"/>
    <cellStyle name="20% - Accent1 34 2 2" xfId="238" xr:uid="{00000000-0005-0000-0000-0000E9000000}"/>
    <cellStyle name="20% - Accent1 34 3" xfId="239" xr:uid="{00000000-0005-0000-0000-0000EA000000}"/>
    <cellStyle name="20% - Accent1 34 4" xfId="240" xr:uid="{00000000-0005-0000-0000-0000EB000000}"/>
    <cellStyle name="20% - Accent1 34 5" xfId="241" xr:uid="{00000000-0005-0000-0000-0000EC000000}"/>
    <cellStyle name="20% - Accent1 34 6" xfId="242" xr:uid="{00000000-0005-0000-0000-0000ED000000}"/>
    <cellStyle name="20% - Accent1 34 7" xfId="243" xr:uid="{00000000-0005-0000-0000-0000EE000000}"/>
    <cellStyle name="20% - Accent1 35" xfId="244" xr:uid="{00000000-0005-0000-0000-0000EF000000}"/>
    <cellStyle name="20% - Accent1 35 2" xfId="245" xr:uid="{00000000-0005-0000-0000-0000F0000000}"/>
    <cellStyle name="20% - Accent1 35 2 2" xfId="246" xr:uid="{00000000-0005-0000-0000-0000F1000000}"/>
    <cellStyle name="20% - Accent1 35 3" xfId="247" xr:uid="{00000000-0005-0000-0000-0000F2000000}"/>
    <cellStyle name="20% - Accent1 35 4" xfId="248" xr:uid="{00000000-0005-0000-0000-0000F3000000}"/>
    <cellStyle name="20% - Accent1 35 5" xfId="249" xr:uid="{00000000-0005-0000-0000-0000F4000000}"/>
    <cellStyle name="20% - Accent1 35 6" xfId="250" xr:uid="{00000000-0005-0000-0000-0000F5000000}"/>
    <cellStyle name="20% - Accent1 35 7" xfId="251" xr:uid="{00000000-0005-0000-0000-0000F6000000}"/>
    <cellStyle name="20% - Accent1 36" xfId="252" xr:uid="{00000000-0005-0000-0000-0000F7000000}"/>
    <cellStyle name="20% - Accent1 36 2" xfId="253" xr:uid="{00000000-0005-0000-0000-0000F8000000}"/>
    <cellStyle name="20% - Accent1 36 2 2" xfId="254" xr:uid="{00000000-0005-0000-0000-0000F9000000}"/>
    <cellStyle name="20% - Accent1 36 3" xfId="255" xr:uid="{00000000-0005-0000-0000-0000FA000000}"/>
    <cellStyle name="20% - Accent1 36 4" xfId="256" xr:uid="{00000000-0005-0000-0000-0000FB000000}"/>
    <cellStyle name="20% - Accent1 36 5" xfId="257" xr:uid="{00000000-0005-0000-0000-0000FC000000}"/>
    <cellStyle name="20% - Accent1 36 6" xfId="258" xr:uid="{00000000-0005-0000-0000-0000FD000000}"/>
    <cellStyle name="20% - Accent1 36 7" xfId="259" xr:uid="{00000000-0005-0000-0000-0000FE000000}"/>
    <cellStyle name="20% - Accent1 37" xfId="260" xr:uid="{00000000-0005-0000-0000-0000FF000000}"/>
    <cellStyle name="20% - Accent1 37 2" xfId="261" xr:uid="{00000000-0005-0000-0000-000000010000}"/>
    <cellStyle name="20% - Accent1 37 3" xfId="262" xr:uid="{00000000-0005-0000-0000-000001010000}"/>
    <cellStyle name="20% - Accent1 38" xfId="263" xr:uid="{00000000-0005-0000-0000-000002010000}"/>
    <cellStyle name="20% - Accent1 39" xfId="264" xr:uid="{00000000-0005-0000-0000-000003010000}"/>
    <cellStyle name="20% - Accent1 4" xfId="265" xr:uid="{00000000-0005-0000-0000-000004010000}"/>
    <cellStyle name="20% - Accent1 4 2" xfId="266" xr:uid="{00000000-0005-0000-0000-000005010000}"/>
    <cellStyle name="20% - Accent1 4 2 2" xfId="267" xr:uid="{00000000-0005-0000-0000-000006010000}"/>
    <cellStyle name="20% - Accent1 4 3" xfId="268" xr:uid="{00000000-0005-0000-0000-000007010000}"/>
    <cellStyle name="20% - Accent1 4 4" xfId="269" xr:uid="{00000000-0005-0000-0000-000008010000}"/>
    <cellStyle name="20% - Accent1 4 5" xfId="270" xr:uid="{00000000-0005-0000-0000-000009010000}"/>
    <cellStyle name="20% - Accent1 4 6" xfId="271" xr:uid="{00000000-0005-0000-0000-00000A010000}"/>
    <cellStyle name="20% - Accent1 4 7" xfId="272" xr:uid="{00000000-0005-0000-0000-00000B010000}"/>
    <cellStyle name="20% - Accent1 40" xfId="273" xr:uid="{00000000-0005-0000-0000-00000C010000}"/>
    <cellStyle name="20% - Accent1 41" xfId="274" xr:uid="{00000000-0005-0000-0000-00000D010000}"/>
    <cellStyle name="20% - Accent1 42" xfId="275" xr:uid="{00000000-0005-0000-0000-00000E010000}"/>
    <cellStyle name="20% - Accent1 43" xfId="276" xr:uid="{00000000-0005-0000-0000-00000F010000}"/>
    <cellStyle name="20% - Accent1 44" xfId="277" xr:uid="{00000000-0005-0000-0000-000010010000}"/>
    <cellStyle name="20% - Accent1 45" xfId="278" xr:uid="{00000000-0005-0000-0000-000011010000}"/>
    <cellStyle name="20% - Accent1 46" xfId="279" xr:uid="{00000000-0005-0000-0000-000012010000}"/>
    <cellStyle name="20% - Accent1 47" xfId="280" xr:uid="{00000000-0005-0000-0000-000013010000}"/>
    <cellStyle name="20% - Accent1 48" xfId="281" xr:uid="{00000000-0005-0000-0000-000014010000}"/>
    <cellStyle name="20% - Accent1 49" xfId="282" xr:uid="{00000000-0005-0000-0000-000015010000}"/>
    <cellStyle name="20% - Accent1 5" xfId="283" xr:uid="{00000000-0005-0000-0000-000016010000}"/>
    <cellStyle name="20% - Accent1 5 2" xfId="284" xr:uid="{00000000-0005-0000-0000-000017010000}"/>
    <cellStyle name="20% - Accent1 5 2 2" xfId="285" xr:uid="{00000000-0005-0000-0000-000018010000}"/>
    <cellStyle name="20% - Accent1 5 3" xfId="286" xr:uid="{00000000-0005-0000-0000-000019010000}"/>
    <cellStyle name="20% - Accent1 5 4" xfId="287" xr:uid="{00000000-0005-0000-0000-00001A010000}"/>
    <cellStyle name="20% - Accent1 5 5" xfId="288" xr:uid="{00000000-0005-0000-0000-00001B010000}"/>
    <cellStyle name="20% - Accent1 5 6" xfId="289" xr:uid="{00000000-0005-0000-0000-00001C010000}"/>
    <cellStyle name="20% - Accent1 5 7" xfId="290" xr:uid="{00000000-0005-0000-0000-00001D010000}"/>
    <cellStyle name="20% - Accent1 50" xfId="291" xr:uid="{00000000-0005-0000-0000-00001E010000}"/>
    <cellStyle name="20% - Accent1 51" xfId="292" xr:uid="{00000000-0005-0000-0000-00001F010000}"/>
    <cellStyle name="20% - Accent1 52" xfId="293" xr:uid="{00000000-0005-0000-0000-000020010000}"/>
    <cellStyle name="20% - Accent1 53" xfId="294" xr:uid="{00000000-0005-0000-0000-000021010000}"/>
    <cellStyle name="20% - Accent1 54" xfId="295" xr:uid="{00000000-0005-0000-0000-000022010000}"/>
    <cellStyle name="20% - Accent1 55" xfId="296" xr:uid="{00000000-0005-0000-0000-000023010000}"/>
    <cellStyle name="20% - Accent1 56" xfId="297" xr:uid="{00000000-0005-0000-0000-000024010000}"/>
    <cellStyle name="20% - Accent1 57" xfId="298" xr:uid="{00000000-0005-0000-0000-000025010000}"/>
    <cellStyle name="20% - Accent1 58" xfId="299" xr:uid="{00000000-0005-0000-0000-000026010000}"/>
    <cellStyle name="20% - Accent1 59" xfId="300" xr:uid="{00000000-0005-0000-0000-000027010000}"/>
    <cellStyle name="20% - Accent1 6" xfId="301" xr:uid="{00000000-0005-0000-0000-000028010000}"/>
    <cellStyle name="20% - Accent1 6 2" xfId="302" xr:uid="{00000000-0005-0000-0000-000029010000}"/>
    <cellStyle name="20% - Accent1 6 2 2" xfId="303" xr:uid="{00000000-0005-0000-0000-00002A010000}"/>
    <cellStyle name="20% - Accent1 6 3" xfId="304" xr:uid="{00000000-0005-0000-0000-00002B010000}"/>
    <cellStyle name="20% - Accent1 6 4" xfId="305" xr:uid="{00000000-0005-0000-0000-00002C010000}"/>
    <cellStyle name="20% - Accent1 6 5" xfId="306" xr:uid="{00000000-0005-0000-0000-00002D010000}"/>
    <cellStyle name="20% - Accent1 6 6" xfId="307" xr:uid="{00000000-0005-0000-0000-00002E010000}"/>
    <cellStyle name="20% - Accent1 6 7" xfId="308" xr:uid="{00000000-0005-0000-0000-00002F010000}"/>
    <cellStyle name="20% - Accent1 60" xfId="309" xr:uid="{00000000-0005-0000-0000-000030010000}"/>
    <cellStyle name="20% - Accent1 61" xfId="310" xr:uid="{00000000-0005-0000-0000-000031010000}"/>
    <cellStyle name="20% - Accent1 62" xfId="311" xr:uid="{00000000-0005-0000-0000-000032010000}"/>
    <cellStyle name="20% - Accent1 63" xfId="312" xr:uid="{00000000-0005-0000-0000-000033010000}"/>
    <cellStyle name="20% - Accent1 64" xfId="313" xr:uid="{00000000-0005-0000-0000-000034010000}"/>
    <cellStyle name="20% - Accent1 65" xfId="314" xr:uid="{00000000-0005-0000-0000-000035010000}"/>
    <cellStyle name="20% - Accent1 66" xfId="315" xr:uid="{00000000-0005-0000-0000-000036010000}"/>
    <cellStyle name="20% - Accent1 7" xfId="316" xr:uid="{00000000-0005-0000-0000-000037010000}"/>
    <cellStyle name="20% - Accent1 7 2" xfId="317" xr:uid="{00000000-0005-0000-0000-000038010000}"/>
    <cellStyle name="20% - Accent1 7 2 2" xfId="318" xr:uid="{00000000-0005-0000-0000-000039010000}"/>
    <cellStyle name="20% - Accent1 7 3" xfId="319" xr:uid="{00000000-0005-0000-0000-00003A010000}"/>
    <cellStyle name="20% - Accent1 7 4" xfId="320" xr:uid="{00000000-0005-0000-0000-00003B010000}"/>
    <cellStyle name="20% - Accent1 7 5" xfId="321" xr:uid="{00000000-0005-0000-0000-00003C010000}"/>
    <cellStyle name="20% - Accent1 7 6" xfId="322" xr:uid="{00000000-0005-0000-0000-00003D010000}"/>
    <cellStyle name="20% - Accent1 7 7" xfId="323" xr:uid="{00000000-0005-0000-0000-00003E010000}"/>
    <cellStyle name="20% - Accent1 8" xfId="324" xr:uid="{00000000-0005-0000-0000-00003F010000}"/>
    <cellStyle name="20% - Accent1 8 2" xfId="325" xr:uid="{00000000-0005-0000-0000-000040010000}"/>
    <cellStyle name="20% - Accent1 8 2 2" xfId="326" xr:uid="{00000000-0005-0000-0000-000041010000}"/>
    <cellStyle name="20% - Accent1 8 3" xfId="327" xr:uid="{00000000-0005-0000-0000-000042010000}"/>
    <cellStyle name="20% - Accent1 8 4" xfId="328" xr:uid="{00000000-0005-0000-0000-000043010000}"/>
    <cellStyle name="20% - Accent1 8 5" xfId="329" xr:uid="{00000000-0005-0000-0000-000044010000}"/>
    <cellStyle name="20% - Accent1 8 6" xfId="330" xr:uid="{00000000-0005-0000-0000-000045010000}"/>
    <cellStyle name="20% - Accent1 8 7" xfId="331" xr:uid="{00000000-0005-0000-0000-000046010000}"/>
    <cellStyle name="20% - Accent1 9" xfId="332" xr:uid="{00000000-0005-0000-0000-000047010000}"/>
    <cellStyle name="20% - Accent1 9 2" xfId="333" xr:uid="{00000000-0005-0000-0000-000048010000}"/>
    <cellStyle name="20% - Accent1 9 2 2" xfId="334" xr:uid="{00000000-0005-0000-0000-000049010000}"/>
    <cellStyle name="20% - Accent1 9 3" xfId="335" xr:uid="{00000000-0005-0000-0000-00004A010000}"/>
    <cellStyle name="20% - Accent1 9 4" xfId="336" xr:uid="{00000000-0005-0000-0000-00004B010000}"/>
    <cellStyle name="20% - Accent1 9 5" xfId="337" xr:uid="{00000000-0005-0000-0000-00004C010000}"/>
    <cellStyle name="20% - Accent1 9 6" xfId="338" xr:uid="{00000000-0005-0000-0000-00004D010000}"/>
    <cellStyle name="20% - Accent1 9 7" xfId="339" xr:uid="{00000000-0005-0000-0000-00004E010000}"/>
    <cellStyle name="20% - Accent2 10" xfId="340" xr:uid="{00000000-0005-0000-0000-00004F010000}"/>
    <cellStyle name="20% - Accent2 10 2" xfId="341" xr:uid="{00000000-0005-0000-0000-000050010000}"/>
    <cellStyle name="20% - Accent2 10 2 2" xfId="342" xr:uid="{00000000-0005-0000-0000-000051010000}"/>
    <cellStyle name="20% - Accent2 10 3" xfId="343" xr:uid="{00000000-0005-0000-0000-000052010000}"/>
    <cellStyle name="20% - Accent2 10 4" xfId="344" xr:uid="{00000000-0005-0000-0000-000053010000}"/>
    <cellStyle name="20% - Accent2 10 5" xfId="345" xr:uid="{00000000-0005-0000-0000-000054010000}"/>
    <cellStyle name="20% - Accent2 10 6" xfId="346" xr:uid="{00000000-0005-0000-0000-000055010000}"/>
    <cellStyle name="20% - Accent2 10 7" xfId="347" xr:uid="{00000000-0005-0000-0000-000056010000}"/>
    <cellStyle name="20% - Accent2 11" xfId="348" xr:uid="{00000000-0005-0000-0000-000057010000}"/>
    <cellStyle name="20% - Accent2 11 2" xfId="349" xr:uid="{00000000-0005-0000-0000-000058010000}"/>
    <cellStyle name="20% - Accent2 11 2 2" xfId="350" xr:uid="{00000000-0005-0000-0000-000059010000}"/>
    <cellStyle name="20% - Accent2 11 3" xfId="351" xr:uid="{00000000-0005-0000-0000-00005A010000}"/>
    <cellStyle name="20% - Accent2 11 4" xfId="352" xr:uid="{00000000-0005-0000-0000-00005B010000}"/>
    <cellStyle name="20% - Accent2 11 5" xfId="353" xr:uid="{00000000-0005-0000-0000-00005C010000}"/>
    <cellStyle name="20% - Accent2 11 6" xfId="354" xr:uid="{00000000-0005-0000-0000-00005D010000}"/>
    <cellStyle name="20% - Accent2 11 7" xfId="355" xr:uid="{00000000-0005-0000-0000-00005E010000}"/>
    <cellStyle name="20% - Accent2 12" xfId="356" xr:uid="{00000000-0005-0000-0000-00005F010000}"/>
    <cellStyle name="20% - Accent2 12 2" xfId="357" xr:uid="{00000000-0005-0000-0000-000060010000}"/>
    <cellStyle name="20% - Accent2 12 2 2" xfId="358" xr:uid="{00000000-0005-0000-0000-000061010000}"/>
    <cellStyle name="20% - Accent2 12 3" xfId="359" xr:uid="{00000000-0005-0000-0000-000062010000}"/>
    <cellStyle name="20% - Accent2 12 4" xfId="360" xr:uid="{00000000-0005-0000-0000-000063010000}"/>
    <cellStyle name="20% - Accent2 12 5" xfId="361" xr:uid="{00000000-0005-0000-0000-000064010000}"/>
    <cellStyle name="20% - Accent2 12 6" xfId="362" xr:uid="{00000000-0005-0000-0000-000065010000}"/>
    <cellStyle name="20% - Accent2 12 7" xfId="363" xr:uid="{00000000-0005-0000-0000-000066010000}"/>
    <cellStyle name="20% - Accent2 13" xfId="364" xr:uid="{00000000-0005-0000-0000-000067010000}"/>
    <cellStyle name="20% - Accent2 13 2" xfId="365" xr:uid="{00000000-0005-0000-0000-000068010000}"/>
    <cellStyle name="20% - Accent2 13 2 2" xfId="366" xr:uid="{00000000-0005-0000-0000-000069010000}"/>
    <cellStyle name="20% - Accent2 13 3" xfId="367" xr:uid="{00000000-0005-0000-0000-00006A010000}"/>
    <cellStyle name="20% - Accent2 13 4" xfId="368" xr:uid="{00000000-0005-0000-0000-00006B010000}"/>
    <cellStyle name="20% - Accent2 13 5" xfId="369" xr:uid="{00000000-0005-0000-0000-00006C010000}"/>
    <cellStyle name="20% - Accent2 13 6" xfId="370" xr:uid="{00000000-0005-0000-0000-00006D010000}"/>
    <cellStyle name="20% - Accent2 13 7" xfId="371" xr:uid="{00000000-0005-0000-0000-00006E010000}"/>
    <cellStyle name="20% - Accent2 14" xfId="372" xr:uid="{00000000-0005-0000-0000-00006F010000}"/>
    <cellStyle name="20% - Accent2 14 2" xfId="373" xr:uid="{00000000-0005-0000-0000-000070010000}"/>
    <cellStyle name="20% - Accent2 14 2 2" xfId="374" xr:uid="{00000000-0005-0000-0000-000071010000}"/>
    <cellStyle name="20% - Accent2 14 3" xfId="375" xr:uid="{00000000-0005-0000-0000-000072010000}"/>
    <cellStyle name="20% - Accent2 14 4" xfId="376" xr:uid="{00000000-0005-0000-0000-000073010000}"/>
    <cellStyle name="20% - Accent2 14 5" xfId="377" xr:uid="{00000000-0005-0000-0000-000074010000}"/>
    <cellStyle name="20% - Accent2 14 6" xfId="378" xr:uid="{00000000-0005-0000-0000-000075010000}"/>
    <cellStyle name="20% - Accent2 14 7" xfId="379" xr:uid="{00000000-0005-0000-0000-000076010000}"/>
    <cellStyle name="20% - Accent2 15" xfId="380" xr:uid="{00000000-0005-0000-0000-000077010000}"/>
    <cellStyle name="20% - Accent2 15 2" xfId="381" xr:uid="{00000000-0005-0000-0000-000078010000}"/>
    <cellStyle name="20% - Accent2 15 2 2" xfId="382" xr:uid="{00000000-0005-0000-0000-000079010000}"/>
    <cellStyle name="20% - Accent2 15 3" xfId="383" xr:uid="{00000000-0005-0000-0000-00007A010000}"/>
    <cellStyle name="20% - Accent2 15 4" xfId="384" xr:uid="{00000000-0005-0000-0000-00007B010000}"/>
    <cellStyle name="20% - Accent2 15 5" xfId="385" xr:uid="{00000000-0005-0000-0000-00007C010000}"/>
    <cellStyle name="20% - Accent2 15 6" xfId="386" xr:uid="{00000000-0005-0000-0000-00007D010000}"/>
    <cellStyle name="20% - Accent2 15 7" xfId="387" xr:uid="{00000000-0005-0000-0000-00007E010000}"/>
    <cellStyle name="20% - Accent2 16" xfId="388" xr:uid="{00000000-0005-0000-0000-00007F010000}"/>
    <cellStyle name="20% - Accent2 16 2" xfId="389" xr:uid="{00000000-0005-0000-0000-000080010000}"/>
    <cellStyle name="20% - Accent2 16 2 2" xfId="390" xr:uid="{00000000-0005-0000-0000-000081010000}"/>
    <cellStyle name="20% - Accent2 16 3" xfId="391" xr:uid="{00000000-0005-0000-0000-000082010000}"/>
    <cellStyle name="20% - Accent2 16 4" xfId="392" xr:uid="{00000000-0005-0000-0000-000083010000}"/>
    <cellStyle name="20% - Accent2 16 5" xfId="393" xr:uid="{00000000-0005-0000-0000-000084010000}"/>
    <cellStyle name="20% - Accent2 16 6" xfId="394" xr:uid="{00000000-0005-0000-0000-000085010000}"/>
    <cellStyle name="20% - Accent2 16 7" xfId="395" xr:uid="{00000000-0005-0000-0000-000086010000}"/>
    <cellStyle name="20% - Accent2 17" xfId="396" xr:uid="{00000000-0005-0000-0000-000087010000}"/>
    <cellStyle name="20% - Accent2 17 2" xfId="397" xr:uid="{00000000-0005-0000-0000-000088010000}"/>
    <cellStyle name="20% - Accent2 17 2 2" xfId="398" xr:uid="{00000000-0005-0000-0000-000089010000}"/>
    <cellStyle name="20% - Accent2 17 3" xfId="399" xr:uid="{00000000-0005-0000-0000-00008A010000}"/>
    <cellStyle name="20% - Accent2 17 4" xfId="400" xr:uid="{00000000-0005-0000-0000-00008B010000}"/>
    <cellStyle name="20% - Accent2 17 5" xfId="401" xr:uid="{00000000-0005-0000-0000-00008C010000}"/>
    <cellStyle name="20% - Accent2 17 6" xfId="402" xr:uid="{00000000-0005-0000-0000-00008D010000}"/>
    <cellStyle name="20% - Accent2 17 7" xfId="403" xr:uid="{00000000-0005-0000-0000-00008E010000}"/>
    <cellStyle name="20% - Accent2 18" xfId="404" xr:uid="{00000000-0005-0000-0000-00008F010000}"/>
    <cellStyle name="20% - Accent2 18 2" xfId="405" xr:uid="{00000000-0005-0000-0000-000090010000}"/>
    <cellStyle name="20% - Accent2 18 2 2" xfId="406" xr:uid="{00000000-0005-0000-0000-000091010000}"/>
    <cellStyle name="20% - Accent2 18 3" xfId="407" xr:uid="{00000000-0005-0000-0000-000092010000}"/>
    <cellStyle name="20% - Accent2 18 4" xfId="408" xr:uid="{00000000-0005-0000-0000-000093010000}"/>
    <cellStyle name="20% - Accent2 18 5" xfId="409" xr:uid="{00000000-0005-0000-0000-000094010000}"/>
    <cellStyle name="20% - Accent2 18 6" xfId="410" xr:uid="{00000000-0005-0000-0000-000095010000}"/>
    <cellStyle name="20% - Accent2 18 7" xfId="411" xr:uid="{00000000-0005-0000-0000-000096010000}"/>
    <cellStyle name="20% - Accent2 19" xfId="412" xr:uid="{00000000-0005-0000-0000-000097010000}"/>
    <cellStyle name="20% - Accent2 19 2" xfId="413" xr:uid="{00000000-0005-0000-0000-000098010000}"/>
    <cellStyle name="20% - Accent2 19 2 2" xfId="414" xr:uid="{00000000-0005-0000-0000-000099010000}"/>
    <cellStyle name="20% - Accent2 19 3" xfId="415" xr:uid="{00000000-0005-0000-0000-00009A010000}"/>
    <cellStyle name="20% - Accent2 19 4" xfId="416" xr:uid="{00000000-0005-0000-0000-00009B010000}"/>
    <cellStyle name="20% - Accent2 19 5" xfId="417" xr:uid="{00000000-0005-0000-0000-00009C010000}"/>
    <cellStyle name="20% - Accent2 19 6" xfId="418" xr:uid="{00000000-0005-0000-0000-00009D010000}"/>
    <cellStyle name="20% - Accent2 19 7" xfId="419" xr:uid="{00000000-0005-0000-0000-00009E010000}"/>
    <cellStyle name="20% - Accent2 2" xfId="420" xr:uid="{00000000-0005-0000-0000-00009F010000}"/>
    <cellStyle name="20% - Accent2 2 2" xfId="421" xr:uid="{00000000-0005-0000-0000-0000A0010000}"/>
    <cellStyle name="20% - Accent2 2 2 2" xfId="422" xr:uid="{00000000-0005-0000-0000-0000A1010000}"/>
    <cellStyle name="20% - Accent2 2 3" xfId="423" xr:uid="{00000000-0005-0000-0000-0000A2010000}"/>
    <cellStyle name="20% - Accent2 2 4" xfId="424" xr:uid="{00000000-0005-0000-0000-0000A3010000}"/>
    <cellStyle name="20% - Accent2 2 5" xfId="425" xr:uid="{00000000-0005-0000-0000-0000A4010000}"/>
    <cellStyle name="20% - Accent2 2 6" xfId="426" xr:uid="{00000000-0005-0000-0000-0000A5010000}"/>
    <cellStyle name="20% - Accent2 2 7" xfId="427" xr:uid="{00000000-0005-0000-0000-0000A6010000}"/>
    <cellStyle name="20% - Accent2 20" xfId="428" xr:uid="{00000000-0005-0000-0000-0000A7010000}"/>
    <cellStyle name="20% - Accent2 20 2" xfId="429" xr:uid="{00000000-0005-0000-0000-0000A8010000}"/>
    <cellStyle name="20% - Accent2 20 2 2" xfId="430" xr:uid="{00000000-0005-0000-0000-0000A9010000}"/>
    <cellStyle name="20% - Accent2 20 3" xfId="431" xr:uid="{00000000-0005-0000-0000-0000AA010000}"/>
    <cellStyle name="20% - Accent2 20 4" xfId="432" xr:uid="{00000000-0005-0000-0000-0000AB010000}"/>
    <cellStyle name="20% - Accent2 20 5" xfId="433" xr:uid="{00000000-0005-0000-0000-0000AC010000}"/>
    <cellStyle name="20% - Accent2 20 6" xfId="434" xr:uid="{00000000-0005-0000-0000-0000AD010000}"/>
    <cellStyle name="20% - Accent2 20 7" xfId="435" xr:uid="{00000000-0005-0000-0000-0000AE010000}"/>
    <cellStyle name="20% - Accent2 21" xfId="436" xr:uid="{00000000-0005-0000-0000-0000AF010000}"/>
    <cellStyle name="20% - Accent2 21 2" xfId="437" xr:uid="{00000000-0005-0000-0000-0000B0010000}"/>
    <cellStyle name="20% - Accent2 21 2 2" xfId="438" xr:uid="{00000000-0005-0000-0000-0000B1010000}"/>
    <cellStyle name="20% - Accent2 21 3" xfId="439" xr:uid="{00000000-0005-0000-0000-0000B2010000}"/>
    <cellStyle name="20% - Accent2 21 4" xfId="440" xr:uid="{00000000-0005-0000-0000-0000B3010000}"/>
    <cellStyle name="20% - Accent2 21 5" xfId="441" xr:uid="{00000000-0005-0000-0000-0000B4010000}"/>
    <cellStyle name="20% - Accent2 21 6" xfId="442" xr:uid="{00000000-0005-0000-0000-0000B5010000}"/>
    <cellStyle name="20% - Accent2 21 7" xfId="443" xr:uid="{00000000-0005-0000-0000-0000B6010000}"/>
    <cellStyle name="20% - Accent2 22" xfId="444" xr:uid="{00000000-0005-0000-0000-0000B7010000}"/>
    <cellStyle name="20% - Accent2 22 2" xfId="445" xr:uid="{00000000-0005-0000-0000-0000B8010000}"/>
    <cellStyle name="20% - Accent2 22 2 2" xfId="446" xr:uid="{00000000-0005-0000-0000-0000B9010000}"/>
    <cellStyle name="20% - Accent2 22 3" xfId="447" xr:uid="{00000000-0005-0000-0000-0000BA010000}"/>
    <cellStyle name="20% - Accent2 22 4" xfId="448" xr:uid="{00000000-0005-0000-0000-0000BB010000}"/>
    <cellStyle name="20% - Accent2 22 5" xfId="449" xr:uid="{00000000-0005-0000-0000-0000BC010000}"/>
    <cellStyle name="20% - Accent2 22 6" xfId="450" xr:uid="{00000000-0005-0000-0000-0000BD010000}"/>
    <cellStyle name="20% - Accent2 22 7" xfId="451" xr:uid="{00000000-0005-0000-0000-0000BE010000}"/>
    <cellStyle name="20% - Accent2 23" xfId="452" xr:uid="{00000000-0005-0000-0000-0000BF010000}"/>
    <cellStyle name="20% - Accent2 23 2" xfId="453" xr:uid="{00000000-0005-0000-0000-0000C0010000}"/>
    <cellStyle name="20% - Accent2 23 2 2" xfId="454" xr:uid="{00000000-0005-0000-0000-0000C1010000}"/>
    <cellStyle name="20% - Accent2 23 3" xfId="455" xr:uid="{00000000-0005-0000-0000-0000C2010000}"/>
    <cellStyle name="20% - Accent2 23 4" xfId="456" xr:uid="{00000000-0005-0000-0000-0000C3010000}"/>
    <cellStyle name="20% - Accent2 23 5" xfId="457" xr:uid="{00000000-0005-0000-0000-0000C4010000}"/>
    <cellStyle name="20% - Accent2 23 6" xfId="458" xr:uid="{00000000-0005-0000-0000-0000C5010000}"/>
    <cellStyle name="20% - Accent2 23 7" xfId="459" xr:uid="{00000000-0005-0000-0000-0000C6010000}"/>
    <cellStyle name="20% - Accent2 24" xfId="460" xr:uid="{00000000-0005-0000-0000-0000C7010000}"/>
    <cellStyle name="20% - Accent2 24 2" xfId="461" xr:uid="{00000000-0005-0000-0000-0000C8010000}"/>
    <cellStyle name="20% - Accent2 24 2 2" xfId="462" xr:uid="{00000000-0005-0000-0000-0000C9010000}"/>
    <cellStyle name="20% - Accent2 24 3" xfId="463" xr:uid="{00000000-0005-0000-0000-0000CA010000}"/>
    <cellStyle name="20% - Accent2 24 4" xfId="464" xr:uid="{00000000-0005-0000-0000-0000CB010000}"/>
    <cellStyle name="20% - Accent2 24 5" xfId="465" xr:uid="{00000000-0005-0000-0000-0000CC010000}"/>
    <cellStyle name="20% - Accent2 24 6" xfId="466" xr:uid="{00000000-0005-0000-0000-0000CD010000}"/>
    <cellStyle name="20% - Accent2 24 7" xfId="467" xr:uid="{00000000-0005-0000-0000-0000CE010000}"/>
    <cellStyle name="20% - Accent2 25" xfId="468" xr:uid="{00000000-0005-0000-0000-0000CF010000}"/>
    <cellStyle name="20% - Accent2 25 2" xfId="469" xr:uid="{00000000-0005-0000-0000-0000D0010000}"/>
    <cellStyle name="20% - Accent2 25 2 2" xfId="470" xr:uid="{00000000-0005-0000-0000-0000D1010000}"/>
    <cellStyle name="20% - Accent2 25 3" xfId="471" xr:uid="{00000000-0005-0000-0000-0000D2010000}"/>
    <cellStyle name="20% - Accent2 25 4" xfId="472" xr:uid="{00000000-0005-0000-0000-0000D3010000}"/>
    <cellStyle name="20% - Accent2 25 5" xfId="473" xr:uid="{00000000-0005-0000-0000-0000D4010000}"/>
    <cellStyle name="20% - Accent2 25 6" xfId="474" xr:uid="{00000000-0005-0000-0000-0000D5010000}"/>
    <cellStyle name="20% - Accent2 25 7" xfId="475" xr:uid="{00000000-0005-0000-0000-0000D6010000}"/>
    <cellStyle name="20% - Accent2 26" xfId="476" xr:uid="{00000000-0005-0000-0000-0000D7010000}"/>
    <cellStyle name="20% - Accent2 26 2" xfId="477" xr:uid="{00000000-0005-0000-0000-0000D8010000}"/>
    <cellStyle name="20% - Accent2 26 2 2" xfId="478" xr:uid="{00000000-0005-0000-0000-0000D9010000}"/>
    <cellStyle name="20% - Accent2 26 3" xfId="479" xr:uid="{00000000-0005-0000-0000-0000DA010000}"/>
    <cellStyle name="20% - Accent2 26 4" xfId="480" xr:uid="{00000000-0005-0000-0000-0000DB010000}"/>
    <cellStyle name="20% - Accent2 26 5" xfId="481" xr:uid="{00000000-0005-0000-0000-0000DC010000}"/>
    <cellStyle name="20% - Accent2 26 6" xfId="482" xr:uid="{00000000-0005-0000-0000-0000DD010000}"/>
    <cellStyle name="20% - Accent2 26 7" xfId="483" xr:uid="{00000000-0005-0000-0000-0000DE010000}"/>
    <cellStyle name="20% - Accent2 27" xfId="484" xr:uid="{00000000-0005-0000-0000-0000DF010000}"/>
    <cellStyle name="20% - Accent2 27 2" xfId="485" xr:uid="{00000000-0005-0000-0000-0000E0010000}"/>
    <cellStyle name="20% - Accent2 27 2 2" xfId="486" xr:uid="{00000000-0005-0000-0000-0000E1010000}"/>
    <cellStyle name="20% - Accent2 27 3" xfId="487" xr:uid="{00000000-0005-0000-0000-0000E2010000}"/>
    <cellStyle name="20% - Accent2 27 4" xfId="488" xr:uid="{00000000-0005-0000-0000-0000E3010000}"/>
    <cellStyle name="20% - Accent2 27 5" xfId="489" xr:uid="{00000000-0005-0000-0000-0000E4010000}"/>
    <cellStyle name="20% - Accent2 27 6" xfId="490" xr:uid="{00000000-0005-0000-0000-0000E5010000}"/>
    <cellStyle name="20% - Accent2 27 7" xfId="491" xr:uid="{00000000-0005-0000-0000-0000E6010000}"/>
    <cellStyle name="20% - Accent2 28" xfId="492" xr:uid="{00000000-0005-0000-0000-0000E7010000}"/>
    <cellStyle name="20% - Accent2 28 2" xfId="493" xr:uid="{00000000-0005-0000-0000-0000E8010000}"/>
    <cellStyle name="20% - Accent2 28 2 2" xfId="494" xr:uid="{00000000-0005-0000-0000-0000E9010000}"/>
    <cellStyle name="20% - Accent2 28 3" xfId="495" xr:uid="{00000000-0005-0000-0000-0000EA010000}"/>
    <cellStyle name="20% - Accent2 28 4" xfId="496" xr:uid="{00000000-0005-0000-0000-0000EB010000}"/>
    <cellStyle name="20% - Accent2 28 5" xfId="497" xr:uid="{00000000-0005-0000-0000-0000EC010000}"/>
    <cellStyle name="20% - Accent2 28 6" xfId="498" xr:uid="{00000000-0005-0000-0000-0000ED010000}"/>
    <cellStyle name="20% - Accent2 28 7" xfId="499" xr:uid="{00000000-0005-0000-0000-0000EE010000}"/>
    <cellStyle name="20% - Accent2 29" xfId="500" xr:uid="{00000000-0005-0000-0000-0000EF010000}"/>
    <cellStyle name="20% - Accent2 29 2" xfId="501" xr:uid="{00000000-0005-0000-0000-0000F0010000}"/>
    <cellStyle name="20% - Accent2 29 2 2" xfId="502" xr:uid="{00000000-0005-0000-0000-0000F1010000}"/>
    <cellStyle name="20% - Accent2 29 3" xfId="503" xr:uid="{00000000-0005-0000-0000-0000F2010000}"/>
    <cellStyle name="20% - Accent2 29 4" xfId="504" xr:uid="{00000000-0005-0000-0000-0000F3010000}"/>
    <cellStyle name="20% - Accent2 29 5" xfId="505" xr:uid="{00000000-0005-0000-0000-0000F4010000}"/>
    <cellStyle name="20% - Accent2 29 6" xfId="506" xr:uid="{00000000-0005-0000-0000-0000F5010000}"/>
    <cellStyle name="20% - Accent2 29 7" xfId="507" xr:uid="{00000000-0005-0000-0000-0000F6010000}"/>
    <cellStyle name="20% - Accent2 3" xfId="508" xr:uid="{00000000-0005-0000-0000-0000F7010000}"/>
    <cellStyle name="20% - Accent2 3 2" xfId="509" xr:uid="{00000000-0005-0000-0000-0000F8010000}"/>
    <cellStyle name="20% - Accent2 3 2 2" xfId="510" xr:uid="{00000000-0005-0000-0000-0000F9010000}"/>
    <cellStyle name="20% - Accent2 3 3" xfId="511" xr:uid="{00000000-0005-0000-0000-0000FA010000}"/>
    <cellStyle name="20% - Accent2 3 4" xfId="512" xr:uid="{00000000-0005-0000-0000-0000FB010000}"/>
    <cellStyle name="20% - Accent2 3 5" xfId="513" xr:uid="{00000000-0005-0000-0000-0000FC010000}"/>
    <cellStyle name="20% - Accent2 3 6" xfId="514" xr:uid="{00000000-0005-0000-0000-0000FD010000}"/>
    <cellStyle name="20% - Accent2 3 7" xfId="515" xr:uid="{00000000-0005-0000-0000-0000FE010000}"/>
    <cellStyle name="20% - Accent2 30" xfId="516" xr:uid="{00000000-0005-0000-0000-0000FF010000}"/>
    <cellStyle name="20% - Accent2 30 2" xfId="517" xr:uid="{00000000-0005-0000-0000-000000020000}"/>
    <cellStyle name="20% - Accent2 30 2 2" xfId="518" xr:uid="{00000000-0005-0000-0000-000001020000}"/>
    <cellStyle name="20% - Accent2 30 3" xfId="519" xr:uid="{00000000-0005-0000-0000-000002020000}"/>
    <cellStyle name="20% - Accent2 30 4" xfId="520" xr:uid="{00000000-0005-0000-0000-000003020000}"/>
    <cellStyle name="20% - Accent2 30 5" xfId="521" xr:uid="{00000000-0005-0000-0000-000004020000}"/>
    <cellStyle name="20% - Accent2 30 6" xfId="522" xr:uid="{00000000-0005-0000-0000-000005020000}"/>
    <cellStyle name="20% - Accent2 30 7" xfId="523" xr:uid="{00000000-0005-0000-0000-000006020000}"/>
    <cellStyle name="20% - Accent2 31" xfId="524" xr:uid="{00000000-0005-0000-0000-000007020000}"/>
    <cellStyle name="20% - Accent2 31 2" xfId="525" xr:uid="{00000000-0005-0000-0000-000008020000}"/>
    <cellStyle name="20% - Accent2 31 2 2" xfId="526" xr:uid="{00000000-0005-0000-0000-000009020000}"/>
    <cellStyle name="20% - Accent2 31 3" xfId="527" xr:uid="{00000000-0005-0000-0000-00000A020000}"/>
    <cellStyle name="20% - Accent2 31 4" xfId="528" xr:uid="{00000000-0005-0000-0000-00000B020000}"/>
    <cellStyle name="20% - Accent2 31 5" xfId="529" xr:uid="{00000000-0005-0000-0000-00000C020000}"/>
    <cellStyle name="20% - Accent2 31 6" xfId="530" xr:uid="{00000000-0005-0000-0000-00000D020000}"/>
    <cellStyle name="20% - Accent2 31 7" xfId="531" xr:uid="{00000000-0005-0000-0000-00000E020000}"/>
    <cellStyle name="20% - Accent2 32" xfId="532" xr:uid="{00000000-0005-0000-0000-00000F020000}"/>
    <cellStyle name="20% - Accent2 32 2" xfId="533" xr:uid="{00000000-0005-0000-0000-000010020000}"/>
    <cellStyle name="20% - Accent2 32 2 2" xfId="534" xr:uid="{00000000-0005-0000-0000-000011020000}"/>
    <cellStyle name="20% - Accent2 32 3" xfId="535" xr:uid="{00000000-0005-0000-0000-000012020000}"/>
    <cellStyle name="20% - Accent2 32 4" xfId="536" xr:uid="{00000000-0005-0000-0000-000013020000}"/>
    <cellStyle name="20% - Accent2 32 5" xfId="537" xr:uid="{00000000-0005-0000-0000-000014020000}"/>
    <cellStyle name="20% - Accent2 32 6" xfId="538" xr:uid="{00000000-0005-0000-0000-000015020000}"/>
    <cellStyle name="20% - Accent2 32 7" xfId="539" xr:uid="{00000000-0005-0000-0000-000016020000}"/>
    <cellStyle name="20% - Accent2 33" xfId="540" xr:uid="{00000000-0005-0000-0000-000017020000}"/>
    <cellStyle name="20% - Accent2 33 2" xfId="541" xr:uid="{00000000-0005-0000-0000-000018020000}"/>
    <cellStyle name="20% - Accent2 33 2 2" xfId="542" xr:uid="{00000000-0005-0000-0000-000019020000}"/>
    <cellStyle name="20% - Accent2 33 3" xfId="543" xr:uid="{00000000-0005-0000-0000-00001A020000}"/>
    <cellStyle name="20% - Accent2 33 4" xfId="544" xr:uid="{00000000-0005-0000-0000-00001B020000}"/>
    <cellStyle name="20% - Accent2 33 5" xfId="545" xr:uid="{00000000-0005-0000-0000-00001C020000}"/>
    <cellStyle name="20% - Accent2 33 6" xfId="546" xr:uid="{00000000-0005-0000-0000-00001D020000}"/>
    <cellStyle name="20% - Accent2 33 7" xfId="547" xr:uid="{00000000-0005-0000-0000-00001E020000}"/>
    <cellStyle name="20% - Accent2 34" xfId="548" xr:uid="{00000000-0005-0000-0000-00001F020000}"/>
    <cellStyle name="20% - Accent2 34 2" xfId="549" xr:uid="{00000000-0005-0000-0000-000020020000}"/>
    <cellStyle name="20% - Accent2 34 2 2" xfId="550" xr:uid="{00000000-0005-0000-0000-000021020000}"/>
    <cellStyle name="20% - Accent2 34 3" xfId="551" xr:uid="{00000000-0005-0000-0000-000022020000}"/>
    <cellStyle name="20% - Accent2 34 4" xfId="552" xr:uid="{00000000-0005-0000-0000-000023020000}"/>
    <cellStyle name="20% - Accent2 34 5" xfId="553" xr:uid="{00000000-0005-0000-0000-000024020000}"/>
    <cellStyle name="20% - Accent2 34 6" xfId="554" xr:uid="{00000000-0005-0000-0000-000025020000}"/>
    <cellStyle name="20% - Accent2 34 7" xfId="555" xr:uid="{00000000-0005-0000-0000-000026020000}"/>
    <cellStyle name="20% - Accent2 35" xfId="556" xr:uid="{00000000-0005-0000-0000-000027020000}"/>
    <cellStyle name="20% - Accent2 35 2" xfId="557" xr:uid="{00000000-0005-0000-0000-000028020000}"/>
    <cellStyle name="20% - Accent2 35 2 2" xfId="558" xr:uid="{00000000-0005-0000-0000-000029020000}"/>
    <cellStyle name="20% - Accent2 35 3" xfId="559" xr:uid="{00000000-0005-0000-0000-00002A020000}"/>
    <cellStyle name="20% - Accent2 35 4" xfId="560" xr:uid="{00000000-0005-0000-0000-00002B020000}"/>
    <cellStyle name="20% - Accent2 35 5" xfId="561" xr:uid="{00000000-0005-0000-0000-00002C020000}"/>
    <cellStyle name="20% - Accent2 35 6" xfId="562" xr:uid="{00000000-0005-0000-0000-00002D020000}"/>
    <cellStyle name="20% - Accent2 35 7" xfId="563" xr:uid="{00000000-0005-0000-0000-00002E020000}"/>
    <cellStyle name="20% - Accent2 36" xfId="564" xr:uid="{00000000-0005-0000-0000-00002F020000}"/>
    <cellStyle name="20% - Accent2 36 2" xfId="565" xr:uid="{00000000-0005-0000-0000-000030020000}"/>
    <cellStyle name="20% - Accent2 36 2 2" xfId="566" xr:uid="{00000000-0005-0000-0000-000031020000}"/>
    <cellStyle name="20% - Accent2 36 3" xfId="567" xr:uid="{00000000-0005-0000-0000-000032020000}"/>
    <cellStyle name="20% - Accent2 36 4" xfId="568" xr:uid="{00000000-0005-0000-0000-000033020000}"/>
    <cellStyle name="20% - Accent2 36 5" xfId="569" xr:uid="{00000000-0005-0000-0000-000034020000}"/>
    <cellStyle name="20% - Accent2 36 6" xfId="570" xr:uid="{00000000-0005-0000-0000-000035020000}"/>
    <cellStyle name="20% - Accent2 36 7" xfId="571" xr:uid="{00000000-0005-0000-0000-000036020000}"/>
    <cellStyle name="20% - Accent2 37" xfId="572" xr:uid="{00000000-0005-0000-0000-000037020000}"/>
    <cellStyle name="20% - Accent2 37 2" xfId="573" xr:uid="{00000000-0005-0000-0000-000038020000}"/>
    <cellStyle name="20% - Accent2 37 3" xfId="574" xr:uid="{00000000-0005-0000-0000-000039020000}"/>
    <cellStyle name="20% - Accent2 38" xfId="575" xr:uid="{00000000-0005-0000-0000-00003A020000}"/>
    <cellStyle name="20% - Accent2 39" xfId="576" xr:uid="{00000000-0005-0000-0000-00003B020000}"/>
    <cellStyle name="20% - Accent2 4" xfId="577" xr:uid="{00000000-0005-0000-0000-00003C020000}"/>
    <cellStyle name="20% - Accent2 4 2" xfId="578" xr:uid="{00000000-0005-0000-0000-00003D020000}"/>
    <cellStyle name="20% - Accent2 4 2 2" xfId="579" xr:uid="{00000000-0005-0000-0000-00003E020000}"/>
    <cellStyle name="20% - Accent2 4 3" xfId="580" xr:uid="{00000000-0005-0000-0000-00003F020000}"/>
    <cellStyle name="20% - Accent2 4 4" xfId="581" xr:uid="{00000000-0005-0000-0000-000040020000}"/>
    <cellStyle name="20% - Accent2 4 5" xfId="582" xr:uid="{00000000-0005-0000-0000-000041020000}"/>
    <cellStyle name="20% - Accent2 4 6" xfId="583" xr:uid="{00000000-0005-0000-0000-000042020000}"/>
    <cellStyle name="20% - Accent2 4 7" xfId="584" xr:uid="{00000000-0005-0000-0000-000043020000}"/>
    <cellStyle name="20% - Accent2 40" xfId="585" xr:uid="{00000000-0005-0000-0000-000044020000}"/>
    <cellStyle name="20% - Accent2 41" xfId="586" xr:uid="{00000000-0005-0000-0000-000045020000}"/>
    <cellStyle name="20% - Accent2 42" xfId="587" xr:uid="{00000000-0005-0000-0000-000046020000}"/>
    <cellStyle name="20% - Accent2 43" xfId="588" xr:uid="{00000000-0005-0000-0000-000047020000}"/>
    <cellStyle name="20% - Accent2 44" xfId="589" xr:uid="{00000000-0005-0000-0000-000048020000}"/>
    <cellStyle name="20% - Accent2 45" xfId="590" xr:uid="{00000000-0005-0000-0000-000049020000}"/>
    <cellStyle name="20% - Accent2 46" xfId="591" xr:uid="{00000000-0005-0000-0000-00004A020000}"/>
    <cellStyle name="20% - Accent2 47" xfId="592" xr:uid="{00000000-0005-0000-0000-00004B020000}"/>
    <cellStyle name="20% - Accent2 48" xfId="593" xr:uid="{00000000-0005-0000-0000-00004C020000}"/>
    <cellStyle name="20% - Accent2 49" xfId="594" xr:uid="{00000000-0005-0000-0000-00004D020000}"/>
    <cellStyle name="20% - Accent2 5" xfId="595" xr:uid="{00000000-0005-0000-0000-00004E020000}"/>
    <cellStyle name="20% - Accent2 5 2" xfId="596" xr:uid="{00000000-0005-0000-0000-00004F020000}"/>
    <cellStyle name="20% - Accent2 5 2 2" xfId="597" xr:uid="{00000000-0005-0000-0000-000050020000}"/>
    <cellStyle name="20% - Accent2 5 3" xfId="598" xr:uid="{00000000-0005-0000-0000-000051020000}"/>
    <cellStyle name="20% - Accent2 5 4" xfId="599" xr:uid="{00000000-0005-0000-0000-000052020000}"/>
    <cellStyle name="20% - Accent2 5 5" xfId="600" xr:uid="{00000000-0005-0000-0000-000053020000}"/>
    <cellStyle name="20% - Accent2 5 6" xfId="601" xr:uid="{00000000-0005-0000-0000-000054020000}"/>
    <cellStyle name="20% - Accent2 5 7" xfId="602" xr:uid="{00000000-0005-0000-0000-000055020000}"/>
    <cellStyle name="20% - Accent2 50" xfId="603" xr:uid="{00000000-0005-0000-0000-000056020000}"/>
    <cellStyle name="20% - Accent2 51" xfId="604" xr:uid="{00000000-0005-0000-0000-000057020000}"/>
    <cellStyle name="20% - Accent2 52" xfId="605" xr:uid="{00000000-0005-0000-0000-000058020000}"/>
    <cellStyle name="20% - Accent2 53" xfId="606" xr:uid="{00000000-0005-0000-0000-000059020000}"/>
    <cellStyle name="20% - Accent2 54" xfId="607" xr:uid="{00000000-0005-0000-0000-00005A020000}"/>
    <cellStyle name="20% - Accent2 55" xfId="608" xr:uid="{00000000-0005-0000-0000-00005B020000}"/>
    <cellStyle name="20% - Accent2 56" xfId="609" xr:uid="{00000000-0005-0000-0000-00005C020000}"/>
    <cellStyle name="20% - Accent2 57" xfId="610" xr:uid="{00000000-0005-0000-0000-00005D020000}"/>
    <cellStyle name="20% - Accent2 58" xfId="611" xr:uid="{00000000-0005-0000-0000-00005E020000}"/>
    <cellStyle name="20% - Accent2 59" xfId="612" xr:uid="{00000000-0005-0000-0000-00005F020000}"/>
    <cellStyle name="20% - Accent2 6" xfId="613" xr:uid="{00000000-0005-0000-0000-000060020000}"/>
    <cellStyle name="20% - Accent2 6 2" xfId="614" xr:uid="{00000000-0005-0000-0000-000061020000}"/>
    <cellStyle name="20% - Accent2 6 2 2" xfId="615" xr:uid="{00000000-0005-0000-0000-000062020000}"/>
    <cellStyle name="20% - Accent2 6 3" xfId="616" xr:uid="{00000000-0005-0000-0000-000063020000}"/>
    <cellStyle name="20% - Accent2 6 4" xfId="617" xr:uid="{00000000-0005-0000-0000-000064020000}"/>
    <cellStyle name="20% - Accent2 6 5" xfId="618" xr:uid="{00000000-0005-0000-0000-000065020000}"/>
    <cellStyle name="20% - Accent2 6 6" xfId="619" xr:uid="{00000000-0005-0000-0000-000066020000}"/>
    <cellStyle name="20% - Accent2 6 7" xfId="620" xr:uid="{00000000-0005-0000-0000-000067020000}"/>
    <cellStyle name="20% - Accent2 60" xfId="621" xr:uid="{00000000-0005-0000-0000-000068020000}"/>
    <cellStyle name="20% - Accent2 61" xfId="622" xr:uid="{00000000-0005-0000-0000-000069020000}"/>
    <cellStyle name="20% - Accent2 62" xfId="623" xr:uid="{00000000-0005-0000-0000-00006A020000}"/>
    <cellStyle name="20% - Accent2 63" xfId="624" xr:uid="{00000000-0005-0000-0000-00006B020000}"/>
    <cellStyle name="20% - Accent2 64" xfId="625" xr:uid="{00000000-0005-0000-0000-00006C020000}"/>
    <cellStyle name="20% - Accent2 65" xfId="626" xr:uid="{00000000-0005-0000-0000-00006D020000}"/>
    <cellStyle name="20% - Accent2 66" xfId="627" xr:uid="{00000000-0005-0000-0000-00006E020000}"/>
    <cellStyle name="20% - Accent2 7" xfId="628" xr:uid="{00000000-0005-0000-0000-00006F020000}"/>
    <cellStyle name="20% - Accent2 7 2" xfId="629" xr:uid="{00000000-0005-0000-0000-000070020000}"/>
    <cellStyle name="20% - Accent2 7 2 2" xfId="630" xr:uid="{00000000-0005-0000-0000-000071020000}"/>
    <cellStyle name="20% - Accent2 7 3" xfId="631" xr:uid="{00000000-0005-0000-0000-000072020000}"/>
    <cellStyle name="20% - Accent2 7 4" xfId="632" xr:uid="{00000000-0005-0000-0000-000073020000}"/>
    <cellStyle name="20% - Accent2 7 5" xfId="633" xr:uid="{00000000-0005-0000-0000-000074020000}"/>
    <cellStyle name="20% - Accent2 7 6" xfId="634" xr:uid="{00000000-0005-0000-0000-000075020000}"/>
    <cellStyle name="20% - Accent2 7 7" xfId="635" xr:uid="{00000000-0005-0000-0000-000076020000}"/>
    <cellStyle name="20% - Accent2 8" xfId="636" xr:uid="{00000000-0005-0000-0000-000077020000}"/>
    <cellStyle name="20% - Accent2 8 2" xfId="637" xr:uid="{00000000-0005-0000-0000-000078020000}"/>
    <cellStyle name="20% - Accent2 8 2 2" xfId="638" xr:uid="{00000000-0005-0000-0000-000079020000}"/>
    <cellStyle name="20% - Accent2 8 3" xfId="639" xr:uid="{00000000-0005-0000-0000-00007A020000}"/>
    <cellStyle name="20% - Accent2 8 4" xfId="640" xr:uid="{00000000-0005-0000-0000-00007B020000}"/>
    <cellStyle name="20% - Accent2 8 5" xfId="641" xr:uid="{00000000-0005-0000-0000-00007C020000}"/>
    <cellStyle name="20% - Accent2 8 6" xfId="642" xr:uid="{00000000-0005-0000-0000-00007D020000}"/>
    <cellStyle name="20% - Accent2 8 7" xfId="643" xr:uid="{00000000-0005-0000-0000-00007E020000}"/>
    <cellStyle name="20% - Accent2 9" xfId="644" xr:uid="{00000000-0005-0000-0000-00007F020000}"/>
    <cellStyle name="20% - Accent2 9 2" xfId="645" xr:uid="{00000000-0005-0000-0000-000080020000}"/>
    <cellStyle name="20% - Accent2 9 2 2" xfId="646" xr:uid="{00000000-0005-0000-0000-000081020000}"/>
    <cellStyle name="20% - Accent2 9 3" xfId="647" xr:uid="{00000000-0005-0000-0000-000082020000}"/>
    <cellStyle name="20% - Accent2 9 4" xfId="648" xr:uid="{00000000-0005-0000-0000-000083020000}"/>
    <cellStyle name="20% - Accent2 9 5" xfId="649" xr:uid="{00000000-0005-0000-0000-000084020000}"/>
    <cellStyle name="20% - Accent2 9 6" xfId="650" xr:uid="{00000000-0005-0000-0000-000085020000}"/>
    <cellStyle name="20% - Accent2 9 7" xfId="651" xr:uid="{00000000-0005-0000-0000-000086020000}"/>
    <cellStyle name="20% - Accent3 10" xfId="652" xr:uid="{00000000-0005-0000-0000-000087020000}"/>
    <cellStyle name="20% - Accent3 10 2" xfId="653" xr:uid="{00000000-0005-0000-0000-000088020000}"/>
    <cellStyle name="20% - Accent3 10 2 2" xfId="654" xr:uid="{00000000-0005-0000-0000-000089020000}"/>
    <cellStyle name="20% - Accent3 10 3" xfId="655" xr:uid="{00000000-0005-0000-0000-00008A020000}"/>
    <cellStyle name="20% - Accent3 10 4" xfId="656" xr:uid="{00000000-0005-0000-0000-00008B020000}"/>
    <cellStyle name="20% - Accent3 10 5" xfId="657" xr:uid="{00000000-0005-0000-0000-00008C020000}"/>
    <cellStyle name="20% - Accent3 10 6" xfId="658" xr:uid="{00000000-0005-0000-0000-00008D020000}"/>
    <cellStyle name="20% - Accent3 10 7" xfId="659" xr:uid="{00000000-0005-0000-0000-00008E020000}"/>
    <cellStyle name="20% - Accent3 11" xfId="660" xr:uid="{00000000-0005-0000-0000-00008F020000}"/>
    <cellStyle name="20% - Accent3 11 2" xfId="661" xr:uid="{00000000-0005-0000-0000-000090020000}"/>
    <cellStyle name="20% - Accent3 11 2 2" xfId="662" xr:uid="{00000000-0005-0000-0000-000091020000}"/>
    <cellStyle name="20% - Accent3 11 3" xfId="663" xr:uid="{00000000-0005-0000-0000-000092020000}"/>
    <cellStyle name="20% - Accent3 11 4" xfId="664" xr:uid="{00000000-0005-0000-0000-000093020000}"/>
    <cellStyle name="20% - Accent3 11 5" xfId="665" xr:uid="{00000000-0005-0000-0000-000094020000}"/>
    <cellStyle name="20% - Accent3 11 6" xfId="666" xr:uid="{00000000-0005-0000-0000-000095020000}"/>
    <cellStyle name="20% - Accent3 11 7" xfId="667" xr:uid="{00000000-0005-0000-0000-000096020000}"/>
    <cellStyle name="20% - Accent3 12" xfId="668" xr:uid="{00000000-0005-0000-0000-000097020000}"/>
    <cellStyle name="20% - Accent3 12 2" xfId="669" xr:uid="{00000000-0005-0000-0000-000098020000}"/>
    <cellStyle name="20% - Accent3 12 2 2" xfId="670" xr:uid="{00000000-0005-0000-0000-000099020000}"/>
    <cellStyle name="20% - Accent3 12 3" xfId="671" xr:uid="{00000000-0005-0000-0000-00009A020000}"/>
    <cellStyle name="20% - Accent3 12 4" xfId="672" xr:uid="{00000000-0005-0000-0000-00009B020000}"/>
    <cellStyle name="20% - Accent3 12 5" xfId="673" xr:uid="{00000000-0005-0000-0000-00009C020000}"/>
    <cellStyle name="20% - Accent3 12 6" xfId="674" xr:uid="{00000000-0005-0000-0000-00009D020000}"/>
    <cellStyle name="20% - Accent3 12 7" xfId="675" xr:uid="{00000000-0005-0000-0000-00009E020000}"/>
    <cellStyle name="20% - Accent3 13" xfId="676" xr:uid="{00000000-0005-0000-0000-00009F020000}"/>
    <cellStyle name="20% - Accent3 13 2" xfId="677" xr:uid="{00000000-0005-0000-0000-0000A0020000}"/>
    <cellStyle name="20% - Accent3 13 2 2" xfId="678" xr:uid="{00000000-0005-0000-0000-0000A1020000}"/>
    <cellStyle name="20% - Accent3 13 3" xfId="679" xr:uid="{00000000-0005-0000-0000-0000A2020000}"/>
    <cellStyle name="20% - Accent3 13 4" xfId="680" xr:uid="{00000000-0005-0000-0000-0000A3020000}"/>
    <cellStyle name="20% - Accent3 13 5" xfId="681" xr:uid="{00000000-0005-0000-0000-0000A4020000}"/>
    <cellStyle name="20% - Accent3 13 6" xfId="682" xr:uid="{00000000-0005-0000-0000-0000A5020000}"/>
    <cellStyle name="20% - Accent3 13 7" xfId="683" xr:uid="{00000000-0005-0000-0000-0000A6020000}"/>
    <cellStyle name="20% - Accent3 14" xfId="684" xr:uid="{00000000-0005-0000-0000-0000A7020000}"/>
    <cellStyle name="20% - Accent3 14 2" xfId="685" xr:uid="{00000000-0005-0000-0000-0000A8020000}"/>
    <cellStyle name="20% - Accent3 14 2 2" xfId="686" xr:uid="{00000000-0005-0000-0000-0000A9020000}"/>
    <cellStyle name="20% - Accent3 14 3" xfId="687" xr:uid="{00000000-0005-0000-0000-0000AA020000}"/>
    <cellStyle name="20% - Accent3 14 4" xfId="688" xr:uid="{00000000-0005-0000-0000-0000AB020000}"/>
    <cellStyle name="20% - Accent3 14 5" xfId="689" xr:uid="{00000000-0005-0000-0000-0000AC020000}"/>
    <cellStyle name="20% - Accent3 14 6" xfId="690" xr:uid="{00000000-0005-0000-0000-0000AD020000}"/>
    <cellStyle name="20% - Accent3 14 7" xfId="691" xr:uid="{00000000-0005-0000-0000-0000AE020000}"/>
    <cellStyle name="20% - Accent3 15" xfId="692" xr:uid="{00000000-0005-0000-0000-0000AF020000}"/>
    <cellStyle name="20% - Accent3 15 2" xfId="693" xr:uid="{00000000-0005-0000-0000-0000B0020000}"/>
    <cellStyle name="20% - Accent3 15 2 2" xfId="694" xr:uid="{00000000-0005-0000-0000-0000B1020000}"/>
    <cellStyle name="20% - Accent3 15 3" xfId="695" xr:uid="{00000000-0005-0000-0000-0000B2020000}"/>
    <cellStyle name="20% - Accent3 15 4" xfId="696" xr:uid="{00000000-0005-0000-0000-0000B3020000}"/>
    <cellStyle name="20% - Accent3 15 5" xfId="697" xr:uid="{00000000-0005-0000-0000-0000B4020000}"/>
    <cellStyle name="20% - Accent3 15 6" xfId="698" xr:uid="{00000000-0005-0000-0000-0000B5020000}"/>
    <cellStyle name="20% - Accent3 15 7" xfId="699" xr:uid="{00000000-0005-0000-0000-0000B6020000}"/>
    <cellStyle name="20% - Accent3 16" xfId="700" xr:uid="{00000000-0005-0000-0000-0000B7020000}"/>
    <cellStyle name="20% - Accent3 16 2" xfId="701" xr:uid="{00000000-0005-0000-0000-0000B8020000}"/>
    <cellStyle name="20% - Accent3 16 2 2" xfId="702" xr:uid="{00000000-0005-0000-0000-0000B9020000}"/>
    <cellStyle name="20% - Accent3 16 3" xfId="703" xr:uid="{00000000-0005-0000-0000-0000BA020000}"/>
    <cellStyle name="20% - Accent3 16 4" xfId="704" xr:uid="{00000000-0005-0000-0000-0000BB020000}"/>
    <cellStyle name="20% - Accent3 16 5" xfId="705" xr:uid="{00000000-0005-0000-0000-0000BC020000}"/>
    <cellStyle name="20% - Accent3 16 6" xfId="706" xr:uid="{00000000-0005-0000-0000-0000BD020000}"/>
    <cellStyle name="20% - Accent3 16 7" xfId="707" xr:uid="{00000000-0005-0000-0000-0000BE020000}"/>
    <cellStyle name="20% - Accent3 17" xfId="708" xr:uid="{00000000-0005-0000-0000-0000BF020000}"/>
    <cellStyle name="20% - Accent3 17 2" xfId="709" xr:uid="{00000000-0005-0000-0000-0000C0020000}"/>
    <cellStyle name="20% - Accent3 17 2 2" xfId="710" xr:uid="{00000000-0005-0000-0000-0000C1020000}"/>
    <cellStyle name="20% - Accent3 17 3" xfId="711" xr:uid="{00000000-0005-0000-0000-0000C2020000}"/>
    <cellStyle name="20% - Accent3 17 4" xfId="712" xr:uid="{00000000-0005-0000-0000-0000C3020000}"/>
    <cellStyle name="20% - Accent3 17 5" xfId="713" xr:uid="{00000000-0005-0000-0000-0000C4020000}"/>
    <cellStyle name="20% - Accent3 17 6" xfId="714" xr:uid="{00000000-0005-0000-0000-0000C5020000}"/>
    <cellStyle name="20% - Accent3 17 7" xfId="715" xr:uid="{00000000-0005-0000-0000-0000C6020000}"/>
    <cellStyle name="20% - Accent3 18" xfId="716" xr:uid="{00000000-0005-0000-0000-0000C7020000}"/>
    <cellStyle name="20% - Accent3 18 2" xfId="717" xr:uid="{00000000-0005-0000-0000-0000C8020000}"/>
    <cellStyle name="20% - Accent3 18 2 2" xfId="718" xr:uid="{00000000-0005-0000-0000-0000C9020000}"/>
    <cellStyle name="20% - Accent3 18 3" xfId="719" xr:uid="{00000000-0005-0000-0000-0000CA020000}"/>
    <cellStyle name="20% - Accent3 18 4" xfId="720" xr:uid="{00000000-0005-0000-0000-0000CB020000}"/>
    <cellStyle name="20% - Accent3 18 5" xfId="721" xr:uid="{00000000-0005-0000-0000-0000CC020000}"/>
    <cellStyle name="20% - Accent3 18 6" xfId="722" xr:uid="{00000000-0005-0000-0000-0000CD020000}"/>
    <cellStyle name="20% - Accent3 18 7" xfId="723" xr:uid="{00000000-0005-0000-0000-0000CE020000}"/>
    <cellStyle name="20% - Accent3 19" xfId="724" xr:uid="{00000000-0005-0000-0000-0000CF020000}"/>
    <cellStyle name="20% - Accent3 19 2" xfId="725" xr:uid="{00000000-0005-0000-0000-0000D0020000}"/>
    <cellStyle name="20% - Accent3 19 2 2" xfId="726" xr:uid="{00000000-0005-0000-0000-0000D1020000}"/>
    <cellStyle name="20% - Accent3 19 3" xfId="727" xr:uid="{00000000-0005-0000-0000-0000D2020000}"/>
    <cellStyle name="20% - Accent3 19 4" xfId="728" xr:uid="{00000000-0005-0000-0000-0000D3020000}"/>
    <cellStyle name="20% - Accent3 19 5" xfId="729" xr:uid="{00000000-0005-0000-0000-0000D4020000}"/>
    <cellStyle name="20% - Accent3 19 6" xfId="730" xr:uid="{00000000-0005-0000-0000-0000D5020000}"/>
    <cellStyle name="20% - Accent3 19 7" xfId="731" xr:uid="{00000000-0005-0000-0000-0000D6020000}"/>
    <cellStyle name="20% - Accent3 2" xfId="732" xr:uid="{00000000-0005-0000-0000-0000D7020000}"/>
    <cellStyle name="20% - Accent3 2 2" xfId="733" xr:uid="{00000000-0005-0000-0000-0000D8020000}"/>
    <cellStyle name="20% - Accent3 2 2 2" xfId="734" xr:uid="{00000000-0005-0000-0000-0000D9020000}"/>
    <cellStyle name="20% - Accent3 2 3" xfId="735" xr:uid="{00000000-0005-0000-0000-0000DA020000}"/>
    <cellStyle name="20% - Accent3 2 4" xfId="736" xr:uid="{00000000-0005-0000-0000-0000DB020000}"/>
    <cellStyle name="20% - Accent3 2 5" xfId="737" xr:uid="{00000000-0005-0000-0000-0000DC020000}"/>
    <cellStyle name="20% - Accent3 2 6" xfId="738" xr:uid="{00000000-0005-0000-0000-0000DD020000}"/>
    <cellStyle name="20% - Accent3 2 7" xfId="739" xr:uid="{00000000-0005-0000-0000-0000DE020000}"/>
    <cellStyle name="20% - Accent3 20" xfId="740" xr:uid="{00000000-0005-0000-0000-0000DF020000}"/>
    <cellStyle name="20% - Accent3 20 2" xfId="741" xr:uid="{00000000-0005-0000-0000-0000E0020000}"/>
    <cellStyle name="20% - Accent3 20 2 2" xfId="742" xr:uid="{00000000-0005-0000-0000-0000E1020000}"/>
    <cellStyle name="20% - Accent3 20 3" xfId="743" xr:uid="{00000000-0005-0000-0000-0000E2020000}"/>
    <cellStyle name="20% - Accent3 20 4" xfId="744" xr:uid="{00000000-0005-0000-0000-0000E3020000}"/>
    <cellStyle name="20% - Accent3 20 5" xfId="745" xr:uid="{00000000-0005-0000-0000-0000E4020000}"/>
    <cellStyle name="20% - Accent3 20 6" xfId="746" xr:uid="{00000000-0005-0000-0000-0000E5020000}"/>
    <cellStyle name="20% - Accent3 20 7" xfId="747" xr:uid="{00000000-0005-0000-0000-0000E6020000}"/>
    <cellStyle name="20% - Accent3 21" xfId="748" xr:uid="{00000000-0005-0000-0000-0000E7020000}"/>
    <cellStyle name="20% - Accent3 21 2" xfId="749" xr:uid="{00000000-0005-0000-0000-0000E8020000}"/>
    <cellStyle name="20% - Accent3 21 2 2" xfId="750" xr:uid="{00000000-0005-0000-0000-0000E9020000}"/>
    <cellStyle name="20% - Accent3 21 3" xfId="751" xr:uid="{00000000-0005-0000-0000-0000EA020000}"/>
    <cellStyle name="20% - Accent3 21 4" xfId="752" xr:uid="{00000000-0005-0000-0000-0000EB020000}"/>
    <cellStyle name="20% - Accent3 21 5" xfId="753" xr:uid="{00000000-0005-0000-0000-0000EC020000}"/>
    <cellStyle name="20% - Accent3 21 6" xfId="754" xr:uid="{00000000-0005-0000-0000-0000ED020000}"/>
    <cellStyle name="20% - Accent3 21 7" xfId="755" xr:uid="{00000000-0005-0000-0000-0000EE020000}"/>
    <cellStyle name="20% - Accent3 22" xfId="756" xr:uid="{00000000-0005-0000-0000-0000EF020000}"/>
    <cellStyle name="20% - Accent3 22 2" xfId="757" xr:uid="{00000000-0005-0000-0000-0000F0020000}"/>
    <cellStyle name="20% - Accent3 22 2 2" xfId="758" xr:uid="{00000000-0005-0000-0000-0000F1020000}"/>
    <cellStyle name="20% - Accent3 22 3" xfId="759" xr:uid="{00000000-0005-0000-0000-0000F2020000}"/>
    <cellStyle name="20% - Accent3 22 4" xfId="760" xr:uid="{00000000-0005-0000-0000-0000F3020000}"/>
    <cellStyle name="20% - Accent3 22 5" xfId="761" xr:uid="{00000000-0005-0000-0000-0000F4020000}"/>
    <cellStyle name="20% - Accent3 22 6" xfId="762" xr:uid="{00000000-0005-0000-0000-0000F5020000}"/>
    <cellStyle name="20% - Accent3 22 7" xfId="763" xr:uid="{00000000-0005-0000-0000-0000F6020000}"/>
    <cellStyle name="20% - Accent3 23" xfId="764" xr:uid="{00000000-0005-0000-0000-0000F7020000}"/>
    <cellStyle name="20% - Accent3 23 2" xfId="765" xr:uid="{00000000-0005-0000-0000-0000F8020000}"/>
    <cellStyle name="20% - Accent3 23 2 2" xfId="766" xr:uid="{00000000-0005-0000-0000-0000F9020000}"/>
    <cellStyle name="20% - Accent3 23 3" xfId="767" xr:uid="{00000000-0005-0000-0000-0000FA020000}"/>
    <cellStyle name="20% - Accent3 23 4" xfId="768" xr:uid="{00000000-0005-0000-0000-0000FB020000}"/>
    <cellStyle name="20% - Accent3 23 5" xfId="769" xr:uid="{00000000-0005-0000-0000-0000FC020000}"/>
    <cellStyle name="20% - Accent3 23 6" xfId="770" xr:uid="{00000000-0005-0000-0000-0000FD020000}"/>
    <cellStyle name="20% - Accent3 23 7" xfId="771" xr:uid="{00000000-0005-0000-0000-0000FE020000}"/>
    <cellStyle name="20% - Accent3 24" xfId="772" xr:uid="{00000000-0005-0000-0000-0000FF020000}"/>
    <cellStyle name="20% - Accent3 24 2" xfId="773" xr:uid="{00000000-0005-0000-0000-000000030000}"/>
    <cellStyle name="20% - Accent3 24 2 2" xfId="774" xr:uid="{00000000-0005-0000-0000-000001030000}"/>
    <cellStyle name="20% - Accent3 24 3" xfId="775" xr:uid="{00000000-0005-0000-0000-000002030000}"/>
    <cellStyle name="20% - Accent3 24 4" xfId="776" xr:uid="{00000000-0005-0000-0000-000003030000}"/>
    <cellStyle name="20% - Accent3 24 5" xfId="777" xr:uid="{00000000-0005-0000-0000-000004030000}"/>
    <cellStyle name="20% - Accent3 24 6" xfId="778" xr:uid="{00000000-0005-0000-0000-000005030000}"/>
    <cellStyle name="20% - Accent3 24 7" xfId="779" xr:uid="{00000000-0005-0000-0000-000006030000}"/>
    <cellStyle name="20% - Accent3 25" xfId="780" xr:uid="{00000000-0005-0000-0000-000007030000}"/>
    <cellStyle name="20% - Accent3 25 2" xfId="781" xr:uid="{00000000-0005-0000-0000-000008030000}"/>
    <cellStyle name="20% - Accent3 25 2 2" xfId="782" xr:uid="{00000000-0005-0000-0000-000009030000}"/>
    <cellStyle name="20% - Accent3 25 3" xfId="783" xr:uid="{00000000-0005-0000-0000-00000A030000}"/>
    <cellStyle name="20% - Accent3 25 4" xfId="784" xr:uid="{00000000-0005-0000-0000-00000B030000}"/>
    <cellStyle name="20% - Accent3 25 5" xfId="785" xr:uid="{00000000-0005-0000-0000-00000C030000}"/>
    <cellStyle name="20% - Accent3 25 6" xfId="786" xr:uid="{00000000-0005-0000-0000-00000D030000}"/>
    <cellStyle name="20% - Accent3 25 7" xfId="787" xr:uid="{00000000-0005-0000-0000-00000E030000}"/>
    <cellStyle name="20% - Accent3 26" xfId="788" xr:uid="{00000000-0005-0000-0000-00000F030000}"/>
    <cellStyle name="20% - Accent3 26 2" xfId="789" xr:uid="{00000000-0005-0000-0000-000010030000}"/>
    <cellStyle name="20% - Accent3 26 2 2" xfId="790" xr:uid="{00000000-0005-0000-0000-000011030000}"/>
    <cellStyle name="20% - Accent3 26 3" xfId="791" xr:uid="{00000000-0005-0000-0000-000012030000}"/>
    <cellStyle name="20% - Accent3 26 4" xfId="792" xr:uid="{00000000-0005-0000-0000-000013030000}"/>
    <cellStyle name="20% - Accent3 26 5" xfId="793" xr:uid="{00000000-0005-0000-0000-000014030000}"/>
    <cellStyle name="20% - Accent3 26 6" xfId="794" xr:uid="{00000000-0005-0000-0000-000015030000}"/>
    <cellStyle name="20% - Accent3 26 7" xfId="795" xr:uid="{00000000-0005-0000-0000-000016030000}"/>
    <cellStyle name="20% - Accent3 27" xfId="796" xr:uid="{00000000-0005-0000-0000-000017030000}"/>
    <cellStyle name="20% - Accent3 27 2" xfId="797" xr:uid="{00000000-0005-0000-0000-000018030000}"/>
    <cellStyle name="20% - Accent3 27 2 2" xfId="798" xr:uid="{00000000-0005-0000-0000-000019030000}"/>
    <cellStyle name="20% - Accent3 27 3" xfId="799" xr:uid="{00000000-0005-0000-0000-00001A030000}"/>
    <cellStyle name="20% - Accent3 27 4" xfId="800" xr:uid="{00000000-0005-0000-0000-00001B030000}"/>
    <cellStyle name="20% - Accent3 27 5" xfId="801" xr:uid="{00000000-0005-0000-0000-00001C030000}"/>
    <cellStyle name="20% - Accent3 27 6" xfId="802" xr:uid="{00000000-0005-0000-0000-00001D030000}"/>
    <cellStyle name="20% - Accent3 27 7" xfId="803" xr:uid="{00000000-0005-0000-0000-00001E030000}"/>
    <cellStyle name="20% - Accent3 28" xfId="804" xr:uid="{00000000-0005-0000-0000-00001F030000}"/>
    <cellStyle name="20% - Accent3 28 2" xfId="805" xr:uid="{00000000-0005-0000-0000-000020030000}"/>
    <cellStyle name="20% - Accent3 28 2 2" xfId="806" xr:uid="{00000000-0005-0000-0000-000021030000}"/>
    <cellStyle name="20% - Accent3 28 3" xfId="807" xr:uid="{00000000-0005-0000-0000-000022030000}"/>
    <cellStyle name="20% - Accent3 28 4" xfId="808" xr:uid="{00000000-0005-0000-0000-000023030000}"/>
    <cellStyle name="20% - Accent3 28 5" xfId="809" xr:uid="{00000000-0005-0000-0000-000024030000}"/>
    <cellStyle name="20% - Accent3 28 6" xfId="810" xr:uid="{00000000-0005-0000-0000-000025030000}"/>
    <cellStyle name="20% - Accent3 28 7" xfId="811" xr:uid="{00000000-0005-0000-0000-000026030000}"/>
    <cellStyle name="20% - Accent3 29" xfId="812" xr:uid="{00000000-0005-0000-0000-000027030000}"/>
    <cellStyle name="20% - Accent3 29 2" xfId="813" xr:uid="{00000000-0005-0000-0000-000028030000}"/>
    <cellStyle name="20% - Accent3 29 2 2" xfId="814" xr:uid="{00000000-0005-0000-0000-000029030000}"/>
    <cellStyle name="20% - Accent3 29 3" xfId="815" xr:uid="{00000000-0005-0000-0000-00002A030000}"/>
    <cellStyle name="20% - Accent3 29 4" xfId="816" xr:uid="{00000000-0005-0000-0000-00002B030000}"/>
    <cellStyle name="20% - Accent3 29 5" xfId="817" xr:uid="{00000000-0005-0000-0000-00002C030000}"/>
    <cellStyle name="20% - Accent3 29 6" xfId="818" xr:uid="{00000000-0005-0000-0000-00002D030000}"/>
    <cellStyle name="20% - Accent3 29 7" xfId="819" xr:uid="{00000000-0005-0000-0000-00002E030000}"/>
    <cellStyle name="20% - Accent3 3" xfId="820" xr:uid="{00000000-0005-0000-0000-00002F030000}"/>
    <cellStyle name="20% - Accent3 3 2" xfId="821" xr:uid="{00000000-0005-0000-0000-000030030000}"/>
    <cellStyle name="20% - Accent3 3 2 2" xfId="822" xr:uid="{00000000-0005-0000-0000-000031030000}"/>
    <cellStyle name="20% - Accent3 3 3" xfId="823" xr:uid="{00000000-0005-0000-0000-000032030000}"/>
    <cellStyle name="20% - Accent3 3 4" xfId="824" xr:uid="{00000000-0005-0000-0000-000033030000}"/>
    <cellStyle name="20% - Accent3 3 5" xfId="825" xr:uid="{00000000-0005-0000-0000-000034030000}"/>
    <cellStyle name="20% - Accent3 3 6" xfId="826" xr:uid="{00000000-0005-0000-0000-000035030000}"/>
    <cellStyle name="20% - Accent3 3 7" xfId="827" xr:uid="{00000000-0005-0000-0000-000036030000}"/>
    <cellStyle name="20% - Accent3 30" xfId="828" xr:uid="{00000000-0005-0000-0000-000037030000}"/>
    <cellStyle name="20% - Accent3 30 2" xfId="829" xr:uid="{00000000-0005-0000-0000-000038030000}"/>
    <cellStyle name="20% - Accent3 30 2 2" xfId="830" xr:uid="{00000000-0005-0000-0000-000039030000}"/>
    <cellStyle name="20% - Accent3 30 3" xfId="831" xr:uid="{00000000-0005-0000-0000-00003A030000}"/>
    <cellStyle name="20% - Accent3 30 4" xfId="832" xr:uid="{00000000-0005-0000-0000-00003B030000}"/>
    <cellStyle name="20% - Accent3 30 5" xfId="833" xr:uid="{00000000-0005-0000-0000-00003C030000}"/>
    <cellStyle name="20% - Accent3 30 6" xfId="834" xr:uid="{00000000-0005-0000-0000-00003D030000}"/>
    <cellStyle name="20% - Accent3 30 7" xfId="835" xr:uid="{00000000-0005-0000-0000-00003E030000}"/>
    <cellStyle name="20% - Accent3 31" xfId="836" xr:uid="{00000000-0005-0000-0000-00003F030000}"/>
    <cellStyle name="20% - Accent3 31 2" xfId="837" xr:uid="{00000000-0005-0000-0000-000040030000}"/>
    <cellStyle name="20% - Accent3 31 2 2" xfId="838" xr:uid="{00000000-0005-0000-0000-000041030000}"/>
    <cellStyle name="20% - Accent3 31 3" xfId="839" xr:uid="{00000000-0005-0000-0000-000042030000}"/>
    <cellStyle name="20% - Accent3 31 4" xfId="840" xr:uid="{00000000-0005-0000-0000-000043030000}"/>
    <cellStyle name="20% - Accent3 31 5" xfId="841" xr:uid="{00000000-0005-0000-0000-000044030000}"/>
    <cellStyle name="20% - Accent3 31 6" xfId="842" xr:uid="{00000000-0005-0000-0000-000045030000}"/>
    <cellStyle name="20% - Accent3 31 7" xfId="843" xr:uid="{00000000-0005-0000-0000-000046030000}"/>
    <cellStyle name="20% - Accent3 32" xfId="844" xr:uid="{00000000-0005-0000-0000-000047030000}"/>
    <cellStyle name="20% - Accent3 32 2" xfId="845" xr:uid="{00000000-0005-0000-0000-000048030000}"/>
    <cellStyle name="20% - Accent3 32 2 2" xfId="846" xr:uid="{00000000-0005-0000-0000-000049030000}"/>
    <cellStyle name="20% - Accent3 32 3" xfId="847" xr:uid="{00000000-0005-0000-0000-00004A030000}"/>
    <cellStyle name="20% - Accent3 32 4" xfId="848" xr:uid="{00000000-0005-0000-0000-00004B030000}"/>
    <cellStyle name="20% - Accent3 32 5" xfId="849" xr:uid="{00000000-0005-0000-0000-00004C030000}"/>
    <cellStyle name="20% - Accent3 32 6" xfId="850" xr:uid="{00000000-0005-0000-0000-00004D030000}"/>
    <cellStyle name="20% - Accent3 32 7" xfId="851" xr:uid="{00000000-0005-0000-0000-00004E030000}"/>
    <cellStyle name="20% - Accent3 33" xfId="852" xr:uid="{00000000-0005-0000-0000-00004F030000}"/>
    <cellStyle name="20% - Accent3 33 2" xfId="853" xr:uid="{00000000-0005-0000-0000-000050030000}"/>
    <cellStyle name="20% - Accent3 33 2 2" xfId="854" xr:uid="{00000000-0005-0000-0000-000051030000}"/>
    <cellStyle name="20% - Accent3 33 3" xfId="855" xr:uid="{00000000-0005-0000-0000-000052030000}"/>
    <cellStyle name="20% - Accent3 33 4" xfId="856" xr:uid="{00000000-0005-0000-0000-000053030000}"/>
    <cellStyle name="20% - Accent3 33 5" xfId="857" xr:uid="{00000000-0005-0000-0000-000054030000}"/>
    <cellStyle name="20% - Accent3 33 6" xfId="858" xr:uid="{00000000-0005-0000-0000-000055030000}"/>
    <cellStyle name="20% - Accent3 33 7" xfId="859" xr:uid="{00000000-0005-0000-0000-000056030000}"/>
    <cellStyle name="20% - Accent3 34" xfId="860" xr:uid="{00000000-0005-0000-0000-000057030000}"/>
    <cellStyle name="20% - Accent3 34 2" xfId="861" xr:uid="{00000000-0005-0000-0000-000058030000}"/>
    <cellStyle name="20% - Accent3 34 2 2" xfId="862" xr:uid="{00000000-0005-0000-0000-000059030000}"/>
    <cellStyle name="20% - Accent3 34 3" xfId="863" xr:uid="{00000000-0005-0000-0000-00005A030000}"/>
    <cellStyle name="20% - Accent3 34 4" xfId="864" xr:uid="{00000000-0005-0000-0000-00005B030000}"/>
    <cellStyle name="20% - Accent3 34 5" xfId="865" xr:uid="{00000000-0005-0000-0000-00005C030000}"/>
    <cellStyle name="20% - Accent3 34 6" xfId="866" xr:uid="{00000000-0005-0000-0000-00005D030000}"/>
    <cellStyle name="20% - Accent3 34 7" xfId="867" xr:uid="{00000000-0005-0000-0000-00005E030000}"/>
    <cellStyle name="20% - Accent3 35" xfId="868" xr:uid="{00000000-0005-0000-0000-00005F030000}"/>
    <cellStyle name="20% - Accent3 35 2" xfId="869" xr:uid="{00000000-0005-0000-0000-000060030000}"/>
    <cellStyle name="20% - Accent3 35 2 2" xfId="870" xr:uid="{00000000-0005-0000-0000-000061030000}"/>
    <cellStyle name="20% - Accent3 35 3" xfId="871" xr:uid="{00000000-0005-0000-0000-000062030000}"/>
    <cellStyle name="20% - Accent3 35 4" xfId="872" xr:uid="{00000000-0005-0000-0000-000063030000}"/>
    <cellStyle name="20% - Accent3 35 5" xfId="873" xr:uid="{00000000-0005-0000-0000-000064030000}"/>
    <cellStyle name="20% - Accent3 35 6" xfId="874" xr:uid="{00000000-0005-0000-0000-000065030000}"/>
    <cellStyle name="20% - Accent3 35 7" xfId="875" xr:uid="{00000000-0005-0000-0000-000066030000}"/>
    <cellStyle name="20% - Accent3 36" xfId="876" xr:uid="{00000000-0005-0000-0000-000067030000}"/>
    <cellStyle name="20% - Accent3 36 2" xfId="877" xr:uid="{00000000-0005-0000-0000-000068030000}"/>
    <cellStyle name="20% - Accent3 36 2 2" xfId="878" xr:uid="{00000000-0005-0000-0000-000069030000}"/>
    <cellStyle name="20% - Accent3 36 3" xfId="879" xr:uid="{00000000-0005-0000-0000-00006A030000}"/>
    <cellStyle name="20% - Accent3 36 4" xfId="880" xr:uid="{00000000-0005-0000-0000-00006B030000}"/>
    <cellStyle name="20% - Accent3 36 5" xfId="881" xr:uid="{00000000-0005-0000-0000-00006C030000}"/>
    <cellStyle name="20% - Accent3 36 6" xfId="882" xr:uid="{00000000-0005-0000-0000-00006D030000}"/>
    <cellStyle name="20% - Accent3 36 7" xfId="883" xr:uid="{00000000-0005-0000-0000-00006E030000}"/>
    <cellStyle name="20% - Accent3 37" xfId="884" xr:uid="{00000000-0005-0000-0000-00006F030000}"/>
    <cellStyle name="20% - Accent3 37 2" xfId="885" xr:uid="{00000000-0005-0000-0000-000070030000}"/>
    <cellStyle name="20% - Accent3 37 3" xfId="886" xr:uid="{00000000-0005-0000-0000-000071030000}"/>
    <cellStyle name="20% - Accent3 38" xfId="887" xr:uid="{00000000-0005-0000-0000-000072030000}"/>
    <cellStyle name="20% - Accent3 39" xfId="888" xr:uid="{00000000-0005-0000-0000-000073030000}"/>
    <cellStyle name="20% - Accent3 4" xfId="889" xr:uid="{00000000-0005-0000-0000-000074030000}"/>
    <cellStyle name="20% - Accent3 4 2" xfId="890" xr:uid="{00000000-0005-0000-0000-000075030000}"/>
    <cellStyle name="20% - Accent3 4 2 2" xfId="891" xr:uid="{00000000-0005-0000-0000-000076030000}"/>
    <cellStyle name="20% - Accent3 4 3" xfId="892" xr:uid="{00000000-0005-0000-0000-000077030000}"/>
    <cellStyle name="20% - Accent3 4 4" xfId="893" xr:uid="{00000000-0005-0000-0000-000078030000}"/>
    <cellStyle name="20% - Accent3 4 5" xfId="894" xr:uid="{00000000-0005-0000-0000-000079030000}"/>
    <cellStyle name="20% - Accent3 4 6" xfId="895" xr:uid="{00000000-0005-0000-0000-00007A030000}"/>
    <cellStyle name="20% - Accent3 4 7" xfId="896" xr:uid="{00000000-0005-0000-0000-00007B030000}"/>
    <cellStyle name="20% - Accent3 40" xfId="897" xr:uid="{00000000-0005-0000-0000-00007C030000}"/>
    <cellStyle name="20% - Accent3 41" xfId="898" xr:uid="{00000000-0005-0000-0000-00007D030000}"/>
    <cellStyle name="20% - Accent3 42" xfId="899" xr:uid="{00000000-0005-0000-0000-00007E030000}"/>
    <cellStyle name="20% - Accent3 43" xfId="900" xr:uid="{00000000-0005-0000-0000-00007F030000}"/>
    <cellStyle name="20% - Accent3 44" xfId="901" xr:uid="{00000000-0005-0000-0000-000080030000}"/>
    <cellStyle name="20% - Accent3 45" xfId="902" xr:uid="{00000000-0005-0000-0000-000081030000}"/>
    <cellStyle name="20% - Accent3 46" xfId="903" xr:uid="{00000000-0005-0000-0000-000082030000}"/>
    <cellStyle name="20% - Accent3 47" xfId="904" xr:uid="{00000000-0005-0000-0000-000083030000}"/>
    <cellStyle name="20% - Accent3 48" xfId="905" xr:uid="{00000000-0005-0000-0000-000084030000}"/>
    <cellStyle name="20% - Accent3 49" xfId="906" xr:uid="{00000000-0005-0000-0000-000085030000}"/>
    <cellStyle name="20% - Accent3 5" xfId="907" xr:uid="{00000000-0005-0000-0000-000086030000}"/>
    <cellStyle name="20% - Accent3 5 2" xfId="908" xr:uid="{00000000-0005-0000-0000-000087030000}"/>
    <cellStyle name="20% - Accent3 5 2 2" xfId="909" xr:uid="{00000000-0005-0000-0000-000088030000}"/>
    <cellStyle name="20% - Accent3 5 3" xfId="910" xr:uid="{00000000-0005-0000-0000-000089030000}"/>
    <cellStyle name="20% - Accent3 5 4" xfId="911" xr:uid="{00000000-0005-0000-0000-00008A030000}"/>
    <cellStyle name="20% - Accent3 5 5" xfId="912" xr:uid="{00000000-0005-0000-0000-00008B030000}"/>
    <cellStyle name="20% - Accent3 5 6" xfId="913" xr:uid="{00000000-0005-0000-0000-00008C030000}"/>
    <cellStyle name="20% - Accent3 5 7" xfId="914" xr:uid="{00000000-0005-0000-0000-00008D030000}"/>
    <cellStyle name="20% - Accent3 50" xfId="915" xr:uid="{00000000-0005-0000-0000-00008E030000}"/>
    <cellStyle name="20% - Accent3 51" xfId="916" xr:uid="{00000000-0005-0000-0000-00008F030000}"/>
    <cellStyle name="20% - Accent3 52" xfId="917" xr:uid="{00000000-0005-0000-0000-000090030000}"/>
    <cellStyle name="20% - Accent3 53" xfId="918" xr:uid="{00000000-0005-0000-0000-000091030000}"/>
    <cellStyle name="20% - Accent3 54" xfId="919" xr:uid="{00000000-0005-0000-0000-000092030000}"/>
    <cellStyle name="20% - Accent3 55" xfId="920" xr:uid="{00000000-0005-0000-0000-000093030000}"/>
    <cellStyle name="20% - Accent3 56" xfId="921" xr:uid="{00000000-0005-0000-0000-000094030000}"/>
    <cellStyle name="20% - Accent3 57" xfId="922" xr:uid="{00000000-0005-0000-0000-000095030000}"/>
    <cellStyle name="20% - Accent3 58" xfId="923" xr:uid="{00000000-0005-0000-0000-000096030000}"/>
    <cellStyle name="20% - Accent3 59" xfId="924" xr:uid="{00000000-0005-0000-0000-000097030000}"/>
    <cellStyle name="20% - Accent3 6" xfId="925" xr:uid="{00000000-0005-0000-0000-000098030000}"/>
    <cellStyle name="20% - Accent3 6 2" xfId="926" xr:uid="{00000000-0005-0000-0000-000099030000}"/>
    <cellStyle name="20% - Accent3 6 2 2" xfId="927" xr:uid="{00000000-0005-0000-0000-00009A030000}"/>
    <cellStyle name="20% - Accent3 6 3" xfId="928" xr:uid="{00000000-0005-0000-0000-00009B030000}"/>
    <cellStyle name="20% - Accent3 6 4" xfId="929" xr:uid="{00000000-0005-0000-0000-00009C030000}"/>
    <cellStyle name="20% - Accent3 6 5" xfId="930" xr:uid="{00000000-0005-0000-0000-00009D030000}"/>
    <cellStyle name="20% - Accent3 6 6" xfId="931" xr:uid="{00000000-0005-0000-0000-00009E030000}"/>
    <cellStyle name="20% - Accent3 6 7" xfId="932" xr:uid="{00000000-0005-0000-0000-00009F030000}"/>
    <cellStyle name="20% - Accent3 60" xfId="933" xr:uid="{00000000-0005-0000-0000-0000A0030000}"/>
    <cellStyle name="20% - Accent3 61" xfId="934" xr:uid="{00000000-0005-0000-0000-0000A1030000}"/>
    <cellStyle name="20% - Accent3 62" xfId="935" xr:uid="{00000000-0005-0000-0000-0000A2030000}"/>
    <cellStyle name="20% - Accent3 63" xfId="936" xr:uid="{00000000-0005-0000-0000-0000A3030000}"/>
    <cellStyle name="20% - Accent3 64" xfId="937" xr:uid="{00000000-0005-0000-0000-0000A4030000}"/>
    <cellStyle name="20% - Accent3 65" xfId="938" xr:uid="{00000000-0005-0000-0000-0000A5030000}"/>
    <cellStyle name="20% - Accent3 66" xfId="939" xr:uid="{00000000-0005-0000-0000-0000A6030000}"/>
    <cellStyle name="20% - Accent3 7" xfId="940" xr:uid="{00000000-0005-0000-0000-0000A7030000}"/>
    <cellStyle name="20% - Accent3 7 2" xfId="941" xr:uid="{00000000-0005-0000-0000-0000A8030000}"/>
    <cellStyle name="20% - Accent3 7 2 2" xfId="942" xr:uid="{00000000-0005-0000-0000-0000A9030000}"/>
    <cellStyle name="20% - Accent3 7 3" xfId="943" xr:uid="{00000000-0005-0000-0000-0000AA030000}"/>
    <cellStyle name="20% - Accent3 7 4" xfId="944" xr:uid="{00000000-0005-0000-0000-0000AB030000}"/>
    <cellStyle name="20% - Accent3 7 5" xfId="945" xr:uid="{00000000-0005-0000-0000-0000AC030000}"/>
    <cellStyle name="20% - Accent3 7 6" xfId="946" xr:uid="{00000000-0005-0000-0000-0000AD030000}"/>
    <cellStyle name="20% - Accent3 7 7" xfId="947" xr:uid="{00000000-0005-0000-0000-0000AE030000}"/>
    <cellStyle name="20% - Accent3 8" xfId="948" xr:uid="{00000000-0005-0000-0000-0000AF030000}"/>
    <cellStyle name="20% - Accent3 8 2" xfId="949" xr:uid="{00000000-0005-0000-0000-0000B0030000}"/>
    <cellStyle name="20% - Accent3 8 2 2" xfId="950" xr:uid="{00000000-0005-0000-0000-0000B1030000}"/>
    <cellStyle name="20% - Accent3 8 3" xfId="951" xr:uid="{00000000-0005-0000-0000-0000B2030000}"/>
    <cellStyle name="20% - Accent3 8 4" xfId="952" xr:uid="{00000000-0005-0000-0000-0000B3030000}"/>
    <cellStyle name="20% - Accent3 8 5" xfId="953" xr:uid="{00000000-0005-0000-0000-0000B4030000}"/>
    <cellStyle name="20% - Accent3 8 6" xfId="954" xr:uid="{00000000-0005-0000-0000-0000B5030000}"/>
    <cellStyle name="20% - Accent3 8 7" xfId="955" xr:uid="{00000000-0005-0000-0000-0000B6030000}"/>
    <cellStyle name="20% - Accent3 9" xfId="956" xr:uid="{00000000-0005-0000-0000-0000B7030000}"/>
    <cellStyle name="20% - Accent3 9 2" xfId="957" xr:uid="{00000000-0005-0000-0000-0000B8030000}"/>
    <cellStyle name="20% - Accent3 9 2 2" xfId="958" xr:uid="{00000000-0005-0000-0000-0000B9030000}"/>
    <cellStyle name="20% - Accent3 9 3" xfId="959" xr:uid="{00000000-0005-0000-0000-0000BA030000}"/>
    <cellStyle name="20% - Accent3 9 4" xfId="960" xr:uid="{00000000-0005-0000-0000-0000BB030000}"/>
    <cellStyle name="20% - Accent3 9 5" xfId="961" xr:uid="{00000000-0005-0000-0000-0000BC030000}"/>
    <cellStyle name="20% - Accent3 9 6" xfId="962" xr:uid="{00000000-0005-0000-0000-0000BD030000}"/>
    <cellStyle name="20% - Accent3 9 7" xfId="963" xr:uid="{00000000-0005-0000-0000-0000BE030000}"/>
    <cellStyle name="20% - Accent4 10" xfId="964" xr:uid="{00000000-0005-0000-0000-0000BF030000}"/>
    <cellStyle name="20% - Accent4 10 2" xfId="965" xr:uid="{00000000-0005-0000-0000-0000C0030000}"/>
    <cellStyle name="20% - Accent4 10 2 2" xfId="966" xr:uid="{00000000-0005-0000-0000-0000C1030000}"/>
    <cellStyle name="20% - Accent4 10 3" xfId="967" xr:uid="{00000000-0005-0000-0000-0000C2030000}"/>
    <cellStyle name="20% - Accent4 10 4" xfId="968" xr:uid="{00000000-0005-0000-0000-0000C3030000}"/>
    <cellStyle name="20% - Accent4 10 5" xfId="969" xr:uid="{00000000-0005-0000-0000-0000C4030000}"/>
    <cellStyle name="20% - Accent4 10 6" xfId="970" xr:uid="{00000000-0005-0000-0000-0000C5030000}"/>
    <cellStyle name="20% - Accent4 10 7" xfId="971" xr:uid="{00000000-0005-0000-0000-0000C6030000}"/>
    <cellStyle name="20% - Accent4 11" xfId="972" xr:uid="{00000000-0005-0000-0000-0000C7030000}"/>
    <cellStyle name="20% - Accent4 11 2" xfId="973" xr:uid="{00000000-0005-0000-0000-0000C8030000}"/>
    <cellStyle name="20% - Accent4 11 2 2" xfId="974" xr:uid="{00000000-0005-0000-0000-0000C9030000}"/>
    <cellStyle name="20% - Accent4 11 3" xfId="975" xr:uid="{00000000-0005-0000-0000-0000CA030000}"/>
    <cellStyle name="20% - Accent4 11 4" xfId="976" xr:uid="{00000000-0005-0000-0000-0000CB030000}"/>
    <cellStyle name="20% - Accent4 11 5" xfId="977" xr:uid="{00000000-0005-0000-0000-0000CC030000}"/>
    <cellStyle name="20% - Accent4 11 6" xfId="978" xr:uid="{00000000-0005-0000-0000-0000CD030000}"/>
    <cellStyle name="20% - Accent4 11 7" xfId="979" xr:uid="{00000000-0005-0000-0000-0000CE030000}"/>
    <cellStyle name="20% - Accent4 12" xfId="980" xr:uid="{00000000-0005-0000-0000-0000CF030000}"/>
    <cellStyle name="20% - Accent4 12 2" xfId="981" xr:uid="{00000000-0005-0000-0000-0000D0030000}"/>
    <cellStyle name="20% - Accent4 12 2 2" xfId="982" xr:uid="{00000000-0005-0000-0000-0000D1030000}"/>
    <cellStyle name="20% - Accent4 12 3" xfId="983" xr:uid="{00000000-0005-0000-0000-0000D2030000}"/>
    <cellStyle name="20% - Accent4 12 4" xfId="984" xr:uid="{00000000-0005-0000-0000-0000D3030000}"/>
    <cellStyle name="20% - Accent4 12 5" xfId="985" xr:uid="{00000000-0005-0000-0000-0000D4030000}"/>
    <cellStyle name="20% - Accent4 12 6" xfId="986" xr:uid="{00000000-0005-0000-0000-0000D5030000}"/>
    <cellStyle name="20% - Accent4 12 7" xfId="987" xr:uid="{00000000-0005-0000-0000-0000D6030000}"/>
    <cellStyle name="20% - Accent4 13" xfId="988" xr:uid="{00000000-0005-0000-0000-0000D7030000}"/>
    <cellStyle name="20% - Accent4 13 2" xfId="989" xr:uid="{00000000-0005-0000-0000-0000D8030000}"/>
    <cellStyle name="20% - Accent4 13 2 2" xfId="990" xr:uid="{00000000-0005-0000-0000-0000D9030000}"/>
    <cellStyle name="20% - Accent4 13 3" xfId="991" xr:uid="{00000000-0005-0000-0000-0000DA030000}"/>
    <cellStyle name="20% - Accent4 13 4" xfId="992" xr:uid="{00000000-0005-0000-0000-0000DB030000}"/>
    <cellStyle name="20% - Accent4 13 5" xfId="993" xr:uid="{00000000-0005-0000-0000-0000DC030000}"/>
    <cellStyle name="20% - Accent4 13 6" xfId="994" xr:uid="{00000000-0005-0000-0000-0000DD030000}"/>
    <cellStyle name="20% - Accent4 13 7" xfId="995" xr:uid="{00000000-0005-0000-0000-0000DE030000}"/>
    <cellStyle name="20% - Accent4 14" xfId="996" xr:uid="{00000000-0005-0000-0000-0000DF030000}"/>
    <cellStyle name="20% - Accent4 14 2" xfId="997" xr:uid="{00000000-0005-0000-0000-0000E0030000}"/>
    <cellStyle name="20% - Accent4 14 2 2" xfId="998" xr:uid="{00000000-0005-0000-0000-0000E1030000}"/>
    <cellStyle name="20% - Accent4 14 3" xfId="999" xr:uid="{00000000-0005-0000-0000-0000E2030000}"/>
    <cellStyle name="20% - Accent4 14 4" xfId="1000" xr:uid="{00000000-0005-0000-0000-0000E3030000}"/>
    <cellStyle name="20% - Accent4 14 5" xfId="1001" xr:uid="{00000000-0005-0000-0000-0000E4030000}"/>
    <cellStyle name="20% - Accent4 14 6" xfId="1002" xr:uid="{00000000-0005-0000-0000-0000E5030000}"/>
    <cellStyle name="20% - Accent4 14 7" xfId="1003" xr:uid="{00000000-0005-0000-0000-0000E6030000}"/>
    <cellStyle name="20% - Accent4 15" xfId="1004" xr:uid="{00000000-0005-0000-0000-0000E7030000}"/>
    <cellStyle name="20% - Accent4 15 2" xfId="1005" xr:uid="{00000000-0005-0000-0000-0000E8030000}"/>
    <cellStyle name="20% - Accent4 15 2 2" xfId="1006" xr:uid="{00000000-0005-0000-0000-0000E9030000}"/>
    <cellStyle name="20% - Accent4 15 3" xfId="1007" xr:uid="{00000000-0005-0000-0000-0000EA030000}"/>
    <cellStyle name="20% - Accent4 15 4" xfId="1008" xr:uid="{00000000-0005-0000-0000-0000EB030000}"/>
    <cellStyle name="20% - Accent4 15 5" xfId="1009" xr:uid="{00000000-0005-0000-0000-0000EC030000}"/>
    <cellStyle name="20% - Accent4 15 6" xfId="1010" xr:uid="{00000000-0005-0000-0000-0000ED030000}"/>
    <cellStyle name="20% - Accent4 15 7" xfId="1011" xr:uid="{00000000-0005-0000-0000-0000EE030000}"/>
    <cellStyle name="20% - Accent4 16" xfId="1012" xr:uid="{00000000-0005-0000-0000-0000EF030000}"/>
    <cellStyle name="20% - Accent4 16 2" xfId="1013" xr:uid="{00000000-0005-0000-0000-0000F0030000}"/>
    <cellStyle name="20% - Accent4 16 2 2" xfId="1014" xr:uid="{00000000-0005-0000-0000-0000F1030000}"/>
    <cellStyle name="20% - Accent4 16 3" xfId="1015" xr:uid="{00000000-0005-0000-0000-0000F2030000}"/>
    <cellStyle name="20% - Accent4 16 4" xfId="1016" xr:uid="{00000000-0005-0000-0000-0000F3030000}"/>
    <cellStyle name="20% - Accent4 16 5" xfId="1017" xr:uid="{00000000-0005-0000-0000-0000F4030000}"/>
    <cellStyle name="20% - Accent4 16 6" xfId="1018" xr:uid="{00000000-0005-0000-0000-0000F5030000}"/>
    <cellStyle name="20% - Accent4 16 7" xfId="1019" xr:uid="{00000000-0005-0000-0000-0000F6030000}"/>
    <cellStyle name="20% - Accent4 17" xfId="1020" xr:uid="{00000000-0005-0000-0000-0000F7030000}"/>
    <cellStyle name="20% - Accent4 17 2" xfId="1021" xr:uid="{00000000-0005-0000-0000-0000F8030000}"/>
    <cellStyle name="20% - Accent4 17 2 2" xfId="1022" xr:uid="{00000000-0005-0000-0000-0000F9030000}"/>
    <cellStyle name="20% - Accent4 17 3" xfId="1023" xr:uid="{00000000-0005-0000-0000-0000FA030000}"/>
    <cellStyle name="20% - Accent4 17 4" xfId="1024" xr:uid="{00000000-0005-0000-0000-0000FB030000}"/>
    <cellStyle name="20% - Accent4 17 5" xfId="1025" xr:uid="{00000000-0005-0000-0000-0000FC030000}"/>
    <cellStyle name="20% - Accent4 17 6" xfId="1026" xr:uid="{00000000-0005-0000-0000-0000FD030000}"/>
    <cellStyle name="20% - Accent4 17 7" xfId="1027" xr:uid="{00000000-0005-0000-0000-0000FE030000}"/>
    <cellStyle name="20% - Accent4 18" xfId="1028" xr:uid="{00000000-0005-0000-0000-0000FF030000}"/>
    <cellStyle name="20% - Accent4 18 2" xfId="1029" xr:uid="{00000000-0005-0000-0000-000000040000}"/>
    <cellStyle name="20% - Accent4 18 2 2" xfId="1030" xr:uid="{00000000-0005-0000-0000-000001040000}"/>
    <cellStyle name="20% - Accent4 18 3" xfId="1031" xr:uid="{00000000-0005-0000-0000-000002040000}"/>
    <cellStyle name="20% - Accent4 18 4" xfId="1032" xr:uid="{00000000-0005-0000-0000-000003040000}"/>
    <cellStyle name="20% - Accent4 18 5" xfId="1033" xr:uid="{00000000-0005-0000-0000-000004040000}"/>
    <cellStyle name="20% - Accent4 18 6" xfId="1034" xr:uid="{00000000-0005-0000-0000-000005040000}"/>
    <cellStyle name="20% - Accent4 18 7" xfId="1035" xr:uid="{00000000-0005-0000-0000-000006040000}"/>
    <cellStyle name="20% - Accent4 19" xfId="1036" xr:uid="{00000000-0005-0000-0000-000007040000}"/>
    <cellStyle name="20% - Accent4 19 2" xfId="1037" xr:uid="{00000000-0005-0000-0000-000008040000}"/>
    <cellStyle name="20% - Accent4 19 2 2" xfId="1038" xr:uid="{00000000-0005-0000-0000-000009040000}"/>
    <cellStyle name="20% - Accent4 19 3" xfId="1039" xr:uid="{00000000-0005-0000-0000-00000A040000}"/>
    <cellStyle name="20% - Accent4 19 4" xfId="1040" xr:uid="{00000000-0005-0000-0000-00000B040000}"/>
    <cellStyle name="20% - Accent4 19 5" xfId="1041" xr:uid="{00000000-0005-0000-0000-00000C040000}"/>
    <cellStyle name="20% - Accent4 19 6" xfId="1042" xr:uid="{00000000-0005-0000-0000-00000D040000}"/>
    <cellStyle name="20% - Accent4 19 7" xfId="1043" xr:uid="{00000000-0005-0000-0000-00000E040000}"/>
    <cellStyle name="20% - Accent4 2" xfId="1044" xr:uid="{00000000-0005-0000-0000-00000F040000}"/>
    <cellStyle name="20% - Accent4 2 2" xfId="1045" xr:uid="{00000000-0005-0000-0000-000010040000}"/>
    <cellStyle name="20% - Accent4 2 2 2" xfId="1046" xr:uid="{00000000-0005-0000-0000-000011040000}"/>
    <cellStyle name="20% - Accent4 2 3" xfId="1047" xr:uid="{00000000-0005-0000-0000-000012040000}"/>
    <cellStyle name="20% - Accent4 2 4" xfId="1048" xr:uid="{00000000-0005-0000-0000-000013040000}"/>
    <cellStyle name="20% - Accent4 2 5" xfId="1049" xr:uid="{00000000-0005-0000-0000-000014040000}"/>
    <cellStyle name="20% - Accent4 2 6" xfId="1050" xr:uid="{00000000-0005-0000-0000-000015040000}"/>
    <cellStyle name="20% - Accent4 2 7" xfId="1051" xr:uid="{00000000-0005-0000-0000-000016040000}"/>
    <cellStyle name="20% - Accent4 20" xfId="1052" xr:uid="{00000000-0005-0000-0000-000017040000}"/>
    <cellStyle name="20% - Accent4 20 2" xfId="1053" xr:uid="{00000000-0005-0000-0000-000018040000}"/>
    <cellStyle name="20% - Accent4 20 2 2" xfId="1054" xr:uid="{00000000-0005-0000-0000-000019040000}"/>
    <cellStyle name="20% - Accent4 20 3" xfId="1055" xr:uid="{00000000-0005-0000-0000-00001A040000}"/>
    <cellStyle name="20% - Accent4 20 4" xfId="1056" xr:uid="{00000000-0005-0000-0000-00001B040000}"/>
    <cellStyle name="20% - Accent4 20 5" xfId="1057" xr:uid="{00000000-0005-0000-0000-00001C040000}"/>
    <cellStyle name="20% - Accent4 20 6" xfId="1058" xr:uid="{00000000-0005-0000-0000-00001D040000}"/>
    <cellStyle name="20% - Accent4 20 7" xfId="1059" xr:uid="{00000000-0005-0000-0000-00001E040000}"/>
    <cellStyle name="20% - Accent4 21" xfId="1060" xr:uid="{00000000-0005-0000-0000-00001F040000}"/>
    <cellStyle name="20% - Accent4 21 2" xfId="1061" xr:uid="{00000000-0005-0000-0000-000020040000}"/>
    <cellStyle name="20% - Accent4 21 2 2" xfId="1062" xr:uid="{00000000-0005-0000-0000-000021040000}"/>
    <cellStyle name="20% - Accent4 21 3" xfId="1063" xr:uid="{00000000-0005-0000-0000-000022040000}"/>
    <cellStyle name="20% - Accent4 21 4" xfId="1064" xr:uid="{00000000-0005-0000-0000-000023040000}"/>
    <cellStyle name="20% - Accent4 21 5" xfId="1065" xr:uid="{00000000-0005-0000-0000-000024040000}"/>
    <cellStyle name="20% - Accent4 21 6" xfId="1066" xr:uid="{00000000-0005-0000-0000-000025040000}"/>
    <cellStyle name="20% - Accent4 21 7" xfId="1067" xr:uid="{00000000-0005-0000-0000-000026040000}"/>
    <cellStyle name="20% - Accent4 22" xfId="1068" xr:uid="{00000000-0005-0000-0000-000027040000}"/>
    <cellStyle name="20% - Accent4 22 2" xfId="1069" xr:uid="{00000000-0005-0000-0000-000028040000}"/>
    <cellStyle name="20% - Accent4 22 2 2" xfId="1070" xr:uid="{00000000-0005-0000-0000-000029040000}"/>
    <cellStyle name="20% - Accent4 22 3" xfId="1071" xr:uid="{00000000-0005-0000-0000-00002A040000}"/>
    <cellStyle name="20% - Accent4 22 4" xfId="1072" xr:uid="{00000000-0005-0000-0000-00002B040000}"/>
    <cellStyle name="20% - Accent4 22 5" xfId="1073" xr:uid="{00000000-0005-0000-0000-00002C040000}"/>
    <cellStyle name="20% - Accent4 22 6" xfId="1074" xr:uid="{00000000-0005-0000-0000-00002D040000}"/>
    <cellStyle name="20% - Accent4 22 7" xfId="1075" xr:uid="{00000000-0005-0000-0000-00002E040000}"/>
    <cellStyle name="20% - Accent4 23" xfId="1076" xr:uid="{00000000-0005-0000-0000-00002F040000}"/>
    <cellStyle name="20% - Accent4 23 2" xfId="1077" xr:uid="{00000000-0005-0000-0000-000030040000}"/>
    <cellStyle name="20% - Accent4 23 2 2" xfId="1078" xr:uid="{00000000-0005-0000-0000-000031040000}"/>
    <cellStyle name="20% - Accent4 23 3" xfId="1079" xr:uid="{00000000-0005-0000-0000-000032040000}"/>
    <cellStyle name="20% - Accent4 23 4" xfId="1080" xr:uid="{00000000-0005-0000-0000-000033040000}"/>
    <cellStyle name="20% - Accent4 23 5" xfId="1081" xr:uid="{00000000-0005-0000-0000-000034040000}"/>
    <cellStyle name="20% - Accent4 23 6" xfId="1082" xr:uid="{00000000-0005-0000-0000-000035040000}"/>
    <cellStyle name="20% - Accent4 23 7" xfId="1083" xr:uid="{00000000-0005-0000-0000-000036040000}"/>
    <cellStyle name="20% - Accent4 24" xfId="1084" xr:uid="{00000000-0005-0000-0000-000037040000}"/>
    <cellStyle name="20% - Accent4 24 2" xfId="1085" xr:uid="{00000000-0005-0000-0000-000038040000}"/>
    <cellStyle name="20% - Accent4 24 2 2" xfId="1086" xr:uid="{00000000-0005-0000-0000-000039040000}"/>
    <cellStyle name="20% - Accent4 24 3" xfId="1087" xr:uid="{00000000-0005-0000-0000-00003A040000}"/>
    <cellStyle name="20% - Accent4 24 4" xfId="1088" xr:uid="{00000000-0005-0000-0000-00003B040000}"/>
    <cellStyle name="20% - Accent4 24 5" xfId="1089" xr:uid="{00000000-0005-0000-0000-00003C040000}"/>
    <cellStyle name="20% - Accent4 24 6" xfId="1090" xr:uid="{00000000-0005-0000-0000-00003D040000}"/>
    <cellStyle name="20% - Accent4 24 7" xfId="1091" xr:uid="{00000000-0005-0000-0000-00003E040000}"/>
    <cellStyle name="20% - Accent4 25" xfId="1092" xr:uid="{00000000-0005-0000-0000-00003F040000}"/>
    <cellStyle name="20% - Accent4 25 2" xfId="1093" xr:uid="{00000000-0005-0000-0000-000040040000}"/>
    <cellStyle name="20% - Accent4 25 2 2" xfId="1094" xr:uid="{00000000-0005-0000-0000-000041040000}"/>
    <cellStyle name="20% - Accent4 25 3" xfId="1095" xr:uid="{00000000-0005-0000-0000-000042040000}"/>
    <cellStyle name="20% - Accent4 25 4" xfId="1096" xr:uid="{00000000-0005-0000-0000-000043040000}"/>
    <cellStyle name="20% - Accent4 25 5" xfId="1097" xr:uid="{00000000-0005-0000-0000-000044040000}"/>
    <cellStyle name="20% - Accent4 25 6" xfId="1098" xr:uid="{00000000-0005-0000-0000-000045040000}"/>
    <cellStyle name="20% - Accent4 25 7" xfId="1099" xr:uid="{00000000-0005-0000-0000-000046040000}"/>
    <cellStyle name="20% - Accent4 26" xfId="1100" xr:uid="{00000000-0005-0000-0000-000047040000}"/>
    <cellStyle name="20% - Accent4 26 2" xfId="1101" xr:uid="{00000000-0005-0000-0000-000048040000}"/>
    <cellStyle name="20% - Accent4 26 2 2" xfId="1102" xr:uid="{00000000-0005-0000-0000-000049040000}"/>
    <cellStyle name="20% - Accent4 26 3" xfId="1103" xr:uid="{00000000-0005-0000-0000-00004A040000}"/>
    <cellStyle name="20% - Accent4 26 4" xfId="1104" xr:uid="{00000000-0005-0000-0000-00004B040000}"/>
    <cellStyle name="20% - Accent4 26 5" xfId="1105" xr:uid="{00000000-0005-0000-0000-00004C040000}"/>
    <cellStyle name="20% - Accent4 26 6" xfId="1106" xr:uid="{00000000-0005-0000-0000-00004D040000}"/>
    <cellStyle name="20% - Accent4 26 7" xfId="1107" xr:uid="{00000000-0005-0000-0000-00004E040000}"/>
    <cellStyle name="20% - Accent4 27" xfId="1108" xr:uid="{00000000-0005-0000-0000-00004F040000}"/>
    <cellStyle name="20% - Accent4 27 2" xfId="1109" xr:uid="{00000000-0005-0000-0000-000050040000}"/>
    <cellStyle name="20% - Accent4 27 2 2" xfId="1110" xr:uid="{00000000-0005-0000-0000-000051040000}"/>
    <cellStyle name="20% - Accent4 27 3" xfId="1111" xr:uid="{00000000-0005-0000-0000-000052040000}"/>
    <cellStyle name="20% - Accent4 27 4" xfId="1112" xr:uid="{00000000-0005-0000-0000-000053040000}"/>
    <cellStyle name="20% - Accent4 27 5" xfId="1113" xr:uid="{00000000-0005-0000-0000-000054040000}"/>
    <cellStyle name="20% - Accent4 27 6" xfId="1114" xr:uid="{00000000-0005-0000-0000-000055040000}"/>
    <cellStyle name="20% - Accent4 27 7" xfId="1115" xr:uid="{00000000-0005-0000-0000-000056040000}"/>
    <cellStyle name="20% - Accent4 28" xfId="1116" xr:uid="{00000000-0005-0000-0000-000057040000}"/>
    <cellStyle name="20% - Accent4 28 2" xfId="1117" xr:uid="{00000000-0005-0000-0000-000058040000}"/>
    <cellStyle name="20% - Accent4 28 2 2" xfId="1118" xr:uid="{00000000-0005-0000-0000-000059040000}"/>
    <cellStyle name="20% - Accent4 28 3" xfId="1119" xr:uid="{00000000-0005-0000-0000-00005A040000}"/>
    <cellStyle name="20% - Accent4 28 4" xfId="1120" xr:uid="{00000000-0005-0000-0000-00005B040000}"/>
    <cellStyle name="20% - Accent4 28 5" xfId="1121" xr:uid="{00000000-0005-0000-0000-00005C040000}"/>
    <cellStyle name="20% - Accent4 28 6" xfId="1122" xr:uid="{00000000-0005-0000-0000-00005D040000}"/>
    <cellStyle name="20% - Accent4 28 7" xfId="1123" xr:uid="{00000000-0005-0000-0000-00005E040000}"/>
    <cellStyle name="20% - Accent4 29" xfId="1124" xr:uid="{00000000-0005-0000-0000-00005F040000}"/>
    <cellStyle name="20% - Accent4 29 2" xfId="1125" xr:uid="{00000000-0005-0000-0000-000060040000}"/>
    <cellStyle name="20% - Accent4 29 2 2" xfId="1126" xr:uid="{00000000-0005-0000-0000-000061040000}"/>
    <cellStyle name="20% - Accent4 29 3" xfId="1127" xr:uid="{00000000-0005-0000-0000-000062040000}"/>
    <cellStyle name="20% - Accent4 29 4" xfId="1128" xr:uid="{00000000-0005-0000-0000-000063040000}"/>
    <cellStyle name="20% - Accent4 29 5" xfId="1129" xr:uid="{00000000-0005-0000-0000-000064040000}"/>
    <cellStyle name="20% - Accent4 29 6" xfId="1130" xr:uid="{00000000-0005-0000-0000-000065040000}"/>
    <cellStyle name="20% - Accent4 29 7" xfId="1131" xr:uid="{00000000-0005-0000-0000-000066040000}"/>
    <cellStyle name="20% - Accent4 3" xfId="1132" xr:uid="{00000000-0005-0000-0000-000067040000}"/>
    <cellStyle name="20% - Accent4 3 2" xfId="1133" xr:uid="{00000000-0005-0000-0000-000068040000}"/>
    <cellStyle name="20% - Accent4 3 2 2" xfId="1134" xr:uid="{00000000-0005-0000-0000-000069040000}"/>
    <cellStyle name="20% - Accent4 3 3" xfId="1135" xr:uid="{00000000-0005-0000-0000-00006A040000}"/>
    <cellStyle name="20% - Accent4 3 4" xfId="1136" xr:uid="{00000000-0005-0000-0000-00006B040000}"/>
    <cellStyle name="20% - Accent4 3 5" xfId="1137" xr:uid="{00000000-0005-0000-0000-00006C040000}"/>
    <cellStyle name="20% - Accent4 3 6" xfId="1138" xr:uid="{00000000-0005-0000-0000-00006D040000}"/>
    <cellStyle name="20% - Accent4 3 7" xfId="1139" xr:uid="{00000000-0005-0000-0000-00006E040000}"/>
    <cellStyle name="20% - Accent4 30" xfId="1140" xr:uid="{00000000-0005-0000-0000-00006F040000}"/>
    <cellStyle name="20% - Accent4 30 2" xfId="1141" xr:uid="{00000000-0005-0000-0000-000070040000}"/>
    <cellStyle name="20% - Accent4 30 2 2" xfId="1142" xr:uid="{00000000-0005-0000-0000-000071040000}"/>
    <cellStyle name="20% - Accent4 30 3" xfId="1143" xr:uid="{00000000-0005-0000-0000-000072040000}"/>
    <cellStyle name="20% - Accent4 30 4" xfId="1144" xr:uid="{00000000-0005-0000-0000-000073040000}"/>
    <cellStyle name="20% - Accent4 30 5" xfId="1145" xr:uid="{00000000-0005-0000-0000-000074040000}"/>
    <cellStyle name="20% - Accent4 30 6" xfId="1146" xr:uid="{00000000-0005-0000-0000-000075040000}"/>
    <cellStyle name="20% - Accent4 30 7" xfId="1147" xr:uid="{00000000-0005-0000-0000-000076040000}"/>
    <cellStyle name="20% - Accent4 31" xfId="1148" xr:uid="{00000000-0005-0000-0000-000077040000}"/>
    <cellStyle name="20% - Accent4 31 2" xfId="1149" xr:uid="{00000000-0005-0000-0000-000078040000}"/>
    <cellStyle name="20% - Accent4 31 2 2" xfId="1150" xr:uid="{00000000-0005-0000-0000-000079040000}"/>
    <cellStyle name="20% - Accent4 31 3" xfId="1151" xr:uid="{00000000-0005-0000-0000-00007A040000}"/>
    <cellStyle name="20% - Accent4 31 4" xfId="1152" xr:uid="{00000000-0005-0000-0000-00007B040000}"/>
    <cellStyle name="20% - Accent4 31 5" xfId="1153" xr:uid="{00000000-0005-0000-0000-00007C040000}"/>
    <cellStyle name="20% - Accent4 31 6" xfId="1154" xr:uid="{00000000-0005-0000-0000-00007D040000}"/>
    <cellStyle name="20% - Accent4 31 7" xfId="1155" xr:uid="{00000000-0005-0000-0000-00007E040000}"/>
    <cellStyle name="20% - Accent4 32" xfId="1156" xr:uid="{00000000-0005-0000-0000-00007F040000}"/>
    <cellStyle name="20% - Accent4 32 2" xfId="1157" xr:uid="{00000000-0005-0000-0000-000080040000}"/>
    <cellStyle name="20% - Accent4 32 2 2" xfId="1158" xr:uid="{00000000-0005-0000-0000-000081040000}"/>
    <cellStyle name="20% - Accent4 32 3" xfId="1159" xr:uid="{00000000-0005-0000-0000-000082040000}"/>
    <cellStyle name="20% - Accent4 32 4" xfId="1160" xr:uid="{00000000-0005-0000-0000-000083040000}"/>
    <cellStyle name="20% - Accent4 32 5" xfId="1161" xr:uid="{00000000-0005-0000-0000-000084040000}"/>
    <cellStyle name="20% - Accent4 32 6" xfId="1162" xr:uid="{00000000-0005-0000-0000-000085040000}"/>
    <cellStyle name="20% - Accent4 32 7" xfId="1163" xr:uid="{00000000-0005-0000-0000-000086040000}"/>
    <cellStyle name="20% - Accent4 33" xfId="1164" xr:uid="{00000000-0005-0000-0000-000087040000}"/>
    <cellStyle name="20% - Accent4 33 2" xfId="1165" xr:uid="{00000000-0005-0000-0000-000088040000}"/>
    <cellStyle name="20% - Accent4 33 2 2" xfId="1166" xr:uid="{00000000-0005-0000-0000-000089040000}"/>
    <cellStyle name="20% - Accent4 33 3" xfId="1167" xr:uid="{00000000-0005-0000-0000-00008A040000}"/>
    <cellStyle name="20% - Accent4 33 4" xfId="1168" xr:uid="{00000000-0005-0000-0000-00008B040000}"/>
    <cellStyle name="20% - Accent4 33 5" xfId="1169" xr:uid="{00000000-0005-0000-0000-00008C040000}"/>
    <cellStyle name="20% - Accent4 33 6" xfId="1170" xr:uid="{00000000-0005-0000-0000-00008D040000}"/>
    <cellStyle name="20% - Accent4 33 7" xfId="1171" xr:uid="{00000000-0005-0000-0000-00008E040000}"/>
    <cellStyle name="20% - Accent4 34" xfId="1172" xr:uid="{00000000-0005-0000-0000-00008F040000}"/>
    <cellStyle name="20% - Accent4 34 2" xfId="1173" xr:uid="{00000000-0005-0000-0000-000090040000}"/>
    <cellStyle name="20% - Accent4 34 2 2" xfId="1174" xr:uid="{00000000-0005-0000-0000-000091040000}"/>
    <cellStyle name="20% - Accent4 34 3" xfId="1175" xr:uid="{00000000-0005-0000-0000-000092040000}"/>
    <cellStyle name="20% - Accent4 34 4" xfId="1176" xr:uid="{00000000-0005-0000-0000-000093040000}"/>
    <cellStyle name="20% - Accent4 34 5" xfId="1177" xr:uid="{00000000-0005-0000-0000-000094040000}"/>
    <cellStyle name="20% - Accent4 34 6" xfId="1178" xr:uid="{00000000-0005-0000-0000-000095040000}"/>
    <cellStyle name="20% - Accent4 34 7" xfId="1179" xr:uid="{00000000-0005-0000-0000-000096040000}"/>
    <cellStyle name="20% - Accent4 35" xfId="1180" xr:uid="{00000000-0005-0000-0000-000097040000}"/>
    <cellStyle name="20% - Accent4 35 2" xfId="1181" xr:uid="{00000000-0005-0000-0000-000098040000}"/>
    <cellStyle name="20% - Accent4 35 2 2" xfId="1182" xr:uid="{00000000-0005-0000-0000-000099040000}"/>
    <cellStyle name="20% - Accent4 35 3" xfId="1183" xr:uid="{00000000-0005-0000-0000-00009A040000}"/>
    <cellStyle name="20% - Accent4 35 4" xfId="1184" xr:uid="{00000000-0005-0000-0000-00009B040000}"/>
    <cellStyle name="20% - Accent4 35 5" xfId="1185" xr:uid="{00000000-0005-0000-0000-00009C040000}"/>
    <cellStyle name="20% - Accent4 35 6" xfId="1186" xr:uid="{00000000-0005-0000-0000-00009D040000}"/>
    <cellStyle name="20% - Accent4 35 7" xfId="1187" xr:uid="{00000000-0005-0000-0000-00009E040000}"/>
    <cellStyle name="20% - Accent4 36" xfId="1188" xr:uid="{00000000-0005-0000-0000-00009F040000}"/>
    <cellStyle name="20% - Accent4 36 2" xfId="1189" xr:uid="{00000000-0005-0000-0000-0000A0040000}"/>
    <cellStyle name="20% - Accent4 36 2 2" xfId="1190" xr:uid="{00000000-0005-0000-0000-0000A1040000}"/>
    <cellStyle name="20% - Accent4 36 3" xfId="1191" xr:uid="{00000000-0005-0000-0000-0000A2040000}"/>
    <cellStyle name="20% - Accent4 36 4" xfId="1192" xr:uid="{00000000-0005-0000-0000-0000A3040000}"/>
    <cellStyle name="20% - Accent4 36 5" xfId="1193" xr:uid="{00000000-0005-0000-0000-0000A4040000}"/>
    <cellStyle name="20% - Accent4 36 6" xfId="1194" xr:uid="{00000000-0005-0000-0000-0000A5040000}"/>
    <cellStyle name="20% - Accent4 36 7" xfId="1195" xr:uid="{00000000-0005-0000-0000-0000A6040000}"/>
    <cellStyle name="20% - Accent4 37" xfId="1196" xr:uid="{00000000-0005-0000-0000-0000A7040000}"/>
    <cellStyle name="20% - Accent4 37 2" xfId="1197" xr:uid="{00000000-0005-0000-0000-0000A8040000}"/>
    <cellStyle name="20% - Accent4 37 3" xfId="1198" xr:uid="{00000000-0005-0000-0000-0000A9040000}"/>
    <cellStyle name="20% - Accent4 38" xfId="1199" xr:uid="{00000000-0005-0000-0000-0000AA040000}"/>
    <cellStyle name="20% - Accent4 39" xfId="1200" xr:uid="{00000000-0005-0000-0000-0000AB040000}"/>
    <cellStyle name="20% - Accent4 4" xfId="1201" xr:uid="{00000000-0005-0000-0000-0000AC040000}"/>
    <cellStyle name="20% - Accent4 4 2" xfId="1202" xr:uid="{00000000-0005-0000-0000-0000AD040000}"/>
    <cellStyle name="20% - Accent4 4 2 2" xfId="1203" xr:uid="{00000000-0005-0000-0000-0000AE040000}"/>
    <cellStyle name="20% - Accent4 4 3" xfId="1204" xr:uid="{00000000-0005-0000-0000-0000AF040000}"/>
    <cellStyle name="20% - Accent4 4 4" xfId="1205" xr:uid="{00000000-0005-0000-0000-0000B0040000}"/>
    <cellStyle name="20% - Accent4 4 5" xfId="1206" xr:uid="{00000000-0005-0000-0000-0000B1040000}"/>
    <cellStyle name="20% - Accent4 4 6" xfId="1207" xr:uid="{00000000-0005-0000-0000-0000B2040000}"/>
    <cellStyle name="20% - Accent4 4 7" xfId="1208" xr:uid="{00000000-0005-0000-0000-0000B3040000}"/>
    <cellStyle name="20% - Accent4 40" xfId="1209" xr:uid="{00000000-0005-0000-0000-0000B4040000}"/>
    <cellStyle name="20% - Accent4 41" xfId="1210" xr:uid="{00000000-0005-0000-0000-0000B5040000}"/>
    <cellStyle name="20% - Accent4 42" xfId="1211" xr:uid="{00000000-0005-0000-0000-0000B6040000}"/>
    <cellStyle name="20% - Accent4 43" xfId="1212" xr:uid="{00000000-0005-0000-0000-0000B7040000}"/>
    <cellStyle name="20% - Accent4 44" xfId="1213" xr:uid="{00000000-0005-0000-0000-0000B8040000}"/>
    <cellStyle name="20% - Accent4 45" xfId="1214" xr:uid="{00000000-0005-0000-0000-0000B9040000}"/>
    <cellStyle name="20% - Accent4 46" xfId="1215" xr:uid="{00000000-0005-0000-0000-0000BA040000}"/>
    <cellStyle name="20% - Accent4 47" xfId="1216" xr:uid="{00000000-0005-0000-0000-0000BB040000}"/>
    <cellStyle name="20% - Accent4 48" xfId="1217" xr:uid="{00000000-0005-0000-0000-0000BC040000}"/>
    <cellStyle name="20% - Accent4 49" xfId="1218" xr:uid="{00000000-0005-0000-0000-0000BD040000}"/>
    <cellStyle name="20% - Accent4 5" xfId="1219" xr:uid="{00000000-0005-0000-0000-0000BE040000}"/>
    <cellStyle name="20% - Accent4 5 2" xfId="1220" xr:uid="{00000000-0005-0000-0000-0000BF040000}"/>
    <cellStyle name="20% - Accent4 5 2 2" xfId="1221" xr:uid="{00000000-0005-0000-0000-0000C0040000}"/>
    <cellStyle name="20% - Accent4 5 3" xfId="1222" xr:uid="{00000000-0005-0000-0000-0000C1040000}"/>
    <cellStyle name="20% - Accent4 5 4" xfId="1223" xr:uid="{00000000-0005-0000-0000-0000C2040000}"/>
    <cellStyle name="20% - Accent4 5 5" xfId="1224" xr:uid="{00000000-0005-0000-0000-0000C3040000}"/>
    <cellStyle name="20% - Accent4 5 6" xfId="1225" xr:uid="{00000000-0005-0000-0000-0000C4040000}"/>
    <cellStyle name="20% - Accent4 5 7" xfId="1226" xr:uid="{00000000-0005-0000-0000-0000C5040000}"/>
    <cellStyle name="20% - Accent4 50" xfId="1227" xr:uid="{00000000-0005-0000-0000-0000C6040000}"/>
    <cellStyle name="20% - Accent4 51" xfId="1228" xr:uid="{00000000-0005-0000-0000-0000C7040000}"/>
    <cellStyle name="20% - Accent4 52" xfId="1229" xr:uid="{00000000-0005-0000-0000-0000C8040000}"/>
    <cellStyle name="20% - Accent4 53" xfId="1230" xr:uid="{00000000-0005-0000-0000-0000C9040000}"/>
    <cellStyle name="20% - Accent4 54" xfId="1231" xr:uid="{00000000-0005-0000-0000-0000CA040000}"/>
    <cellStyle name="20% - Accent4 55" xfId="1232" xr:uid="{00000000-0005-0000-0000-0000CB040000}"/>
    <cellStyle name="20% - Accent4 56" xfId="1233" xr:uid="{00000000-0005-0000-0000-0000CC040000}"/>
    <cellStyle name="20% - Accent4 57" xfId="1234" xr:uid="{00000000-0005-0000-0000-0000CD040000}"/>
    <cellStyle name="20% - Accent4 58" xfId="1235" xr:uid="{00000000-0005-0000-0000-0000CE040000}"/>
    <cellStyle name="20% - Accent4 59" xfId="1236" xr:uid="{00000000-0005-0000-0000-0000CF040000}"/>
    <cellStyle name="20% - Accent4 6" xfId="1237" xr:uid="{00000000-0005-0000-0000-0000D0040000}"/>
    <cellStyle name="20% - Accent4 6 2" xfId="1238" xr:uid="{00000000-0005-0000-0000-0000D1040000}"/>
    <cellStyle name="20% - Accent4 6 2 2" xfId="1239" xr:uid="{00000000-0005-0000-0000-0000D2040000}"/>
    <cellStyle name="20% - Accent4 6 3" xfId="1240" xr:uid="{00000000-0005-0000-0000-0000D3040000}"/>
    <cellStyle name="20% - Accent4 6 4" xfId="1241" xr:uid="{00000000-0005-0000-0000-0000D4040000}"/>
    <cellStyle name="20% - Accent4 6 5" xfId="1242" xr:uid="{00000000-0005-0000-0000-0000D5040000}"/>
    <cellStyle name="20% - Accent4 6 6" xfId="1243" xr:uid="{00000000-0005-0000-0000-0000D6040000}"/>
    <cellStyle name="20% - Accent4 6 7" xfId="1244" xr:uid="{00000000-0005-0000-0000-0000D7040000}"/>
    <cellStyle name="20% - Accent4 60" xfId="1245" xr:uid="{00000000-0005-0000-0000-0000D8040000}"/>
    <cellStyle name="20% - Accent4 61" xfId="1246" xr:uid="{00000000-0005-0000-0000-0000D9040000}"/>
    <cellStyle name="20% - Accent4 62" xfId="1247" xr:uid="{00000000-0005-0000-0000-0000DA040000}"/>
    <cellStyle name="20% - Accent4 63" xfId="1248" xr:uid="{00000000-0005-0000-0000-0000DB040000}"/>
    <cellStyle name="20% - Accent4 64" xfId="1249" xr:uid="{00000000-0005-0000-0000-0000DC040000}"/>
    <cellStyle name="20% - Accent4 65" xfId="1250" xr:uid="{00000000-0005-0000-0000-0000DD040000}"/>
    <cellStyle name="20% - Accent4 66" xfId="1251" xr:uid="{00000000-0005-0000-0000-0000DE040000}"/>
    <cellStyle name="20% - Accent4 7" xfId="1252" xr:uid="{00000000-0005-0000-0000-0000DF040000}"/>
    <cellStyle name="20% - Accent4 7 2" xfId="1253" xr:uid="{00000000-0005-0000-0000-0000E0040000}"/>
    <cellStyle name="20% - Accent4 7 2 2" xfId="1254" xr:uid="{00000000-0005-0000-0000-0000E1040000}"/>
    <cellStyle name="20% - Accent4 7 3" xfId="1255" xr:uid="{00000000-0005-0000-0000-0000E2040000}"/>
    <cellStyle name="20% - Accent4 7 4" xfId="1256" xr:uid="{00000000-0005-0000-0000-0000E3040000}"/>
    <cellStyle name="20% - Accent4 7 5" xfId="1257" xr:uid="{00000000-0005-0000-0000-0000E4040000}"/>
    <cellStyle name="20% - Accent4 7 6" xfId="1258" xr:uid="{00000000-0005-0000-0000-0000E5040000}"/>
    <cellStyle name="20% - Accent4 7 7" xfId="1259" xr:uid="{00000000-0005-0000-0000-0000E6040000}"/>
    <cellStyle name="20% - Accent4 8" xfId="1260" xr:uid="{00000000-0005-0000-0000-0000E7040000}"/>
    <cellStyle name="20% - Accent4 8 2" xfId="1261" xr:uid="{00000000-0005-0000-0000-0000E8040000}"/>
    <cellStyle name="20% - Accent4 8 2 2" xfId="1262" xr:uid="{00000000-0005-0000-0000-0000E9040000}"/>
    <cellStyle name="20% - Accent4 8 3" xfId="1263" xr:uid="{00000000-0005-0000-0000-0000EA040000}"/>
    <cellStyle name="20% - Accent4 8 4" xfId="1264" xr:uid="{00000000-0005-0000-0000-0000EB040000}"/>
    <cellStyle name="20% - Accent4 8 5" xfId="1265" xr:uid="{00000000-0005-0000-0000-0000EC040000}"/>
    <cellStyle name="20% - Accent4 8 6" xfId="1266" xr:uid="{00000000-0005-0000-0000-0000ED040000}"/>
    <cellStyle name="20% - Accent4 8 7" xfId="1267" xr:uid="{00000000-0005-0000-0000-0000EE040000}"/>
    <cellStyle name="20% - Accent4 9" xfId="1268" xr:uid="{00000000-0005-0000-0000-0000EF040000}"/>
    <cellStyle name="20% - Accent4 9 2" xfId="1269" xr:uid="{00000000-0005-0000-0000-0000F0040000}"/>
    <cellStyle name="20% - Accent4 9 2 2" xfId="1270" xr:uid="{00000000-0005-0000-0000-0000F1040000}"/>
    <cellStyle name="20% - Accent4 9 3" xfId="1271" xr:uid="{00000000-0005-0000-0000-0000F2040000}"/>
    <cellStyle name="20% - Accent4 9 4" xfId="1272" xr:uid="{00000000-0005-0000-0000-0000F3040000}"/>
    <cellStyle name="20% - Accent4 9 5" xfId="1273" xr:uid="{00000000-0005-0000-0000-0000F4040000}"/>
    <cellStyle name="20% - Accent4 9 6" xfId="1274" xr:uid="{00000000-0005-0000-0000-0000F5040000}"/>
    <cellStyle name="20% - Accent4 9 7" xfId="1275" xr:uid="{00000000-0005-0000-0000-0000F6040000}"/>
    <cellStyle name="20% - Accent5 10" xfId="1276" xr:uid="{00000000-0005-0000-0000-0000F7040000}"/>
    <cellStyle name="20% - Accent5 10 2" xfId="1277" xr:uid="{00000000-0005-0000-0000-0000F8040000}"/>
    <cellStyle name="20% - Accent5 10 2 2" xfId="1278" xr:uid="{00000000-0005-0000-0000-0000F9040000}"/>
    <cellStyle name="20% - Accent5 10 3" xfId="1279" xr:uid="{00000000-0005-0000-0000-0000FA040000}"/>
    <cellStyle name="20% - Accent5 10 4" xfId="1280" xr:uid="{00000000-0005-0000-0000-0000FB040000}"/>
    <cellStyle name="20% - Accent5 10 5" xfId="1281" xr:uid="{00000000-0005-0000-0000-0000FC040000}"/>
    <cellStyle name="20% - Accent5 10 6" xfId="1282" xr:uid="{00000000-0005-0000-0000-0000FD040000}"/>
    <cellStyle name="20% - Accent5 10 7" xfId="1283" xr:uid="{00000000-0005-0000-0000-0000FE040000}"/>
    <cellStyle name="20% - Accent5 11" xfId="1284" xr:uid="{00000000-0005-0000-0000-0000FF040000}"/>
    <cellStyle name="20% - Accent5 11 2" xfId="1285" xr:uid="{00000000-0005-0000-0000-000000050000}"/>
    <cellStyle name="20% - Accent5 11 2 2" xfId="1286" xr:uid="{00000000-0005-0000-0000-000001050000}"/>
    <cellStyle name="20% - Accent5 11 3" xfId="1287" xr:uid="{00000000-0005-0000-0000-000002050000}"/>
    <cellStyle name="20% - Accent5 11 4" xfId="1288" xr:uid="{00000000-0005-0000-0000-000003050000}"/>
    <cellStyle name="20% - Accent5 11 5" xfId="1289" xr:uid="{00000000-0005-0000-0000-000004050000}"/>
    <cellStyle name="20% - Accent5 11 6" xfId="1290" xr:uid="{00000000-0005-0000-0000-000005050000}"/>
    <cellStyle name="20% - Accent5 11 7" xfId="1291" xr:uid="{00000000-0005-0000-0000-000006050000}"/>
    <cellStyle name="20% - Accent5 12" xfId="1292" xr:uid="{00000000-0005-0000-0000-000007050000}"/>
    <cellStyle name="20% - Accent5 12 2" xfId="1293" xr:uid="{00000000-0005-0000-0000-000008050000}"/>
    <cellStyle name="20% - Accent5 12 2 2" xfId="1294" xr:uid="{00000000-0005-0000-0000-000009050000}"/>
    <cellStyle name="20% - Accent5 12 3" xfId="1295" xr:uid="{00000000-0005-0000-0000-00000A050000}"/>
    <cellStyle name="20% - Accent5 12 4" xfId="1296" xr:uid="{00000000-0005-0000-0000-00000B050000}"/>
    <cellStyle name="20% - Accent5 12 5" xfId="1297" xr:uid="{00000000-0005-0000-0000-00000C050000}"/>
    <cellStyle name="20% - Accent5 12 6" xfId="1298" xr:uid="{00000000-0005-0000-0000-00000D050000}"/>
    <cellStyle name="20% - Accent5 12 7" xfId="1299" xr:uid="{00000000-0005-0000-0000-00000E050000}"/>
    <cellStyle name="20% - Accent5 13" xfId="1300" xr:uid="{00000000-0005-0000-0000-00000F050000}"/>
    <cellStyle name="20% - Accent5 13 2" xfId="1301" xr:uid="{00000000-0005-0000-0000-000010050000}"/>
    <cellStyle name="20% - Accent5 13 2 2" xfId="1302" xr:uid="{00000000-0005-0000-0000-000011050000}"/>
    <cellStyle name="20% - Accent5 13 3" xfId="1303" xr:uid="{00000000-0005-0000-0000-000012050000}"/>
    <cellStyle name="20% - Accent5 13 4" xfId="1304" xr:uid="{00000000-0005-0000-0000-000013050000}"/>
    <cellStyle name="20% - Accent5 13 5" xfId="1305" xr:uid="{00000000-0005-0000-0000-000014050000}"/>
    <cellStyle name="20% - Accent5 13 6" xfId="1306" xr:uid="{00000000-0005-0000-0000-000015050000}"/>
    <cellStyle name="20% - Accent5 13 7" xfId="1307" xr:uid="{00000000-0005-0000-0000-000016050000}"/>
    <cellStyle name="20% - Accent5 14" xfId="1308" xr:uid="{00000000-0005-0000-0000-000017050000}"/>
    <cellStyle name="20% - Accent5 14 2" xfId="1309" xr:uid="{00000000-0005-0000-0000-000018050000}"/>
    <cellStyle name="20% - Accent5 14 2 2" xfId="1310" xr:uid="{00000000-0005-0000-0000-000019050000}"/>
    <cellStyle name="20% - Accent5 14 3" xfId="1311" xr:uid="{00000000-0005-0000-0000-00001A050000}"/>
    <cellStyle name="20% - Accent5 14 4" xfId="1312" xr:uid="{00000000-0005-0000-0000-00001B050000}"/>
    <cellStyle name="20% - Accent5 14 5" xfId="1313" xr:uid="{00000000-0005-0000-0000-00001C050000}"/>
    <cellStyle name="20% - Accent5 14 6" xfId="1314" xr:uid="{00000000-0005-0000-0000-00001D050000}"/>
    <cellStyle name="20% - Accent5 14 7" xfId="1315" xr:uid="{00000000-0005-0000-0000-00001E050000}"/>
    <cellStyle name="20% - Accent5 15" xfId="1316" xr:uid="{00000000-0005-0000-0000-00001F050000}"/>
    <cellStyle name="20% - Accent5 15 2" xfId="1317" xr:uid="{00000000-0005-0000-0000-000020050000}"/>
    <cellStyle name="20% - Accent5 15 2 2" xfId="1318" xr:uid="{00000000-0005-0000-0000-000021050000}"/>
    <cellStyle name="20% - Accent5 15 3" xfId="1319" xr:uid="{00000000-0005-0000-0000-000022050000}"/>
    <cellStyle name="20% - Accent5 15 4" xfId="1320" xr:uid="{00000000-0005-0000-0000-000023050000}"/>
    <cellStyle name="20% - Accent5 15 5" xfId="1321" xr:uid="{00000000-0005-0000-0000-000024050000}"/>
    <cellStyle name="20% - Accent5 15 6" xfId="1322" xr:uid="{00000000-0005-0000-0000-000025050000}"/>
    <cellStyle name="20% - Accent5 15 7" xfId="1323" xr:uid="{00000000-0005-0000-0000-000026050000}"/>
    <cellStyle name="20% - Accent5 16" xfId="1324" xr:uid="{00000000-0005-0000-0000-000027050000}"/>
    <cellStyle name="20% - Accent5 16 2" xfId="1325" xr:uid="{00000000-0005-0000-0000-000028050000}"/>
    <cellStyle name="20% - Accent5 16 2 2" xfId="1326" xr:uid="{00000000-0005-0000-0000-000029050000}"/>
    <cellStyle name="20% - Accent5 16 3" xfId="1327" xr:uid="{00000000-0005-0000-0000-00002A050000}"/>
    <cellStyle name="20% - Accent5 16 4" xfId="1328" xr:uid="{00000000-0005-0000-0000-00002B050000}"/>
    <cellStyle name="20% - Accent5 16 5" xfId="1329" xr:uid="{00000000-0005-0000-0000-00002C050000}"/>
    <cellStyle name="20% - Accent5 16 6" xfId="1330" xr:uid="{00000000-0005-0000-0000-00002D050000}"/>
    <cellStyle name="20% - Accent5 16 7" xfId="1331" xr:uid="{00000000-0005-0000-0000-00002E050000}"/>
    <cellStyle name="20% - Accent5 17" xfId="1332" xr:uid="{00000000-0005-0000-0000-00002F050000}"/>
    <cellStyle name="20% - Accent5 17 2" xfId="1333" xr:uid="{00000000-0005-0000-0000-000030050000}"/>
    <cellStyle name="20% - Accent5 17 2 2" xfId="1334" xr:uid="{00000000-0005-0000-0000-000031050000}"/>
    <cellStyle name="20% - Accent5 17 3" xfId="1335" xr:uid="{00000000-0005-0000-0000-000032050000}"/>
    <cellStyle name="20% - Accent5 17 4" xfId="1336" xr:uid="{00000000-0005-0000-0000-000033050000}"/>
    <cellStyle name="20% - Accent5 17 5" xfId="1337" xr:uid="{00000000-0005-0000-0000-000034050000}"/>
    <cellStyle name="20% - Accent5 17 6" xfId="1338" xr:uid="{00000000-0005-0000-0000-000035050000}"/>
    <cellStyle name="20% - Accent5 17 7" xfId="1339" xr:uid="{00000000-0005-0000-0000-000036050000}"/>
    <cellStyle name="20% - Accent5 18" xfId="1340" xr:uid="{00000000-0005-0000-0000-000037050000}"/>
    <cellStyle name="20% - Accent5 18 2" xfId="1341" xr:uid="{00000000-0005-0000-0000-000038050000}"/>
    <cellStyle name="20% - Accent5 18 2 2" xfId="1342" xr:uid="{00000000-0005-0000-0000-000039050000}"/>
    <cellStyle name="20% - Accent5 18 3" xfId="1343" xr:uid="{00000000-0005-0000-0000-00003A050000}"/>
    <cellStyle name="20% - Accent5 18 4" xfId="1344" xr:uid="{00000000-0005-0000-0000-00003B050000}"/>
    <cellStyle name="20% - Accent5 18 5" xfId="1345" xr:uid="{00000000-0005-0000-0000-00003C050000}"/>
    <cellStyle name="20% - Accent5 18 6" xfId="1346" xr:uid="{00000000-0005-0000-0000-00003D050000}"/>
    <cellStyle name="20% - Accent5 18 7" xfId="1347" xr:uid="{00000000-0005-0000-0000-00003E050000}"/>
    <cellStyle name="20% - Accent5 19" xfId="1348" xr:uid="{00000000-0005-0000-0000-00003F050000}"/>
    <cellStyle name="20% - Accent5 19 2" xfId="1349" xr:uid="{00000000-0005-0000-0000-000040050000}"/>
    <cellStyle name="20% - Accent5 19 2 2" xfId="1350" xr:uid="{00000000-0005-0000-0000-000041050000}"/>
    <cellStyle name="20% - Accent5 19 3" xfId="1351" xr:uid="{00000000-0005-0000-0000-000042050000}"/>
    <cellStyle name="20% - Accent5 19 4" xfId="1352" xr:uid="{00000000-0005-0000-0000-000043050000}"/>
    <cellStyle name="20% - Accent5 19 5" xfId="1353" xr:uid="{00000000-0005-0000-0000-000044050000}"/>
    <cellStyle name="20% - Accent5 19 6" xfId="1354" xr:uid="{00000000-0005-0000-0000-000045050000}"/>
    <cellStyle name="20% - Accent5 19 7" xfId="1355" xr:uid="{00000000-0005-0000-0000-000046050000}"/>
    <cellStyle name="20% - Accent5 2" xfId="1356" xr:uid="{00000000-0005-0000-0000-000047050000}"/>
    <cellStyle name="20% - Accent5 2 2" xfId="1357" xr:uid="{00000000-0005-0000-0000-000048050000}"/>
    <cellStyle name="20% - Accent5 2 2 2" xfId="1358" xr:uid="{00000000-0005-0000-0000-000049050000}"/>
    <cellStyle name="20% - Accent5 2 3" xfId="1359" xr:uid="{00000000-0005-0000-0000-00004A050000}"/>
    <cellStyle name="20% - Accent5 2 4" xfId="1360" xr:uid="{00000000-0005-0000-0000-00004B050000}"/>
    <cellStyle name="20% - Accent5 2 5" xfId="1361" xr:uid="{00000000-0005-0000-0000-00004C050000}"/>
    <cellStyle name="20% - Accent5 2 6" xfId="1362" xr:uid="{00000000-0005-0000-0000-00004D050000}"/>
    <cellStyle name="20% - Accent5 2 7" xfId="1363" xr:uid="{00000000-0005-0000-0000-00004E050000}"/>
    <cellStyle name="20% - Accent5 20" xfId="1364" xr:uid="{00000000-0005-0000-0000-00004F050000}"/>
    <cellStyle name="20% - Accent5 20 2" xfId="1365" xr:uid="{00000000-0005-0000-0000-000050050000}"/>
    <cellStyle name="20% - Accent5 20 2 2" xfId="1366" xr:uid="{00000000-0005-0000-0000-000051050000}"/>
    <cellStyle name="20% - Accent5 20 3" xfId="1367" xr:uid="{00000000-0005-0000-0000-000052050000}"/>
    <cellStyle name="20% - Accent5 20 4" xfId="1368" xr:uid="{00000000-0005-0000-0000-000053050000}"/>
    <cellStyle name="20% - Accent5 20 5" xfId="1369" xr:uid="{00000000-0005-0000-0000-000054050000}"/>
    <cellStyle name="20% - Accent5 20 6" xfId="1370" xr:uid="{00000000-0005-0000-0000-000055050000}"/>
    <cellStyle name="20% - Accent5 20 7" xfId="1371" xr:uid="{00000000-0005-0000-0000-000056050000}"/>
    <cellStyle name="20% - Accent5 21" xfId="1372" xr:uid="{00000000-0005-0000-0000-000057050000}"/>
    <cellStyle name="20% - Accent5 21 2" xfId="1373" xr:uid="{00000000-0005-0000-0000-000058050000}"/>
    <cellStyle name="20% - Accent5 21 2 2" xfId="1374" xr:uid="{00000000-0005-0000-0000-000059050000}"/>
    <cellStyle name="20% - Accent5 21 3" xfId="1375" xr:uid="{00000000-0005-0000-0000-00005A050000}"/>
    <cellStyle name="20% - Accent5 21 4" xfId="1376" xr:uid="{00000000-0005-0000-0000-00005B050000}"/>
    <cellStyle name="20% - Accent5 21 5" xfId="1377" xr:uid="{00000000-0005-0000-0000-00005C050000}"/>
    <cellStyle name="20% - Accent5 21 6" xfId="1378" xr:uid="{00000000-0005-0000-0000-00005D050000}"/>
    <cellStyle name="20% - Accent5 21 7" xfId="1379" xr:uid="{00000000-0005-0000-0000-00005E050000}"/>
    <cellStyle name="20% - Accent5 22" xfId="1380" xr:uid="{00000000-0005-0000-0000-00005F050000}"/>
    <cellStyle name="20% - Accent5 22 2" xfId="1381" xr:uid="{00000000-0005-0000-0000-000060050000}"/>
    <cellStyle name="20% - Accent5 22 2 2" xfId="1382" xr:uid="{00000000-0005-0000-0000-000061050000}"/>
    <cellStyle name="20% - Accent5 22 3" xfId="1383" xr:uid="{00000000-0005-0000-0000-000062050000}"/>
    <cellStyle name="20% - Accent5 22 4" xfId="1384" xr:uid="{00000000-0005-0000-0000-000063050000}"/>
    <cellStyle name="20% - Accent5 22 5" xfId="1385" xr:uid="{00000000-0005-0000-0000-000064050000}"/>
    <cellStyle name="20% - Accent5 22 6" xfId="1386" xr:uid="{00000000-0005-0000-0000-000065050000}"/>
    <cellStyle name="20% - Accent5 22 7" xfId="1387" xr:uid="{00000000-0005-0000-0000-000066050000}"/>
    <cellStyle name="20% - Accent5 23" xfId="1388" xr:uid="{00000000-0005-0000-0000-000067050000}"/>
    <cellStyle name="20% - Accent5 23 2" xfId="1389" xr:uid="{00000000-0005-0000-0000-000068050000}"/>
    <cellStyle name="20% - Accent5 23 2 2" xfId="1390" xr:uid="{00000000-0005-0000-0000-000069050000}"/>
    <cellStyle name="20% - Accent5 23 3" xfId="1391" xr:uid="{00000000-0005-0000-0000-00006A050000}"/>
    <cellStyle name="20% - Accent5 23 4" xfId="1392" xr:uid="{00000000-0005-0000-0000-00006B050000}"/>
    <cellStyle name="20% - Accent5 23 5" xfId="1393" xr:uid="{00000000-0005-0000-0000-00006C050000}"/>
    <cellStyle name="20% - Accent5 23 6" xfId="1394" xr:uid="{00000000-0005-0000-0000-00006D050000}"/>
    <cellStyle name="20% - Accent5 23 7" xfId="1395" xr:uid="{00000000-0005-0000-0000-00006E050000}"/>
    <cellStyle name="20% - Accent5 24" xfId="1396" xr:uid="{00000000-0005-0000-0000-00006F050000}"/>
    <cellStyle name="20% - Accent5 24 2" xfId="1397" xr:uid="{00000000-0005-0000-0000-000070050000}"/>
    <cellStyle name="20% - Accent5 24 2 2" xfId="1398" xr:uid="{00000000-0005-0000-0000-000071050000}"/>
    <cellStyle name="20% - Accent5 24 3" xfId="1399" xr:uid="{00000000-0005-0000-0000-000072050000}"/>
    <cellStyle name="20% - Accent5 24 4" xfId="1400" xr:uid="{00000000-0005-0000-0000-000073050000}"/>
    <cellStyle name="20% - Accent5 24 5" xfId="1401" xr:uid="{00000000-0005-0000-0000-000074050000}"/>
    <cellStyle name="20% - Accent5 24 6" xfId="1402" xr:uid="{00000000-0005-0000-0000-000075050000}"/>
    <cellStyle name="20% - Accent5 24 7" xfId="1403" xr:uid="{00000000-0005-0000-0000-000076050000}"/>
    <cellStyle name="20% - Accent5 25" xfId="1404" xr:uid="{00000000-0005-0000-0000-000077050000}"/>
    <cellStyle name="20% - Accent5 25 2" xfId="1405" xr:uid="{00000000-0005-0000-0000-000078050000}"/>
    <cellStyle name="20% - Accent5 25 2 2" xfId="1406" xr:uid="{00000000-0005-0000-0000-000079050000}"/>
    <cellStyle name="20% - Accent5 25 3" xfId="1407" xr:uid="{00000000-0005-0000-0000-00007A050000}"/>
    <cellStyle name="20% - Accent5 25 4" xfId="1408" xr:uid="{00000000-0005-0000-0000-00007B050000}"/>
    <cellStyle name="20% - Accent5 25 5" xfId="1409" xr:uid="{00000000-0005-0000-0000-00007C050000}"/>
    <cellStyle name="20% - Accent5 25 6" xfId="1410" xr:uid="{00000000-0005-0000-0000-00007D050000}"/>
    <cellStyle name="20% - Accent5 25 7" xfId="1411" xr:uid="{00000000-0005-0000-0000-00007E050000}"/>
    <cellStyle name="20% - Accent5 26" xfId="1412" xr:uid="{00000000-0005-0000-0000-00007F050000}"/>
    <cellStyle name="20% - Accent5 26 2" xfId="1413" xr:uid="{00000000-0005-0000-0000-000080050000}"/>
    <cellStyle name="20% - Accent5 26 2 2" xfId="1414" xr:uid="{00000000-0005-0000-0000-000081050000}"/>
    <cellStyle name="20% - Accent5 26 3" xfId="1415" xr:uid="{00000000-0005-0000-0000-000082050000}"/>
    <cellStyle name="20% - Accent5 26 4" xfId="1416" xr:uid="{00000000-0005-0000-0000-000083050000}"/>
    <cellStyle name="20% - Accent5 26 5" xfId="1417" xr:uid="{00000000-0005-0000-0000-000084050000}"/>
    <cellStyle name="20% - Accent5 26 6" xfId="1418" xr:uid="{00000000-0005-0000-0000-000085050000}"/>
    <cellStyle name="20% - Accent5 26 7" xfId="1419" xr:uid="{00000000-0005-0000-0000-000086050000}"/>
    <cellStyle name="20% - Accent5 27" xfId="1420" xr:uid="{00000000-0005-0000-0000-000087050000}"/>
    <cellStyle name="20% - Accent5 27 2" xfId="1421" xr:uid="{00000000-0005-0000-0000-000088050000}"/>
    <cellStyle name="20% - Accent5 27 2 2" xfId="1422" xr:uid="{00000000-0005-0000-0000-000089050000}"/>
    <cellStyle name="20% - Accent5 27 3" xfId="1423" xr:uid="{00000000-0005-0000-0000-00008A050000}"/>
    <cellStyle name="20% - Accent5 27 4" xfId="1424" xr:uid="{00000000-0005-0000-0000-00008B050000}"/>
    <cellStyle name="20% - Accent5 27 5" xfId="1425" xr:uid="{00000000-0005-0000-0000-00008C050000}"/>
    <cellStyle name="20% - Accent5 27 6" xfId="1426" xr:uid="{00000000-0005-0000-0000-00008D050000}"/>
    <cellStyle name="20% - Accent5 27 7" xfId="1427" xr:uid="{00000000-0005-0000-0000-00008E050000}"/>
    <cellStyle name="20% - Accent5 28" xfId="1428" xr:uid="{00000000-0005-0000-0000-00008F050000}"/>
    <cellStyle name="20% - Accent5 28 2" xfId="1429" xr:uid="{00000000-0005-0000-0000-000090050000}"/>
    <cellStyle name="20% - Accent5 28 2 2" xfId="1430" xr:uid="{00000000-0005-0000-0000-000091050000}"/>
    <cellStyle name="20% - Accent5 28 3" xfId="1431" xr:uid="{00000000-0005-0000-0000-000092050000}"/>
    <cellStyle name="20% - Accent5 28 4" xfId="1432" xr:uid="{00000000-0005-0000-0000-000093050000}"/>
    <cellStyle name="20% - Accent5 28 5" xfId="1433" xr:uid="{00000000-0005-0000-0000-000094050000}"/>
    <cellStyle name="20% - Accent5 28 6" xfId="1434" xr:uid="{00000000-0005-0000-0000-000095050000}"/>
    <cellStyle name="20% - Accent5 28 7" xfId="1435" xr:uid="{00000000-0005-0000-0000-000096050000}"/>
    <cellStyle name="20% - Accent5 29" xfId="1436" xr:uid="{00000000-0005-0000-0000-000097050000}"/>
    <cellStyle name="20% - Accent5 29 2" xfId="1437" xr:uid="{00000000-0005-0000-0000-000098050000}"/>
    <cellStyle name="20% - Accent5 29 2 2" xfId="1438" xr:uid="{00000000-0005-0000-0000-000099050000}"/>
    <cellStyle name="20% - Accent5 29 3" xfId="1439" xr:uid="{00000000-0005-0000-0000-00009A050000}"/>
    <cellStyle name="20% - Accent5 29 4" xfId="1440" xr:uid="{00000000-0005-0000-0000-00009B050000}"/>
    <cellStyle name="20% - Accent5 29 5" xfId="1441" xr:uid="{00000000-0005-0000-0000-00009C050000}"/>
    <cellStyle name="20% - Accent5 29 6" xfId="1442" xr:uid="{00000000-0005-0000-0000-00009D050000}"/>
    <cellStyle name="20% - Accent5 29 7" xfId="1443" xr:uid="{00000000-0005-0000-0000-00009E050000}"/>
    <cellStyle name="20% - Accent5 3" xfId="1444" xr:uid="{00000000-0005-0000-0000-00009F050000}"/>
    <cellStyle name="20% - Accent5 3 2" xfId="1445" xr:uid="{00000000-0005-0000-0000-0000A0050000}"/>
    <cellStyle name="20% - Accent5 3 2 2" xfId="1446" xr:uid="{00000000-0005-0000-0000-0000A1050000}"/>
    <cellStyle name="20% - Accent5 3 3" xfId="1447" xr:uid="{00000000-0005-0000-0000-0000A2050000}"/>
    <cellStyle name="20% - Accent5 3 4" xfId="1448" xr:uid="{00000000-0005-0000-0000-0000A3050000}"/>
    <cellStyle name="20% - Accent5 3 5" xfId="1449" xr:uid="{00000000-0005-0000-0000-0000A4050000}"/>
    <cellStyle name="20% - Accent5 3 6" xfId="1450" xr:uid="{00000000-0005-0000-0000-0000A5050000}"/>
    <cellStyle name="20% - Accent5 3 7" xfId="1451" xr:uid="{00000000-0005-0000-0000-0000A6050000}"/>
    <cellStyle name="20% - Accent5 30" xfId="1452" xr:uid="{00000000-0005-0000-0000-0000A7050000}"/>
    <cellStyle name="20% - Accent5 30 2" xfId="1453" xr:uid="{00000000-0005-0000-0000-0000A8050000}"/>
    <cellStyle name="20% - Accent5 30 2 2" xfId="1454" xr:uid="{00000000-0005-0000-0000-0000A9050000}"/>
    <cellStyle name="20% - Accent5 30 3" xfId="1455" xr:uid="{00000000-0005-0000-0000-0000AA050000}"/>
    <cellStyle name="20% - Accent5 30 4" xfId="1456" xr:uid="{00000000-0005-0000-0000-0000AB050000}"/>
    <cellStyle name="20% - Accent5 30 5" xfId="1457" xr:uid="{00000000-0005-0000-0000-0000AC050000}"/>
    <cellStyle name="20% - Accent5 30 6" xfId="1458" xr:uid="{00000000-0005-0000-0000-0000AD050000}"/>
    <cellStyle name="20% - Accent5 30 7" xfId="1459" xr:uid="{00000000-0005-0000-0000-0000AE050000}"/>
    <cellStyle name="20% - Accent5 31" xfId="1460" xr:uid="{00000000-0005-0000-0000-0000AF050000}"/>
    <cellStyle name="20% - Accent5 31 2" xfId="1461" xr:uid="{00000000-0005-0000-0000-0000B0050000}"/>
    <cellStyle name="20% - Accent5 31 2 2" xfId="1462" xr:uid="{00000000-0005-0000-0000-0000B1050000}"/>
    <cellStyle name="20% - Accent5 31 3" xfId="1463" xr:uid="{00000000-0005-0000-0000-0000B2050000}"/>
    <cellStyle name="20% - Accent5 31 4" xfId="1464" xr:uid="{00000000-0005-0000-0000-0000B3050000}"/>
    <cellStyle name="20% - Accent5 31 5" xfId="1465" xr:uid="{00000000-0005-0000-0000-0000B4050000}"/>
    <cellStyle name="20% - Accent5 31 6" xfId="1466" xr:uid="{00000000-0005-0000-0000-0000B5050000}"/>
    <cellStyle name="20% - Accent5 31 7" xfId="1467" xr:uid="{00000000-0005-0000-0000-0000B6050000}"/>
    <cellStyle name="20% - Accent5 32" xfId="1468" xr:uid="{00000000-0005-0000-0000-0000B7050000}"/>
    <cellStyle name="20% - Accent5 32 2" xfId="1469" xr:uid="{00000000-0005-0000-0000-0000B8050000}"/>
    <cellStyle name="20% - Accent5 32 2 2" xfId="1470" xr:uid="{00000000-0005-0000-0000-0000B9050000}"/>
    <cellStyle name="20% - Accent5 32 3" xfId="1471" xr:uid="{00000000-0005-0000-0000-0000BA050000}"/>
    <cellStyle name="20% - Accent5 32 4" xfId="1472" xr:uid="{00000000-0005-0000-0000-0000BB050000}"/>
    <cellStyle name="20% - Accent5 32 5" xfId="1473" xr:uid="{00000000-0005-0000-0000-0000BC050000}"/>
    <cellStyle name="20% - Accent5 32 6" xfId="1474" xr:uid="{00000000-0005-0000-0000-0000BD050000}"/>
    <cellStyle name="20% - Accent5 32 7" xfId="1475" xr:uid="{00000000-0005-0000-0000-0000BE050000}"/>
    <cellStyle name="20% - Accent5 33" xfId="1476" xr:uid="{00000000-0005-0000-0000-0000BF050000}"/>
    <cellStyle name="20% - Accent5 33 2" xfId="1477" xr:uid="{00000000-0005-0000-0000-0000C0050000}"/>
    <cellStyle name="20% - Accent5 33 2 2" xfId="1478" xr:uid="{00000000-0005-0000-0000-0000C1050000}"/>
    <cellStyle name="20% - Accent5 33 3" xfId="1479" xr:uid="{00000000-0005-0000-0000-0000C2050000}"/>
    <cellStyle name="20% - Accent5 33 4" xfId="1480" xr:uid="{00000000-0005-0000-0000-0000C3050000}"/>
    <cellStyle name="20% - Accent5 33 5" xfId="1481" xr:uid="{00000000-0005-0000-0000-0000C4050000}"/>
    <cellStyle name="20% - Accent5 33 6" xfId="1482" xr:uid="{00000000-0005-0000-0000-0000C5050000}"/>
    <cellStyle name="20% - Accent5 33 7" xfId="1483" xr:uid="{00000000-0005-0000-0000-0000C6050000}"/>
    <cellStyle name="20% - Accent5 34" xfId="1484" xr:uid="{00000000-0005-0000-0000-0000C7050000}"/>
    <cellStyle name="20% - Accent5 34 2" xfId="1485" xr:uid="{00000000-0005-0000-0000-0000C8050000}"/>
    <cellStyle name="20% - Accent5 34 2 2" xfId="1486" xr:uid="{00000000-0005-0000-0000-0000C9050000}"/>
    <cellStyle name="20% - Accent5 34 3" xfId="1487" xr:uid="{00000000-0005-0000-0000-0000CA050000}"/>
    <cellStyle name="20% - Accent5 34 4" xfId="1488" xr:uid="{00000000-0005-0000-0000-0000CB050000}"/>
    <cellStyle name="20% - Accent5 34 5" xfId="1489" xr:uid="{00000000-0005-0000-0000-0000CC050000}"/>
    <cellStyle name="20% - Accent5 34 6" xfId="1490" xr:uid="{00000000-0005-0000-0000-0000CD050000}"/>
    <cellStyle name="20% - Accent5 34 7" xfId="1491" xr:uid="{00000000-0005-0000-0000-0000CE050000}"/>
    <cellStyle name="20% - Accent5 35" xfId="1492" xr:uid="{00000000-0005-0000-0000-0000CF050000}"/>
    <cellStyle name="20% - Accent5 35 2" xfId="1493" xr:uid="{00000000-0005-0000-0000-0000D0050000}"/>
    <cellStyle name="20% - Accent5 35 2 2" xfId="1494" xr:uid="{00000000-0005-0000-0000-0000D1050000}"/>
    <cellStyle name="20% - Accent5 35 3" xfId="1495" xr:uid="{00000000-0005-0000-0000-0000D2050000}"/>
    <cellStyle name="20% - Accent5 35 4" xfId="1496" xr:uid="{00000000-0005-0000-0000-0000D3050000}"/>
    <cellStyle name="20% - Accent5 35 5" xfId="1497" xr:uid="{00000000-0005-0000-0000-0000D4050000}"/>
    <cellStyle name="20% - Accent5 35 6" xfId="1498" xr:uid="{00000000-0005-0000-0000-0000D5050000}"/>
    <cellStyle name="20% - Accent5 35 7" xfId="1499" xr:uid="{00000000-0005-0000-0000-0000D6050000}"/>
    <cellStyle name="20% - Accent5 36" xfId="1500" xr:uid="{00000000-0005-0000-0000-0000D7050000}"/>
    <cellStyle name="20% - Accent5 36 2" xfId="1501" xr:uid="{00000000-0005-0000-0000-0000D8050000}"/>
    <cellStyle name="20% - Accent5 36 2 2" xfId="1502" xr:uid="{00000000-0005-0000-0000-0000D9050000}"/>
    <cellStyle name="20% - Accent5 36 3" xfId="1503" xr:uid="{00000000-0005-0000-0000-0000DA050000}"/>
    <cellStyle name="20% - Accent5 36 4" xfId="1504" xr:uid="{00000000-0005-0000-0000-0000DB050000}"/>
    <cellStyle name="20% - Accent5 36 5" xfId="1505" xr:uid="{00000000-0005-0000-0000-0000DC050000}"/>
    <cellStyle name="20% - Accent5 36 6" xfId="1506" xr:uid="{00000000-0005-0000-0000-0000DD050000}"/>
    <cellStyle name="20% - Accent5 36 7" xfId="1507" xr:uid="{00000000-0005-0000-0000-0000DE050000}"/>
    <cellStyle name="20% - Accent5 37" xfId="1508" xr:uid="{00000000-0005-0000-0000-0000DF050000}"/>
    <cellStyle name="20% - Accent5 37 2" xfId="1509" xr:uid="{00000000-0005-0000-0000-0000E0050000}"/>
    <cellStyle name="20% - Accent5 37 3" xfId="1510" xr:uid="{00000000-0005-0000-0000-0000E1050000}"/>
    <cellStyle name="20% - Accent5 38" xfId="1511" xr:uid="{00000000-0005-0000-0000-0000E2050000}"/>
    <cellStyle name="20% - Accent5 39" xfId="1512" xr:uid="{00000000-0005-0000-0000-0000E3050000}"/>
    <cellStyle name="20% - Accent5 4" xfId="1513" xr:uid="{00000000-0005-0000-0000-0000E4050000}"/>
    <cellStyle name="20% - Accent5 4 2" xfId="1514" xr:uid="{00000000-0005-0000-0000-0000E5050000}"/>
    <cellStyle name="20% - Accent5 4 2 2" xfId="1515" xr:uid="{00000000-0005-0000-0000-0000E6050000}"/>
    <cellStyle name="20% - Accent5 4 3" xfId="1516" xr:uid="{00000000-0005-0000-0000-0000E7050000}"/>
    <cellStyle name="20% - Accent5 4 4" xfId="1517" xr:uid="{00000000-0005-0000-0000-0000E8050000}"/>
    <cellStyle name="20% - Accent5 4 5" xfId="1518" xr:uid="{00000000-0005-0000-0000-0000E9050000}"/>
    <cellStyle name="20% - Accent5 4 6" xfId="1519" xr:uid="{00000000-0005-0000-0000-0000EA050000}"/>
    <cellStyle name="20% - Accent5 4 7" xfId="1520" xr:uid="{00000000-0005-0000-0000-0000EB050000}"/>
    <cellStyle name="20% - Accent5 40" xfId="1521" xr:uid="{00000000-0005-0000-0000-0000EC050000}"/>
    <cellStyle name="20% - Accent5 41" xfId="1522" xr:uid="{00000000-0005-0000-0000-0000ED050000}"/>
    <cellStyle name="20% - Accent5 42" xfId="1523" xr:uid="{00000000-0005-0000-0000-0000EE050000}"/>
    <cellStyle name="20% - Accent5 43" xfId="1524" xr:uid="{00000000-0005-0000-0000-0000EF050000}"/>
    <cellStyle name="20% - Accent5 44" xfId="1525" xr:uid="{00000000-0005-0000-0000-0000F0050000}"/>
    <cellStyle name="20% - Accent5 45" xfId="1526" xr:uid="{00000000-0005-0000-0000-0000F1050000}"/>
    <cellStyle name="20% - Accent5 46" xfId="1527" xr:uid="{00000000-0005-0000-0000-0000F2050000}"/>
    <cellStyle name="20% - Accent5 47" xfId="1528" xr:uid="{00000000-0005-0000-0000-0000F3050000}"/>
    <cellStyle name="20% - Accent5 48" xfId="1529" xr:uid="{00000000-0005-0000-0000-0000F4050000}"/>
    <cellStyle name="20% - Accent5 49" xfId="1530" xr:uid="{00000000-0005-0000-0000-0000F5050000}"/>
    <cellStyle name="20% - Accent5 5" xfId="1531" xr:uid="{00000000-0005-0000-0000-0000F6050000}"/>
    <cellStyle name="20% - Accent5 5 2" xfId="1532" xr:uid="{00000000-0005-0000-0000-0000F7050000}"/>
    <cellStyle name="20% - Accent5 5 2 2" xfId="1533" xr:uid="{00000000-0005-0000-0000-0000F8050000}"/>
    <cellStyle name="20% - Accent5 5 3" xfId="1534" xr:uid="{00000000-0005-0000-0000-0000F9050000}"/>
    <cellStyle name="20% - Accent5 5 4" xfId="1535" xr:uid="{00000000-0005-0000-0000-0000FA050000}"/>
    <cellStyle name="20% - Accent5 5 5" xfId="1536" xr:uid="{00000000-0005-0000-0000-0000FB050000}"/>
    <cellStyle name="20% - Accent5 5 6" xfId="1537" xr:uid="{00000000-0005-0000-0000-0000FC050000}"/>
    <cellStyle name="20% - Accent5 5 7" xfId="1538" xr:uid="{00000000-0005-0000-0000-0000FD050000}"/>
    <cellStyle name="20% - Accent5 50" xfId="1539" xr:uid="{00000000-0005-0000-0000-0000FE050000}"/>
    <cellStyle name="20% - Accent5 51" xfId="1540" xr:uid="{00000000-0005-0000-0000-0000FF050000}"/>
    <cellStyle name="20% - Accent5 52" xfId="1541" xr:uid="{00000000-0005-0000-0000-000000060000}"/>
    <cellStyle name="20% - Accent5 53" xfId="1542" xr:uid="{00000000-0005-0000-0000-000001060000}"/>
    <cellStyle name="20% - Accent5 54" xfId="1543" xr:uid="{00000000-0005-0000-0000-000002060000}"/>
    <cellStyle name="20% - Accent5 55" xfId="1544" xr:uid="{00000000-0005-0000-0000-000003060000}"/>
    <cellStyle name="20% - Accent5 56" xfId="1545" xr:uid="{00000000-0005-0000-0000-000004060000}"/>
    <cellStyle name="20% - Accent5 57" xfId="1546" xr:uid="{00000000-0005-0000-0000-000005060000}"/>
    <cellStyle name="20% - Accent5 58" xfId="1547" xr:uid="{00000000-0005-0000-0000-000006060000}"/>
    <cellStyle name="20% - Accent5 59" xfId="1548" xr:uid="{00000000-0005-0000-0000-000007060000}"/>
    <cellStyle name="20% - Accent5 6" xfId="1549" xr:uid="{00000000-0005-0000-0000-000008060000}"/>
    <cellStyle name="20% - Accent5 6 2" xfId="1550" xr:uid="{00000000-0005-0000-0000-000009060000}"/>
    <cellStyle name="20% - Accent5 6 2 2" xfId="1551" xr:uid="{00000000-0005-0000-0000-00000A060000}"/>
    <cellStyle name="20% - Accent5 6 3" xfId="1552" xr:uid="{00000000-0005-0000-0000-00000B060000}"/>
    <cellStyle name="20% - Accent5 6 4" xfId="1553" xr:uid="{00000000-0005-0000-0000-00000C060000}"/>
    <cellStyle name="20% - Accent5 6 5" xfId="1554" xr:uid="{00000000-0005-0000-0000-00000D060000}"/>
    <cellStyle name="20% - Accent5 6 6" xfId="1555" xr:uid="{00000000-0005-0000-0000-00000E060000}"/>
    <cellStyle name="20% - Accent5 6 7" xfId="1556" xr:uid="{00000000-0005-0000-0000-00000F060000}"/>
    <cellStyle name="20% - Accent5 60" xfId="1557" xr:uid="{00000000-0005-0000-0000-000010060000}"/>
    <cellStyle name="20% - Accent5 61" xfId="1558" xr:uid="{00000000-0005-0000-0000-000011060000}"/>
    <cellStyle name="20% - Accent5 62" xfId="1559" xr:uid="{00000000-0005-0000-0000-000012060000}"/>
    <cellStyle name="20% - Accent5 63" xfId="1560" xr:uid="{00000000-0005-0000-0000-000013060000}"/>
    <cellStyle name="20% - Accent5 64" xfId="1561" xr:uid="{00000000-0005-0000-0000-000014060000}"/>
    <cellStyle name="20% - Accent5 65" xfId="1562" xr:uid="{00000000-0005-0000-0000-000015060000}"/>
    <cellStyle name="20% - Accent5 66" xfId="1563" xr:uid="{00000000-0005-0000-0000-000016060000}"/>
    <cellStyle name="20% - Accent5 7" xfId="1564" xr:uid="{00000000-0005-0000-0000-000017060000}"/>
    <cellStyle name="20% - Accent5 7 2" xfId="1565" xr:uid="{00000000-0005-0000-0000-000018060000}"/>
    <cellStyle name="20% - Accent5 7 2 2" xfId="1566" xr:uid="{00000000-0005-0000-0000-000019060000}"/>
    <cellStyle name="20% - Accent5 7 3" xfId="1567" xr:uid="{00000000-0005-0000-0000-00001A060000}"/>
    <cellStyle name="20% - Accent5 7 4" xfId="1568" xr:uid="{00000000-0005-0000-0000-00001B060000}"/>
    <cellStyle name="20% - Accent5 7 5" xfId="1569" xr:uid="{00000000-0005-0000-0000-00001C060000}"/>
    <cellStyle name="20% - Accent5 7 6" xfId="1570" xr:uid="{00000000-0005-0000-0000-00001D060000}"/>
    <cellStyle name="20% - Accent5 7 7" xfId="1571" xr:uid="{00000000-0005-0000-0000-00001E060000}"/>
    <cellStyle name="20% - Accent5 8" xfId="1572" xr:uid="{00000000-0005-0000-0000-00001F060000}"/>
    <cellStyle name="20% - Accent5 8 2" xfId="1573" xr:uid="{00000000-0005-0000-0000-000020060000}"/>
    <cellStyle name="20% - Accent5 8 2 2" xfId="1574" xr:uid="{00000000-0005-0000-0000-000021060000}"/>
    <cellStyle name="20% - Accent5 8 3" xfId="1575" xr:uid="{00000000-0005-0000-0000-000022060000}"/>
    <cellStyle name="20% - Accent5 8 4" xfId="1576" xr:uid="{00000000-0005-0000-0000-000023060000}"/>
    <cellStyle name="20% - Accent5 8 5" xfId="1577" xr:uid="{00000000-0005-0000-0000-000024060000}"/>
    <cellStyle name="20% - Accent5 8 6" xfId="1578" xr:uid="{00000000-0005-0000-0000-000025060000}"/>
    <cellStyle name="20% - Accent5 8 7" xfId="1579" xr:uid="{00000000-0005-0000-0000-000026060000}"/>
    <cellStyle name="20% - Accent5 9" xfId="1580" xr:uid="{00000000-0005-0000-0000-000027060000}"/>
    <cellStyle name="20% - Accent5 9 2" xfId="1581" xr:uid="{00000000-0005-0000-0000-000028060000}"/>
    <cellStyle name="20% - Accent5 9 2 2" xfId="1582" xr:uid="{00000000-0005-0000-0000-000029060000}"/>
    <cellStyle name="20% - Accent5 9 3" xfId="1583" xr:uid="{00000000-0005-0000-0000-00002A060000}"/>
    <cellStyle name="20% - Accent5 9 4" xfId="1584" xr:uid="{00000000-0005-0000-0000-00002B060000}"/>
    <cellStyle name="20% - Accent5 9 5" xfId="1585" xr:uid="{00000000-0005-0000-0000-00002C060000}"/>
    <cellStyle name="20% - Accent5 9 6" xfId="1586" xr:uid="{00000000-0005-0000-0000-00002D060000}"/>
    <cellStyle name="20% - Accent5 9 7" xfId="1587" xr:uid="{00000000-0005-0000-0000-00002E060000}"/>
    <cellStyle name="20% - Accent6 10" xfId="1588" xr:uid="{00000000-0005-0000-0000-00002F060000}"/>
    <cellStyle name="20% - Accent6 10 2" xfId="1589" xr:uid="{00000000-0005-0000-0000-000030060000}"/>
    <cellStyle name="20% - Accent6 10 2 2" xfId="1590" xr:uid="{00000000-0005-0000-0000-000031060000}"/>
    <cellStyle name="20% - Accent6 10 3" xfId="1591" xr:uid="{00000000-0005-0000-0000-000032060000}"/>
    <cellStyle name="20% - Accent6 10 4" xfId="1592" xr:uid="{00000000-0005-0000-0000-000033060000}"/>
    <cellStyle name="20% - Accent6 10 5" xfId="1593" xr:uid="{00000000-0005-0000-0000-000034060000}"/>
    <cellStyle name="20% - Accent6 10 6" xfId="1594" xr:uid="{00000000-0005-0000-0000-000035060000}"/>
    <cellStyle name="20% - Accent6 10 7" xfId="1595" xr:uid="{00000000-0005-0000-0000-000036060000}"/>
    <cellStyle name="20% - Accent6 11" xfId="1596" xr:uid="{00000000-0005-0000-0000-000037060000}"/>
    <cellStyle name="20% - Accent6 11 2" xfId="1597" xr:uid="{00000000-0005-0000-0000-000038060000}"/>
    <cellStyle name="20% - Accent6 11 2 2" xfId="1598" xr:uid="{00000000-0005-0000-0000-000039060000}"/>
    <cellStyle name="20% - Accent6 11 3" xfId="1599" xr:uid="{00000000-0005-0000-0000-00003A060000}"/>
    <cellStyle name="20% - Accent6 11 4" xfId="1600" xr:uid="{00000000-0005-0000-0000-00003B060000}"/>
    <cellStyle name="20% - Accent6 11 5" xfId="1601" xr:uid="{00000000-0005-0000-0000-00003C060000}"/>
    <cellStyle name="20% - Accent6 11 6" xfId="1602" xr:uid="{00000000-0005-0000-0000-00003D060000}"/>
    <cellStyle name="20% - Accent6 11 7" xfId="1603" xr:uid="{00000000-0005-0000-0000-00003E060000}"/>
    <cellStyle name="20% - Accent6 12" xfId="1604" xr:uid="{00000000-0005-0000-0000-00003F060000}"/>
    <cellStyle name="20% - Accent6 12 2" xfId="1605" xr:uid="{00000000-0005-0000-0000-000040060000}"/>
    <cellStyle name="20% - Accent6 12 2 2" xfId="1606" xr:uid="{00000000-0005-0000-0000-000041060000}"/>
    <cellStyle name="20% - Accent6 12 3" xfId="1607" xr:uid="{00000000-0005-0000-0000-000042060000}"/>
    <cellStyle name="20% - Accent6 12 4" xfId="1608" xr:uid="{00000000-0005-0000-0000-000043060000}"/>
    <cellStyle name="20% - Accent6 12 5" xfId="1609" xr:uid="{00000000-0005-0000-0000-000044060000}"/>
    <cellStyle name="20% - Accent6 12 6" xfId="1610" xr:uid="{00000000-0005-0000-0000-000045060000}"/>
    <cellStyle name="20% - Accent6 12 7" xfId="1611" xr:uid="{00000000-0005-0000-0000-000046060000}"/>
    <cellStyle name="20% - Accent6 13" xfId="1612" xr:uid="{00000000-0005-0000-0000-000047060000}"/>
    <cellStyle name="20% - Accent6 13 2" xfId="1613" xr:uid="{00000000-0005-0000-0000-000048060000}"/>
    <cellStyle name="20% - Accent6 13 2 2" xfId="1614" xr:uid="{00000000-0005-0000-0000-000049060000}"/>
    <cellStyle name="20% - Accent6 13 3" xfId="1615" xr:uid="{00000000-0005-0000-0000-00004A060000}"/>
    <cellStyle name="20% - Accent6 13 4" xfId="1616" xr:uid="{00000000-0005-0000-0000-00004B060000}"/>
    <cellStyle name="20% - Accent6 13 5" xfId="1617" xr:uid="{00000000-0005-0000-0000-00004C060000}"/>
    <cellStyle name="20% - Accent6 13 6" xfId="1618" xr:uid="{00000000-0005-0000-0000-00004D060000}"/>
    <cellStyle name="20% - Accent6 13 7" xfId="1619" xr:uid="{00000000-0005-0000-0000-00004E060000}"/>
    <cellStyle name="20% - Accent6 14" xfId="1620" xr:uid="{00000000-0005-0000-0000-00004F060000}"/>
    <cellStyle name="20% - Accent6 14 2" xfId="1621" xr:uid="{00000000-0005-0000-0000-000050060000}"/>
    <cellStyle name="20% - Accent6 14 2 2" xfId="1622" xr:uid="{00000000-0005-0000-0000-000051060000}"/>
    <cellStyle name="20% - Accent6 14 3" xfId="1623" xr:uid="{00000000-0005-0000-0000-000052060000}"/>
    <cellStyle name="20% - Accent6 14 4" xfId="1624" xr:uid="{00000000-0005-0000-0000-000053060000}"/>
    <cellStyle name="20% - Accent6 14 5" xfId="1625" xr:uid="{00000000-0005-0000-0000-000054060000}"/>
    <cellStyle name="20% - Accent6 14 6" xfId="1626" xr:uid="{00000000-0005-0000-0000-000055060000}"/>
    <cellStyle name="20% - Accent6 14 7" xfId="1627" xr:uid="{00000000-0005-0000-0000-000056060000}"/>
    <cellStyle name="20% - Accent6 15" xfId="1628" xr:uid="{00000000-0005-0000-0000-000057060000}"/>
    <cellStyle name="20% - Accent6 15 2" xfId="1629" xr:uid="{00000000-0005-0000-0000-000058060000}"/>
    <cellStyle name="20% - Accent6 15 2 2" xfId="1630" xr:uid="{00000000-0005-0000-0000-000059060000}"/>
    <cellStyle name="20% - Accent6 15 3" xfId="1631" xr:uid="{00000000-0005-0000-0000-00005A060000}"/>
    <cellStyle name="20% - Accent6 15 4" xfId="1632" xr:uid="{00000000-0005-0000-0000-00005B060000}"/>
    <cellStyle name="20% - Accent6 15 5" xfId="1633" xr:uid="{00000000-0005-0000-0000-00005C060000}"/>
    <cellStyle name="20% - Accent6 15 6" xfId="1634" xr:uid="{00000000-0005-0000-0000-00005D060000}"/>
    <cellStyle name="20% - Accent6 15 7" xfId="1635" xr:uid="{00000000-0005-0000-0000-00005E060000}"/>
    <cellStyle name="20% - Accent6 16" xfId="1636" xr:uid="{00000000-0005-0000-0000-00005F060000}"/>
    <cellStyle name="20% - Accent6 16 2" xfId="1637" xr:uid="{00000000-0005-0000-0000-000060060000}"/>
    <cellStyle name="20% - Accent6 16 2 2" xfId="1638" xr:uid="{00000000-0005-0000-0000-000061060000}"/>
    <cellStyle name="20% - Accent6 16 3" xfId="1639" xr:uid="{00000000-0005-0000-0000-000062060000}"/>
    <cellStyle name="20% - Accent6 16 4" xfId="1640" xr:uid="{00000000-0005-0000-0000-000063060000}"/>
    <cellStyle name="20% - Accent6 16 5" xfId="1641" xr:uid="{00000000-0005-0000-0000-000064060000}"/>
    <cellStyle name="20% - Accent6 16 6" xfId="1642" xr:uid="{00000000-0005-0000-0000-000065060000}"/>
    <cellStyle name="20% - Accent6 16 7" xfId="1643" xr:uid="{00000000-0005-0000-0000-000066060000}"/>
    <cellStyle name="20% - Accent6 17" xfId="1644" xr:uid="{00000000-0005-0000-0000-000067060000}"/>
    <cellStyle name="20% - Accent6 17 2" xfId="1645" xr:uid="{00000000-0005-0000-0000-000068060000}"/>
    <cellStyle name="20% - Accent6 17 2 2" xfId="1646" xr:uid="{00000000-0005-0000-0000-000069060000}"/>
    <cellStyle name="20% - Accent6 17 3" xfId="1647" xr:uid="{00000000-0005-0000-0000-00006A060000}"/>
    <cellStyle name="20% - Accent6 17 4" xfId="1648" xr:uid="{00000000-0005-0000-0000-00006B060000}"/>
    <cellStyle name="20% - Accent6 17 5" xfId="1649" xr:uid="{00000000-0005-0000-0000-00006C060000}"/>
    <cellStyle name="20% - Accent6 17 6" xfId="1650" xr:uid="{00000000-0005-0000-0000-00006D060000}"/>
    <cellStyle name="20% - Accent6 17 7" xfId="1651" xr:uid="{00000000-0005-0000-0000-00006E060000}"/>
    <cellStyle name="20% - Accent6 18" xfId="1652" xr:uid="{00000000-0005-0000-0000-00006F060000}"/>
    <cellStyle name="20% - Accent6 18 2" xfId="1653" xr:uid="{00000000-0005-0000-0000-000070060000}"/>
    <cellStyle name="20% - Accent6 18 2 2" xfId="1654" xr:uid="{00000000-0005-0000-0000-000071060000}"/>
    <cellStyle name="20% - Accent6 18 3" xfId="1655" xr:uid="{00000000-0005-0000-0000-000072060000}"/>
    <cellStyle name="20% - Accent6 18 4" xfId="1656" xr:uid="{00000000-0005-0000-0000-000073060000}"/>
    <cellStyle name="20% - Accent6 18 5" xfId="1657" xr:uid="{00000000-0005-0000-0000-000074060000}"/>
    <cellStyle name="20% - Accent6 18 6" xfId="1658" xr:uid="{00000000-0005-0000-0000-000075060000}"/>
    <cellStyle name="20% - Accent6 18 7" xfId="1659" xr:uid="{00000000-0005-0000-0000-000076060000}"/>
    <cellStyle name="20% - Accent6 19" xfId="1660" xr:uid="{00000000-0005-0000-0000-000077060000}"/>
    <cellStyle name="20% - Accent6 19 2" xfId="1661" xr:uid="{00000000-0005-0000-0000-000078060000}"/>
    <cellStyle name="20% - Accent6 19 2 2" xfId="1662" xr:uid="{00000000-0005-0000-0000-000079060000}"/>
    <cellStyle name="20% - Accent6 19 3" xfId="1663" xr:uid="{00000000-0005-0000-0000-00007A060000}"/>
    <cellStyle name="20% - Accent6 19 4" xfId="1664" xr:uid="{00000000-0005-0000-0000-00007B060000}"/>
    <cellStyle name="20% - Accent6 19 5" xfId="1665" xr:uid="{00000000-0005-0000-0000-00007C060000}"/>
    <cellStyle name="20% - Accent6 19 6" xfId="1666" xr:uid="{00000000-0005-0000-0000-00007D060000}"/>
    <cellStyle name="20% - Accent6 19 7" xfId="1667" xr:uid="{00000000-0005-0000-0000-00007E060000}"/>
    <cellStyle name="20% - Accent6 2" xfId="1668" xr:uid="{00000000-0005-0000-0000-00007F060000}"/>
    <cellStyle name="20% - Accent6 2 2" xfId="1669" xr:uid="{00000000-0005-0000-0000-000080060000}"/>
    <cellStyle name="20% - Accent6 2 2 2" xfId="1670" xr:uid="{00000000-0005-0000-0000-000081060000}"/>
    <cellStyle name="20% - Accent6 2 3" xfId="1671" xr:uid="{00000000-0005-0000-0000-000082060000}"/>
    <cellStyle name="20% - Accent6 2 4" xfId="1672" xr:uid="{00000000-0005-0000-0000-000083060000}"/>
    <cellStyle name="20% - Accent6 2 5" xfId="1673" xr:uid="{00000000-0005-0000-0000-000084060000}"/>
    <cellStyle name="20% - Accent6 2 6" xfId="1674" xr:uid="{00000000-0005-0000-0000-000085060000}"/>
    <cellStyle name="20% - Accent6 2 7" xfId="1675" xr:uid="{00000000-0005-0000-0000-000086060000}"/>
    <cellStyle name="20% - Accent6 20" xfId="1676" xr:uid="{00000000-0005-0000-0000-000087060000}"/>
    <cellStyle name="20% - Accent6 20 2" xfId="1677" xr:uid="{00000000-0005-0000-0000-000088060000}"/>
    <cellStyle name="20% - Accent6 20 2 2" xfId="1678" xr:uid="{00000000-0005-0000-0000-000089060000}"/>
    <cellStyle name="20% - Accent6 20 3" xfId="1679" xr:uid="{00000000-0005-0000-0000-00008A060000}"/>
    <cellStyle name="20% - Accent6 20 4" xfId="1680" xr:uid="{00000000-0005-0000-0000-00008B060000}"/>
    <cellStyle name="20% - Accent6 20 5" xfId="1681" xr:uid="{00000000-0005-0000-0000-00008C060000}"/>
    <cellStyle name="20% - Accent6 20 6" xfId="1682" xr:uid="{00000000-0005-0000-0000-00008D060000}"/>
    <cellStyle name="20% - Accent6 20 7" xfId="1683" xr:uid="{00000000-0005-0000-0000-00008E060000}"/>
    <cellStyle name="20% - Accent6 21" xfId="1684" xr:uid="{00000000-0005-0000-0000-00008F060000}"/>
    <cellStyle name="20% - Accent6 21 2" xfId="1685" xr:uid="{00000000-0005-0000-0000-000090060000}"/>
    <cellStyle name="20% - Accent6 21 2 2" xfId="1686" xr:uid="{00000000-0005-0000-0000-000091060000}"/>
    <cellStyle name="20% - Accent6 21 3" xfId="1687" xr:uid="{00000000-0005-0000-0000-000092060000}"/>
    <cellStyle name="20% - Accent6 21 4" xfId="1688" xr:uid="{00000000-0005-0000-0000-000093060000}"/>
    <cellStyle name="20% - Accent6 21 5" xfId="1689" xr:uid="{00000000-0005-0000-0000-000094060000}"/>
    <cellStyle name="20% - Accent6 21 6" xfId="1690" xr:uid="{00000000-0005-0000-0000-000095060000}"/>
    <cellStyle name="20% - Accent6 21 7" xfId="1691" xr:uid="{00000000-0005-0000-0000-000096060000}"/>
    <cellStyle name="20% - Accent6 22" xfId="1692" xr:uid="{00000000-0005-0000-0000-000097060000}"/>
    <cellStyle name="20% - Accent6 22 2" xfId="1693" xr:uid="{00000000-0005-0000-0000-000098060000}"/>
    <cellStyle name="20% - Accent6 22 2 2" xfId="1694" xr:uid="{00000000-0005-0000-0000-000099060000}"/>
    <cellStyle name="20% - Accent6 22 3" xfId="1695" xr:uid="{00000000-0005-0000-0000-00009A060000}"/>
    <cellStyle name="20% - Accent6 22 4" xfId="1696" xr:uid="{00000000-0005-0000-0000-00009B060000}"/>
    <cellStyle name="20% - Accent6 22 5" xfId="1697" xr:uid="{00000000-0005-0000-0000-00009C060000}"/>
    <cellStyle name="20% - Accent6 22 6" xfId="1698" xr:uid="{00000000-0005-0000-0000-00009D060000}"/>
    <cellStyle name="20% - Accent6 22 7" xfId="1699" xr:uid="{00000000-0005-0000-0000-00009E060000}"/>
    <cellStyle name="20% - Accent6 23" xfId="1700" xr:uid="{00000000-0005-0000-0000-00009F060000}"/>
    <cellStyle name="20% - Accent6 23 2" xfId="1701" xr:uid="{00000000-0005-0000-0000-0000A0060000}"/>
    <cellStyle name="20% - Accent6 23 2 2" xfId="1702" xr:uid="{00000000-0005-0000-0000-0000A1060000}"/>
    <cellStyle name="20% - Accent6 23 3" xfId="1703" xr:uid="{00000000-0005-0000-0000-0000A2060000}"/>
    <cellStyle name="20% - Accent6 23 4" xfId="1704" xr:uid="{00000000-0005-0000-0000-0000A3060000}"/>
    <cellStyle name="20% - Accent6 23 5" xfId="1705" xr:uid="{00000000-0005-0000-0000-0000A4060000}"/>
    <cellStyle name="20% - Accent6 23 6" xfId="1706" xr:uid="{00000000-0005-0000-0000-0000A5060000}"/>
    <cellStyle name="20% - Accent6 23 7" xfId="1707" xr:uid="{00000000-0005-0000-0000-0000A6060000}"/>
    <cellStyle name="20% - Accent6 24" xfId="1708" xr:uid="{00000000-0005-0000-0000-0000A7060000}"/>
    <cellStyle name="20% - Accent6 24 2" xfId="1709" xr:uid="{00000000-0005-0000-0000-0000A8060000}"/>
    <cellStyle name="20% - Accent6 24 2 2" xfId="1710" xr:uid="{00000000-0005-0000-0000-0000A9060000}"/>
    <cellStyle name="20% - Accent6 24 3" xfId="1711" xr:uid="{00000000-0005-0000-0000-0000AA060000}"/>
    <cellStyle name="20% - Accent6 24 4" xfId="1712" xr:uid="{00000000-0005-0000-0000-0000AB060000}"/>
    <cellStyle name="20% - Accent6 24 5" xfId="1713" xr:uid="{00000000-0005-0000-0000-0000AC060000}"/>
    <cellStyle name="20% - Accent6 24 6" xfId="1714" xr:uid="{00000000-0005-0000-0000-0000AD060000}"/>
    <cellStyle name="20% - Accent6 24 7" xfId="1715" xr:uid="{00000000-0005-0000-0000-0000AE060000}"/>
    <cellStyle name="20% - Accent6 25" xfId="1716" xr:uid="{00000000-0005-0000-0000-0000AF060000}"/>
    <cellStyle name="20% - Accent6 25 2" xfId="1717" xr:uid="{00000000-0005-0000-0000-0000B0060000}"/>
    <cellStyle name="20% - Accent6 25 2 2" xfId="1718" xr:uid="{00000000-0005-0000-0000-0000B1060000}"/>
    <cellStyle name="20% - Accent6 25 3" xfId="1719" xr:uid="{00000000-0005-0000-0000-0000B2060000}"/>
    <cellStyle name="20% - Accent6 25 4" xfId="1720" xr:uid="{00000000-0005-0000-0000-0000B3060000}"/>
    <cellStyle name="20% - Accent6 25 5" xfId="1721" xr:uid="{00000000-0005-0000-0000-0000B4060000}"/>
    <cellStyle name="20% - Accent6 25 6" xfId="1722" xr:uid="{00000000-0005-0000-0000-0000B5060000}"/>
    <cellStyle name="20% - Accent6 25 7" xfId="1723" xr:uid="{00000000-0005-0000-0000-0000B6060000}"/>
    <cellStyle name="20% - Accent6 26" xfId="1724" xr:uid="{00000000-0005-0000-0000-0000B7060000}"/>
    <cellStyle name="20% - Accent6 26 2" xfId="1725" xr:uid="{00000000-0005-0000-0000-0000B8060000}"/>
    <cellStyle name="20% - Accent6 26 2 2" xfId="1726" xr:uid="{00000000-0005-0000-0000-0000B9060000}"/>
    <cellStyle name="20% - Accent6 26 3" xfId="1727" xr:uid="{00000000-0005-0000-0000-0000BA060000}"/>
    <cellStyle name="20% - Accent6 26 4" xfId="1728" xr:uid="{00000000-0005-0000-0000-0000BB060000}"/>
    <cellStyle name="20% - Accent6 26 5" xfId="1729" xr:uid="{00000000-0005-0000-0000-0000BC060000}"/>
    <cellStyle name="20% - Accent6 26 6" xfId="1730" xr:uid="{00000000-0005-0000-0000-0000BD060000}"/>
    <cellStyle name="20% - Accent6 26 7" xfId="1731" xr:uid="{00000000-0005-0000-0000-0000BE060000}"/>
    <cellStyle name="20% - Accent6 27" xfId="1732" xr:uid="{00000000-0005-0000-0000-0000BF060000}"/>
    <cellStyle name="20% - Accent6 27 2" xfId="1733" xr:uid="{00000000-0005-0000-0000-0000C0060000}"/>
    <cellStyle name="20% - Accent6 27 2 2" xfId="1734" xr:uid="{00000000-0005-0000-0000-0000C1060000}"/>
    <cellStyle name="20% - Accent6 27 3" xfId="1735" xr:uid="{00000000-0005-0000-0000-0000C2060000}"/>
    <cellStyle name="20% - Accent6 27 4" xfId="1736" xr:uid="{00000000-0005-0000-0000-0000C3060000}"/>
    <cellStyle name="20% - Accent6 27 5" xfId="1737" xr:uid="{00000000-0005-0000-0000-0000C4060000}"/>
    <cellStyle name="20% - Accent6 27 6" xfId="1738" xr:uid="{00000000-0005-0000-0000-0000C5060000}"/>
    <cellStyle name="20% - Accent6 27 7" xfId="1739" xr:uid="{00000000-0005-0000-0000-0000C6060000}"/>
    <cellStyle name="20% - Accent6 28" xfId="1740" xr:uid="{00000000-0005-0000-0000-0000C7060000}"/>
    <cellStyle name="20% - Accent6 28 2" xfId="1741" xr:uid="{00000000-0005-0000-0000-0000C8060000}"/>
    <cellStyle name="20% - Accent6 28 2 2" xfId="1742" xr:uid="{00000000-0005-0000-0000-0000C9060000}"/>
    <cellStyle name="20% - Accent6 28 3" xfId="1743" xr:uid="{00000000-0005-0000-0000-0000CA060000}"/>
    <cellStyle name="20% - Accent6 28 4" xfId="1744" xr:uid="{00000000-0005-0000-0000-0000CB060000}"/>
    <cellStyle name="20% - Accent6 28 5" xfId="1745" xr:uid="{00000000-0005-0000-0000-0000CC060000}"/>
    <cellStyle name="20% - Accent6 28 6" xfId="1746" xr:uid="{00000000-0005-0000-0000-0000CD060000}"/>
    <cellStyle name="20% - Accent6 28 7" xfId="1747" xr:uid="{00000000-0005-0000-0000-0000CE060000}"/>
    <cellStyle name="20% - Accent6 29" xfId="1748" xr:uid="{00000000-0005-0000-0000-0000CF060000}"/>
    <cellStyle name="20% - Accent6 29 2" xfId="1749" xr:uid="{00000000-0005-0000-0000-0000D0060000}"/>
    <cellStyle name="20% - Accent6 29 2 2" xfId="1750" xr:uid="{00000000-0005-0000-0000-0000D1060000}"/>
    <cellStyle name="20% - Accent6 29 3" xfId="1751" xr:uid="{00000000-0005-0000-0000-0000D2060000}"/>
    <cellStyle name="20% - Accent6 29 4" xfId="1752" xr:uid="{00000000-0005-0000-0000-0000D3060000}"/>
    <cellStyle name="20% - Accent6 29 5" xfId="1753" xr:uid="{00000000-0005-0000-0000-0000D4060000}"/>
    <cellStyle name="20% - Accent6 29 6" xfId="1754" xr:uid="{00000000-0005-0000-0000-0000D5060000}"/>
    <cellStyle name="20% - Accent6 29 7" xfId="1755" xr:uid="{00000000-0005-0000-0000-0000D6060000}"/>
    <cellStyle name="20% - Accent6 3" xfId="1756" xr:uid="{00000000-0005-0000-0000-0000D7060000}"/>
    <cellStyle name="20% - Accent6 3 2" xfId="1757" xr:uid="{00000000-0005-0000-0000-0000D8060000}"/>
    <cellStyle name="20% - Accent6 3 2 2" xfId="1758" xr:uid="{00000000-0005-0000-0000-0000D9060000}"/>
    <cellStyle name="20% - Accent6 3 3" xfId="1759" xr:uid="{00000000-0005-0000-0000-0000DA060000}"/>
    <cellStyle name="20% - Accent6 3 4" xfId="1760" xr:uid="{00000000-0005-0000-0000-0000DB060000}"/>
    <cellStyle name="20% - Accent6 3 5" xfId="1761" xr:uid="{00000000-0005-0000-0000-0000DC060000}"/>
    <cellStyle name="20% - Accent6 3 6" xfId="1762" xr:uid="{00000000-0005-0000-0000-0000DD060000}"/>
    <cellStyle name="20% - Accent6 3 7" xfId="1763" xr:uid="{00000000-0005-0000-0000-0000DE060000}"/>
    <cellStyle name="20% - Accent6 30" xfId="1764" xr:uid="{00000000-0005-0000-0000-0000DF060000}"/>
    <cellStyle name="20% - Accent6 30 2" xfId="1765" xr:uid="{00000000-0005-0000-0000-0000E0060000}"/>
    <cellStyle name="20% - Accent6 30 2 2" xfId="1766" xr:uid="{00000000-0005-0000-0000-0000E1060000}"/>
    <cellStyle name="20% - Accent6 30 3" xfId="1767" xr:uid="{00000000-0005-0000-0000-0000E2060000}"/>
    <cellStyle name="20% - Accent6 30 4" xfId="1768" xr:uid="{00000000-0005-0000-0000-0000E3060000}"/>
    <cellStyle name="20% - Accent6 30 5" xfId="1769" xr:uid="{00000000-0005-0000-0000-0000E4060000}"/>
    <cellStyle name="20% - Accent6 30 6" xfId="1770" xr:uid="{00000000-0005-0000-0000-0000E5060000}"/>
    <cellStyle name="20% - Accent6 30 7" xfId="1771" xr:uid="{00000000-0005-0000-0000-0000E6060000}"/>
    <cellStyle name="20% - Accent6 31" xfId="1772" xr:uid="{00000000-0005-0000-0000-0000E7060000}"/>
    <cellStyle name="20% - Accent6 31 2" xfId="1773" xr:uid="{00000000-0005-0000-0000-0000E8060000}"/>
    <cellStyle name="20% - Accent6 31 2 2" xfId="1774" xr:uid="{00000000-0005-0000-0000-0000E9060000}"/>
    <cellStyle name="20% - Accent6 31 3" xfId="1775" xr:uid="{00000000-0005-0000-0000-0000EA060000}"/>
    <cellStyle name="20% - Accent6 31 4" xfId="1776" xr:uid="{00000000-0005-0000-0000-0000EB060000}"/>
    <cellStyle name="20% - Accent6 31 5" xfId="1777" xr:uid="{00000000-0005-0000-0000-0000EC060000}"/>
    <cellStyle name="20% - Accent6 31 6" xfId="1778" xr:uid="{00000000-0005-0000-0000-0000ED060000}"/>
    <cellStyle name="20% - Accent6 31 7" xfId="1779" xr:uid="{00000000-0005-0000-0000-0000EE060000}"/>
    <cellStyle name="20% - Accent6 32" xfId="1780" xr:uid="{00000000-0005-0000-0000-0000EF060000}"/>
    <cellStyle name="20% - Accent6 32 2" xfId="1781" xr:uid="{00000000-0005-0000-0000-0000F0060000}"/>
    <cellStyle name="20% - Accent6 32 2 2" xfId="1782" xr:uid="{00000000-0005-0000-0000-0000F1060000}"/>
    <cellStyle name="20% - Accent6 32 3" xfId="1783" xr:uid="{00000000-0005-0000-0000-0000F2060000}"/>
    <cellStyle name="20% - Accent6 32 4" xfId="1784" xr:uid="{00000000-0005-0000-0000-0000F3060000}"/>
    <cellStyle name="20% - Accent6 32 5" xfId="1785" xr:uid="{00000000-0005-0000-0000-0000F4060000}"/>
    <cellStyle name="20% - Accent6 32 6" xfId="1786" xr:uid="{00000000-0005-0000-0000-0000F5060000}"/>
    <cellStyle name="20% - Accent6 32 7" xfId="1787" xr:uid="{00000000-0005-0000-0000-0000F6060000}"/>
    <cellStyle name="20% - Accent6 33" xfId="1788" xr:uid="{00000000-0005-0000-0000-0000F7060000}"/>
    <cellStyle name="20% - Accent6 33 2" xfId="1789" xr:uid="{00000000-0005-0000-0000-0000F8060000}"/>
    <cellStyle name="20% - Accent6 33 2 2" xfId="1790" xr:uid="{00000000-0005-0000-0000-0000F9060000}"/>
    <cellStyle name="20% - Accent6 33 3" xfId="1791" xr:uid="{00000000-0005-0000-0000-0000FA060000}"/>
    <cellStyle name="20% - Accent6 33 4" xfId="1792" xr:uid="{00000000-0005-0000-0000-0000FB060000}"/>
    <cellStyle name="20% - Accent6 33 5" xfId="1793" xr:uid="{00000000-0005-0000-0000-0000FC060000}"/>
    <cellStyle name="20% - Accent6 33 6" xfId="1794" xr:uid="{00000000-0005-0000-0000-0000FD060000}"/>
    <cellStyle name="20% - Accent6 33 7" xfId="1795" xr:uid="{00000000-0005-0000-0000-0000FE060000}"/>
    <cellStyle name="20% - Accent6 34" xfId="1796" xr:uid="{00000000-0005-0000-0000-0000FF060000}"/>
    <cellStyle name="20% - Accent6 34 2" xfId="1797" xr:uid="{00000000-0005-0000-0000-000000070000}"/>
    <cellStyle name="20% - Accent6 34 2 2" xfId="1798" xr:uid="{00000000-0005-0000-0000-000001070000}"/>
    <cellStyle name="20% - Accent6 34 3" xfId="1799" xr:uid="{00000000-0005-0000-0000-000002070000}"/>
    <cellStyle name="20% - Accent6 34 4" xfId="1800" xr:uid="{00000000-0005-0000-0000-000003070000}"/>
    <cellStyle name="20% - Accent6 34 5" xfId="1801" xr:uid="{00000000-0005-0000-0000-000004070000}"/>
    <cellStyle name="20% - Accent6 34 6" xfId="1802" xr:uid="{00000000-0005-0000-0000-000005070000}"/>
    <cellStyle name="20% - Accent6 34 7" xfId="1803" xr:uid="{00000000-0005-0000-0000-000006070000}"/>
    <cellStyle name="20% - Accent6 35" xfId="1804" xr:uid="{00000000-0005-0000-0000-000007070000}"/>
    <cellStyle name="20% - Accent6 35 2" xfId="1805" xr:uid="{00000000-0005-0000-0000-000008070000}"/>
    <cellStyle name="20% - Accent6 35 2 2" xfId="1806" xr:uid="{00000000-0005-0000-0000-000009070000}"/>
    <cellStyle name="20% - Accent6 35 3" xfId="1807" xr:uid="{00000000-0005-0000-0000-00000A070000}"/>
    <cellStyle name="20% - Accent6 35 4" xfId="1808" xr:uid="{00000000-0005-0000-0000-00000B070000}"/>
    <cellStyle name="20% - Accent6 35 5" xfId="1809" xr:uid="{00000000-0005-0000-0000-00000C070000}"/>
    <cellStyle name="20% - Accent6 35 6" xfId="1810" xr:uid="{00000000-0005-0000-0000-00000D070000}"/>
    <cellStyle name="20% - Accent6 35 7" xfId="1811" xr:uid="{00000000-0005-0000-0000-00000E070000}"/>
    <cellStyle name="20% - Accent6 36" xfId="1812" xr:uid="{00000000-0005-0000-0000-00000F070000}"/>
    <cellStyle name="20% - Accent6 36 2" xfId="1813" xr:uid="{00000000-0005-0000-0000-000010070000}"/>
    <cellStyle name="20% - Accent6 36 2 2" xfId="1814" xr:uid="{00000000-0005-0000-0000-000011070000}"/>
    <cellStyle name="20% - Accent6 36 3" xfId="1815" xr:uid="{00000000-0005-0000-0000-000012070000}"/>
    <cellStyle name="20% - Accent6 36 4" xfId="1816" xr:uid="{00000000-0005-0000-0000-000013070000}"/>
    <cellStyle name="20% - Accent6 36 5" xfId="1817" xr:uid="{00000000-0005-0000-0000-000014070000}"/>
    <cellStyle name="20% - Accent6 36 6" xfId="1818" xr:uid="{00000000-0005-0000-0000-000015070000}"/>
    <cellStyle name="20% - Accent6 36 7" xfId="1819" xr:uid="{00000000-0005-0000-0000-000016070000}"/>
    <cellStyle name="20% - Accent6 37" xfId="1820" xr:uid="{00000000-0005-0000-0000-000017070000}"/>
    <cellStyle name="20% - Accent6 37 2" xfId="1821" xr:uid="{00000000-0005-0000-0000-000018070000}"/>
    <cellStyle name="20% - Accent6 37 3" xfId="1822" xr:uid="{00000000-0005-0000-0000-000019070000}"/>
    <cellStyle name="20% - Accent6 38" xfId="1823" xr:uid="{00000000-0005-0000-0000-00001A070000}"/>
    <cellStyle name="20% - Accent6 39" xfId="1824" xr:uid="{00000000-0005-0000-0000-00001B070000}"/>
    <cellStyle name="20% - Accent6 4" xfId="1825" xr:uid="{00000000-0005-0000-0000-00001C070000}"/>
    <cellStyle name="20% - Accent6 4 2" xfId="1826" xr:uid="{00000000-0005-0000-0000-00001D070000}"/>
    <cellStyle name="20% - Accent6 4 2 2" xfId="1827" xr:uid="{00000000-0005-0000-0000-00001E070000}"/>
    <cellStyle name="20% - Accent6 4 3" xfId="1828" xr:uid="{00000000-0005-0000-0000-00001F070000}"/>
    <cellStyle name="20% - Accent6 4 4" xfId="1829" xr:uid="{00000000-0005-0000-0000-000020070000}"/>
    <cellStyle name="20% - Accent6 4 5" xfId="1830" xr:uid="{00000000-0005-0000-0000-000021070000}"/>
    <cellStyle name="20% - Accent6 4 6" xfId="1831" xr:uid="{00000000-0005-0000-0000-000022070000}"/>
    <cellStyle name="20% - Accent6 4 7" xfId="1832" xr:uid="{00000000-0005-0000-0000-000023070000}"/>
    <cellStyle name="20% - Accent6 40" xfId="1833" xr:uid="{00000000-0005-0000-0000-000024070000}"/>
    <cellStyle name="20% - Accent6 41" xfId="1834" xr:uid="{00000000-0005-0000-0000-000025070000}"/>
    <cellStyle name="20% - Accent6 42" xfId="1835" xr:uid="{00000000-0005-0000-0000-000026070000}"/>
    <cellStyle name="20% - Accent6 43" xfId="1836" xr:uid="{00000000-0005-0000-0000-000027070000}"/>
    <cellStyle name="20% - Accent6 44" xfId="1837" xr:uid="{00000000-0005-0000-0000-000028070000}"/>
    <cellStyle name="20% - Accent6 45" xfId="1838" xr:uid="{00000000-0005-0000-0000-000029070000}"/>
    <cellStyle name="20% - Accent6 46" xfId="1839" xr:uid="{00000000-0005-0000-0000-00002A070000}"/>
    <cellStyle name="20% - Accent6 47" xfId="1840" xr:uid="{00000000-0005-0000-0000-00002B070000}"/>
    <cellStyle name="20% - Accent6 48" xfId="1841" xr:uid="{00000000-0005-0000-0000-00002C070000}"/>
    <cellStyle name="20% - Accent6 49" xfId="1842" xr:uid="{00000000-0005-0000-0000-00002D070000}"/>
    <cellStyle name="20% - Accent6 5" xfId="1843" xr:uid="{00000000-0005-0000-0000-00002E070000}"/>
    <cellStyle name="20% - Accent6 5 2" xfId="1844" xr:uid="{00000000-0005-0000-0000-00002F070000}"/>
    <cellStyle name="20% - Accent6 5 2 2" xfId="1845" xr:uid="{00000000-0005-0000-0000-000030070000}"/>
    <cellStyle name="20% - Accent6 5 3" xfId="1846" xr:uid="{00000000-0005-0000-0000-000031070000}"/>
    <cellStyle name="20% - Accent6 5 4" xfId="1847" xr:uid="{00000000-0005-0000-0000-000032070000}"/>
    <cellStyle name="20% - Accent6 5 5" xfId="1848" xr:uid="{00000000-0005-0000-0000-000033070000}"/>
    <cellStyle name="20% - Accent6 5 6" xfId="1849" xr:uid="{00000000-0005-0000-0000-000034070000}"/>
    <cellStyle name="20% - Accent6 5 7" xfId="1850" xr:uid="{00000000-0005-0000-0000-000035070000}"/>
    <cellStyle name="20% - Accent6 50" xfId="1851" xr:uid="{00000000-0005-0000-0000-000036070000}"/>
    <cellStyle name="20% - Accent6 51" xfId="1852" xr:uid="{00000000-0005-0000-0000-000037070000}"/>
    <cellStyle name="20% - Accent6 52" xfId="1853" xr:uid="{00000000-0005-0000-0000-000038070000}"/>
    <cellStyle name="20% - Accent6 53" xfId="1854" xr:uid="{00000000-0005-0000-0000-000039070000}"/>
    <cellStyle name="20% - Accent6 54" xfId="1855" xr:uid="{00000000-0005-0000-0000-00003A070000}"/>
    <cellStyle name="20% - Accent6 55" xfId="1856" xr:uid="{00000000-0005-0000-0000-00003B070000}"/>
    <cellStyle name="20% - Accent6 56" xfId="1857" xr:uid="{00000000-0005-0000-0000-00003C070000}"/>
    <cellStyle name="20% - Accent6 57" xfId="1858" xr:uid="{00000000-0005-0000-0000-00003D070000}"/>
    <cellStyle name="20% - Accent6 58" xfId="1859" xr:uid="{00000000-0005-0000-0000-00003E070000}"/>
    <cellStyle name="20% - Accent6 59" xfId="1860" xr:uid="{00000000-0005-0000-0000-00003F070000}"/>
    <cellStyle name="20% - Accent6 6" xfId="1861" xr:uid="{00000000-0005-0000-0000-000040070000}"/>
    <cellStyle name="20% - Accent6 6 2" xfId="1862" xr:uid="{00000000-0005-0000-0000-000041070000}"/>
    <cellStyle name="20% - Accent6 6 2 2" xfId="1863" xr:uid="{00000000-0005-0000-0000-000042070000}"/>
    <cellStyle name="20% - Accent6 6 3" xfId="1864" xr:uid="{00000000-0005-0000-0000-000043070000}"/>
    <cellStyle name="20% - Accent6 6 4" xfId="1865" xr:uid="{00000000-0005-0000-0000-000044070000}"/>
    <cellStyle name="20% - Accent6 6 5" xfId="1866" xr:uid="{00000000-0005-0000-0000-000045070000}"/>
    <cellStyle name="20% - Accent6 6 6" xfId="1867" xr:uid="{00000000-0005-0000-0000-000046070000}"/>
    <cellStyle name="20% - Accent6 6 7" xfId="1868" xr:uid="{00000000-0005-0000-0000-000047070000}"/>
    <cellStyle name="20% - Accent6 60" xfId="1869" xr:uid="{00000000-0005-0000-0000-000048070000}"/>
    <cellStyle name="20% - Accent6 61" xfId="1870" xr:uid="{00000000-0005-0000-0000-000049070000}"/>
    <cellStyle name="20% - Accent6 62" xfId="1871" xr:uid="{00000000-0005-0000-0000-00004A070000}"/>
    <cellStyle name="20% - Accent6 63" xfId="1872" xr:uid="{00000000-0005-0000-0000-00004B070000}"/>
    <cellStyle name="20% - Accent6 64" xfId="1873" xr:uid="{00000000-0005-0000-0000-00004C070000}"/>
    <cellStyle name="20% - Accent6 65" xfId="1874" xr:uid="{00000000-0005-0000-0000-00004D070000}"/>
    <cellStyle name="20% - Accent6 66" xfId="1875" xr:uid="{00000000-0005-0000-0000-00004E070000}"/>
    <cellStyle name="20% - Accent6 7" xfId="1876" xr:uid="{00000000-0005-0000-0000-00004F070000}"/>
    <cellStyle name="20% - Accent6 7 2" xfId="1877" xr:uid="{00000000-0005-0000-0000-000050070000}"/>
    <cellStyle name="20% - Accent6 7 2 2" xfId="1878" xr:uid="{00000000-0005-0000-0000-000051070000}"/>
    <cellStyle name="20% - Accent6 7 3" xfId="1879" xr:uid="{00000000-0005-0000-0000-000052070000}"/>
    <cellStyle name="20% - Accent6 7 4" xfId="1880" xr:uid="{00000000-0005-0000-0000-000053070000}"/>
    <cellStyle name="20% - Accent6 7 5" xfId="1881" xr:uid="{00000000-0005-0000-0000-000054070000}"/>
    <cellStyle name="20% - Accent6 7 6" xfId="1882" xr:uid="{00000000-0005-0000-0000-000055070000}"/>
    <cellStyle name="20% - Accent6 7 7" xfId="1883" xr:uid="{00000000-0005-0000-0000-000056070000}"/>
    <cellStyle name="20% - Accent6 8" xfId="1884" xr:uid="{00000000-0005-0000-0000-000057070000}"/>
    <cellStyle name="20% - Accent6 8 2" xfId="1885" xr:uid="{00000000-0005-0000-0000-000058070000}"/>
    <cellStyle name="20% - Accent6 8 2 2" xfId="1886" xr:uid="{00000000-0005-0000-0000-000059070000}"/>
    <cellStyle name="20% - Accent6 8 3" xfId="1887" xr:uid="{00000000-0005-0000-0000-00005A070000}"/>
    <cellStyle name="20% - Accent6 8 4" xfId="1888" xr:uid="{00000000-0005-0000-0000-00005B070000}"/>
    <cellStyle name="20% - Accent6 8 5" xfId="1889" xr:uid="{00000000-0005-0000-0000-00005C070000}"/>
    <cellStyle name="20% - Accent6 8 6" xfId="1890" xr:uid="{00000000-0005-0000-0000-00005D070000}"/>
    <cellStyle name="20% - Accent6 8 7" xfId="1891" xr:uid="{00000000-0005-0000-0000-00005E070000}"/>
    <cellStyle name="20% - Accent6 9" xfId="1892" xr:uid="{00000000-0005-0000-0000-00005F070000}"/>
    <cellStyle name="20% - Accent6 9 2" xfId="1893" xr:uid="{00000000-0005-0000-0000-000060070000}"/>
    <cellStyle name="20% - Accent6 9 2 2" xfId="1894" xr:uid="{00000000-0005-0000-0000-000061070000}"/>
    <cellStyle name="20% - Accent6 9 3" xfId="1895" xr:uid="{00000000-0005-0000-0000-000062070000}"/>
    <cellStyle name="20% - Accent6 9 4" xfId="1896" xr:uid="{00000000-0005-0000-0000-000063070000}"/>
    <cellStyle name="20% - Accent6 9 5" xfId="1897" xr:uid="{00000000-0005-0000-0000-000064070000}"/>
    <cellStyle name="20% - Accent6 9 6" xfId="1898" xr:uid="{00000000-0005-0000-0000-000065070000}"/>
    <cellStyle name="20% - Accent6 9 7" xfId="1899" xr:uid="{00000000-0005-0000-0000-000066070000}"/>
    <cellStyle name="20% - Akzent1" xfId="1900" xr:uid="{00000000-0005-0000-0000-000067070000}"/>
    <cellStyle name="20% - Akzent1 2" xfId="1901" xr:uid="{00000000-0005-0000-0000-000068070000}"/>
    <cellStyle name="20% - Akzent1 3" xfId="1902" xr:uid="{00000000-0005-0000-0000-000069070000}"/>
    <cellStyle name="20% - Akzent1 4" xfId="1903" xr:uid="{00000000-0005-0000-0000-00006A070000}"/>
    <cellStyle name="20% - Akzent1 5" xfId="1904" xr:uid="{00000000-0005-0000-0000-00006B070000}"/>
    <cellStyle name="20% - Akzent1 6" xfId="1905" xr:uid="{00000000-0005-0000-0000-00006C070000}"/>
    <cellStyle name="20% - Akzent1 7" xfId="1906" xr:uid="{00000000-0005-0000-0000-00006D070000}"/>
    <cellStyle name="20% - Akzent2" xfId="1907" xr:uid="{00000000-0005-0000-0000-00006E070000}"/>
    <cellStyle name="20% - Akzent2 2" xfId="1908" xr:uid="{00000000-0005-0000-0000-00006F070000}"/>
    <cellStyle name="20% - Akzent2 3" xfId="1909" xr:uid="{00000000-0005-0000-0000-000070070000}"/>
    <cellStyle name="20% - Akzent2 4" xfId="1910" xr:uid="{00000000-0005-0000-0000-000071070000}"/>
    <cellStyle name="20% - Akzent2 5" xfId="1911" xr:uid="{00000000-0005-0000-0000-000072070000}"/>
    <cellStyle name="20% - Akzent2 6" xfId="1912" xr:uid="{00000000-0005-0000-0000-000073070000}"/>
    <cellStyle name="20% - Akzent2 7" xfId="1913" xr:uid="{00000000-0005-0000-0000-000074070000}"/>
    <cellStyle name="20% - Akzent3" xfId="1914" xr:uid="{00000000-0005-0000-0000-000075070000}"/>
    <cellStyle name="20% - Akzent3 2" xfId="1915" xr:uid="{00000000-0005-0000-0000-000076070000}"/>
    <cellStyle name="20% - Akzent3 3" xfId="1916" xr:uid="{00000000-0005-0000-0000-000077070000}"/>
    <cellStyle name="20% - Akzent3 4" xfId="1917" xr:uid="{00000000-0005-0000-0000-000078070000}"/>
    <cellStyle name="20% - Akzent3 5" xfId="1918" xr:uid="{00000000-0005-0000-0000-000079070000}"/>
    <cellStyle name="20% - Akzent3 6" xfId="1919" xr:uid="{00000000-0005-0000-0000-00007A070000}"/>
    <cellStyle name="20% - Akzent3 7" xfId="1920" xr:uid="{00000000-0005-0000-0000-00007B070000}"/>
    <cellStyle name="20% - Akzent4" xfId="1921" xr:uid="{00000000-0005-0000-0000-00007C070000}"/>
    <cellStyle name="20% - Akzent4 2" xfId="1922" xr:uid="{00000000-0005-0000-0000-00007D070000}"/>
    <cellStyle name="20% - Akzent4 3" xfId="1923" xr:uid="{00000000-0005-0000-0000-00007E070000}"/>
    <cellStyle name="20% - Akzent4 4" xfId="1924" xr:uid="{00000000-0005-0000-0000-00007F070000}"/>
    <cellStyle name="20% - Akzent4 5" xfId="1925" xr:uid="{00000000-0005-0000-0000-000080070000}"/>
    <cellStyle name="20% - Akzent4 6" xfId="1926" xr:uid="{00000000-0005-0000-0000-000081070000}"/>
    <cellStyle name="20% - Akzent4 7" xfId="1927" xr:uid="{00000000-0005-0000-0000-000082070000}"/>
    <cellStyle name="20% - Akzent5" xfId="1928" xr:uid="{00000000-0005-0000-0000-000083070000}"/>
    <cellStyle name="20% - Akzent5 2" xfId="1929" xr:uid="{00000000-0005-0000-0000-000084070000}"/>
    <cellStyle name="20% - Akzent5 3" xfId="1930" xr:uid="{00000000-0005-0000-0000-000085070000}"/>
    <cellStyle name="20% - Akzent5 4" xfId="1931" xr:uid="{00000000-0005-0000-0000-000086070000}"/>
    <cellStyle name="20% - Akzent5 5" xfId="1932" xr:uid="{00000000-0005-0000-0000-000087070000}"/>
    <cellStyle name="20% - Akzent5 6" xfId="1933" xr:uid="{00000000-0005-0000-0000-000088070000}"/>
    <cellStyle name="20% - Akzent5 7" xfId="1934" xr:uid="{00000000-0005-0000-0000-000089070000}"/>
    <cellStyle name="20% - Akzent6" xfId="1935" xr:uid="{00000000-0005-0000-0000-00008A070000}"/>
    <cellStyle name="20% - Akzent6 2" xfId="1936" xr:uid="{00000000-0005-0000-0000-00008B070000}"/>
    <cellStyle name="20% - Akzent6 3" xfId="1937" xr:uid="{00000000-0005-0000-0000-00008C070000}"/>
    <cellStyle name="20% - Akzent6 4" xfId="1938" xr:uid="{00000000-0005-0000-0000-00008D070000}"/>
    <cellStyle name="20% - Akzent6 5" xfId="1939" xr:uid="{00000000-0005-0000-0000-00008E070000}"/>
    <cellStyle name="20% - Akzent6 6" xfId="1940" xr:uid="{00000000-0005-0000-0000-00008F070000}"/>
    <cellStyle name="20% - Akzent6 7" xfId="1941" xr:uid="{00000000-0005-0000-0000-000090070000}"/>
    <cellStyle name="20% - Colore 1 2" xfId="1942" xr:uid="{00000000-0005-0000-0000-000091070000}"/>
    <cellStyle name="20% - Colore 1 2 10" xfId="1943" xr:uid="{00000000-0005-0000-0000-000092070000}"/>
    <cellStyle name="20% - Colore 1 2 11" xfId="1944" xr:uid="{00000000-0005-0000-0000-000093070000}"/>
    <cellStyle name="20% - Colore 1 2 12" xfId="1945" xr:uid="{00000000-0005-0000-0000-000094070000}"/>
    <cellStyle name="20% - Colore 1 2 13" xfId="1946" xr:uid="{00000000-0005-0000-0000-000095070000}"/>
    <cellStyle name="20% - Colore 1 2 2" xfId="1947" xr:uid="{00000000-0005-0000-0000-000096070000}"/>
    <cellStyle name="20% - Colore 1 2 3" xfId="1948" xr:uid="{00000000-0005-0000-0000-000097070000}"/>
    <cellStyle name="20% - Colore 1 2 4" xfId="1949" xr:uid="{00000000-0005-0000-0000-000098070000}"/>
    <cellStyle name="20% - Colore 1 2 5" xfId="1950" xr:uid="{00000000-0005-0000-0000-000099070000}"/>
    <cellStyle name="20% - Colore 1 2 6" xfId="1951" xr:uid="{00000000-0005-0000-0000-00009A070000}"/>
    <cellStyle name="20% - Colore 1 2 7" xfId="1952" xr:uid="{00000000-0005-0000-0000-00009B070000}"/>
    <cellStyle name="20% - Colore 1 2 8" xfId="1953" xr:uid="{00000000-0005-0000-0000-00009C070000}"/>
    <cellStyle name="20% - Colore 1 2 9" xfId="1954" xr:uid="{00000000-0005-0000-0000-00009D070000}"/>
    <cellStyle name="20% - Colore 1 3" xfId="1955" xr:uid="{00000000-0005-0000-0000-00009E070000}"/>
    <cellStyle name="20% - Colore 1 3 10" xfId="1956" xr:uid="{00000000-0005-0000-0000-00009F070000}"/>
    <cellStyle name="20% - Colore 1 3 11" xfId="1957" xr:uid="{00000000-0005-0000-0000-0000A0070000}"/>
    <cellStyle name="20% - Colore 1 3 12" xfId="1958" xr:uid="{00000000-0005-0000-0000-0000A1070000}"/>
    <cellStyle name="20% - Colore 1 3 13" xfId="1959" xr:uid="{00000000-0005-0000-0000-0000A2070000}"/>
    <cellStyle name="20% - Colore 1 3 2" xfId="1960" xr:uid="{00000000-0005-0000-0000-0000A3070000}"/>
    <cellStyle name="20% - Colore 1 3 3" xfId="1961" xr:uid="{00000000-0005-0000-0000-0000A4070000}"/>
    <cellStyle name="20% - Colore 1 3 4" xfId="1962" xr:uid="{00000000-0005-0000-0000-0000A5070000}"/>
    <cellStyle name="20% - Colore 1 3 5" xfId="1963" xr:uid="{00000000-0005-0000-0000-0000A6070000}"/>
    <cellStyle name="20% - Colore 1 3 6" xfId="1964" xr:uid="{00000000-0005-0000-0000-0000A7070000}"/>
    <cellStyle name="20% - Colore 1 3 7" xfId="1965" xr:uid="{00000000-0005-0000-0000-0000A8070000}"/>
    <cellStyle name="20% - Colore 1 3 8" xfId="1966" xr:uid="{00000000-0005-0000-0000-0000A9070000}"/>
    <cellStyle name="20% - Colore 1 3 9" xfId="1967" xr:uid="{00000000-0005-0000-0000-0000AA070000}"/>
    <cellStyle name="20% - Colore 1 4" xfId="1968" xr:uid="{00000000-0005-0000-0000-0000AB070000}"/>
    <cellStyle name="20% - Colore 1 4 10" xfId="1969" xr:uid="{00000000-0005-0000-0000-0000AC070000}"/>
    <cellStyle name="20% - Colore 1 4 11" xfId="1970" xr:uid="{00000000-0005-0000-0000-0000AD070000}"/>
    <cellStyle name="20% - Colore 1 4 12" xfId="1971" xr:uid="{00000000-0005-0000-0000-0000AE070000}"/>
    <cellStyle name="20% - Colore 1 4 13" xfId="1972" xr:uid="{00000000-0005-0000-0000-0000AF070000}"/>
    <cellStyle name="20% - Colore 1 4 2" xfId="1973" xr:uid="{00000000-0005-0000-0000-0000B0070000}"/>
    <cellStyle name="20% - Colore 1 4 3" xfId="1974" xr:uid="{00000000-0005-0000-0000-0000B1070000}"/>
    <cellStyle name="20% - Colore 1 4 4" xfId="1975" xr:uid="{00000000-0005-0000-0000-0000B2070000}"/>
    <cellStyle name="20% - Colore 1 4 5" xfId="1976" xr:uid="{00000000-0005-0000-0000-0000B3070000}"/>
    <cellStyle name="20% - Colore 1 4 6" xfId="1977" xr:uid="{00000000-0005-0000-0000-0000B4070000}"/>
    <cellStyle name="20% - Colore 1 4 7" xfId="1978" xr:uid="{00000000-0005-0000-0000-0000B5070000}"/>
    <cellStyle name="20% - Colore 1 4 8" xfId="1979" xr:uid="{00000000-0005-0000-0000-0000B6070000}"/>
    <cellStyle name="20% - Colore 1 4 9" xfId="1980" xr:uid="{00000000-0005-0000-0000-0000B7070000}"/>
    <cellStyle name="20% - Colore 2 2" xfId="1981" xr:uid="{00000000-0005-0000-0000-0000B8070000}"/>
    <cellStyle name="20% - Colore 2 2 10" xfId="1982" xr:uid="{00000000-0005-0000-0000-0000B9070000}"/>
    <cellStyle name="20% - Colore 2 2 11" xfId="1983" xr:uid="{00000000-0005-0000-0000-0000BA070000}"/>
    <cellStyle name="20% - Colore 2 2 12" xfId="1984" xr:uid="{00000000-0005-0000-0000-0000BB070000}"/>
    <cellStyle name="20% - Colore 2 2 13" xfId="1985" xr:uid="{00000000-0005-0000-0000-0000BC070000}"/>
    <cellStyle name="20% - Colore 2 2 2" xfId="1986" xr:uid="{00000000-0005-0000-0000-0000BD070000}"/>
    <cellStyle name="20% - Colore 2 2 3" xfId="1987" xr:uid="{00000000-0005-0000-0000-0000BE070000}"/>
    <cellStyle name="20% - Colore 2 2 4" xfId="1988" xr:uid="{00000000-0005-0000-0000-0000BF070000}"/>
    <cellStyle name="20% - Colore 2 2 5" xfId="1989" xr:uid="{00000000-0005-0000-0000-0000C0070000}"/>
    <cellStyle name="20% - Colore 2 2 6" xfId="1990" xr:uid="{00000000-0005-0000-0000-0000C1070000}"/>
    <cellStyle name="20% - Colore 2 2 7" xfId="1991" xr:uid="{00000000-0005-0000-0000-0000C2070000}"/>
    <cellStyle name="20% - Colore 2 2 8" xfId="1992" xr:uid="{00000000-0005-0000-0000-0000C3070000}"/>
    <cellStyle name="20% - Colore 2 2 9" xfId="1993" xr:uid="{00000000-0005-0000-0000-0000C4070000}"/>
    <cellStyle name="20% - Colore 2 3" xfId="1994" xr:uid="{00000000-0005-0000-0000-0000C5070000}"/>
    <cellStyle name="20% - Colore 2 3 10" xfId="1995" xr:uid="{00000000-0005-0000-0000-0000C6070000}"/>
    <cellStyle name="20% - Colore 2 3 11" xfId="1996" xr:uid="{00000000-0005-0000-0000-0000C7070000}"/>
    <cellStyle name="20% - Colore 2 3 12" xfId="1997" xr:uid="{00000000-0005-0000-0000-0000C8070000}"/>
    <cellStyle name="20% - Colore 2 3 13" xfId="1998" xr:uid="{00000000-0005-0000-0000-0000C9070000}"/>
    <cellStyle name="20% - Colore 2 3 2" xfId="1999" xr:uid="{00000000-0005-0000-0000-0000CA070000}"/>
    <cellStyle name="20% - Colore 2 3 3" xfId="2000" xr:uid="{00000000-0005-0000-0000-0000CB070000}"/>
    <cellStyle name="20% - Colore 2 3 4" xfId="2001" xr:uid="{00000000-0005-0000-0000-0000CC070000}"/>
    <cellStyle name="20% - Colore 2 3 5" xfId="2002" xr:uid="{00000000-0005-0000-0000-0000CD070000}"/>
    <cellStyle name="20% - Colore 2 3 6" xfId="2003" xr:uid="{00000000-0005-0000-0000-0000CE070000}"/>
    <cellStyle name="20% - Colore 2 3 7" xfId="2004" xr:uid="{00000000-0005-0000-0000-0000CF070000}"/>
    <cellStyle name="20% - Colore 2 3 8" xfId="2005" xr:uid="{00000000-0005-0000-0000-0000D0070000}"/>
    <cellStyle name="20% - Colore 2 3 9" xfId="2006" xr:uid="{00000000-0005-0000-0000-0000D1070000}"/>
    <cellStyle name="20% - Colore 2 4" xfId="2007" xr:uid="{00000000-0005-0000-0000-0000D2070000}"/>
    <cellStyle name="20% - Colore 2 4 10" xfId="2008" xr:uid="{00000000-0005-0000-0000-0000D3070000}"/>
    <cellStyle name="20% - Colore 2 4 11" xfId="2009" xr:uid="{00000000-0005-0000-0000-0000D4070000}"/>
    <cellStyle name="20% - Colore 2 4 12" xfId="2010" xr:uid="{00000000-0005-0000-0000-0000D5070000}"/>
    <cellStyle name="20% - Colore 2 4 13" xfId="2011" xr:uid="{00000000-0005-0000-0000-0000D6070000}"/>
    <cellStyle name="20% - Colore 2 4 2" xfId="2012" xr:uid="{00000000-0005-0000-0000-0000D7070000}"/>
    <cellStyle name="20% - Colore 2 4 3" xfId="2013" xr:uid="{00000000-0005-0000-0000-0000D8070000}"/>
    <cellStyle name="20% - Colore 2 4 4" xfId="2014" xr:uid="{00000000-0005-0000-0000-0000D9070000}"/>
    <cellStyle name="20% - Colore 2 4 5" xfId="2015" xr:uid="{00000000-0005-0000-0000-0000DA070000}"/>
    <cellStyle name="20% - Colore 2 4 6" xfId="2016" xr:uid="{00000000-0005-0000-0000-0000DB070000}"/>
    <cellStyle name="20% - Colore 2 4 7" xfId="2017" xr:uid="{00000000-0005-0000-0000-0000DC070000}"/>
    <cellStyle name="20% - Colore 2 4 8" xfId="2018" xr:uid="{00000000-0005-0000-0000-0000DD070000}"/>
    <cellStyle name="20% - Colore 2 4 9" xfId="2019" xr:uid="{00000000-0005-0000-0000-0000DE070000}"/>
    <cellStyle name="20% - Colore 3 2" xfId="2020" xr:uid="{00000000-0005-0000-0000-0000DF070000}"/>
    <cellStyle name="20% - Colore 3 2 10" xfId="2021" xr:uid="{00000000-0005-0000-0000-0000E0070000}"/>
    <cellStyle name="20% - Colore 3 2 11" xfId="2022" xr:uid="{00000000-0005-0000-0000-0000E1070000}"/>
    <cellStyle name="20% - Colore 3 2 12" xfId="2023" xr:uid="{00000000-0005-0000-0000-0000E2070000}"/>
    <cellStyle name="20% - Colore 3 2 13" xfId="2024" xr:uid="{00000000-0005-0000-0000-0000E3070000}"/>
    <cellStyle name="20% - Colore 3 2 2" xfId="2025" xr:uid="{00000000-0005-0000-0000-0000E4070000}"/>
    <cellStyle name="20% - Colore 3 2 3" xfId="2026" xr:uid="{00000000-0005-0000-0000-0000E5070000}"/>
    <cellStyle name="20% - Colore 3 2 4" xfId="2027" xr:uid="{00000000-0005-0000-0000-0000E6070000}"/>
    <cellStyle name="20% - Colore 3 2 5" xfId="2028" xr:uid="{00000000-0005-0000-0000-0000E7070000}"/>
    <cellStyle name="20% - Colore 3 2 6" xfId="2029" xr:uid="{00000000-0005-0000-0000-0000E8070000}"/>
    <cellStyle name="20% - Colore 3 2 7" xfId="2030" xr:uid="{00000000-0005-0000-0000-0000E9070000}"/>
    <cellStyle name="20% - Colore 3 2 8" xfId="2031" xr:uid="{00000000-0005-0000-0000-0000EA070000}"/>
    <cellStyle name="20% - Colore 3 2 9" xfId="2032" xr:uid="{00000000-0005-0000-0000-0000EB070000}"/>
    <cellStyle name="20% - Colore 3 3" xfId="2033" xr:uid="{00000000-0005-0000-0000-0000EC070000}"/>
    <cellStyle name="20% - Colore 3 3 10" xfId="2034" xr:uid="{00000000-0005-0000-0000-0000ED070000}"/>
    <cellStyle name="20% - Colore 3 3 11" xfId="2035" xr:uid="{00000000-0005-0000-0000-0000EE070000}"/>
    <cellStyle name="20% - Colore 3 3 12" xfId="2036" xr:uid="{00000000-0005-0000-0000-0000EF070000}"/>
    <cellStyle name="20% - Colore 3 3 13" xfId="2037" xr:uid="{00000000-0005-0000-0000-0000F0070000}"/>
    <cellStyle name="20% - Colore 3 3 2" xfId="2038" xr:uid="{00000000-0005-0000-0000-0000F1070000}"/>
    <cellStyle name="20% - Colore 3 3 3" xfId="2039" xr:uid="{00000000-0005-0000-0000-0000F2070000}"/>
    <cellStyle name="20% - Colore 3 3 4" xfId="2040" xr:uid="{00000000-0005-0000-0000-0000F3070000}"/>
    <cellStyle name="20% - Colore 3 3 5" xfId="2041" xr:uid="{00000000-0005-0000-0000-0000F4070000}"/>
    <cellStyle name="20% - Colore 3 3 6" xfId="2042" xr:uid="{00000000-0005-0000-0000-0000F5070000}"/>
    <cellStyle name="20% - Colore 3 3 7" xfId="2043" xr:uid="{00000000-0005-0000-0000-0000F6070000}"/>
    <cellStyle name="20% - Colore 3 3 8" xfId="2044" xr:uid="{00000000-0005-0000-0000-0000F7070000}"/>
    <cellStyle name="20% - Colore 3 3 9" xfId="2045" xr:uid="{00000000-0005-0000-0000-0000F8070000}"/>
    <cellStyle name="20% - Colore 3 4" xfId="2046" xr:uid="{00000000-0005-0000-0000-0000F9070000}"/>
    <cellStyle name="20% - Colore 3 4 10" xfId="2047" xr:uid="{00000000-0005-0000-0000-0000FA070000}"/>
    <cellStyle name="20% - Colore 3 4 11" xfId="2048" xr:uid="{00000000-0005-0000-0000-0000FB070000}"/>
    <cellStyle name="20% - Colore 3 4 12" xfId="2049" xr:uid="{00000000-0005-0000-0000-0000FC070000}"/>
    <cellStyle name="20% - Colore 3 4 13" xfId="2050" xr:uid="{00000000-0005-0000-0000-0000FD070000}"/>
    <cellStyle name="20% - Colore 3 4 2" xfId="2051" xr:uid="{00000000-0005-0000-0000-0000FE070000}"/>
    <cellStyle name="20% - Colore 3 4 3" xfId="2052" xr:uid="{00000000-0005-0000-0000-0000FF070000}"/>
    <cellStyle name="20% - Colore 3 4 4" xfId="2053" xr:uid="{00000000-0005-0000-0000-000000080000}"/>
    <cellStyle name="20% - Colore 3 4 5" xfId="2054" xr:uid="{00000000-0005-0000-0000-000001080000}"/>
    <cellStyle name="20% - Colore 3 4 6" xfId="2055" xr:uid="{00000000-0005-0000-0000-000002080000}"/>
    <cellStyle name="20% - Colore 3 4 7" xfId="2056" xr:uid="{00000000-0005-0000-0000-000003080000}"/>
    <cellStyle name="20% - Colore 3 4 8" xfId="2057" xr:uid="{00000000-0005-0000-0000-000004080000}"/>
    <cellStyle name="20% - Colore 3 4 9" xfId="2058" xr:uid="{00000000-0005-0000-0000-000005080000}"/>
    <cellStyle name="20% - Colore 4 2" xfId="2059" xr:uid="{00000000-0005-0000-0000-000006080000}"/>
    <cellStyle name="20% - Colore 4 2 10" xfId="2060" xr:uid="{00000000-0005-0000-0000-000007080000}"/>
    <cellStyle name="20% - Colore 4 2 11" xfId="2061" xr:uid="{00000000-0005-0000-0000-000008080000}"/>
    <cellStyle name="20% - Colore 4 2 12" xfId="2062" xr:uid="{00000000-0005-0000-0000-000009080000}"/>
    <cellStyle name="20% - Colore 4 2 13" xfId="2063" xr:uid="{00000000-0005-0000-0000-00000A080000}"/>
    <cellStyle name="20% - Colore 4 2 2" xfId="2064" xr:uid="{00000000-0005-0000-0000-00000B080000}"/>
    <cellStyle name="20% - Colore 4 2 3" xfId="2065" xr:uid="{00000000-0005-0000-0000-00000C080000}"/>
    <cellStyle name="20% - Colore 4 2 4" xfId="2066" xr:uid="{00000000-0005-0000-0000-00000D080000}"/>
    <cellStyle name="20% - Colore 4 2 5" xfId="2067" xr:uid="{00000000-0005-0000-0000-00000E080000}"/>
    <cellStyle name="20% - Colore 4 2 6" xfId="2068" xr:uid="{00000000-0005-0000-0000-00000F080000}"/>
    <cellStyle name="20% - Colore 4 2 7" xfId="2069" xr:uid="{00000000-0005-0000-0000-000010080000}"/>
    <cellStyle name="20% - Colore 4 2 8" xfId="2070" xr:uid="{00000000-0005-0000-0000-000011080000}"/>
    <cellStyle name="20% - Colore 4 2 9" xfId="2071" xr:uid="{00000000-0005-0000-0000-000012080000}"/>
    <cellStyle name="20% - Colore 4 3" xfId="2072" xr:uid="{00000000-0005-0000-0000-000013080000}"/>
    <cellStyle name="20% - Colore 4 3 10" xfId="2073" xr:uid="{00000000-0005-0000-0000-000014080000}"/>
    <cellStyle name="20% - Colore 4 3 11" xfId="2074" xr:uid="{00000000-0005-0000-0000-000015080000}"/>
    <cellStyle name="20% - Colore 4 3 12" xfId="2075" xr:uid="{00000000-0005-0000-0000-000016080000}"/>
    <cellStyle name="20% - Colore 4 3 13" xfId="2076" xr:uid="{00000000-0005-0000-0000-000017080000}"/>
    <cellStyle name="20% - Colore 4 3 2" xfId="2077" xr:uid="{00000000-0005-0000-0000-000018080000}"/>
    <cellStyle name="20% - Colore 4 3 3" xfId="2078" xr:uid="{00000000-0005-0000-0000-000019080000}"/>
    <cellStyle name="20% - Colore 4 3 4" xfId="2079" xr:uid="{00000000-0005-0000-0000-00001A080000}"/>
    <cellStyle name="20% - Colore 4 3 5" xfId="2080" xr:uid="{00000000-0005-0000-0000-00001B080000}"/>
    <cellStyle name="20% - Colore 4 3 6" xfId="2081" xr:uid="{00000000-0005-0000-0000-00001C080000}"/>
    <cellStyle name="20% - Colore 4 3 7" xfId="2082" xr:uid="{00000000-0005-0000-0000-00001D080000}"/>
    <cellStyle name="20% - Colore 4 3 8" xfId="2083" xr:uid="{00000000-0005-0000-0000-00001E080000}"/>
    <cellStyle name="20% - Colore 4 3 9" xfId="2084" xr:uid="{00000000-0005-0000-0000-00001F080000}"/>
    <cellStyle name="20% - Colore 4 4" xfId="2085" xr:uid="{00000000-0005-0000-0000-000020080000}"/>
    <cellStyle name="20% - Colore 4 4 10" xfId="2086" xr:uid="{00000000-0005-0000-0000-000021080000}"/>
    <cellStyle name="20% - Colore 4 4 11" xfId="2087" xr:uid="{00000000-0005-0000-0000-000022080000}"/>
    <cellStyle name="20% - Colore 4 4 12" xfId="2088" xr:uid="{00000000-0005-0000-0000-000023080000}"/>
    <cellStyle name="20% - Colore 4 4 13" xfId="2089" xr:uid="{00000000-0005-0000-0000-000024080000}"/>
    <cellStyle name="20% - Colore 4 4 2" xfId="2090" xr:uid="{00000000-0005-0000-0000-000025080000}"/>
    <cellStyle name="20% - Colore 4 4 3" xfId="2091" xr:uid="{00000000-0005-0000-0000-000026080000}"/>
    <cellStyle name="20% - Colore 4 4 4" xfId="2092" xr:uid="{00000000-0005-0000-0000-000027080000}"/>
    <cellStyle name="20% - Colore 4 4 5" xfId="2093" xr:uid="{00000000-0005-0000-0000-000028080000}"/>
    <cellStyle name="20% - Colore 4 4 6" xfId="2094" xr:uid="{00000000-0005-0000-0000-000029080000}"/>
    <cellStyle name="20% - Colore 4 4 7" xfId="2095" xr:uid="{00000000-0005-0000-0000-00002A080000}"/>
    <cellStyle name="20% - Colore 4 4 8" xfId="2096" xr:uid="{00000000-0005-0000-0000-00002B080000}"/>
    <cellStyle name="20% - Colore 4 4 9" xfId="2097" xr:uid="{00000000-0005-0000-0000-00002C080000}"/>
    <cellStyle name="20% - Colore 5 2" xfId="2098" xr:uid="{00000000-0005-0000-0000-00002D080000}"/>
    <cellStyle name="20% - Colore 5 2 10" xfId="2099" xr:uid="{00000000-0005-0000-0000-00002E080000}"/>
    <cellStyle name="20% - Colore 5 2 11" xfId="2100" xr:uid="{00000000-0005-0000-0000-00002F080000}"/>
    <cellStyle name="20% - Colore 5 2 12" xfId="2101" xr:uid="{00000000-0005-0000-0000-000030080000}"/>
    <cellStyle name="20% - Colore 5 2 13" xfId="2102" xr:uid="{00000000-0005-0000-0000-000031080000}"/>
    <cellStyle name="20% - Colore 5 2 2" xfId="2103" xr:uid="{00000000-0005-0000-0000-000032080000}"/>
    <cellStyle name="20% - Colore 5 2 3" xfId="2104" xr:uid="{00000000-0005-0000-0000-000033080000}"/>
    <cellStyle name="20% - Colore 5 2 4" xfId="2105" xr:uid="{00000000-0005-0000-0000-000034080000}"/>
    <cellStyle name="20% - Colore 5 2 5" xfId="2106" xr:uid="{00000000-0005-0000-0000-000035080000}"/>
    <cellStyle name="20% - Colore 5 2 6" xfId="2107" xr:uid="{00000000-0005-0000-0000-000036080000}"/>
    <cellStyle name="20% - Colore 5 2 7" xfId="2108" xr:uid="{00000000-0005-0000-0000-000037080000}"/>
    <cellStyle name="20% - Colore 5 2 8" xfId="2109" xr:uid="{00000000-0005-0000-0000-000038080000}"/>
    <cellStyle name="20% - Colore 5 2 9" xfId="2110" xr:uid="{00000000-0005-0000-0000-000039080000}"/>
    <cellStyle name="20% - Colore 5 3" xfId="2111" xr:uid="{00000000-0005-0000-0000-00003A080000}"/>
    <cellStyle name="20% - Colore 5 3 10" xfId="2112" xr:uid="{00000000-0005-0000-0000-00003B080000}"/>
    <cellStyle name="20% - Colore 5 3 11" xfId="2113" xr:uid="{00000000-0005-0000-0000-00003C080000}"/>
    <cellStyle name="20% - Colore 5 3 12" xfId="2114" xr:uid="{00000000-0005-0000-0000-00003D080000}"/>
    <cellStyle name="20% - Colore 5 3 13" xfId="2115" xr:uid="{00000000-0005-0000-0000-00003E080000}"/>
    <cellStyle name="20% - Colore 5 3 2" xfId="2116" xr:uid="{00000000-0005-0000-0000-00003F080000}"/>
    <cellStyle name="20% - Colore 5 3 3" xfId="2117" xr:uid="{00000000-0005-0000-0000-000040080000}"/>
    <cellStyle name="20% - Colore 5 3 4" xfId="2118" xr:uid="{00000000-0005-0000-0000-000041080000}"/>
    <cellStyle name="20% - Colore 5 3 5" xfId="2119" xr:uid="{00000000-0005-0000-0000-000042080000}"/>
    <cellStyle name="20% - Colore 5 3 6" xfId="2120" xr:uid="{00000000-0005-0000-0000-000043080000}"/>
    <cellStyle name="20% - Colore 5 3 7" xfId="2121" xr:uid="{00000000-0005-0000-0000-000044080000}"/>
    <cellStyle name="20% - Colore 5 3 8" xfId="2122" xr:uid="{00000000-0005-0000-0000-000045080000}"/>
    <cellStyle name="20% - Colore 5 3 9" xfId="2123" xr:uid="{00000000-0005-0000-0000-000046080000}"/>
    <cellStyle name="20% - Colore 5 4" xfId="2124" xr:uid="{00000000-0005-0000-0000-000047080000}"/>
    <cellStyle name="20% - Colore 5 4 10" xfId="2125" xr:uid="{00000000-0005-0000-0000-000048080000}"/>
    <cellStyle name="20% - Colore 5 4 11" xfId="2126" xr:uid="{00000000-0005-0000-0000-000049080000}"/>
    <cellStyle name="20% - Colore 5 4 12" xfId="2127" xr:uid="{00000000-0005-0000-0000-00004A080000}"/>
    <cellStyle name="20% - Colore 5 4 13" xfId="2128" xr:uid="{00000000-0005-0000-0000-00004B080000}"/>
    <cellStyle name="20% - Colore 5 4 2" xfId="2129" xr:uid="{00000000-0005-0000-0000-00004C080000}"/>
    <cellStyle name="20% - Colore 5 4 3" xfId="2130" xr:uid="{00000000-0005-0000-0000-00004D080000}"/>
    <cellStyle name="20% - Colore 5 4 4" xfId="2131" xr:uid="{00000000-0005-0000-0000-00004E080000}"/>
    <cellStyle name="20% - Colore 5 4 5" xfId="2132" xr:uid="{00000000-0005-0000-0000-00004F080000}"/>
    <cellStyle name="20% - Colore 5 4 6" xfId="2133" xr:uid="{00000000-0005-0000-0000-000050080000}"/>
    <cellStyle name="20% - Colore 5 4 7" xfId="2134" xr:uid="{00000000-0005-0000-0000-000051080000}"/>
    <cellStyle name="20% - Colore 5 4 8" xfId="2135" xr:uid="{00000000-0005-0000-0000-000052080000}"/>
    <cellStyle name="20% - Colore 5 4 9" xfId="2136" xr:uid="{00000000-0005-0000-0000-000053080000}"/>
    <cellStyle name="20% - Colore 6 2" xfId="2137" xr:uid="{00000000-0005-0000-0000-000054080000}"/>
    <cellStyle name="20% - Colore 6 2 10" xfId="2138" xr:uid="{00000000-0005-0000-0000-000055080000}"/>
    <cellStyle name="20% - Colore 6 2 11" xfId="2139" xr:uid="{00000000-0005-0000-0000-000056080000}"/>
    <cellStyle name="20% - Colore 6 2 12" xfId="2140" xr:uid="{00000000-0005-0000-0000-000057080000}"/>
    <cellStyle name="20% - Colore 6 2 13" xfId="2141" xr:uid="{00000000-0005-0000-0000-000058080000}"/>
    <cellStyle name="20% - Colore 6 2 2" xfId="2142" xr:uid="{00000000-0005-0000-0000-000059080000}"/>
    <cellStyle name="20% - Colore 6 2 3" xfId="2143" xr:uid="{00000000-0005-0000-0000-00005A080000}"/>
    <cellStyle name="20% - Colore 6 2 4" xfId="2144" xr:uid="{00000000-0005-0000-0000-00005B080000}"/>
    <cellStyle name="20% - Colore 6 2 5" xfId="2145" xr:uid="{00000000-0005-0000-0000-00005C080000}"/>
    <cellStyle name="20% - Colore 6 2 6" xfId="2146" xr:uid="{00000000-0005-0000-0000-00005D080000}"/>
    <cellStyle name="20% - Colore 6 2 7" xfId="2147" xr:uid="{00000000-0005-0000-0000-00005E080000}"/>
    <cellStyle name="20% - Colore 6 2 8" xfId="2148" xr:uid="{00000000-0005-0000-0000-00005F080000}"/>
    <cellStyle name="20% - Colore 6 2 9" xfId="2149" xr:uid="{00000000-0005-0000-0000-000060080000}"/>
    <cellStyle name="20% - Colore 6 3" xfId="2150" xr:uid="{00000000-0005-0000-0000-000061080000}"/>
    <cellStyle name="20% - Colore 6 3 10" xfId="2151" xr:uid="{00000000-0005-0000-0000-000062080000}"/>
    <cellStyle name="20% - Colore 6 3 11" xfId="2152" xr:uid="{00000000-0005-0000-0000-000063080000}"/>
    <cellStyle name="20% - Colore 6 3 12" xfId="2153" xr:uid="{00000000-0005-0000-0000-000064080000}"/>
    <cellStyle name="20% - Colore 6 3 13" xfId="2154" xr:uid="{00000000-0005-0000-0000-000065080000}"/>
    <cellStyle name="20% - Colore 6 3 2" xfId="2155" xr:uid="{00000000-0005-0000-0000-000066080000}"/>
    <cellStyle name="20% - Colore 6 3 3" xfId="2156" xr:uid="{00000000-0005-0000-0000-000067080000}"/>
    <cellStyle name="20% - Colore 6 3 4" xfId="2157" xr:uid="{00000000-0005-0000-0000-000068080000}"/>
    <cellStyle name="20% - Colore 6 3 5" xfId="2158" xr:uid="{00000000-0005-0000-0000-000069080000}"/>
    <cellStyle name="20% - Colore 6 3 6" xfId="2159" xr:uid="{00000000-0005-0000-0000-00006A080000}"/>
    <cellStyle name="20% - Colore 6 3 7" xfId="2160" xr:uid="{00000000-0005-0000-0000-00006B080000}"/>
    <cellStyle name="20% - Colore 6 3 8" xfId="2161" xr:uid="{00000000-0005-0000-0000-00006C080000}"/>
    <cellStyle name="20% - Colore 6 3 9" xfId="2162" xr:uid="{00000000-0005-0000-0000-00006D080000}"/>
    <cellStyle name="20% - Colore 6 4" xfId="2163" xr:uid="{00000000-0005-0000-0000-00006E080000}"/>
    <cellStyle name="20% - Colore 6 4 10" xfId="2164" xr:uid="{00000000-0005-0000-0000-00006F080000}"/>
    <cellStyle name="20% - Colore 6 4 11" xfId="2165" xr:uid="{00000000-0005-0000-0000-000070080000}"/>
    <cellStyle name="20% - Colore 6 4 12" xfId="2166" xr:uid="{00000000-0005-0000-0000-000071080000}"/>
    <cellStyle name="20% - Colore 6 4 13" xfId="2167" xr:uid="{00000000-0005-0000-0000-000072080000}"/>
    <cellStyle name="20% - Colore 6 4 2" xfId="2168" xr:uid="{00000000-0005-0000-0000-000073080000}"/>
    <cellStyle name="20% - Colore 6 4 3" xfId="2169" xr:uid="{00000000-0005-0000-0000-000074080000}"/>
    <cellStyle name="20% - Colore 6 4 4" xfId="2170" xr:uid="{00000000-0005-0000-0000-000075080000}"/>
    <cellStyle name="20% - Colore 6 4 5" xfId="2171" xr:uid="{00000000-0005-0000-0000-000076080000}"/>
    <cellStyle name="20% - Colore 6 4 6" xfId="2172" xr:uid="{00000000-0005-0000-0000-000077080000}"/>
    <cellStyle name="20% - Colore 6 4 7" xfId="2173" xr:uid="{00000000-0005-0000-0000-000078080000}"/>
    <cellStyle name="20% - Colore 6 4 8" xfId="2174" xr:uid="{00000000-0005-0000-0000-000079080000}"/>
    <cellStyle name="20% - Colore 6 4 9" xfId="2175" xr:uid="{00000000-0005-0000-0000-00007A080000}"/>
    <cellStyle name="40% - Accent1 10" xfId="2176" xr:uid="{00000000-0005-0000-0000-00007B080000}"/>
    <cellStyle name="40% - Accent1 10 2" xfId="2177" xr:uid="{00000000-0005-0000-0000-00007C080000}"/>
    <cellStyle name="40% - Accent1 10 2 2" xfId="2178" xr:uid="{00000000-0005-0000-0000-00007D080000}"/>
    <cellStyle name="40% - Accent1 10 3" xfId="2179" xr:uid="{00000000-0005-0000-0000-00007E080000}"/>
    <cellStyle name="40% - Accent1 10 4" xfId="2180" xr:uid="{00000000-0005-0000-0000-00007F080000}"/>
    <cellStyle name="40% - Accent1 10 5" xfId="2181" xr:uid="{00000000-0005-0000-0000-000080080000}"/>
    <cellStyle name="40% - Accent1 10 6" xfId="2182" xr:uid="{00000000-0005-0000-0000-000081080000}"/>
    <cellStyle name="40% - Accent1 10 7" xfId="2183" xr:uid="{00000000-0005-0000-0000-000082080000}"/>
    <cellStyle name="40% - Accent1 11" xfId="2184" xr:uid="{00000000-0005-0000-0000-000083080000}"/>
    <cellStyle name="40% - Accent1 11 2" xfId="2185" xr:uid="{00000000-0005-0000-0000-000084080000}"/>
    <cellStyle name="40% - Accent1 11 2 2" xfId="2186" xr:uid="{00000000-0005-0000-0000-000085080000}"/>
    <cellStyle name="40% - Accent1 11 3" xfId="2187" xr:uid="{00000000-0005-0000-0000-000086080000}"/>
    <cellStyle name="40% - Accent1 11 4" xfId="2188" xr:uid="{00000000-0005-0000-0000-000087080000}"/>
    <cellStyle name="40% - Accent1 11 5" xfId="2189" xr:uid="{00000000-0005-0000-0000-000088080000}"/>
    <cellStyle name="40% - Accent1 11 6" xfId="2190" xr:uid="{00000000-0005-0000-0000-000089080000}"/>
    <cellStyle name="40% - Accent1 11 7" xfId="2191" xr:uid="{00000000-0005-0000-0000-00008A080000}"/>
    <cellStyle name="40% - Accent1 12" xfId="2192" xr:uid="{00000000-0005-0000-0000-00008B080000}"/>
    <cellStyle name="40% - Accent1 12 2" xfId="2193" xr:uid="{00000000-0005-0000-0000-00008C080000}"/>
    <cellStyle name="40% - Accent1 12 2 2" xfId="2194" xr:uid="{00000000-0005-0000-0000-00008D080000}"/>
    <cellStyle name="40% - Accent1 12 3" xfId="2195" xr:uid="{00000000-0005-0000-0000-00008E080000}"/>
    <cellStyle name="40% - Accent1 12 4" xfId="2196" xr:uid="{00000000-0005-0000-0000-00008F080000}"/>
    <cellStyle name="40% - Accent1 12 5" xfId="2197" xr:uid="{00000000-0005-0000-0000-000090080000}"/>
    <cellStyle name="40% - Accent1 12 6" xfId="2198" xr:uid="{00000000-0005-0000-0000-000091080000}"/>
    <cellStyle name="40% - Accent1 12 7" xfId="2199" xr:uid="{00000000-0005-0000-0000-000092080000}"/>
    <cellStyle name="40% - Accent1 13" xfId="2200" xr:uid="{00000000-0005-0000-0000-000093080000}"/>
    <cellStyle name="40% - Accent1 13 2" xfId="2201" xr:uid="{00000000-0005-0000-0000-000094080000}"/>
    <cellStyle name="40% - Accent1 13 2 2" xfId="2202" xr:uid="{00000000-0005-0000-0000-000095080000}"/>
    <cellStyle name="40% - Accent1 13 3" xfId="2203" xr:uid="{00000000-0005-0000-0000-000096080000}"/>
    <cellStyle name="40% - Accent1 13 4" xfId="2204" xr:uid="{00000000-0005-0000-0000-000097080000}"/>
    <cellStyle name="40% - Accent1 13 5" xfId="2205" xr:uid="{00000000-0005-0000-0000-000098080000}"/>
    <cellStyle name="40% - Accent1 13 6" xfId="2206" xr:uid="{00000000-0005-0000-0000-000099080000}"/>
    <cellStyle name="40% - Accent1 13 7" xfId="2207" xr:uid="{00000000-0005-0000-0000-00009A080000}"/>
    <cellStyle name="40% - Accent1 14" xfId="2208" xr:uid="{00000000-0005-0000-0000-00009B080000}"/>
    <cellStyle name="40% - Accent1 14 2" xfId="2209" xr:uid="{00000000-0005-0000-0000-00009C080000}"/>
    <cellStyle name="40% - Accent1 14 2 2" xfId="2210" xr:uid="{00000000-0005-0000-0000-00009D080000}"/>
    <cellStyle name="40% - Accent1 14 3" xfId="2211" xr:uid="{00000000-0005-0000-0000-00009E080000}"/>
    <cellStyle name="40% - Accent1 14 4" xfId="2212" xr:uid="{00000000-0005-0000-0000-00009F080000}"/>
    <cellStyle name="40% - Accent1 14 5" xfId="2213" xr:uid="{00000000-0005-0000-0000-0000A0080000}"/>
    <cellStyle name="40% - Accent1 14 6" xfId="2214" xr:uid="{00000000-0005-0000-0000-0000A1080000}"/>
    <cellStyle name="40% - Accent1 14 7" xfId="2215" xr:uid="{00000000-0005-0000-0000-0000A2080000}"/>
    <cellStyle name="40% - Accent1 15" xfId="2216" xr:uid="{00000000-0005-0000-0000-0000A3080000}"/>
    <cellStyle name="40% - Accent1 15 2" xfId="2217" xr:uid="{00000000-0005-0000-0000-0000A4080000}"/>
    <cellStyle name="40% - Accent1 15 2 2" xfId="2218" xr:uid="{00000000-0005-0000-0000-0000A5080000}"/>
    <cellStyle name="40% - Accent1 15 3" xfId="2219" xr:uid="{00000000-0005-0000-0000-0000A6080000}"/>
    <cellStyle name="40% - Accent1 15 4" xfId="2220" xr:uid="{00000000-0005-0000-0000-0000A7080000}"/>
    <cellStyle name="40% - Accent1 15 5" xfId="2221" xr:uid="{00000000-0005-0000-0000-0000A8080000}"/>
    <cellStyle name="40% - Accent1 15 6" xfId="2222" xr:uid="{00000000-0005-0000-0000-0000A9080000}"/>
    <cellStyle name="40% - Accent1 15 7" xfId="2223" xr:uid="{00000000-0005-0000-0000-0000AA080000}"/>
    <cellStyle name="40% - Accent1 16" xfId="2224" xr:uid="{00000000-0005-0000-0000-0000AB080000}"/>
    <cellStyle name="40% - Accent1 16 2" xfId="2225" xr:uid="{00000000-0005-0000-0000-0000AC080000}"/>
    <cellStyle name="40% - Accent1 16 2 2" xfId="2226" xr:uid="{00000000-0005-0000-0000-0000AD080000}"/>
    <cellStyle name="40% - Accent1 16 3" xfId="2227" xr:uid="{00000000-0005-0000-0000-0000AE080000}"/>
    <cellStyle name="40% - Accent1 16 4" xfId="2228" xr:uid="{00000000-0005-0000-0000-0000AF080000}"/>
    <cellStyle name="40% - Accent1 16 5" xfId="2229" xr:uid="{00000000-0005-0000-0000-0000B0080000}"/>
    <cellStyle name="40% - Accent1 16 6" xfId="2230" xr:uid="{00000000-0005-0000-0000-0000B1080000}"/>
    <cellStyle name="40% - Accent1 16 7" xfId="2231" xr:uid="{00000000-0005-0000-0000-0000B2080000}"/>
    <cellStyle name="40% - Accent1 17" xfId="2232" xr:uid="{00000000-0005-0000-0000-0000B3080000}"/>
    <cellStyle name="40% - Accent1 17 2" xfId="2233" xr:uid="{00000000-0005-0000-0000-0000B4080000}"/>
    <cellStyle name="40% - Accent1 17 2 2" xfId="2234" xr:uid="{00000000-0005-0000-0000-0000B5080000}"/>
    <cellStyle name="40% - Accent1 17 3" xfId="2235" xr:uid="{00000000-0005-0000-0000-0000B6080000}"/>
    <cellStyle name="40% - Accent1 17 4" xfId="2236" xr:uid="{00000000-0005-0000-0000-0000B7080000}"/>
    <cellStyle name="40% - Accent1 17 5" xfId="2237" xr:uid="{00000000-0005-0000-0000-0000B8080000}"/>
    <cellStyle name="40% - Accent1 17 6" xfId="2238" xr:uid="{00000000-0005-0000-0000-0000B9080000}"/>
    <cellStyle name="40% - Accent1 17 7" xfId="2239" xr:uid="{00000000-0005-0000-0000-0000BA080000}"/>
    <cellStyle name="40% - Accent1 18" xfId="2240" xr:uid="{00000000-0005-0000-0000-0000BB080000}"/>
    <cellStyle name="40% - Accent1 18 2" xfId="2241" xr:uid="{00000000-0005-0000-0000-0000BC080000}"/>
    <cellStyle name="40% - Accent1 18 2 2" xfId="2242" xr:uid="{00000000-0005-0000-0000-0000BD080000}"/>
    <cellStyle name="40% - Accent1 18 3" xfId="2243" xr:uid="{00000000-0005-0000-0000-0000BE080000}"/>
    <cellStyle name="40% - Accent1 18 4" xfId="2244" xr:uid="{00000000-0005-0000-0000-0000BF080000}"/>
    <cellStyle name="40% - Accent1 18 5" xfId="2245" xr:uid="{00000000-0005-0000-0000-0000C0080000}"/>
    <cellStyle name="40% - Accent1 18 6" xfId="2246" xr:uid="{00000000-0005-0000-0000-0000C1080000}"/>
    <cellStyle name="40% - Accent1 18 7" xfId="2247" xr:uid="{00000000-0005-0000-0000-0000C2080000}"/>
    <cellStyle name="40% - Accent1 19" xfId="2248" xr:uid="{00000000-0005-0000-0000-0000C3080000}"/>
    <cellStyle name="40% - Accent1 19 2" xfId="2249" xr:uid="{00000000-0005-0000-0000-0000C4080000}"/>
    <cellStyle name="40% - Accent1 19 2 2" xfId="2250" xr:uid="{00000000-0005-0000-0000-0000C5080000}"/>
    <cellStyle name="40% - Accent1 19 3" xfId="2251" xr:uid="{00000000-0005-0000-0000-0000C6080000}"/>
    <cellStyle name="40% - Accent1 19 4" xfId="2252" xr:uid="{00000000-0005-0000-0000-0000C7080000}"/>
    <cellStyle name="40% - Accent1 19 5" xfId="2253" xr:uid="{00000000-0005-0000-0000-0000C8080000}"/>
    <cellStyle name="40% - Accent1 19 6" xfId="2254" xr:uid="{00000000-0005-0000-0000-0000C9080000}"/>
    <cellStyle name="40% - Accent1 19 7" xfId="2255" xr:uid="{00000000-0005-0000-0000-0000CA080000}"/>
    <cellStyle name="40% - Accent1 2" xfId="2256" xr:uid="{00000000-0005-0000-0000-0000CB080000}"/>
    <cellStyle name="40% - Accent1 2 2" xfId="2257" xr:uid="{00000000-0005-0000-0000-0000CC080000}"/>
    <cellStyle name="40% - Accent1 2 2 2" xfId="2258" xr:uid="{00000000-0005-0000-0000-0000CD080000}"/>
    <cellStyle name="40% - Accent1 2 3" xfId="2259" xr:uid="{00000000-0005-0000-0000-0000CE080000}"/>
    <cellStyle name="40% - Accent1 2 4" xfId="2260" xr:uid="{00000000-0005-0000-0000-0000CF080000}"/>
    <cellStyle name="40% - Accent1 2 5" xfId="2261" xr:uid="{00000000-0005-0000-0000-0000D0080000}"/>
    <cellStyle name="40% - Accent1 2 6" xfId="2262" xr:uid="{00000000-0005-0000-0000-0000D1080000}"/>
    <cellStyle name="40% - Accent1 2 7" xfId="2263" xr:uid="{00000000-0005-0000-0000-0000D2080000}"/>
    <cellStyle name="40% - Accent1 20" xfId="2264" xr:uid="{00000000-0005-0000-0000-0000D3080000}"/>
    <cellStyle name="40% - Accent1 20 2" xfId="2265" xr:uid="{00000000-0005-0000-0000-0000D4080000}"/>
    <cellStyle name="40% - Accent1 20 2 2" xfId="2266" xr:uid="{00000000-0005-0000-0000-0000D5080000}"/>
    <cellStyle name="40% - Accent1 20 3" xfId="2267" xr:uid="{00000000-0005-0000-0000-0000D6080000}"/>
    <cellStyle name="40% - Accent1 20 4" xfId="2268" xr:uid="{00000000-0005-0000-0000-0000D7080000}"/>
    <cellStyle name="40% - Accent1 20 5" xfId="2269" xr:uid="{00000000-0005-0000-0000-0000D8080000}"/>
    <cellStyle name="40% - Accent1 20 6" xfId="2270" xr:uid="{00000000-0005-0000-0000-0000D9080000}"/>
    <cellStyle name="40% - Accent1 20 7" xfId="2271" xr:uid="{00000000-0005-0000-0000-0000DA080000}"/>
    <cellStyle name="40% - Accent1 21" xfId="2272" xr:uid="{00000000-0005-0000-0000-0000DB080000}"/>
    <cellStyle name="40% - Accent1 21 2" xfId="2273" xr:uid="{00000000-0005-0000-0000-0000DC080000}"/>
    <cellStyle name="40% - Accent1 21 2 2" xfId="2274" xr:uid="{00000000-0005-0000-0000-0000DD080000}"/>
    <cellStyle name="40% - Accent1 21 3" xfId="2275" xr:uid="{00000000-0005-0000-0000-0000DE080000}"/>
    <cellStyle name="40% - Accent1 21 4" xfId="2276" xr:uid="{00000000-0005-0000-0000-0000DF080000}"/>
    <cellStyle name="40% - Accent1 21 5" xfId="2277" xr:uid="{00000000-0005-0000-0000-0000E0080000}"/>
    <cellStyle name="40% - Accent1 21 6" xfId="2278" xr:uid="{00000000-0005-0000-0000-0000E1080000}"/>
    <cellStyle name="40% - Accent1 21 7" xfId="2279" xr:uid="{00000000-0005-0000-0000-0000E2080000}"/>
    <cellStyle name="40% - Accent1 22" xfId="2280" xr:uid="{00000000-0005-0000-0000-0000E3080000}"/>
    <cellStyle name="40% - Accent1 22 2" xfId="2281" xr:uid="{00000000-0005-0000-0000-0000E4080000}"/>
    <cellStyle name="40% - Accent1 22 2 2" xfId="2282" xr:uid="{00000000-0005-0000-0000-0000E5080000}"/>
    <cellStyle name="40% - Accent1 22 3" xfId="2283" xr:uid="{00000000-0005-0000-0000-0000E6080000}"/>
    <cellStyle name="40% - Accent1 22 4" xfId="2284" xr:uid="{00000000-0005-0000-0000-0000E7080000}"/>
    <cellStyle name="40% - Accent1 22 5" xfId="2285" xr:uid="{00000000-0005-0000-0000-0000E8080000}"/>
    <cellStyle name="40% - Accent1 22 6" xfId="2286" xr:uid="{00000000-0005-0000-0000-0000E9080000}"/>
    <cellStyle name="40% - Accent1 22 7" xfId="2287" xr:uid="{00000000-0005-0000-0000-0000EA080000}"/>
    <cellStyle name="40% - Accent1 23" xfId="2288" xr:uid="{00000000-0005-0000-0000-0000EB080000}"/>
    <cellStyle name="40% - Accent1 23 2" xfId="2289" xr:uid="{00000000-0005-0000-0000-0000EC080000}"/>
    <cellStyle name="40% - Accent1 23 2 2" xfId="2290" xr:uid="{00000000-0005-0000-0000-0000ED080000}"/>
    <cellStyle name="40% - Accent1 23 3" xfId="2291" xr:uid="{00000000-0005-0000-0000-0000EE080000}"/>
    <cellStyle name="40% - Accent1 23 4" xfId="2292" xr:uid="{00000000-0005-0000-0000-0000EF080000}"/>
    <cellStyle name="40% - Accent1 23 5" xfId="2293" xr:uid="{00000000-0005-0000-0000-0000F0080000}"/>
    <cellStyle name="40% - Accent1 23 6" xfId="2294" xr:uid="{00000000-0005-0000-0000-0000F1080000}"/>
    <cellStyle name="40% - Accent1 23 7" xfId="2295" xr:uid="{00000000-0005-0000-0000-0000F2080000}"/>
    <cellStyle name="40% - Accent1 24" xfId="2296" xr:uid="{00000000-0005-0000-0000-0000F3080000}"/>
    <cellStyle name="40% - Accent1 24 2" xfId="2297" xr:uid="{00000000-0005-0000-0000-0000F4080000}"/>
    <cellStyle name="40% - Accent1 24 2 2" xfId="2298" xr:uid="{00000000-0005-0000-0000-0000F5080000}"/>
    <cellStyle name="40% - Accent1 24 3" xfId="2299" xr:uid="{00000000-0005-0000-0000-0000F6080000}"/>
    <cellStyle name="40% - Accent1 24 4" xfId="2300" xr:uid="{00000000-0005-0000-0000-0000F7080000}"/>
    <cellStyle name="40% - Accent1 24 5" xfId="2301" xr:uid="{00000000-0005-0000-0000-0000F8080000}"/>
    <cellStyle name="40% - Accent1 24 6" xfId="2302" xr:uid="{00000000-0005-0000-0000-0000F9080000}"/>
    <cellStyle name="40% - Accent1 24 7" xfId="2303" xr:uid="{00000000-0005-0000-0000-0000FA080000}"/>
    <cellStyle name="40% - Accent1 25" xfId="2304" xr:uid="{00000000-0005-0000-0000-0000FB080000}"/>
    <cellStyle name="40% - Accent1 25 2" xfId="2305" xr:uid="{00000000-0005-0000-0000-0000FC080000}"/>
    <cellStyle name="40% - Accent1 25 2 2" xfId="2306" xr:uid="{00000000-0005-0000-0000-0000FD080000}"/>
    <cellStyle name="40% - Accent1 25 3" xfId="2307" xr:uid="{00000000-0005-0000-0000-0000FE080000}"/>
    <cellStyle name="40% - Accent1 25 4" xfId="2308" xr:uid="{00000000-0005-0000-0000-0000FF080000}"/>
    <cellStyle name="40% - Accent1 25 5" xfId="2309" xr:uid="{00000000-0005-0000-0000-000000090000}"/>
    <cellStyle name="40% - Accent1 25 6" xfId="2310" xr:uid="{00000000-0005-0000-0000-000001090000}"/>
    <cellStyle name="40% - Accent1 25 7" xfId="2311" xr:uid="{00000000-0005-0000-0000-000002090000}"/>
    <cellStyle name="40% - Accent1 26" xfId="2312" xr:uid="{00000000-0005-0000-0000-000003090000}"/>
    <cellStyle name="40% - Accent1 26 2" xfId="2313" xr:uid="{00000000-0005-0000-0000-000004090000}"/>
    <cellStyle name="40% - Accent1 26 2 2" xfId="2314" xr:uid="{00000000-0005-0000-0000-000005090000}"/>
    <cellStyle name="40% - Accent1 26 3" xfId="2315" xr:uid="{00000000-0005-0000-0000-000006090000}"/>
    <cellStyle name="40% - Accent1 26 4" xfId="2316" xr:uid="{00000000-0005-0000-0000-000007090000}"/>
    <cellStyle name="40% - Accent1 26 5" xfId="2317" xr:uid="{00000000-0005-0000-0000-000008090000}"/>
    <cellStyle name="40% - Accent1 26 6" xfId="2318" xr:uid="{00000000-0005-0000-0000-000009090000}"/>
    <cellStyle name="40% - Accent1 26 7" xfId="2319" xr:uid="{00000000-0005-0000-0000-00000A090000}"/>
    <cellStyle name="40% - Accent1 27" xfId="2320" xr:uid="{00000000-0005-0000-0000-00000B090000}"/>
    <cellStyle name="40% - Accent1 27 2" xfId="2321" xr:uid="{00000000-0005-0000-0000-00000C090000}"/>
    <cellStyle name="40% - Accent1 27 2 2" xfId="2322" xr:uid="{00000000-0005-0000-0000-00000D090000}"/>
    <cellStyle name="40% - Accent1 27 3" xfId="2323" xr:uid="{00000000-0005-0000-0000-00000E090000}"/>
    <cellStyle name="40% - Accent1 27 4" xfId="2324" xr:uid="{00000000-0005-0000-0000-00000F090000}"/>
    <cellStyle name="40% - Accent1 27 5" xfId="2325" xr:uid="{00000000-0005-0000-0000-000010090000}"/>
    <cellStyle name="40% - Accent1 27 6" xfId="2326" xr:uid="{00000000-0005-0000-0000-000011090000}"/>
    <cellStyle name="40% - Accent1 27 7" xfId="2327" xr:uid="{00000000-0005-0000-0000-000012090000}"/>
    <cellStyle name="40% - Accent1 28" xfId="2328" xr:uid="{00000000-0005-0000-0000-000013090000}"/>
    <cellStyle name="40% - Accent1 28 2" xfId="2329" xr:uid="{00000000-0005-0000-0000-000014090000}"/>
    <cellStyle name="40% - Accent1 28 2 2" xfId="2330" xr:uid="{00000000-0005-0000-0000-000015090000}"/>
    <cellStyle name="40% - Accent1 28 3" xfId="2331" xr:uid="{00000000-0005-0000-0000-000016090000}"/>
    <cellStyle name="40% - Accent1 28 4" xfId="2332" xr:uid="{00000000-0005-0000-0000-000017090000}"/>
    <cellStyle name="40% - Accent1 28 5" xfId="2333" xr:uid="{00000000-0005-0000-0000-000018090000}"/>
    <cellStyle name="40% - Accent1 28 6" xfId="2334" xr:uid="{00000000-0005-0000-0000-000019090000}"/>
    <cellStyle name="40% - Accent1 28 7" xfId="2335" xr:uid="{00000000-0005-0000-0000-00001A090000}"/>
    <cellStyle name="40% - Accent1 29" xfId="2336" xr:uid="{00000000-0005-0000-0000-00001B090000}"/>
    <cellStyle name="40% - Accent1 29 2" xfId="2337" xr:uid="{00000000-0005-0000-0000-00001C090000}"/>
    <cellStyle name="40% - Accent1 29 2 2" xfId="2338" xr:uid="{00000000-0005-0000-0000-00001D090000}"/>
    <cellStyle name="40% - Accent1 29 3" xfId="2339" xr:uid="{00000000-0005-0000-0000-00001E090000}"/>
    <cellStyle name="40% - Accent1 29 4" xfId="2340" xr:uid="{00000000-0005-0000-0000-00001F090000}"/>
    <cellStyle name="40% - Accent1 29 5" xfId="2341" xr:uid="{00000000-0005-0000-0000-000020090000}"/>
    <cellStyle name="40% - Accent1 29 6" xfId="2342" xr:uid="{00000000-0005-0000-0000-000021090000}"/>
    <cellStyle name="40% - Accent1 29 7" xfId="2343" xr:uid="{00000000-0005-0000-0000-000022090000}"/>
    <cellStyle name="40% - Accent1 3" xfId="2344" xr:uid="{00000000-0005-0000-0000-000023090000}"/>
    <cellStyle name="40% - Accent1 3 2" xfId="2345" xr:uid="{00000000-0005-0000-0000-000024090000}"/>
    <cellStyle name="40% - Accent1 3 2 2" xfId="2346" xr:uid="{00000000-0005-0000-0000-000025090000}"/>
    <cellStyle name="40% - Accent1 3 3" xfId="2347" xr:uid="{00000000-0005-0000-0000-000026090000}"/>
    <cellStyle name="40% - Accent1 3 4" xfId="2348" xr:uid="{00000000-0005-0000-0000-000027090000}"/>
    <cellStyle name="40% - Accent1 3 5" xfId="2349" xr:uid="{00000000-0005-0000-0000-000028090000}"/>
    <cellStyle name="40% - Accent1 3 6" xfId="2350" xr:uid="{00000000-0005-0000-0000-000029090000}"/>
    <cellStyle name="40% - Accent1 3 7" xfId="2351" xr:uid="{00000000-0005-0000-0000-00002A090000}"/>
    <cellStyle name="40% - Accent1 30" xfId="2352" xr:uid="{00000000-0005-0000-0000-00002B090000}"/>
    <cellStyle name="40% - Accent1 30 2" xfId="2353" xr:uid="{00000000-0005-0000-0000-00002C090000}"/>
    <cellStyle name="40% - Accent1 30 2 2" xfId="2354" xr:uid="{00000000-0005-0000-0000-00002D090000}"/>
    <cellStyle name="40% - Accent1 30 3" xfId="2355" xr:uid="{00000000-0005-0000-0000-00002E090000}"/>
    <cellStyle name="40% - Accent1 30 4" xfId="2356" xr:uid="{00000000-0005-0000-0000-00002F090000}"/>
    <cellStyle name="40% - Accent1 30 5" xfId="2357" xr:uid="{00000000-0005-0000-0000-000030090000}"/>
    <cellStyle name="40% - Accent1 30 6" xfId="2358" xr:uid="{00000000-0005-0000-0000-000031090000}"/>
    <cellStyle name="40% - Accent1 30 7" xfId="2359" xr:uid="{00000000-0005-0000-0000-000032090000}"/>
    <cellStyle name="40% - Accent1 31" xfId="2360" xr:uid="{00000000-0005-0000-0000-000033090000}"/>
    <cellStyle name="40% - Accent1 31 2" xfId="2361" xr:uid="{00000000-0005-0000-0000-000034090000}"/>
    <cellStyle name="40% - Accent1 31 2 2" xfId="2362" xr:uid="{00000000-0005-0000-0000-000035090000}"/>
    <cellStyle name="40% - Accent1 31 3" xfId="2363" xr:uid="{00000000-0005-0000-0000-000036090000}"/>
    <cellStyle name="40% - Accent1 31 4" xfId="2364" xr:uid="{00000000-0005-0000-0000-000037090000}"/>
    <cellStyle name="40% - Accent1 31 5" xfId="2365" xr:uid="{00000000-0005-0000-0000-000038090000}"/>
    <cellStyle name="40% - Accent1 31 6" xfId="2366" xr:uid="{00000000-0005-0000-0000-000039090000}"/>
    <cellStyle name="40% - Accent1 31 7" xfId="2367" xr:uid="{00000000-0005-0000-0000-00003A090000}"/>
    <cellStyle name="40% - Accent1 32" xfId="2368" xr:uid="{00000000-0005-0000-0000-00003B090000}"/>
    <cellStyle name="40% - Accent1 32 2" xfId="2369" xr:uid="{00000000-0005-0000-0000-00003C090000}"/>
    <cellStyle name="40% - Accent1 32 2 2" xfId="2370" xr:uid="{00000000-0005-0000-0000-00003D090000}"/>
    <cellStyle name="40% - Accent1 32 3" xfId="2371" xr:uid="{00000000-0005-0000-0000-00003E090000}"/>
    <cellStyle name="40% - Accent1 32 4" xfId="2372" xr:uid="{00000000-0005-0000-0000-00003F090000}"/>
    <cellStyle name="40% - Accent1 32 5" xfId="2373" xr:uid="{00000000-0005-0000-0000-000040090000}"/>
    <cellStyle name="40% - Accent1 32 6" xfId="2374" xr:uid="{00000000-0005-0000-0000-000041090000}"/>
    <cellStyle name="40% - Accent1 32 7" xfId="2375" xr:uid="{00000000-0005-0000-0000-000042090000}"/>
    <cellStyle name="40% - Accent1 33" xfId="2376" xr:uid="{00000000-0005-0000-0000-000043090000}"/>
    <cellStyle name="40% - Accent1 33 2" xfId="2377" xr:uid="{00000000-0005-0000-0000-000044090000}"/>
    <cellStyle name="40% - Accent1 33 2 2" xfId="2378" xr:uid="{00000000-0005-0000-0000-000045090000}"/>
    <cellStyle name="40% - Accent1 33 3" xfId="2379" xr:uid="{00000000-0005-0000-0000-000046090000}"/>
    <cellStyle name="40% - Accent1 33 4" xfId="2380" xr:uid="{00000000-0005-0000-0000-000047090000}"/>
    <cellStyle name="40% - Accent1 33 5" xfId="2381" xr:uid="{00000000-0005-0000-0000-000048090000}"/>
    <cellStyle name="40% - Accent1 33 6" xfId="2382" xr:uid="{00000000-0005-0000-0000-000049090000}"/>
    <cellStyle name="40% - Accent1 33 7" xfId="2383" xr:uid="{00000000-0005-0000-0000-00004A090000}"/>
    <cellStyle name="40% - Accent1 34" xfId="2384" xr:uid="{00000000-0005-0000-0000-00004B090000}"/>
    <cellStyle name="40% - Accent1 34 2" xfId="2385" xr:uid="{00000000-0005-0000-0000-00004C090000}"/>
    <cellStyle name="40% - Accent1 34 2 2" xfId="2386" xr:uid="{00000000-0005-0000-0000-00004D090000}"/>
    <cellStyle name="40% - Accent1 34 3" xfId="2387" xr:uid="{00000000-0005-0000-0000-00004E090000}"/>
    <cellStyle name="40% - Accent1 34 4" xfId="2388" xr:uid="{00000000-0005-0000-0000-00004F090000}"/>
    <cellStyle name="40% - Accent1 34 5" xfId="2389" xr:uid="{00000000-0005-0000-0000-000050090000}"/>
    <cellStyle name="40% - Accent1 34 6" xfId="2390" xr:uid="{00000000-0005-0000-0000-000051090000}"/>
    <cellStyle name="40% - Accent1 34 7" xfId="2391" xr:uid="{00000000-0005-0000-0000-000052090000}"/>
    <cellStyle name="40% - Accent1 35" xfId="2392" xr:uid="{00000000-0005-0000-0000-000053090000}"/>
    <cellStyle name="40% - Accent1 35 2" xfId="2393" xr:uid="{00000000-0005-0000-0000-000054090000}"/>
    <cellStyle name="40% - Accent1 35 2 2" xfId="2394" xr:uid="{00000000-0005-0000-0000-000055090000}"/>
    <cellStyle name="40% - Accent1 35 3" xfId="2395" xr:uid="{00000000-0005-0000-0000-000056090000}"/>
    <cellStyle name="40% - Accent1 35 4" xfId="2396" xr:uid="{00000000-0005-0000-0000-000057090000}"/>
    <cellStyle name="40% - Accent1 35 5" xfId="2397" xr:uid="{00000000-0005-0000-0000-000058090000}"/>
    <cellStyle name="40% - Accent1 35 6" xfId="2398" xr:uid="{00000000-0005-0000-0000-000059090000}"/>
    <cellStyle name="40% - Accent1 35 7" xfId="2399" xr:uid="{00000000-0005-0000-0000-00005A090000}"/>
    <cellStyle name="40% - Accent1 36" xfId="2400" xr:uid="{00000000-0005-0000-0000-00005B090000}"/>
    <cellStyle name="40% - Accent1 36 2" xfId="2401" xr:uid="{00000000-0005-0000-0000-00005C090000}"/>
    <cellStyle name="40% - Accent1 36 2 2" xfId="2402" xr:uid="{00000000-0005-0000-0000-00005D090000}"/>
    <cellStyle name="40% - Accent1 36 3" xfId="2403" xr:uid="{00000000-0005-0000-0000-00005E090000}"/>
    <cellStyle name="40% - Accent1 36 4" xfId="2404" xr:uid="{00000000-0005-0000-0000-00005F090000}"/>
    <cellStyle name="40% - Accent1 36 5" xfId="2405" xr:uid="{00000000-0005-0000-0000-000060090000}"/>
    <cellStyle name="40% - Accent1 36 6" xfId="2406" xr:uid="{00000000-0005-0000-0000-000061090000}"/>
    <cellStyle name="40% - Accent1 36 7" xfId="2407" xr:uid="{00000000-0005-0000-0000-000062090000}"/>
    <cellStyle name="40% - Accent1 37" xfId="2408" xr:uid="{00000000-0005-0000-0000-000063090000}"/>
    <cellStyle name="40% - Accent1 37 2" xfId="2409" xr:uid="{00000000-0005-0000-0000-000064090000}"/>
    <cellStyle name="40% - Accent1 37 3" xfId="2410" xr:uid="{00000000-0005-0000-0000-000065090000}"/>
    <cellStyle name="40% - Accent1 38" xfId="2411" xr:uid="{00000000-0005-0000-0000-000066090000}"/>
    <cellStyle name="40% - Accent1 39" xfId="2412" xr:uid="{00000000-0005-0000-0000-000067090000}"/>
    <cellStyle name="40% - Accent1 4" xfId="2413" xr:uid="{00000000-0005-0000-0000-000068090000}"/>
    <cellStyle name="40% - Accent1 4 2" xfId="2414" xr:uid="{00000000-0005-0000-0000-000069090000}"/>
    <cellStyle name="40% - Accent1 4 2 2" xfId="2415" xr:uid="{00000000-0005-0000-0000-00006A090000}"/>
    <cellStyle name="40% - Accent1 4 3" xfId="2416" xr:uid="{00000000-0005-0000-0000-00006B090000}"/>
    <cellStyle name="40% - Accent1 4 4" xfId="2417" xr:uid="{00000000-0005-0000-0000-00006C090000}"/>
    <cellStyle name="40% - Accent1 4 5" xfId="2418" xr:uid="{00000000-0005-0000-0000-00006D090000}"/>
    <cellStyle name="40% - Accent1 4 6" xfId="2419" xr:uid="{00000000-0005-0000-0000-00006E090000}"/>
    <cellStyle name="40% - Accent1 4 7" xfId="2420" xr:uid="{00000000-0005-0000-0000-00006F090000}"/>
    <cellStyle name="40% - Accent1 40" xfId="2421" xr:uid="{00000000-0005-0000-0000-000070090000}"/>
    <cellStyle name="40% - Accent1 41" xfId="2422" xr:uid="{00000000-0005-0000-0000-000071090000}"/>
    <cellStyle name="40% - Accent1 42" xfId="2423" xr:uid="{00000000-0005-0000-0000-000072090000}"/>
    <cellStyle name="40% - Accent1 43" xfId="2424" xr:uid="{00000000-0005-0000-0000-000073090000}"/>
    <cellStyle name="40% - Accent1 44" xfId="2425" xr:uid="{00000000-0005-0000-0000-000074090000}"/>
    <cellStyle name="40% - Accent1 45" xfId="2426" xr:uid="{00000000-0005-0000-0000-000075090000}"/>
    <cellStyle name="40% - Accent1 46" xfId="2427" xr:uid="{00000000-0005-0000-0000-000076090000}"/>
    <cellStyle name="40% - Accent1 47" xfId="2428" xr:uid="{00000000-0005-0000-0000-000077090000}"/>
    <cellStyle name="40% - Accent1 48" xfId="2429" xr:uid="{00000000-0005-0000-0000-000078090000}"/>
    <cellStyle name="40% - Accent1 49" xfId="2430" xr:uid="{00000000-0005-0000-0000-000079090000}"/>
    <cellStyle name="40% - Accent1 5" xfId="2431" xr:uid="{00000000-0005-0000-0000-00007A090000}"/>
    <cellStyle name="40% - Accent1 5 2" xfId="2432" xr:uid="{00000000-0005-0000-0000-00007B090000}"/>
    <cellStyle name="40% - Accent1 5 2 2" xfId="2433" xr:uid="{00000000-0005-0000-0000-00007C090000}"/>
    <cellStyle name="40% - Accent1 5 3" xfId="2434" xr:uid="{00000000-0005-0000-0000-00007D090000}"/>
    <cellStyle name="40% - Accent1 5 4" xfId="2435" xr:uid="{00000000-0005-0000-0000-00007E090000}"/>
    <cellStyle name="40% - Accent1 5 5" xfId="2436" xr:uid="{00000000-0005-0000-0000-00007F090000}"/>
    <cellStyle name="40% - Accent1 5 6" xfId="2437" xr:uid="{00000000-0005-0000-0000-000080090000}"/>
    <cellStyle name="40% - Accent1 5 7" xfId="2438" xr:uid="{00000000-0005-0000-0000-000081090000}"/>
    <cellStyle name="40% - Accent1 50" xfId="2439" xr:uid="{00000000-0005-0000-0000-000082090000}"/>
    <cellStyle name="40% - Accent1 51" xfId="2440" xr:uid="{00000000-0005-0000-0000-000083090000}"/>
    <cellStyle name="40% - Accent1 52" xfId="2441" xr:uid="{00000000-0005-0000-0000-000084090000}"/>
    <cellStyle name="40% - Accent1 53" xfId="2442" xr:uid="{00000000-0005-0000-0000-000085090000}"/>
    <cellStyle name="40% - Accent1 54" xfId="2443" xr:uid="{00000000-0005-0000-0000-000086090000}"/>
    <cellStyle name="40% - Accent1 55" xfId="2444" xr:uid="{00000000-0005-0000-0000-000087090000}"/>
    <cellStyle name="40% - Accent1 56" xfId="2445" xr:uid="{00000000-0005-0000-0000-000088090000}"/>
    <cellStyle name="40% - Accent1 57" xfId="2446" xr:uid="{00000000-0005-0000-0000-000089090000}"/>
    <cellStyle name="40% - Accent1 58" xfId="2447" xr:uid="{00000000-0005-0000-0000-00008A090000}"/>
    <cellStyle name="40% - Accent1 59" xfId="2448" xr:uid="{00000000-0005-0000-0000-00008B090000}"/>
    <cellStyle name="40% - Accent1 6" xfId="2449" xr:uid="{00000000-0005-0000-0000-00008C090000}"/>
    <cellStyle name="40% - Accent1 6 2" xfId="2450" xr:uid="{00000000-0005-0000-0000-00008D090000}"/>
    <cellStyle name="40% - Accent1 6 2 2" xfId="2451" xr:uid="{00000000-0005-0000-0000-00008E090000}"/>
    <cellStyle name="40% - Accent1 6 3" xfId="2452" xr:uid="{00000000-0005-0000-0000-00008F090000}"/>
    <cellStyle name="40% - Accent1 6 4" xfId="2453" xr:uid="{00000000-0005-0000-0000-000090090000}"/>
    <cellStyle name="40% - Accent1 6 5" xfId="2454" xr:uid="{00000000-0005-0000-0000-000091090000}"/>
    <cellStyle name="40% - Accent1 6 6" xfId="2455" xr:uid="{00000000-0005-0000-0000-000092090000}"/>
    <cellStyle name="40% - Accent1 6 7" xfId="2456" xr:uid="{00000000-0005-0000-0000-000093090000}"/>
    <cellStyle name="40% - Accent1 60" xfId="2457" xr:uid="{00000000-0005-0000-0000-000094090000}"/>
    <cellStyle name="40% - Accent1 61" xfId="2458" xr:uid="{00000000-0005-0000-0000-000095090000}"/>
    <cellStyle name="40% - Accent1 62" xfId="2459" xr:uid="{00000000-0005-0000-0000-000096090000}"/>
    <cellStyle name="40% - Accent1 63" xfId="2460" xr:uid="{00000000-0005-0000-0000-000097090000}"/>
    <cellStyle name="40% - Accent1 64" xfId="2461" xr:uid="{00000000-0005-0000-0000-000098090000}"/>
    <cellStyle name="40% - Accent1 65" xfId="2462" xr:uid="{00000000-0005-0000-0000-000099090000}"/>
    <cellStyle name="40% - Accent1 66" xfId="2463" xr:uid="{00000000-0005-0000-0000-00009A090000}"/>
    <cellStyle name="40% - Accent1 7" xfId="2464" xr:uid="{00000000-0005-0000-0000-00009B090000}"/>
    <cellStyle name="40% - Accent1 7 2" xfId="2465" xr:uid="{00000000-0005-0000-0000-00009C090000}"/>
    <cellStyle name="40% - Accent1 7 2 2" xfId="2466" xr:uid="{00000000-0005-0000-0000-00009D090000}"/>
    <cellStyle name="40% - Accent1 7 3" xfId="2467" xr:uid="{00000000-0005-0000-0000-00009E090000}"/>
    <cellStyle name="40% - Accent1 7 4" xfId="2468" xr:uid="{00000000-0005-0000-0000-00009F090000}"/>
    <cellStyle name="40% - Accent1 7 5" xfId="2469" xr:uid="{00000000-0005-0000-0000-0000A0090000}"/>
    <cellStyle name="40% - Accent1 7 6" xfId="2470" xr:uid="{00000000-0005-0000-0000-0000A1090000}"/>
    <cellStyle name="40% - Accent1 7 7" xfId="2471" xr:uid="{00000000-0005-0000-0000-0000A2090000}"/>
    <cellStyle name="40% - Accent1 8" xfId="2472" xr:uid="{00000000-0005-0000-0000-0000A3090000}"/>
    <cellStyle name="40% - Accent1 8 2" xfId="2473" xr:uid="{00000000-0005-0000-0000-0000A4090000}"/>
    <cellStyle name="40% - Accent1 8 2 2" xfId="2474" xr:uid="{00000000-0005-0000-0000-0000A5090000}"/>
    <cellStyle name="40% - Accent1 8 3" xfId="2475" xr:uid="{00000000-0005-0000-0000-0000A6090000}"/>
    <cellStyle name="40% - Accent1 8 4" xfId="2476" xr:uid="{00000000-0005-0000-0000-0000A7090000}"/>
    <cellStyle name="40% - Accent1 8 5" xfId="2477" xr:uid="{00000000-0005-0000-0000-0000A8090000}"/>
    <cellStyle name="40% - Accent1 8 6" xfId="2478" xr:uid="{00000000-0005-0000-0000-0000A9090000}"/>
    <cellStyle name="40% - Accent1 8 7" xfId="2479" xr:uid="{00000000-0005-0000-0000-0000AA090000}"/>
    <cellStyle name="40% - Accent1 9" xfId="2480" xr:uid="{00000000-0005-0000-0000-0000AB090000}"/>
    <cellStyle name="40% - Accent1 9 2" xfId="2481" xr:uid="{00000000-0005-0000-0000-0000AC090000}"/>
    <cellStyle name="40% - Accent1 9 2 2" xfId="2482" xr:uid="{00000000-0005-0000-0000-0000AD090000}"/>
    <cellStyle name="40% - Accent1 9 3" xfId="2483" xr:uid="{00000000-0005-0000-0000-0000AE090000}"/>
    <cellStyle name="40% - Accent1 9 4" xfId="2484" xr:uid="{00000000-0005-0000-0000-0000AF090000}"/>
    <cellStyle name="40% - Accent1 9 5" xfId="2485" xr:uid="{00000000-0005-0000-0000-0000B0090000}"/>
    <cellStyle name="40% - Accent1 9 6" xfId="2486" xr:uid="{00000000-0005-0000-0000-0000B1090000}"/>
    <cellStyle name="40% - Accent1 9 7" xfId="2487" xr:uid="{00000000-0005-0000-0000-0000B2090000}"/>
    <cellStyle name="40% - Accent2 10" xfId="2488" xr:uid="{00000000-0005-0000-0000-0000B3090000}"/>
    <cellStyle name="40% - Accent2 10 2" xfId="2489" xr:uid="{00000000-0005-0000-0000-0000B4090000}"/>
    <cellStyle name="40% - Accent2 10 2 2" xfId="2490" xr:uid="{00000000-0005-0000-0000-0000B5090000}"/>
    <cellStyle name="40% - Accent2 10 3" xfId="2491" xr:uid="{00000000-0005-0000-0000-0000B6090000}"/>
    <cellStyle name="40% - Accent2 10 4" xfId="2492" xr:uid="{00000000-0005-0000-0000-0000B7090000}"/>
    <cellStyle name="40% - Accent2 10 5" xfId="2493" xr:uid="{00000000-0005-0000-0000-0000B8090000}"/>
    <cellStyle name="40% - Accent2 10 6" xfId="2494" xr:uid="{00000000-0005-0000-0000-0000B9090000}"/>
    <cellStyle name="40% - Accent2 10 7" xfId="2495" xr:uid="{00000000-0005-0000-0000-0000BA090000}"/>
    <cellStyle name="40% - Accent2 11" xfId="2496" xr:uid="{00000000-0005-0000-0000-0000BB090000}"/>
    <cellStyle name="40% - Accent2 11 2" xfId="2497" xr:uid="{00000000-0005-0000-0000-0000BC090000}"/>
    <cellStyle name="40% - Accent2 11 2 2" xfId="2498" xr:uid="{00000000-0005-0000-0000-0000BD090000}"/>
    <cellStyle name="40% - Accent2 11 3" xfId="2499" xr:uid="{00000000-0005-0000-0000-0000BE090000}"/>
    <cellStyle name="40% - Accent2 11 4" xfId="2500" xr:uid="{00000000-0005-0000-0000-0000BF090000}"/>
    <cellStyle name="40% - Accent2 11 5" xfId="2501" xr:uid="{00000000-0005-0000-0000-0000C0090000}"/>
    <cellStyle name="40% - Accent2 11 6" xfId="2502" xr:uid="{00000000-0005-0000-0000-0000C1090000}"/>
    <cellStyle name="40% - Accent2 11 7" xfId="2503" xr:uid="{00000000-0005-0000-0000-0000C2090000}"/>
    <cellStyle name="40% - Accent2 12" xfId="2504" xr:uid="{00000000-0005-0000-0000-0000C3090000}"/>
    <cellStyle name="40% - Accent2 12 2" xfId="2505" xr:uid="{00000000-0005-0000-0000-0000C4090000}"/>
    <cellStyle name="40% - Accent2 12 2 2" xfId="2506" xr:uid="{00000000-0005-0000-0000-0000C5090000}"/>
    <cellStyle name="40% - Accent2 12 3" xfId="2507" xr:uid="{00000000-0005-0000-0000-0000C6090000}"/>
    <cellStyle name="40% - Accent2 12 4" xfId="2508" xr:uid="{00000000-0005-0000-0000-0000C7090000}"/>
    <cellStyle name="40% - Accent2 12 5" xfId="2509" xr:uid="{00000000-0005-0000-0000-0000C8090000}"/>
    <cellStyle name="40% - Accent2 12 6" xfId="2510" xr:uid="{00000000-0005-0000-0000-0000C9090000}"/>
    <cellStyle name="40% - Accent2 12 7" xfId="2511" xr:uid="{00000000-0005-0000-0000-0000CA090000}"/>
    <cellStyle name="40% - Accent2 13" xfId="2512" xr:uid="{00000000-0005-0000-0000-0000CB090000}"/>
    <cellStyle name="40% - Accent2 13 2" xfId="2513" xr:uid="{00000000-0005-0000-0000-0000CC090000}"/>
    <cellStyle name="40% - Accent2 13 2 2" xfId="2514" xr:uid="{00000000-0005-0000-0000-0000CD090000}"/>
    <cellStyle name="40% - Accent2 13 3" xfId="2515" xr:uid="{00000000-0005-0000-0000-0000CE090000}"/>
    <cellStyle name="40% - Accent2 13 4" xfId="2516" xr:uid="{00000000-0005-0000-0000-0000CF090000}"/>
    <cellStyle name="40% - Accent2 13 5" xfId="2517" xr:uid="{00000000-0005-0000-0000-0000D0090000}"/>
    <cellStyle name="40% - Accent2 13 6" xfId="2518" xr:uid="{00000000-0005-0000-0000-0000D1090000}"/>
    <cellStyle name="40% - Accent2 13 7" xfId="2519" xr:uid="{00000000-0005-0000-0000-0000D2090000}"/>
    <cellStyle name="40% - Accent2 14" xfId="2520" xr:uid="{00000000-0005-0000-0000-0000D3090000}"/>
    <cellStyle name="40% - Accent2 14 2" xfId="2521" xr:uid="{00000000-0005-0000-0000-0000D4090000}"/>
    <cellStyle name="40% - Accent2 14 2 2" xfId="2522" xr:uid="{00000000-0005-0000-0000-0000D5090000}"/>
    <cellStyle name="40% - Accent2 14 3" xfId="2523" xr:uid="{00000000-0005-0000-0000-0000D6090000}"/>
    <cellStyle name="40% - Accent2 14 4" xfId="2524" xr:uid="{00000000-0005-0000-0000-0000D7090000}"/>
    <cellStyle name="40% - Accent2 14 5" xfId="2525" xr:uid="{00000000-0005-0000-0000-0000D8090000}"/>
    <cellStyle name="40% - Accent2 14 6" xfId="2526" xr:uid="{00000000-0005-0000-0000-0000D9090000}"/>
    <cellStyle name="40% - Accent2 14 7" xfId="2527" xr:uid="{00000000-0005-0000-0000-0000DA090000}"/>
    <cellStyle name="40% - Accent2 15" xfId="2528" xr:uid="{00000000-0005-0000-0000-0000DB090000}"/>
    <cellStyle name="40% - Accent2 15 2" xfId="2529" xr:uid="{00000000-0005-0000-0000-0000DC090000}"/>
    <cellStyle name="40% - Accent2 15 2 2" xfId="2530" xr:uid="{00000000-0005-0000-0000-0000DD090000}"/>
    <cellStyle name="40% - Accent2 15 3" xfId="2531" xr:uid="{00000000-0005-0000-0000-0000DE090000}"/>
    <cellStyle name="40% - Accent2 15 4" xfId="2532" xr:uid="{00000000-0005-0000-0000-0000DF090000}"/>
    <cellStyle name="40% - Accent2 15 5" xfId="2533" xr:uid="{00000000-0005-0000-0000-0000E0090000}"/>
    <cellStyle name="40% - Accent2 15 6" xfId="2534" xr:uid="{00000000-0005-0000-0000-0000E1090000}"/>
    <cellStyle name="40% - Accent2 15 7" xfId="2535" xr:uid="{00000000-0005-0000-0000-0000E2090000}"/>
    <cellStyle name="40% - Accent2 16" xfId="2536" xr:uid="{00000000-0005-0000-0000-0000E3090000}"/>
    <cellStyle name="40% - Accent2 16 2" xfId="2537" xr:uid="{00000000-0005-0000-0000-0000E4090000}"/>
    <cellStyle name="40% - Accent2 16 2 2" xfId="2538" xr:uid="{00000000-0005-0000-0000-0000E5090000}"/>
    <cellStyle name="40% - Accent2 16 3" xfId="2539" xr:uid="{00000000-0005-0000-0000-0000E6090000}"/>
    <cellStyle name="40% - Accent2 16 4" xfId="2540" xr:uid="{00000000-0005-0000-0000-0000E7090000}"/>
    <cellStyle name="40% - Accent2 16 5" xfId="2541" xr:uid="{00000000-0005-0000-0000-0000E8090000}"/>
    <cellStyle name="40% - Accent2 16 6" xfId="2542" xr:uid="{00000000-0005-0000-0000-0000E9090000}"/>
    <cellStyle name="40% - Accent2 16 7" xfId="2543" xr:uid="{00000000-0005-0000-0000-0000EA090000}"/>
    <cellStyle name="40% - Accent2 17" xfId="2544" xr:uid="{00000000-0005-0000-0000-0000EB090000}"/>
    <cellStyle name="40% - Accent2 17 2" xfId="2545" xr:uid="{00000000-0005-0000-0000-0000EC090000}"/>
    <cellStyle name="40% - Accent2 17 2 2" xfId="2546" xr:uid="{00000000-0005-0000-0000-0000ED090000}"/>
    <cellStyle name="40% - Accent2 17 3" xfId="2547" xr:uid="{00000000-0005-0000-0000-0000EE090000}"/>
    <cellStyle name="40% - Accent2 17 4" xfId="2548" xr:uid="{00000000-0005-0000-0000-0000EF090000}"/>
    <cellStyle name="40% - Accent2 17 5" xfId="2549" xr:uid="{00000000-0005-0000-0000-0000F0090000}"/>
    <cellStyle name="40% - Accent2 17 6" xfId="2550" xr:uid="{00000000-0005-0000-0000-0000F1090000}"/>
    <cellStyle name="40% - Accent2 17 7" xfId="2551" xr:uid="{00000000-0005-0000-0000-0000F2090000}"/>
    <cellStyle name="40% - Accent2 18" xfId="2552" xr:uid="{00000000-0005-0000-0000-0000F3090000}"/>
    <cellStyle name="40% - Accent2 18 2" xfId="2553" xr:uid="{00000000-0005-0000-0000-0000F4090000}"/>
    <cellStyle name="40% - Accent2 18 2 2" xfId="2554" xr:uid="{00000000-0005-0000-0000-0000F5090000}"/>
    <cellStyle name="40% - Accent2 18 3" xfId="2555" xr:uid="{00000000-0005-0000-0000-0000F6090000}"/>
    <cellStyle name="40% - Accent2 18 4" xfId="2556" xr:uid="{00000000-0005-0000-0000-0000F7090000}"/>
    <cellStyle name="40% - Accent2 18 5" xfId="2557" xr:uid="{00000000-0005-0000-0000-0000F8090000}"/>
    <cellStyle name="40% - Accent2 18 6" xfId="2558" xr:uid="{00000000-0005-0000-0000-0000F9090000}"/>
    <cellStyle name="40% - Accent2 18 7" xfId="2559" xr:uid="{00000000-0005-0000-0000-0000FA090000}"/>
    <cellStyle name="40% - Accent2 19" xfId="2560" xr:uid="{00000000-0005-0000-0000-0000FB090000}"/>
    <cellStyle name="40% - Accent2 19 2" xfId="2561" xr:uid="{00000000-0005-0000-0000-0000FC090000}"/>
    <cellStyle name="40% - Accent2 19 2 2" xfId="2562" xr:uid="{00000000-0005-0000-0000-0000FD090000}"/>
    <cellStyle name="40% - Accent2 19 3" xfId="2563" xr:uid="{00000000-0005-0000-0000-0000FE090000}"/>
    <cellStyle name="40% - Accent2 19 4" xfId="2564" xr:uid="{00000000-0005-0000-0000-0000FF090000}"/>
    <cellStyle name="40% - Accent2 19 5" xfId="2565" xr:uid="{00000000-0005-0000-0000-0000000A0000}"/>
    <cellStyle name="40% - Accent2 19 6" xfId="2566" xr:uid="{00000000-0005-0000-0000-0000010A0000}"/>
    <cellStyle name="40% - Accent2 19 7" xfId="2567" xr:uid="{00000000-0005-0000-0000-0000020A0000}"/>
    <cellStyle name="40% - Accent2 2" xfId="2568" xr:uid="{00000000-0005-0000-0000-0000030A0000}"/>
    <cellStyle name="40% - Accent2 2 2" xfId="2569" xr:uid="{00000000-0005-0000-0000-0000040A0000}"/>
    <cellStyle name="40% - Accent2 2 2 2" xfId="2570" xr:uid="{00000000-0005-0000-0000-0000050A0000}"/>
    <cellStyle name="40% - Accent2 2 3" xfId="2571" xr:uid="{00000000-0005-0000-0000-0000060A0000}"/>
    <cellStyle name="40% - Accent2 2 4" xfId="2572" xr:uid="{00000000-0005-0000-0000-0000070A0000}"/>
    <cellStyle name="40% - Accent2 2 5" xfId="2573" xr:uid="{00000000-0005-0000-0000-0000080A0000}"/>
    <cellStyle name="40% - Accent2 2 6" xfId="2574" xr:uid="{00000000-0005-0000-0000-0000090A0000}"/>
    <cellStyle name="40% - Accent2 2 7" xfId="2575" xr:uid="{00000000-0005-0000-0000-00000A0A0000}"/>
    <cellStyle name="40% - Accent2 20" xfId="2576" xr:uid="{00000000-0005-0000-0000-00000B0A0000}"/>
    <cellStyle name="40% - Accent2 20 2" xfId="2577" xr:uid="{00000000-0005-0000-0000-00000C0A0000}"/>
    <cellStyle name="40% - Accent2 20 2 2" xfId="2578" xr:uid="{00000000-0005-0000-0000-00000D0A0000}"/>
    <cellStyle name="40% - Accent2 20 3" xfId="2579" xr:uid="{00000000-0005-0000-0000-00000E0A0000}"/>
    <cellStyle name="40% - Accent2 20 4" xfId="2580" xr:uid="{00000000-0005-0000-0000-00000F0A0000}"/>
    <cellStyle name="40% - Accent2 20 5" xfId="2581" xr:uid="{00000000-0005-0000-0000-0000100A0000}"/>
    <cellStyle name="40% - Accent2 20 6" xfId="2582" xr:uid="{00000000-0005-0000-0000-0000110A0000}"/>
    <cellStyle name="40% - Accent2 20 7" xfId="2583" xr:uid="{00000000-0005-0000-0000-0000120A0000}"/>
    <cellStyle name="40% - Accent2 21" xfId="2584" xr:uid="{00000000-0005-0000-0000-0000130A0000}"/>
    <cellStyle name="40% - Accent2 21 2" xfId="2585" xr:uid="{00000000-0005-0000-0000-0000140A0000}"/>
    <cellStyle name="40% - Accent2 21 2 2" xfId="2586" xr:uid="{00000000-0005-0000-0000-0000150A0000}"/>
    <cellStyle name="40% - Accent2 21 3" xfId="2587" xr:uid="{00000000-0005-0000-0000-0000160A0000}"/>
    <cellStyle name="40% - Accent2 21 4" xfId="2588" xr:uid="{00000000-0005-0000-0000-0000170A0000}"/>
    <cellStyle name="40% - Accent2 21 5" xfId="2589" xr:uid="{00000000-0005-0000-0000-0000180A0000}"/>
    <cellStyle name="40% - Accent2 21 6" xfId="2590" xr:uid="{00000000-0005-0000-0000-0000190A0000}"/>
    <cellStyle name="40% - Accent2 21 7" xfId="2591" xr:uid="{00000000-0005-0000-0000-00001A0A0000}"/>
    <cellStyle name="40% - Accent2 22" xfId="2592" xr:uid="{00000000-0005-0000-0000-00001B0A0000}"/>
    <cellStyle name="40% - Accent2 22 2" xfId="2593" xr:uid="{00000000-0005-0000-0000-00001C0A0000}"/>
    <cellStyle name="40% - Accent2 22 2 2" xfId="2594" xr:uid="{00000000-0005-0000-0000-00001D0A0000}"/>
    <cellStyle name="40% - Accent2 22 3" xfId="2595" xr:uid="{00000000-0005-0000-0000-00001E0A0000}"/>
    <cellStyle name="40% - Accent2 22 4" xfId="2596" xr:uid="{00000000-0005-0000-0000-00001F0A0000}"/>
    <cellStyle name="40% - Accent2 22 5" xfId="2597" xr:uid="{00000000-0005-0000-0000-0000200A0000}"/>
    <cellStyle name="40% - Accent2 22 6" xfId="2598" xr:uid="{00000000-0005-0000-0000-0000210A0000}"/>
    <cellStyle name="40% - Accent2 22 7" xfId="2599" xr:uid="{00000000-0005-0000-0000-0000220A0000}"/>
    <cellStyle name="40% - Accent2 23" xfId="2600" xr:uid="{00000000-0005-0000-0000-0000230A0000}"/>
    <cellStyle name="40% - Accent2 23 2" xfId="2601" xr:uid="{00000000-0005-0000-0000-0000240A0000}"/>
    <cellStyle name="40% - Accent2 23 2 2" xfId="2602" xr:uid="{00000000-0005-0000-0000-0000250A0000}"/>
    <cellStyle name="40% - Accent2 23 3" xfId="2603" xr:uid="{00000000-0005-0000-0000-0000260A0000}"/>
    <cellStyle name="40% - Accent2 23 4" xfId="2604" xr:uid="{00000000-0005-0000-0000-0000270A0000}"/>
    <cellStyle name="40% - Accent2 23 5" xfId="2605" xr:uid="{00000000-0005-0000-0000-0000280A0000}"/>
    <cellStyle name="40% - Accent2 23 6" xfId="2606" xr:uid="{00000000-0005-0000-0000-0000290A0000}"/>
    <cellStyle name="40% - Accent2 23 7" xfId="2607" xr:uid="{00000000-0005-0000-0000-00002A0A0000}"/>
    <cellStyle name="40% - Accent2 24" xfId="2608" xr:uid="{00000000-0005-0000-0000-00002B0A0000}"/>
    <cellStyle name="40% - Accent2 24 2" xfId="2609" xr:uid="{00000000-0005-0000-0000-00002C0A0000}"/>
    <cellStyle name="40% - Accent2 24 2 2" xfId="2610" xr:uid="{00000000-0005-0000-0000-00002D0A0000}"/>
    <cellStyle name="40% - Accent2 24 3" xfId="2611" xr:uid="{00000000-0005-0000-0000-00002E0A0000}"/>
    <cellStyle name="40% - Accent2 24 4" xfId="2612" xr:uid="{00000000-0005-0000-0000-00002F0A0000}"/>
    <cellStyle name="40% - Accent2 24 5" xfId="2613" xr:uid="{00000000-0005-0000-0000-0000300A0000}"/>
    <cellStyle name="40% - Accent2 24 6" xfId="2614" xr:uid="{00000000-0005-0000-0000-0000310A0000}"/>
    <cellStyle name="40% - Accent2 24 7" xfId="2615" xr:uid="{00000000-0005-0000-0000-0000320A0000}"/>
    <cellStyle name="40% - Accent2 25" xfId="2616" xr:uid="{00000000-0005-0000-0000-0000330A0000}"/>
    <cellStyle name="40% - Accent2 25 2" xfId="2617" xr:uid="{00000000-0005-0000-0000-0000340A0000}"/>
    <cellStyle name="40% - Accent2 25 2 2" xfId="2618" xr:uid="{00000000-0005-0000-0000-0000350A0000}"/>
    <cellStyle name="40% - Accent2 25 3" xfId="2619" xr:uid="{00000000-0005-0000-0000-0000360A0000}"/>
    <cellStyle name="40% - Accent2 25 4" xfId="2620" xr:uid="{00000000-0005-0000-0000-0000370A0000}"/>
    <cellStyle name="40% - Accent2 25 5" xfId="2621" xr:uid="{00000000-0005-0000-0000-0000380A0000}"/>
    <cellStyle name="40% - Accent2 25 6" xfId="2622" xr:uid="{00000000-0005-0000-0000-0000390A0000}"/>
    <cellStyle name="40% - Accent2 25 7" xfId="2623" xr:uid="{00000000-0005-0000-0000-00003A0A0000}"/>
    <cellStyle name="40% - Accent2 26" xfId="2624" xr:uid="{00000000-0005-0000-0000-00003B0A0000}"/>
    <cellStyle name="40% - Accent2 26 2" xfId="2625" xr:uid="{00000000-0005-0000-0000-00003C0A0000}"/>
    <cellStyle name="40% - Accent2 26 2 2" xfId="2626" xr:uid="{00000000-0005-0000-0000-00003D0A0000}"/>
    <cellStyle name="40% - Accent2 26 3" xfId="2627" xr:uid="{00000000-0005-0000-0000-00003E0A0000}"/>
    <cellStyle name="40% - Accent2 26 4" xfId="2628" xr:uid="{00000000-0005-0000-0000-00003F0A0000}"/>
    <cellStyle name="40% - Accent2 26 5" xfId="2629" xr:uid="{00000000-0005-0000-0000-0000400A0000}"/>
    <cellStyle name="40% - Accent2 26 6" xfId="2630" xr:uid="{00000000-0005-0000-0000-0000410A0000}"/>
    <cellStyle name="40% - Accent2 26 7" xfId="2631" xr:uid="{00000000-0005-0000-0000-0000420A0000}"/>
    <cellStyle name="40% - Accent2 27" xfId="2632" xr:uid="{00000000-0005-0000-0000-0000430A0000}"/>
    <cellStyle name="40% - Accent2 27 2" xfId="2633" xr:uid="{00000000-0005-0000-0000-0000440A0000}"/>
    <cellStyle name="40% - Accent2 27 2 2" xfId="2634" xr:uid="{00000000-0005-0000-0000-0000450A0000}"/>
    <cellStyle name="40% - Accent2 27 3" xfId="2635" xr:uid="{00000000-0005-0000-0000-0000460A0000}"/>
    <cellStyle name="40% - Accent2 27 4" xfId="2636" xr:uid="{00000000-0005-0000-0000-0000470A0000}"/>
    <cellStyle name="40% - Accent2 27 5" xfId="2637" xr:uid="{00000000-0005-0000-0000-0000480A0000}"/>
    <cellStyle name="40% - Accent2 27 6" xfId="2638" xr:uid="{00000000-0005-0000-0000-0000490A0000}"/>
    <cellStyle name="40% - Accent2 27 7" xfId="2639" xr:uid="{00000000-0005-0000-0000-00004A0A0000}"/>
    <cellStyle name="40% - Accent2 28" xfId="2640" xr:uid="{00000000-0005-0000-0000-00004B0A0000}"/>
    <cellStyle name="40% - Accent2 28 2" xfId="2641" xr:uid="{00000000-0005-0000-0000-00004C0A0000}"/>
    <cellStyle name="40% - Accent2 28 2 2" xfId="2642" xr:uid="{00000000-0005-0000-0000-00004D0A0000}"/>
    <cellStyle name="40% - Accent2 28 3" xfId="2643" xr:uid="{00000000-0005-0000-0000-00004E0A0000}"/>
    <cellStyle name="40% - Accent2 28 4" xfId="2644" xr:uid="{00000000-0005-0000-0000-00004F0A0000}"/>
    <cellStyle name="40% - Accent2 28 5" xfId="2645" xr:uid="{00000000-0005-0000-0000-0000500A0000}"/>
    <cellStyle name="40% - Accent2 28 6" xfId="2646" xr:uid="{00000000-0005-0000-0000-0000510A0000}"/>
    <cellStyle name="40% - Accent2 28 7" xfId="2647" xr:uid="{00000000-0005-0000-0000-0000520A0000}"/>
    <cellStyle name="40% - Accent2 29" xfId="2648" xr:uid="{00000000-0005-0000-0000-0000530A0000}"/>
    <cellStyle name="40% - Accent2 29 2" xfId="2649" xr:uid="{00000000-0005-0000-0000-0000540A0000}"/>
    <cellStyle name="40% - Accent2 29 2 2" xfId="2650" xr:uid="{00000000-0005-0000-0000-0000550A0000}"/>
    <cellStyle name="40% - Accent2 29 3" xfId="2651" xr:uid="{00000000-0005-0000-0000-0000560A0000}"/>
    <cellStyle name="40% - Accent2 29 4" xfId="2652" xr:uid="{00000000-0005-0000-0000-0000570A0000}"/>
    <cellStyle name="40% - Accent2 29 5" xfId="2653" xr:uid="{00000000-0005-0000-0000-0000580A0000}"/>
    <cellStyle name="40% - Accent2 29 6" xfId="2654" xr:uid="{00000000-0005-0000-0000-0000590A0000}"/>
    <cellStyle name="40% - Accent2 29 7" xfId="2655" xr:uid="{00000000-0005-0000-0000-00005A0A0000}"/>
    <cellStyle name="40% - Accent2 3" xfId="2656" xr:uid="{00000000-0005-0000-0000-00005B0A0000}"/>
    <cellStyle name="40% - Accent2 3 2" xfId="2657" xr:uid="{00000000-0005-0000-0000-00005C0A0000}"/>
    <cellStyle name="40% - Accent2 3 2 2" xfId="2658" xr:uid="{00000000-0005-0000-0000-00005D0A0000}"/>
    <cellStyle name="40% - Accent2 3 3" xfId="2659" xr:uid="{00000000-0005-0000-0000-00005E0A0000}"/>
    <cellStyle name="40% - Accent2 3 4" xfId="2660" xr:uid="{00000000-0005-0000-0000-00005F0A0000}"/>
    <cellStyle name="40% - Accent2 3 5" xfId="2661" xr:uid="{00000000-0005-0000-0000-0000600A0000}"/>
    <cellStyle name="40% - Accent2 3 6" xfId="2662" xr:uid="{00000000-0005-0000-0000-0000610A0000}"/>
    <cellStyle name="40% - Accent2 3 7" xfId="2663" xr:uid="{00000000-0005-0000-0000-0000620A0000}"/>
    <cellStyle name="40% - Accent2 30" xfId="2664" xr:uid="{00000000-0005-0000-0000-0000630A0000}"/>
    <cellStyle name="40% - Accent2 30 2" xfId="2665" xr:uid="{00000000-0005-0000-0000-0000640A0000}"/>
    <cellStyle name="40% - Accent2 30 2 2" xfId="2666" xr:uid="{00000000-0005-0000-0000-0000650A0000}"/>
    <cellStyle name="40% - Accent2 30 3" xfId="2667" xr:uid="{00000000-0005-0000-0000-0000660A0000}"/>
    <cellStyle name="40% - Accent2 30 4" xfId="2668" xr:uid="{00000000-0005-0000-0000-0000670A0000}"/>
    <cellStyle name="40% - Accent2 30 5" xfId="2669" xr:uid="{00000000-0005-0000-0000-0000680A0000}"/>
    <cellStyle name="40% - Accent2 30 6" xfId="2670" xr:uid="{00000000-0005-0000-0000-0000690A0000}"/>
    <cellStyle name="40% - Accent2 30 7" xfId="2671" xr:uid="{00000000-0005-0000-0000-00006A0A0000}"/>
    <cellStyle name="40% - Accent2 31" xfId="2672" xr:uid="{00000000-0005-0000-0000-00006B0A0000}"/>
    <cellStyle name="40% - Accent2 31 2" xfId="2673" xr:uid="{00000000-0005-0000-0000-00006C0A0000}"/>
    <cellStyle name="40% - Accent2 31 2 2" xfId="2674" xr:uid="{00000000-0005-0000-0000-00006D0A0000}"/>
    <cellStyle name="40% - Accent2 31 3" xfId="2675" xr:uid="{00000000-0005-0000-0000-00006E0A0000}"/>
    <cellStyle name="40% - Accent2 31 4" xfId="2676" xr:uid="{00000000-0005-0000-0000-00006F0A0000}"/>
    <cellStyle name="40% - Accent2 31 5" xfId="2677" xr:uid="{00000000-0005-0000-0000-0000700A0000}"/>
    <cellStyle name="40% - Accent2 31 6" xfId="2678" xr:uid="{00000000-0005-0000-0000-0000710A0000}"/>
    <cellStyle name="40% - Accent2 31 7" xfId="2679" xr:uid="{00000000-0005-0000-0000-0000720A0000}"/>
    <cellStyle name="40% - Accent2 32" xfId="2680" xr:uid="{00000000-0005-0000-0000-0000730A0000}"/>
    <cellStyle name="40% - Accent2 32 2" xfId="2681" xr:uid="{00000000-0005-0000-0000-0000740A0000}"/>
    <cellStyle name="40% - Accent2 32 2 2" xfId="2682" xr:uid="{00000000-0005-0000-0000-0000750A0000}"/>
    <cellStyle name="40% - Accent2 32 3" xfId="2683" xr:uid="{00000000-0005-0000-0000-0000760A0000}"/>
    <cellStyle name="40% - Accent2 32 4" xfId="2684" xr:uid="{00000000-0005-0000-0000-0000770A0000}"/>
    <cellStyle name="40% - Accent2 32 5" xfId="2685" xr:uid="{00000000-0005-0000-0000-0000780A0000}"/>
    <cellStyle name="40% - Accent2 32 6" xfId="2686" xr:uid="{00000000-0005-0000-0000-0000790A0000}"/>
    <cellStyle name="40% - Accent2 32 7" xfId="2687" xr:uid="{00000000-0005-0000-0000-00007A0A0000}"/>
    <cellStyle name="40% - Accent2 33" xfId="2688" xr:uid="{00000000-0005-0000-0000-00007B0A0000}"/>
    <cellStyle name="40% - Accent2 33 2" xfId="2689" xr:uid="{00000000-0005-0000-0000-00007C0A0000}"/>
    <cellStyle name="40% - Accent2 33 2 2" xfId="2690" xr:uid="{00000000-0005-0000-0000-00007D0A0000}"/>
    <cellStyle name="40% - Accent2 33 3" xfId="2691" xr:uid="{00000000-0005-0000-0000-00007E0A0000}"/>
    <cellStyle name="40% - Accent2 33 4" xfId="2692" xr:uid="{00000000-0005-0000-0000-00007F0A0000}"/>
    <cellStyle name="40% - Accent2 33 5" xfId="2693" xr:uid="{00000000-0005-0000-0000-0000800A0000}"/>
    <cellStyle name="40% - Accent2 33 6" xfId="2694" xr:uid="{00000000-0005-0000-0000-0000810A0000}"/>
    <cellStyle name="40% - Accent2 33 7" xfId="2695" xr:uid="{00000000-0005-0000-0000-0000820A0000}"/>
    <cellStyle name="40% - Accent2 34" xfId="2696" xr:uid="{00000000-0005-0000-0000-0000830A0000}"/>
    <cellStyle name="40% - Accent2 34 2" xfId="2697" xr:uid="{00000000-0005-0000-0000-0000840A0000}"/>
    <cellStyle name="40% - Accent2 34 2 2" xfId="2698" xr:uid="{00000000-0005-0000-0000-0000850A0000}"/>
    <cellStyle name="40% - Accent2 34 3" xfId="2699" xr:uid="{00000000-0005-0000-0000-0000860A0000}"/>
    <cellStyle name="40% - Accent2 34 4" xfId="2700" xr:uid="{00000000-0005-0000-0000-0000870A0000}"/>
    <cellStyle name="40% - Accent2 34 5" xfId="2701" xr:uid="{00000000-0005-0000-0000-0000880A0000}"/>
    <cellStyle name="40% - Accent2 34 6" xfId="2702" xr:uid="{00000000-0005-0000-0000-0000890A0000}"/>
    <cellStyle name="40% - Accent2 34 7" xfId="2703" xr:uid="{00000000-0005-0000-0000-00008A0A0000}"/>
    <cellStyle name="40% - Accent2 35" xfId="2704" xr:uid="{00000000-0005-0000-0000-00008B0A0000}"/>
    <cellStyle name="40% - Accent2 35 2" xfId="2705" xr:uid="{00000000-0005-0000-0000-00008C0A0000}"/>
    <cellStyle name="40% - Accent2 35 2 2" xfId="2706" xr:uid="{00000000-0005-0000-0000-00008D0A0000}"/>
    <cellStyle name="40% - Accent2 35 3" xfId="2707" xr:uid="{00000000-0005-0000-0000-00008E0A0000}"/>
    <cellStyle name="40% - Accent2 35 4" xfId="2708" xr:uid="{00000000-0005-0000-0000-00008F0A0000}"/>
    <cellStyle name="40% - Accent2 35 5" xfId="2709" xr:uid="{00000000-0005-0000-0000-0000900A0000}"/>
    <cellStyle name="40% - Accent2 35 6" xfId="2710" xr:uid="{00000000-0005-0000-0000-0000910A0000}"/>
    <cellStyle name="40% - Accent2 35 7" xfId="2711" xr:uid="{00000000-0005-0000-0000-0000920A0000}"/>
    <cellStyle name="40% - Accent2 36" xfId="2712" xr:uid="{00000000-0005-0000-0000-0000930A0000}"/>
    <cellStyle name="40% - Accent2 36 2" xfId="2713" xr:uid="{00000000-0005-0000-0000-0000940A0000}"/>
    <cellStyle name="40% - Accent2 36 2 2" xfId="2714" xr:uid="{00000000-0005-0000-0000-0000950A0000}"/>
    <cellStyle name="40% - Accent2 36 3" xfId="2715" xr:uid="{00000000-0005-0000-0000-0000960A0000}"/>
    <cellStyle name="40% - Accent2 36 4" xfId="2716" xr:uid="{00000000-0005-0000-0000-0000970A0000}"/>
    <cellStyle name="40% - Accent2 36 5" xfId="2717" xr:uid="{00000000-0005-0000-0000-0000980A0000}"/>
    <cellStyle name="40% - Accent2 36 6" xfId="2718" xr:uid="{00000000-0005-0000-0000-0000990A0000}"/>
    <cellStyle name="40% - Accent2 36 7" xfId="2719" xr:uid="{00000000-0005-0000-0000-00009A0A0000}"/>
    <cellStyle name="40% - Accent2 37" xfId="2720" xr:uid="{00000000-0005-0000-0000-00009B0A0000}"/>
    <cellStyle name="40% - Accent2 37 2" xfId="2721" xr:uid="{00000000-0005-0000-0000-00009C0A0000}"/>
    <cellStyle name="40% - Accent2 37 3" xfId="2722" xr:uid="{00000000-0005-0000-0000-00009D0A0000}"/>
    <cellStyle name="40% - Accent2 38" xfId="2723" xr:uid="{00000000-0005-0000-0000-00009E0A0000}"/>
    <cellStyle name="40% - Accent2 39" xfId="2724" xr:uid="{00000000-0005-0000-0000-00009F0A0000}"/>
    <cellStyle name="40% - Accent2 4" xfId="2725" xr:uid="{00000000-0005-0000-0000-0000A00A0000}"/>
    <cellStyle name="40% - Accent2 4 2" xfId="2726" xr:uid="{00000000-0005-0000-0000-0000A10A0000}"/>
    <cellStyle name="40% - Accent2 4 2 2" xfId="2727" xr:uid="{00000000-0005-0000-0000-0000A20A0000}"/>
    <cellStyle name="40% - Accent2 4 3" xfId="2728" xr:uid="{00000000-0005-0000-0000-0000A30A0000}"/>
    <cellStyle name="40% - Accent2 4 4" xfId="2729" xr:uid="{00000000-0005-0000-0000-0000A40A0000}"/>
    <cellStyle name="40% - Accent2 4 5" xfId="2730" xr:uid="{00000000-0005-0000-0000-0000A50A0000}"/>
    <cellStyle name="40% - Accent2 4 6" xfId="2731" xr:uid="{00000000-0005-0000-0000-0000A60A0000}"/>
    <cellStyle name="40% - Accent2 4 7" xfId="2732" xr:uid="{00000000-0005-0000-0000-0000A70A0000}"/>
    <cellStyle name="40% - Accent2 40" xfId="2733" xr:uid="{00000000-0005-0000-0000-0000A80A0000}"/>
    <cellStyle name="40% - Accent2 41" xfId="2734" xr:uid="{00000000-0005-0000-0000-0000A90A0000}"/>
    <cellStyle name="40% - Accent2 42" xfId="2735" xr:uid="{00000000-0005-0000-0000-0000AA0A0000}"/>
    <cellStyle name="40% - Accent2 43" xfId="2736" xr:uid="{00000000-0005-0000-0000-0000AB0A0000}"/>
    <cellStyle name="40% - Accent2 44" xfId="2737" xr:uid="{00000000-0005-0000-0000-0000AC0A0000}"/>
    <cellStyle name="40% - Accent2 45" xfId="2738" xr:uid="{00000000-0005-0000-0000-0000AD0A0000}"/>
    <cellStyle name="40% - Accent2 46" xfId="2739" xr:uid="{00000000-0005-0000-0000-0000AE0A0000}"/>
    <cellStyle name="40% - Accent2 47" xfId="2740" xr:uid="{00000000-0005-0000-0000-0000AF0A0000}"/>
    <cellStyle name="40% - Accent2 48" xfId="2741" xr:uid="{00000000-0005-0000-0000-0000B00A0000}"/>
    <cellStyle name="40% - Accent2 49" xfId="2742" xr:uid="{00000000-0005-0000-0000-0000B10A0000}"/>
    <cellStyle name="40% - Accent2 5" xfId="2743" xr:uid="{00000000-0005-0000-0000-0000B20A0000}"/>
    <cellStyle name="40% - Accent2 5 2" xfId="2744" xr:uid="{00000000-0005-0000-0000-0000B30A0000}"/>
    <cellStyle name="40% - Accent2 5 2 2" xfId="2745" xr:uid="{00000000-0005-0000-0000-0000B40A0000}"/>
    <cellStyle name="40% - Accent2 5 3" xfId="2746" xr:uid="{00000000-0005-0000-0000-0000B50A0000}"/>
    <cellStyle name="40% - Accent2 5 4" xfId="2747" xr:uid="{00000000-0005-0000-0000-0000B60A0000}"/>
    <cellStyle name="40% - Accent2 5 5" xfId="2748" xr:uid="{00000000-0005-0000-0000-0000B70A0000}"/>
    <cellStyle name="40% - Accent2 5 6" xfId="2749" xr:uid="{00000000-0005-0000-0000-0000B80A0000}"/>
    <cellStyle name="40% - Accent2 5 7" xfId="2750" xr:uid="{00000000-0005-0000-0000-0000B90A0000}"/>
    <cellStyle name="40% - Accent2 50" xfId="2751" xr:uid="{00000000-0005-0000-0000-0000BA0A0000}"/>
    <cellStyle name="40% - Accent2 51" xfId="2752" xr:uid="{00000000-0005-0000-0000-0000BB0A0000}"/>
    <cellStyle name="40% - Accent2 52" xfId="2753" xr:uid="{00000000-0005-0000-0000-0000BC0A0000}"/>
    <cellStyle name="40% - Accent2 53" xfId="2754" xr:uid="{00000000-0005-0000-0000-0000BD0A0000}"/>
    <cellStyle name="40% - Accent2 54" xfId="2755" xr:uid="{00000000-0005-0000-0000-0000BE0A0000}"/>
    <cellStyle name="40% - Accent2 55" xfId="2756" xr:uid="{00000000-0005-0000-0000-0000BF0A0000}"/>
    <cellStyle name="40% - Accent2 56" xfId="2757" xr:uid="{00000000-0005-0000-0000-0000C00A0000}"/>
    <cellStyle name="40% - Accent2 57" xfId="2758" xr:uid="{00000000-0005-0000-0000-0000C10A0000}"/>
    <cellStyle name="40% - Accent2 58" xfId="2759" xr:uid="{00000000-0005-0000-0000-0000C20A0000}"/>
    <cellStyle name="40% - Accent2 59" xfId="2760" xr:uid="{00000000-0005-0000-0000-0000C30A0000}"/>
    <cellStyle name="40% - Accent2 6" xfId="2761" xr:uid="{00000000-0005-0000-0000-0000C40A0000}"/>
    <cellStyle name="40% - Accent2 6 2" xfId="2762" xr:uid="{00000000-0005-0000-0000-0000C50A0000}"/>
    <cellStyle name="40% - Accent2 6 2 2" xfId="2763" xr:uid="{00000000-0005-0000-0000-0000C60A0000}"/>
    <cellStyle name="40% - Accent2 6 3" xfId="2764" xr:uid="{00000000-0005-0000-0000-0000C70A0000}"/>
    <cellStyle name="40% - Accent2 6 4" xfId="2765" xr:uid="{00000000-0005-0000-0000-0000C80A0000}"/>
    <cellStyle name="40% - Accent2 6 5" xfId="2766" xr:uid="{00000000-0005-0000-0000-0000C90A0000}"/>
    <cellStyle name="40% - Accent2 6 6" xfId="2767" xr:uid="{00000000-0005-0000-0000-0000CA0A0000}"/>
    <cellStyle name="40% - Accent2 6 7" xfId="2768" xr:uid="{00000000-0005-0000-0000-0000CB0A0000}"/>
    <cellStyle name="40% - Accent2 60" xfId="2769" xr:uid="{00000000-0005-0000-0000-0000CC0A0000}"/>
    <cellStyle name="40% - Accent2 61" xfId="2770" xr:uid="{00000000-0005-0000-0000-0000CD0A0000}"/>
    <cellStyle name="40% - Accent2 62" xfId="2771" xr:uid="{00000000-0005-0000-0000-0000CE0A0000}"/>
    <cellStyle name="40% - Accent2 63" xfId="2772" xr:uid="{00000000-0005-0000-0000-0000CF0A0000}"/>
    <cellStyle name="40% - Accent2 64" xfId="2773" xr:uid="{00000000-0005-0000-0000-0000D00A0000}"/>
    <cellStyle name="40% - Accent2 65" xfId="2774" xr:uid="{00000000-0005-0000-0000-0000D10A0000}"/>
    <cellStyle name="40% - Accent2 66" xfId="2775" xr:uid="{00000000-0005-0000-0000-0000D20A0000}"/>
    <cellStyle name="40% - Accent2 7" xfId="2776" xr:uid="{00000000-0005-0000-0000-0000D30A0000}"/>
    <cellStyle name="40% - Accent2 7 2" xfId="2777" xr:uid="{00000000-0005-0000-0000-0000D40A0000}"/>
    <cellStyle name="40% - Accent2 7 2 2" xfId="2778" xr:uid="{00000000-0005-0000-0000-0000D50A0000}"/>
    <cellStyle name="40% - Accent2 7 3" xfId="2779" xr:uid="{00000000-0005-0000-0000-0000D60A0000}"/>
    <cellStyle name="40% - Accent2 7 4" xfId="2780" xr:uid="{00000000-0005-0000-0000-0000D70A0000}"/>
    <cellStyle name="40% - Accent2 7 5" xfId="2781" xr:uid="{00000000-0005-0000-0000-0000D80A0000}"/>
    <cellStyle name="40% - Accent2 7 6" xfId="2782" xr:uid="{00000000-0005-0000-0000-0000D90A0000}"/>
    <cellStyle name="40% - Accent2 7 7" xfId="2783" xr:uid="{00000000-0005-0000-0000-0000DA0A0000}"/>
    <cellStyle name="40% - Accent2 8" xfId="2784" xr:uid="{00000000-0005-0000-0000-0000DB0A0000}"/>
    <cellStyle name="40% - Accent2 8 2" xfId="2785" xr:uid="{00000000-0005-0000-0000-0000DC0A0000}"/>
    <cellStyle name="40% - Accent2 8 2 2" xfId="2786" xr:uid="{00000000-0005-0000-0000-0000DD0A0000}"/>
    <cellStyle name="40% - Accent2 8 3" xfId="2787" xr:uid="{00000000-0005-0000-0000-0000DE0A0000}"/>
    <cellStyle name="40% - Accent2 8 4" xfId="2788" xr:uid="{00000000-0005-0000-0000-0000DF0A0000}"/>
    <cellStyle name="40% - Accent2 8 5" xfId="2789" xr:uid="{00000000-0005-0000-0000-0000E00A0000}"/>
    <cellStyle name="40% - Accent2 8 6" xfId="2790" xr:uid="{00000000-0005-0000-0000-0000E10A0000}"/>
    <cellStyle name="40% - Accent2 8 7" xfId="2791" xr:uid="{00000000-0005-0000-0000-0000E20A0000}"/>
    <cellStyle name="40% - Accent2 9" xfId="2792" xr:uid="{00000000-0005-0000-0000-0000E30A0000}"/>
    <cellStyle name="40% - Accent2 9 2" xfId="2793" xr:uid="{00000000-0005-0000-0000-0000E40A0000}"/>
    <cellStyle name="40% - Accent2 9 2 2" xfId="2794" xr:uid="{00000000-0005-0000-0000-0000E50A0000}"/>
    <cellStyle name="40% - Accent2 9 3" xfId="2795" xr:uid="{00000000-0005-0000-0000-0000E60A0000}"/>
    <cellStyle name="40% - Accent2 9 4" xfId="2796" xr:uid="{00000000-0005-0000-0000-0000E70A0000}"/>
    <cellStyle name="40% - Accent2 9 5" xfId="2797" xr:uid="{00000000-0005-0000-0000-0000E80A0000}"/>
    <cellStyle name="40% - Accent2 9 6" xfId="2798" xr:uid="{00000000-0005-0000-0000-0000E90A0000}"/>
    <cellStyle name="40% - Accent2 9 7" xfId="2799" xr:uid="{00000000-0005-0000-0000-0000EA0A0000}"/>
    <cellStyle name="40% - Accent3 10" xfId="2800" xr:uid="{00000000-0005-0000-0000-0000EB0A0000}"/>
    <cellStyle name="40% - Accent3 10 2" xfId="2801" xr:uid="{00000000-0005-0000-0000-0000EC0A0000}"/>
    <cellStyle name="40% - Accent3 10 2 2" xfId="2802" xr:uid="{00000000-0005-0000-0000-0000ED0A0000}"/>
    <cellStyle name="40% - Accent3 10 3" xfId="2803" xr:uid="{00000000-0005-0000-0000-0000EE0A0000}"/>
    <cellStyle name="40% - Accent3 10 4" xfId="2804" xr:uid="{00000000-0005-0000-0000-0000EF0A0000}"/>
    <cellStyle name="40% - Accent3 10 5" xfId="2805" xr:uid="{00000000-0005-0000-0000-0000F00A0000}"/>
    <cellStyle name="40% - Accent3 10 6" xfId="2806" xr:uid="{00000000-0005-0000-0000-0000F10A0000}"/>
    <cellStyle name="40% - Accent3 10 7" xfId="2807" xr:uid="{00000000-0005-0000-0000-0000F20A0000}"/>
    <cellStyle name="40% - Accent3 11" xfId="2808" xr:uid="{00000000-0005-0000-0000-0000F30A0000}"/>
    <cellStyle name="40% - Accent3 11 2" xfId="2809" xr:uid="{00000000-0005-0000-0000-0000F40A0000}"/>
    <cellStyle name="40% - Accent3 11 2 2" xfId="2810" xr:uid="{00000000-0005-0000-0000-0000F50A0000}"/>
    <cellStyle name="40% - Accent3 11 3" xfId="2811" xr:uid="{00000000-0005-0000-0000-0000F60A0000}"/>
    <cellStyle name="40% - Accent3 11 4" xfId="2812" xr:uid="{00000000-0005-0000-0000-0000F70A0000}"/>
    <cellStyle name="40% - Accent3 11 5" xfId="2813" xr:uid="{00000000-0005-0000-0000-0000F80A0000}"/>
    <cellStyle name="40% - Accent3 11 6" xfId="2814" xr:uid="{00000000-0005-0000-0000-0000F90A0000}"/>
    <cellStyle name="40% - Accent3 11 7" xfId="2815" xr:uid="{00000000-0005-0000-0000-0000FA0A0000}"/>
    <cellStyle name="40% - Accent3 12" xfId="2816" xr:uid="{00000000-0005-0000-0000-0000FB0A0000}"/>
    <cellStyle name="40% - Accent3 12 2" xfId="2817" xr:uid="{00000000-0005-0000-0000-0000FC0A0000}"/>
    <cellStyle name="40% - Accent3 12 2 2" xfId="2818" xr:uid="{00000000-0005-0000-0000-0000FD0A0000}"/>
    <cellStyle name="40% - Accent3 12 3" xfId="2819" xr:uid="{00000000-0005-0000-0000-0000FE0A0000}"/>
    <cellStyle name="40% - Accent3 12 4" xfId="2820" xr:uid="{00000000-0005-0000-0000-0000FF0A0000}"/>
    <cellStyle name="40% - Accent3 12 5" xfId="2821" xr:uid="{00000000-0005-0000-0000-0000000B0000}"/>
    <cellStyle name="40% - Accent3 12 6" xfId="2822" xr:uid="{00000000-0005-0000-0000-0000010B0000}"/>
    <cellStyle name="40% - Accent3 12 7" xfId="2823" xr:uid="{00000000-0005-0000-0000-0000020B0000}"/>
    <cellStyle name="40% - Accent3 13" xfId="2824" xr:uid="{00000000-0005-0000-0000-0000030B0000}"/>
    <cellStyle name="40% - Accent3 13 2" xfId="2825" xr:uid="{00000000-0005-0000-0000-0000040B0000}"/>
    <cellStyle name="40% - Accent3 13 2 2" xfId="2826" xr:uid="{00000000-0005-0000-0000-0000050B0000}"/>
    <cellStyle name="40% - Accent3 13 3" xfId="2827" xr:uid="{00000000-0005-0000-0000-0000060B0000}"/>
    <cellStyle name="40% - Accent3 13 4" xfId="2828" xr:uid="{00000000-0005-0000-0000-0000070B0000}"/>
    <cellStyle name="40% - Accent3 13 5" xfId="2829" xr:uid="{00000000-0005-0000-0000-0000080B0000}"/>
    <cellStyle name="40% - Accent3 13 6" xfId="2830" xr:uid="{00000000-0005-0000-0000-0000090B0000}"/>
    <cellStyle name="40% - Accent3 13 7" xfId="2831" xr:uid="{00000000-0005-0000-0000-00000A0B0000}"/>
    <cellStyle name="40% - Accent3 14" xfId="2832" xr:uid="{00000000-0005-0000-0000-00000B0B0000}"/>
    <cellStyle name="40% - Accent3 14 2" xfId="2833" xr:uid="{00000000-0005-0000-0000-00000C0B0000}"/>
    <cellStyle name="40% - Accent3 14 2 2" xfId="2834" xr:uid="{00000000-0005-0000-0000-00000D0B0000}"/>
    <cellStyle name="40% - Accent3 14 3" xfId="2835" xr:uid="{00000000-0005-0000-0000-00000E0B0000}"/>
    <cellStyle name="40% - Accent3 14 4" xfId="2836" xr:uid="{00000000-0005-0000-0000-00000F0B0000}"/>
    <cellStyle name="40% - Accent3 14 5" xfId="2837" xr:uid="{00000000-0005-0000-0000-0000100B0000}"/>
    <cellStyle name="40% - Accent3 14 6" xfId="2838" xr:uid="{00000000-0005-0000-0000-0000110B0000}"/>
    <cellStyle name="40% - Accent3 14 7" xfId="2839" xr:uid="{00000000-0005-0000-0000-0000120B0000}"/>
    <cellStyle name="40% - Accent3 15" xfId="2840" xr:uid="{00000000-0005-0000-0000-0000130B0000}"/>
    <cellStyle name="40% - Accent3 15 2" xfId="2841" xr:uid="{00000000-0005-0000-0000-0000140B0000}"/>
    <cellStyle name="40% - Accent3 15 2 2" xfId="2842" xr:uid="{00000000-0005-0000-0000-0000150B0000}"/>
    <cellStyle name="40% - Accent3 15 3" xfId="2843" xr:uid="{00000000-0005-0000-0000-0000160B0000}"/>
    <cellStyle name="40% - Accent3 15 4" xfId="2844" xr:uid="{00000000-0005-0000-0000-0000170B0000}"/>
    <cellStyle name="40% - Accent3 15 5" xfId="2845" xr:uid="{00000000-0005-0000-0000-0000180B0000}"/>
    <cellStyle name="40% - Accent3 15 6" xfId="2846" xr:uid="{00000000-0005-0000-0000-0000190B0000}"/>
    <cellStyle name="40% - Accent3 15 7" xfId="2847" xr:uid="{00000000-0005-0000-0000-00001A0B0000}"/>
    <cellStyle name="40% - Accent3 16" xfId="2848" xr:uid="{00000000-0005-0000-0000-00001B0B0000}"/>
    <cellStyle name="40% - Accent3 16 2" xfId="2849" xr:uid="{00000000-0005-0000-0000-00001C0B0000}"/>
    <cellStyle name="40% - Accent3 16 2 2" xfId="2850" xr:uid="{00000000-0005-0000-0000-00001D0B0000}"/>
    <cellStyle name="40% - Accent3 16 3" xfId="2851" xr:uid="{00000000-0005-0000-0000-00001E0B0000}"/>
    <cellStyle name="40% - Accent3 16 4" xfId="2852" xr:uid="{00000000-0005-0000-0000-00001F0B0000}"/>
    <cellStyle name="40% - Accent3 16 5" xfId="2853" xr:uid="{00000000-0005-0000-0000-0000200B0000}"/>
    <cellStyle name="40% - Accent3 16 6" xfId="2854" xr:uid="{00000000-0005-0000-0000-0000210B0000}"/>
    <cellStyle name="40% - Accent3 16 7" xfId="2855" xr:uid="{00000000-0005-0000-0000-0000220B0000}"/>
    <cellStyle name="40% - Accent3 17" xfId="2856" xr:uid="{00000000-0005-0000-0000-0000230B0000}"/>
    <cellStyle name="40% - Accent3 17 2" xfId="2857" xr:uid="{00000000-0005-0000-0000-0000240B0000}"/>
    <cellStyle name="40% - Accent3 17 2 2" xfId="2858" xr:uid="{00000000-0005-0000-0000-0000250B0000}"/>
    <cellStyle name="40% - Accent3 17 3" xfId="2859" xr:uid="{00000000-0005-0000-0000-0000260B0000}"/>
    <cellStyle name="40% - Accent3 17 4" xfId="2860" xr:uid="{00000000-0005-0000-0000-0000270B0000}"/>
    <cellStyle name="40% - Accent3 17 5" xfId="2861" xr:uid="{00000000-0005-0000-0000-0000280B0000}"/>
    <cellStyle name="40% - Accent3 17 6" xfId="2862" xr:uid="{00000000-0005-0000-0000-0000290B0000}"/>
    <cellStyle name="40% - Accent3 17 7" xfId="2863" xr:uid="{00000000-0005-0000-0000-00002A0B0000}"/>
    <cellStyle name="40% - Accent3 18" xfId="2864" xr:uid="{00000000-0005-0000-0000-00002B0B0000}"/>
    <cellStyle name="40% - Accent3 18 2" xfId="2865" xr:uid="{00000000-0005-0000-0000-00002C0B0000}"/>
    <cellStyle name="40% - Accent3 18 2 2" xfId="2866" xr:uid="{00000000-0005-0000-0000-00002D0B0000}"/>
    <cellStyle name="40% - Accent3 18 3" xfId="2867" xr:uid="{00000000-0005-0000-0000-00002E0B0000}"/>
    <cellStyle name="40% - Accent3 18 4" xfId="2868" xr:uid="{00000000-0005-0000-0000-00002F0B0000}"/>
    <cellStyle name="40% - Accent3 18 5" xfId="2869" xr:uid="{00000000-0005-0000-0000-0000300B0000}"/>
    <cellStyle name="40% - Accent3 18 6" xfId="2870" xr:uid="{00000000-0005-0000-0000-0000310B0000}"/>
    <cellStyle name="40% - Accent3 18 7" xfId="2871" xr:uid="{00000000-0005-0000-0000-0000320B0000}"/>
    <cellStyle name="40% - Accent3 19" xfId="2872" xr:uid="{00000000-0005-0000-0000-0000330B0000}"/>
    <cellStyle name="40% - Accent3 19 2" xfId="2873" xr:uid="{00000000-0005-0000-0000-0000340B0000}"/>
    <cellStyle name="40% - Accent3 19 2 2" xfId="2874" xr:uid="{00000000-0005-0000-0000-0000350B0000}"/>
    <cellStyle name="40% - Accent3 19 3" xfId="2875" xr:uid="{00000000-0005-0000-0000-0000360B0000}"/>
    <cellStyle name="40% - Accent3 19 4" xfId="2876" xr:uid="{00000000-0005-0000-0000-0000370B0000}"/>
    <cellStyle name="40% - Accent3 19 5" xfId="2877" xr:uid="{00000000-0005-0000-0000-0000380B0000}"/>
    <cellStyle name="40% - Accent3 19 6" xfId="2878" xr:uid="{00000000-0005-0000-0000-0000390B0000}"/>
    <cellStyle name="40% - Accent3 19 7" xfId="2879" xr:uid="{00000000-0005-0000-0000-00003A0B0000}"/>
    <cellStyle name="40% - Accent3 2" xfId="2880" xr:uid="{00000000-0005-0000-0000-00003B0B0000}"/>
    <cellStyle name="40% - Accent3 2 2" xfId="2881" xr:uid="{00000000-0005-0000-0000-00003C0B0000}"/>
    <cellStyle name="40% - Accent3 2 2 2" xfId="2882" xr:uid="{00000000-0005-0000-0000-00003D0B0000}"/>
    <cellStyle name="40% - Accent3 2 3" xfId="2883" xr:uid="{00000000-0005-0000-0000-00003E0B0000}"/>
    <cellStyle name="40% - Accent3 2 4" xfId="2884" xr:uid="{00000000-0005-0000-0000-00003F0B0000}"/>
    <cellStyle name="40% - Accent3 2 5" xfId="2885" xr:uid="{00000000-0005-0000-0000-0000400B0000}"/>
    <cellStyle name="40% - Accent3 2 6" xfId="2886" xr:uid="{00000000-0005-0000-0000-0000410B0000}"/>
    <cellStyle name="40% - Accent3 2 7" xfId="2887" xr:uid="{00000000-0005-0000-0000-0000420B0000}"/>
    <cellStyle name="40% - Accent3 20" xfId="2888" xr:uid="{00000000-0005-0000-0000-0000430B0000}"/>
    <cellStyle name="40% - Accent3 20 2" xfId="2889" xr:uid="{00000000-0005-0000-0000-0000440B0000}"/>
    <cellStyle name="40% - Accent3 20 2 2" xfId="2890" xr:uid="{00000000-0005-0000-0000-0000450B0000}"/>
    <cellStyle name="40% - Accent3 20 3" xfId="2891" xr:uid="{00000000-0005-0000-0000-0000460B0000}"/>
    <cellStyle name="40% - Accent3 20 4" xfId="2892" xr:uid="{00000000-0005-0000-0000-0000470B0000}"/>
    <cellStyle name="40% - Accent3 20 5" xfId="2893" xr:uid="{00000000-0005-0000-0000-0000480B0000}"/>
    <cellStyle name="40% - Accent3 20 6" xfId="2894" xr:uid="{00000000-0005-0000-0000-0000490B0000}"/>
    <cellStyle name="40% - Accent3 20 7" xfId="2895" xr:uid="{00000000-0005-0000-0000-00004A0B0000}"/>
    <cellStyle name="40% - Accent3 21" xfId="2896" xr:uid="{00000000-0005-0000-0000-00004B0B0000}"/>
    <cellStyle name="40% - Accent3 21 2" xfId="2897" xr:uid="{00000000-0005-0000-0000-00004C0B0000}"/>
    <cellStyle name="40% - Accent3 21 2 2" xfId="2898" xr:uid="{00000000-0005-0000-0000-00004D0B0000}"/>
    <cellStyle name="40% - Accent3 21 3" xfId="2899" xr:uid="{00000000-0005-0000-0000-00004E0B0000}"/>
    <cellStyle name="40% - Accent3 21 4" xfId="2900" xr:uid="{00000000-0005-0000-0000-00004F0B0000}"/>
    <cellStyle name="40% - Accent3 21 5" xfId="2901" xr:uid="{00000000-0005-0000-0000-0000500B0000}"/>
    <cellStyle name="40% - Accent3 21 6" xfId="2902" xr:uid="{00000000-0005-0000-0000-0000510B0000}"/>
    <cellStyle name="40% - Accent3 21 7" xfId="2903" xr:uid="{00000000-0005-0000-0000-0000520B0000}"/>
    <cellStyle name="40% - Accent3 22" xfId="2904" xr:uid="{00000000-0005-0000-0000-0000530B0000}"/>
    <cellStyle name="40% - Accent3 22 2" xfId="2905" xr:uid="{00000000-0005-0000-0000-0000540B0000}"/>
    <cellStyle name="40% - Accent3 22 2 2" xfId="2906" xr:uid="{00000000-0005-0000-0000-0000550B0000}"/>
    <cellStyle name="40% - Accent3 22 3" xfId="2907" xr:uid="{00000000-0005-0000-0000-0000560B0000}"/>
    <cellStyle name="40% - Accent3 22 4" xfId="2908" xr:uid="{00000000-0005-0000-0000-0000570B0000}"/>
    <cellStyle name="40% - Accent3 22 5" xfId="2909" xr:uid="{00000000-0005-0000-0000-0000580B0000}"/>
    <cellStyle name="40% - Accent3 22 6" xfId="2910" xr:uid="{00000000-0005-0000-0000-0000590B0000}"/>
    <cellStyle name="40% - Accent3 22 7" xfId="2911" xr:uid="{00000000-0005-0000-0000-00005A0B0000}"/>
    <cellStyle name="40% - Accent3 23" xfId="2912" xr:uid="{00000000-0005-0000-0000-00005B0B0000}"/>
    <cellStyle name="40% - Accent3 23 2" xfId="2913" xr:uid="{00000000-0005-0000-0000-00005C0B0000}"/>
    <cellStyle name="40% - Accent3 23 2 2" xfId="2914" xr:uid="{00000000-0005-0000-0000-00005D0B0000}"/>
    <cellStyle name="40% - Accent3 23 3" xfId="2915" xr:uid="{00000000-0005-0000-0000-00005E0B0000}"/>
    <cellStyle name="40% - Accent3 23 4" xfId="2916" xr:uid="{00000000-0005-0000-0000-00005F0B0000}"/>
    <cellStyle name="40% - Accent3 23 5" xfId="2917" xr:uid="{00000000-0005-0000-0000-0000600B0000}"/>
    <cellStyle name="40% - Accent3 23 6" xfId="2918" xr:uid="{00000000-0005-0000-0000-0000610B0000}"/>
    <cellStyle name="40% - Accent3 23 7" xfId="2919" xr:uid="{00000000-0005-0000-0000-0000620B0000}"/>
    <cellStyle name="40% - Accent3 24" xfId="2920" xr:uid="{00000000-0005-0000-0000-0000630B0000}"/>
    <cellStyle name="40% - Accent3 24 2" xfId="2921" xr:uid="{00000000-0005-0000-0000-0000640B0000}"/>
    <cellStyle name="40% - Accent3 24 2 2" xfId="2922" xr:uid="{00000000-0005-0000-0000-0000650B0000}"/>
    <cellStyle name="40% - Accent3 24 3" xfId="2923" xr:uid="{00000000-0005-0000-0000-0000660B0000}"/>
    <cellStyle name="40% - Accent3 24 4" xfId="2924" xr:uid="{00000000-0005-0000-0000-0000670B0000}"/>
    <cellStyle name="40% - Accent3 24 5" xfId="2925" xr:uid="{00000000-0005-0000-0000-0000680B0000}"/>
    <cellStyle name="40% - Accent3 24 6" xfId="2926" xr:uid="{00000000-0005-0000-0000-0000690B0000}"/>
    <cellStyle name="40% - Accent3 24 7" xfId="2927" xr:uid="{00000000-0005-0000-0000-00006A0B0000}"/>
    <cellStyle name="40% - Accent3 25" xfId="2928" xr:uid="{00000000-0005-0000-0000-00006B0B0000}"/>
    <cellStyle name="40% - Accent3 25 2" xfId="2929" xr:uid="{00000000-0005-0000-0000-00006C0B0000}"/>
    <cellStyle name="40% - Accent3 25 2 2" xfId="2930" xr:uid="{00000000-0005-0000-0000-00006D0B0000}"/>
    <cellStyle name="40% - Accent3 25 3" xfId="2931" xr:uid="{00000000-0005-0000-0000-00006E0B0000}"/>
    <cellStyle name="40% - Accent3 25 4" xfId="2932" xr:uid="{00000000-0005-0000-0000-00006F0B0000}"/>
    <cellStyle name="40% - Accent3 25 5" xfId="2933" xr:uid="{00000000-0005-0000-0000-0000700B0000}"/>
    <cellStyle name="40% - Accent3 25 6" xfId="2934" xr:uid="{00000000-0005-0000-0000-0000710B0000}"/>
    <cellStyle name="40% - Accent3 25 7" xfId="2935" xr:uid="{00000000-0005-0000-0000-0000720B0000}"/>
    <cellStyle name="40% - Accent3 26" xfId="2936" xr:uid="{00000000-0005-0000-0000-0000730B0000}"/>
    <cellStyle name="40% - Accent3 26 2" xfId="2937" xr:uid="{00000000-0005-0000-0000-0000740B0000}"/>
    <cellStyle name="40% - Accent3 26 2 2" xfId="2938" xr:uid="{00000000-0005-0000-0000-0000750B0000}"/>
    <cellStyle name="40% - Accent3 26 3" xfId="2939" xr:uid="{00000000-0005-0000-0000-0000760B0000}"/>
    <cellStyle name="40% - Accent3 26 4" xfId="2940" xr:uid="{00000000-0005-0000-0000-0000770B0000}"/>
    <cellStyle name="40% - Accent3 26 5" xfId="2941" xr:uid="{00000000-0005-0000-0000-0000780B0000}"/>
    <cellStyle name="40% - Accent3 26 6" xfId="2942" xr:uid="{00000000-0005-0000-0000-0000790B0000}"/>
    <cellStyle name="40% - Accent3 26 7" xfId="2943" xr:uid="{00000000-0005-0000-0000-00007A0B0000}"/>
    <cellStyle name="40% - Accent3 27" xfId="2944" xr:uid="{00000000-0005-0000-0000-00007B0B0000}"/>
    <cellStyle name="40% - Accent3 27 2" xfId="2945" xr:uid="{00000000-0005-0000-0000-00007C0B0000}"/>
    <cellStyle name="40% - Accent3 27 2 2" xfId="2946" xr:uid="{00000000-0005-0000-0000-00007D0B0000}"/>
    <cellStyle name="40% - Accent3 27 3" xfId="2947" xr:uid="{00000000-0005-0000-0000-00007E0B0000}"/>
    <cellStyle name="40% - Accent3 27 4" xfId="2948" xr:uid="{00000000-0005-0000-0000-00007F0B0000}"/>
    <cellStyle name="40% - Accent3 27 5" xfId="2949" xr:uid="{00000000-0005-0000-0000-0000800B0000}"/>
    <cellStyle name="40% - Accent3 27 6" xfId="2950" xr:uid="{00000000-0005-0000-0000-0000810B0000}"/>
    <cellStyle name="40% - Accent3 27 7" xfId="2951" xr:uid="{00000000-0005-0000-0000-0000820B0000}"/>
    <cellStyle name="40% - Accent3 28" xfId="2952" xr:uid="{00000000-0005-0000-0000-0000830B0000}"/>
    <cellStyle name="40% - Accent3 28 2" xfId="2953" xr:uid="{00000000-0005-0000-0000-0000840B0000}"/>
    <cellStyle name="40% - Accent3 28 2 2" xfId="2954" xr:uid="{00000000-0005-0000-0000-0000850B0000}"/>
    <cellStyle name="40% - Accent3 28 3" xfId="2955" xr:uid="{00000000-0005-0000-0000-0000860B0000}"/>
    <cellStyle name="40% - Accent3 28 4" xfId="2956" xr:uid="{00000000-0005-0000-0000-0000870B0000}"/>
    <cellStyle name="40% - Accent3 28 5" xfId="2957" xr:uid="{00000000-0005-0000-0000-0000880B0000}"/>
    <cellStyle name="40% - Accent3 28 6" xfId="2958" xr:uid="{00000000-0005-0000-0000-0000890B0000}"/>
    <cellStyle name="40% - Accent3 28 7" xfId="2959" xr:uid="{00000000-0005-0000-0000-00008A0B0000}"/>
    <cellStyle name="40% - Accent3 29" xfId="2960" xr:uid="{00000000-0005-0000-0000-00008B0B0000}"/>
    <cellStyle name="40% - Accent3 29 2" xfId="2961" xr:uid="{00000000-0005-0000-0000-00008C0B0000}"/>
    <cellStyle name="40% - Accent3 29 2 2" xfId="2962" xr:uid="{00000000-0005-0000-0000-00008D0B0000}"/>
    <cellStyle name="40% - Accent3 29 3" xfId="2963" xr:uid="{00000000-0005-0000-0000-00008E0B0000}"/>
    <cellStyle name="40% - Accent3 29 4" xfId="2964" xr:uid="{00000000-0005-0000-0000-00008F0B0000}"/>
    <cellStyle name="40% - Accent3 29 5" xfId="2965" xr:uid="{00000000-0005-0000-0000-0000900B0000}"/>
    <cellStyle name="40% - Accent3 29 6" xfId="2966" xr:uid="{00000000-0005-0000-0000-0000910B0000}"/>
    <cellStyle name="40% - Accent3 29 7" xfId="2967" xr:uid="{00000000-0005-0000-0000-0000920B0000}"/>
    <cellStyle name="40% - Accent3 3" xfId="2968" xr:uid="{00000000-0005-0000-0000-0000930B0000}"/>
    <cellStyle name="40% - Accent3 3 2" xfId="2969" xr:uid="{00000000-0005-0000-0000-0000940B0000}"/>
    <cellStyle name="40% - Accent3 3 2 2" xfId="2970" xr:uid="{00000000-0005-0000-0000-0000950B0000}"/>
    <cellStyle name="40% - Accent3 3 3" xfId="2971" xr:uid="{00000000-0005-0000-0000-0000960B0000}"/>
    <cellStyle name="40% - Accent3 3 4" xfId="2972" xr:uid="{00000000-0005-0000-0000-0000970B0000}"/>
    <cellStyle name="40% - Accent3 3 5" xfId="2973" xr:uid="{00000000-0005-0000-0000-0000980B0000}"/>
    <cellStyle name="40% - Accent3 3 6" xfId="2974" xr:uid="{00000000-0005-0000-0000-0000990B0000}"/>
    <cellStyle name="40% - Accent3 3 7" xfId="2975" xr:uid="{00000000-0005-0000-0000-00009A0B0000}"/>
    <cellStyle name="40% - Accent3 30" xfId="2976" xr:uid="{00000000-0005-0000-0000-00009B0B0000}"/>
    <cellStyle name="40% - Accent3 30 2" xfId="2977" xr:uid="{00000000-0005-0000-0000-00009C0B0000}"/>
    <cellStyle name="40% - Accent3 30 2 2" xfId="2978" xr:uid="{00000000-0005-0000-0000-00009D0B0000}"/>
    <cellStyle name="40% - Accent3 30 3" xfId="2979" xr:uid="{00000000-0005-0000-0000-00009E0B0000}"/>
    <cellStyle name="40% - Accent3 30 4" xfId="2980" xr:uid="{00000000-0005-0000-0000-00009F0B0000}"/>
    <cellStyle name="40% - Accent3 30 5" xfId="2981" xr:uid="{00000000-0005-0000-0000-0000A00B0000}"/>
    <cellStyle name="40% - Accent3 30 6" xfId="2982" xr:uid="{00000000-0005-0000-0000-0000A10B0000}"/>
    <cellStyle name="40% - Accent3 30 7" xfId="2983" xr:uid="{00000000-0005-0000-0000-0000A20B0000}"/>
    <cellStyle name="40% - Accent3 31" xfId="2984" xr:uid="{00000000-0005-0000-0000-0000A30B0000}"/>
    <cellStyle name="40% - Accent3 31 2" xfId="2985" xr:uid="{00000000-0005-0000-0000-0000A40B0000}"/>
    <cellStyle name="40% - Accent3 31 2 2" xfId="2986" xr:uid="{00000000-0005-0000-0000-0000A50B0000}"/>
    <cellStyle name="40% - Accent3 31 3" xfId="2987" xr:uid="{00000000-0005-0000-0000-0000A60B0000}"/>
    <cellStyle name="40% - Accent3 31 4" xfId="2988" xr:uid="{00000000-0005-0000-0000-0000A70B0000}"/>
    <cellStyle name="40% - Accent3 31 5" xfId="2989" xr:uid="{00000000-0005-0000-0000-0000A80B0000}"/>
    <cellStyle name="40% - Accent3 31 6" xfId="2990" xr:uid="{00000000-0005-0000-0000-0000A90B0000}"/>
    <cellStyle name="40% - Accent3 31 7" xfId="2991" xr:uid="{00000000-0005-0000-0000-0000AA0B0000}"/>
    <cellStyle name="40% - Accent3 32" xfId="2992" xr:uid="{00000000-0005-0000-0000-0000AB0B0000}"/>
    <cellStyle name="40% - Accent3 32 2" xfId="2993" xr:uid="{00000000-0005-0000-0000-0000AC0B0000}"/>
    <cellStyle name="40% - Accent3 32 2 2" xfId="2994" xr:uid="{00000000-0005-0000-0000-0000AD0B0000}"/>
    <cellStyle name="40% - Accent3 32 3" xfId="2995" xr:uid="{00000000-0005-0000-0000-0000AE0B0000}"/>
    <cellStyle name="40% - Accent3 32 4" xfId="2996" xr:uid="{00000000-0005-0000-0000-0000AF0B0000}"/>
    <cellStyle name="40% - Accent3 32 5" xfId="2997" xr:uid="{00000000-0005-0000-0000-0000B00B0000}"/>
    <cellStyle name="40% - Accent3 32 6" xfId="2998" xr:uid="{00000000-0005-0000-0000-0000B10B0000}"/>
    <cellStyle name="40% - Accent3 32 7" xfId="2999" xr:uid="{00000000-0005-0000-0000-0000B20B0000}"/>
    <cellStyle name="40% - Accent3 33" xfId="3000" xr:uid="{00000000-0005-0000-0000-0000B30B0000}"/>
    <cellStyle name="40% - Accent3 33 2" xfId="3001" xr:uid="{00000000-0005-0000-0000-0000B40B0000}"/>
    <cellStyle name="40% - Accent3 33 2 2" xfId="3002" xr:uid="{00000000-0005-0000-0000-0000B50B0000}"/>
    <cellStyle name="40% - Accent3 33 3" xfId="3003" xr:uid="{00000000-0005-0000-0000-0000B60B0000}"/>
    <cellStyle name="40% - Accent3 33 4" xfId="3004" xr:uid="{00000000-0005-0000-0000-0000B70B0000}"/>
    <cellStyle name="40% - Accent3 33 5" xfId="3005" xr:uid="{00000000-0005-0000-0000-0000B80B0000}"/>
    <cellStyle name="40% - Accent3 33 6" xfId="3006" xr:uid="{00000000-0005-0000-0000-0000B90B0000}"/>
    <cellStyle name="40% - Accent3 33 7" xfId="3007" xr:uid="{00000000-0005-0000-0000-0000BA0B0000}"/>
    <cellStyle name="40% - Accent3 34" xfId="3008" xr:uid="{00000000-0005-0000-0000-0000BB0B0000}"/>
    <cellStyle name="40% - Accent3 34 2" xfId="3009" xr:uid="{00000000-0005-0000-0000-0000BC0B0000}"/>
    <cellStyle name="40% - Accent3 34 2 2" xfId="3010" xr:uid="{00000000-0005-0000-0000-0000BD0B0000}"/>
    <cellStyle name="40% - Accent3 34 3" xfId="3011" xr:uid="{00000000-0005-0000-0000-0000BE0B0000}"/>
    <cellStyle name="40% - Accent3 34 4" xfId="3012" xr:uid="{00000000-0005-0000-0000-0000BF0B0000}"/>
    <cellStyle name="40% - Accent3 34 5" xfId="3013" xr:uid="{00000000-0005-0000-0000-0000C00B0000}"/>
    <cellStyle name="40% - Accent3 34 6" xfId="3014" xr:uid="{00000000-0005-0000-0000-0000C10B0000}"/>
    <cellStyle name="40% - Accent3 34 7" xfId="3015" xr:uid="{00000000-0005-0000-0000-0000C20B0000}"/>
    <cellStyle name="40% - Accent3 35" xfId="3016" xr:uid="{00000000-0005-0000-0000-0000C30B0000}"/>
    <cellStyle name="40% - Accent3 35 2" xfId="3017" xr:uid="{00000000-0005-0000-0000-0000C40B0000}"/>
    <cellStyle name="40% - Accent3 35 2 2" xfId="3018" xr:uid="{00000000-0005-0000-0000-0000C50B0000}"/>
    <cellStyle name="40% - Accent3 35 3" xfId="3019" xr:uid="{00000000-0005-0000-0000-0000C60B0000}"/>
    <cellStyle name="40% - Accent3 35 4" xfId="3020" xr:uid="{00000000-0005-0000-0000-0000C70B0000}"/>
    <cellStyle name="40% - Accent3 35 5" xfId="3021" xr:uid="{00000000-0005-0000-0000-0000C80B0000}"/>
    <cellStyle name="40% - Accent3 35 6" xfId="3022" xr:uid="{00000000-0005-0000-0000-0000C90B0000}"/>
    <cellStyle name="40% - Accent3 35 7" xfId="3023" xr:uid="{00000000-0005-0000-0000-0000CA0B0000}"/>
    <cellStyle name="40% - Accent3 36" xfId="3024" xr:uid="{00000000-0005-0000-0000-0000CB0B0000}"/>
    <cellStyle name="40% - Accent3 36 2" xfId="3025" xr:uid="{00000000-0005-0000-0000-0000CC0B0000}"/>
    <cellStyle name="40% - Accent3 36 2 2" xfId="3026" xr:uid="{00000000-0005-0000-0000-0000CD0B0000}"/>
    <cellStyle name="40% - Accent3 36 3" xfId="3027" xr:uid="{00000000-0005-0000-0000-0000CE0B0000}"/>
    <cellStyle name="40% - Accent3 36 4" xfId="3028" xr:uid="{00000000-0005-0000-0000-0000CF0B0000}"/>
    <cellStyle name="40% - Accent3 36 5" xfId="3029" xr:uid="{00000000-0005-0000-0000-0000D00B0000}"/>
    <cellStyle name="40% - Accent3 36 6" xfId="3030" xr:uid="{00000000-0005-0000-0000-0000D10B0000}"/>
    <cellStyle name="40% - Accent3 36 7" xfId="3031" xr:uid="{00000000-0005-0000-0000-0000D20B0000}"/>
    <cellStyle name="40% - Accent3 37" xfId="3032" xr:uid="{00000000-0005-0000-0000-0000D30B0000}"/>
    <cellStyle name="40% - Accent3 37 2" xfId="3033" xr:uid="{00000000-0005-0000-0000-0000D40B0000}"/>
    <cellStyle name="40% - Accent3 37 3" xfId="3034" xr:uid="{00000000-0005-0000-0000-0000D50B0000}"/>
    <cellStyle name="40% - Accent3 38" xfId="3035" xr:uid="{00000000-0005-0000-0000-0000D60B0000}"/>
    <cellStyle name="40% - Accent3 39" xfId="3036" xr:uid="{00000000-0005-0000-0000-0000D70B0000}"/>
    <cellStyle name="40% - Accent3 4" xfId="3037" xr:uid="{00000000-0005-0000-0000-0000D80B0000}"/>
    <cellStyle name="40% - Accent3 4 2" xfId="3038" xr:uid="{00000000-0005-0000-0000-0000D90B0000}"/>
    <cellStyle name="40% - Accent3 4 2 2" xfId="3039" xr:uid="{00000000-0005-0000-0000-0000DA0B0000}"/>
    <cellStyle name="40% - Accent3 4 3" xfId="3040" xr:uid="{00000000-0005-0000-0000-0000DB0B0000}"/>
    <cellStyle name="40% - Accent3 4 4" xfId="3041" xr:uid="{00000000-0005-0000-0000-0000DC0B0000}"/>
    <cellStyle name="40% - Accent3 4 5" xfId="3042" xr:uid="{00000000-0005-0000-0000-0000DD0B0000}"/>
    <cellStyle name="40% - Accent3 4 6" xfId="3043" xr:uid="{00000000-0005-0000-0000-0000DE0B0000}"/>
    <cellStyle name="40% - Accent3 4 7" xfId="3044" xr:uid="{00000000-0005-0000-0000-0000DF0B0000}"/>
    <cellStyle name="40% - Accent3 40" xfId="3045" xr:uid="{00000000-0005-0000-0000-0000E00B0000}"/>
    <cellStyle name="40% - Accent3 41" xfId="3046" xr:uid="{00000000-0005-0000-0000-0000E10B0000}"/>
    <cellStyle name="40% - Accent3 42" xfId="3047" xr:uid="{00000000-0005-0000-0000-0000E20B0000}"/>
    <cellStyle name="40% - Accent3 43" xfId="3048" xr:uid="{00000000-0005-0000-0000-0000E30B0000}"/>
    <cellStyle name="40% - Accent3 44" xfId="3049" xr:uid="{00000000-0005-0000-0000-0000E40B0000}"/>
    <cellStyle name="40% - Accent3 45" xfId="3050" xr:uid="{00000000-0005-0000-0000-0000E50B0000}"/>
    <cellStyle name="40% - Accent3 46" xfId="3051" xr:uid="{00000000-0005-0000-0000-0000E60B0000}"/>
    <cellStyle name="40% - Accent3 47" xfId="3052" xr:uid="{00000000-0005-0000-0000-0000E70B0000}"/>
    <cellStyle name="40% - Accent3 48" xfId="3053" xr:uid="{00000000-0005-0000-0000-0000E80B0000}"/>
    <cellStyle name="40% - Accent3 49" xfId="3054" xr:uid="{00000000-0005-0000-0000-0000E90B0000}"/>
    <cellStyle name="40% - Accent3 5" xfId="3055" xr:uid="{00000000-0005-0000-0000-0000EA0B0000}"/>
    <cellStyle name="40% - Accent3 5 2" xfId="3056" xr:uid="{00000000-0005-0000-0000-0000EB0B0000}"/>
    <cellStyle name="40% - Accent3 5 2 2" xfId="3057" xr:uid="{00000000-0005-0000-0000-0000EC0B0000}"/>
    <cellStyle name="40% - Accent3 5 3" xfId="3058" xr:uid="{00000000-0005-0000-0000-0000ED0B0000}"/>
    <cellStyle name="40% - Accent3 5 4" xfId="3059" xr:uid="{00000000-0005-0000-0000-0000EE0B0000}"/>
    <cellStyle name="40% - Accent3 5 5" xfId="3060" xr:uid="{00000000-0005-0000-0000-0000EF0B0000}"/>
    <cellStyle name="40% - Accent3 5 6" xfId="3061" xr:uid="{00000000-0005-0000-0000-0000F00B0000}"/>
    <cellStyle name="40% - Accent3 5 7" xfId="3062" xr:uid="{00000000-0005-0000-0000-0000F10B0000}"/>
    <cellStyle name="40% - Accent3 50" xfId="3063" xr:uid="{00000000-0005-0000-0000-0000F20B0000}"/>
    <cellStyle name="40% - Accent3 51" xfId="3064" xr:uid="{00000000-0005-0000-0000-0000F30B0000}"/>
    <cellStyle name="40% - Accent3 52" xfId="3065" xr:uid="{00000000-0005-0000-0000-0000F40B0000}"/>
    <cellStyle name="40% - Accent3 53" xfId="3066" xr:uid="{00000000-0005-0000-0000-0000F50B0000}"/>
    <cellStyle name="40% - Accent3 54" xfId="3067" xr:uid="{00000000-0005-0000-0000-0000F60B0000}"/>
    <cellStyle name="40% - Accent3 55" xfId="3068" xr:uid="{00000000-0005-0000-0000-0000F70B0000}"/>
    <cellStyle name="40% - Accent3 56" xfId="3069" xr:uid="{00000000-0005-0000-0000-0000F80B0000}"/>
    <cellStyle name="40% - Accent3 57" xfId="3070" xr:uid="{00000000-0005-0000-0000-0000F90B0000}"/>
    <cellStyle name="40% - Accent3 58" xfId="3071" xr:uid="{00000000-0005-0000-0000-0000FA0B0000}"/>
    <cellStyle name="40% - Accent3 59" xfId="3072" xr:uid="{00000000-0005-0000-0000-0000FB0B0000}"/>
    <cellStyle name="40% - Accent3 6" xfId="3073" xr:uid="{00000000-0005-0000-0000-0000FC0B0000}"/>
    <cellStyle name="40% - Accent3 6 2" xfId="3074" xr:uid="{00000000-0005-0000-0000-0000FD0B0000}"/>
    <cellStyle name="40% - Accent3 6 2 2" xfId="3075" xr:uid="{00000000-0005-0000-0000-0000FE0B0000}"/>
    <cellStyle name="40% - Accent3 6 3" xfId="3076" xr:uid="{00000000-0005-0000-0000-0000FF0B0000}"/>
    <cellStyle name="40% - Accent3 6 4" xfId="3077" xr:uid="{00000000-0005-0000-0000-0000000C0000}"/>
    <cellStyle name="40% - Accent3 6 5" xfId="3078" xr:uid="{00000000-0005-0000-0000-0000010C0000}"/>
    <cellStyle name="40% - Accent3 6 6" xfId="3079" xr:uid="{00000000-0005-0000-0000-0000020C0000}"/>
    <cellStyle name="40% - Accent3 6 7" xfId="3080" xr:uid="{00000000-0005-0000-0000-0000030C0000}"/>
    <cellStyle name="40% - Accent3 60" xfId="3081" xr:uid="{00000000-0005-0000-0000-0000040C0000}"/>
    <cellStyle name="40% - Accent3 61" xfId="3082" xr:uid="{00000000-0005-0000-0000-0000050C0000}"/>
    <cellStyle name="40% - Accent3 62" xfId="3083" xr:uid="{00000000-0005-0000-0000-0000060C0000}"/>
    <cellStyle name="40% - Accent3 63" xfId="3084" xr:uid="{00000000-0005-0000-0000-0000070C0000}"/>
    <cellStyle name="40% - Accent3 64" xfId="3085" xr:uid="{00000000-0005-0000-0000-0000080C0000}"/>
    <cellStyle name="40% - Accent3 65" xfId="3086" xr:uid="{00000000-0005-0000-0000-0000090C0000}"/>
    <cellStyle name="40% - Accent3 66" xfId="3087" xr:uid="{00000000-0005-0000-0000-00000A0C0000}"/>
    <cellStyle name="40% - Accent3 7" xfId="3088" xr:uid="{00000000-0005-0000-0000-00000B0C0000}"/>
    <cellStyle name="40% - Accent3 7 2" xfId="3089" xr:uid="{00000000-0005-0000-0000-00000C0C0000}"/>
    <cellStyle name="40% - Accent3 7 2 2" xfId="3090" xr:uid="{00000000-0005-0000-0000-00000D0C0000}"/>
    <cellStyle name="40% - Accent3 7 3" xfId="3091" xr:uid="{00000000-0005-0000-0000-00000E0C0000}"/>
    <cellStyle name="40% - Accent3 7 4" xfId="3092" xr:uid="{00000000-0005-0000-0000-00000F0C0000}"/>
    <cellStyle name="40% - Accent3 7 5" xfId="3093" xr:uid="{00000000-0005-0000-0000-0000100C0000}"/>
    <cellStyle name="40% - Accent3 7 6" xfId="3094" xr:uid="{00000000-0005-0000-0000-0000110C0000}"/>
    <cellStyle name="40% - Accent3 7 7" xfId="3095" xr:uid="{00000000-0005-0000-0000-0000120C0000}"/>
    <cellStyle name="40% - Accent3 8" xfId="3096" xr:uid="{00000000-0005-0000-0000-0000130C0000}"/>
    <cellStyle name="40% - Accent3 8 2" xfId="3097" xr:uid="{00000000-0005-0000-0000-0000140C0000}"/>
    <cellStyle name="40% - Accent3 8 2 2" xfId="3098" xr:uid="{00000000-0005-0000-0000-0000150C0000}"/>
    <cellStyle name="40% - Accent3 8 3" xfId="3099" xr:uid="{00000000-0005-0000-0000-0000160C0000}"/>
    <cellStyle name="40% - Accent3 8 4" xfId="3100" xr:uid="{00000000-0005-0000-0000-0000170C0000}"/>
    <cellStyle name="40% - Accent3 8 5" xfId="3101" xr:uid="{00000000-0005-0000-0000-0000180C0000}"/>
    <cellStyle name="40% - Accent3 8 6" xfId="3102" xr:uid="{00000000-0005-0000-0000-0000190C0000}"/>
    <cellStyle name="40% - Accent3 8 7" xfId="3103" xr:uid="{00000000-0005-0000-0000-00001A0C0000}"/>
    <cellStyle name="40% - Accent3 9" xfId="3104" xr:uid="{00000000-0005-0000-0000-00001B0C0000}"/>
    <cellStyle name="40% - Accent3 9 2" xfId="3105" xr:uid="{00000000-0005-0000-0000-00001C0C0000}"/>
    <cellStyle name="40% - Accent3 9 2 2" xfId="3106" xr:uid="{00000000-0005-0000-0000-00001D0C0000}"/>
    <cellStyle name="40% - Accent3 9 3" xfId="3107" xr:uid="{00000000-0005-0000-0000-00001E0C0000}"/>
    <cellStyle name="40% - Accent3 9 4" xfId="3108" xr:uid="{00000000-0005-0000-0000-00001F0C0000}"/>
    <cellStyle name="40% - Accent3 9 5" xfId="3109" xr:uid="{00000000-0005-0000-0000-0000200C0000}"/>
    <cellStyle name="40% - Accent3 9 6" xfId="3110" xr:uid="{00000000-0005-0000-0000-0000210C0000}"/>
    <cellStyle name="40% - Accent3 9 7" xfId="3111" xr:uid="{00000000-0005-0000-0000-0000220C0000}"/>
    <cellStyle name="40% - Accent4 10" xfId="3112" xr:uid="{00000000-0005-0000-0000-0000230C0000}"/>
    <cellStyle name="40% - Accent4 10 2" xfId="3113" xr:uid="{00000000-0005-0000-0000-0000240C0000}"/>
    <cellStyle name="40% - Accent4 10 2 2" xfId="3114" xr:uid="{00000000-0005-0000-0000-0000250C0000}"/>
    <cellStyle name="40% - Accent4 10 3" xfId="3115" xr:uid="{00000000-0005-0000-0000-0000260C0000}"/>
    <cellStyle name="40% - Accent4 10 4" xfId="3116" xr:uid="{00000000-0005-0000-0000-0000270C0000}"/>
    <cellStyle name="40% - Accent4 10 5" xfId="3117" xr:uid="{00000000-0005-0000-0000-0000280C0000}"/>
    <cellStyle name="40% - Accent4 10 6" xfId="3118" xr:uid="{00000000-0005-0000-0000-0000290C0000}"/>
    <cellStyle name="40% - Accent4 10 7" xfId="3119" xr:uid="{00000000-0005-0000-0000-00002A0C0000}"/>
    <cellStyle name="40% - Accent4 11" xfId="3120" xr:uid="{00000000-0005-0000-0000-00002B0C0000}"/>
    <cellStyle name="40% - Accent4 11 2" xfId="3121" xr:uid="{00000000-0005-0000-0000-00002C0C0000}"/>
    <cellStyle name="40% - Accent4 11 2 2" xfId="3122" xr:uid="{00000000-0005-0000-0000-00002D0C0000}"/>
    <cellStyle name="40% - Accent4 11 3" xfId="3123" xr:uid="{00000000-0005-0000-0000-00002E0C0000}"/>
    <cellStyle name="40% - Accent4 11 4" xfId="3124" xr:uid="{00000000-0005-0000-0000-00002F0C0000}"/>
    <cellStyle name="40% - Accent4 11 5" xfId="3125" xr:uid="{00000000-0005-0000-0000-0000300C0000}"/>
    <cellStyle name="40% - Accent4 11 6" xfId="3126" xr:uid="{00000000-0005-0000-0000-0000310C0000}"/>
    <cellStyle name="40% - Accent4 11 7" xfId="3127" xr:uid="{00000000-0005-0000-0000-0000320C0000}"/>
    <cellStyle name="40% - Accent4 12" xfId="3128" xr:uid="{00000000-0005-0000-0000-0000330C0000}"/>
    <cellStyle name="40% - Accent4 12 2" xfId="3129" xr:uid="{00000000-0005-0000-0000-0000340C0000}"/>
    <cellStyle name="40% - Accent4 12 2 2" xfId="3130" xr:uid="{00000000-0005-0000-0000-0000350C0000}"/>
    <cellStyle name="40% - Accent4 12 3" xfId="3131" xr:uid="{00000000-0005-0000-0000-0000360C0000}"/>
    <cellStyle name="40% - Accent4 12 4" xfId="3132" xr:uid="{00000000-0005-0000-0000-0000370C0000}"/>
    <cellStyle name="40% - Accent4 12 5" xfId="3133" xr:uid="{00000000-0005-0000-0000-0000380C0000}"/>
    <cellStyle name="40% - Accent4 12 6" xfId="3134" xr:uid="{00000000-0005-0000-0000-0000390C0000}"/>
    <cellStyle name="40% - Accent4 12 7" xfId="3135" xr:uid="{00000000-0005-0000-0000-00003A0C0000}"/>
    <cellStyle name="40% - Accent4 13" xfId="3136" xr:uid="{00000000-0005-0000-0000-00003B0C0000}"/>
    <cellStyle name="40% - Accent4 13 2" xfId="3137" xr:uid="{00000000-0005-0000-0000-00003C0C0000}"/>
    <cellStyle name="40% - Accent4 13 2 2" xfId="3138" xr:uid="{00000000-0005-0000-0000-00003D0C0000}"/>
    <cellStyle name="40% - Accent4 13 3" xfId="3139" xr:uid="{00000000-0005-0000-0000-00003E0C0000}"/>
    <cellStyle name="40% - Accent4 13 4" xfId="3140" xr:uid="{00000000-0005-0000-0000-00003F0C0000}"/>
    <cellStyle name="40% - Accent4 13 5" xfId="3141" xr:uid="{00000000-0005-0000-0000-0000400C0000}"/>
    <cellStyle name="40% - Accent4 13 6" xfId="3142" xr:uid="{00000000-0005-0000-0000-0000410C0000}"/>
    <cellStyle name="40% - Accent4 13 7" xfId="3143" xr:uid="{00000000-0005-0000-0000-0000420C0000}"/>
    <cellStyle name="40% - Accent4 14" xfId="3144" xr:uid="{00000000-0005-0000-0000-0000430C0000}"/>
    <cellStyle name="40% - Accent4 14 2" xfId="3145" xr:uid="{00000000-0005-0000-0000-0000440C0000}"/>
    <cellStyle name="40% - Accent4 14 2 2" xfId="3146" xr:uid="{00000000-0005-0000-0000-0000450C0000}"/>
    <cellStyle name="40% - Accent4 14 3" xfId="3147" xr:uid="{00000000-0005-0000-0000-0000460C0000}"/>
    <cellStyle name="40% - Accent4 14 4" xfId="3148" xr:uid="{00000000-0005-0000-0000-0000470C0000}"/>
    <cellStyle name="40% - Accent4 14 5" xfId="3149" xr:uid="{00000000-0005-0000-0000-0000480C0000}"/>
    <cellStyle name="40% - Accent4 14 6" xfId="3150" xr:uid="{00000000-0005-0000-0000-0000490C0000}"/>
    <cellStyle name="40% - Accent4 14 7" xfId="3151" xr:uid="{00000000-0005-0000-0000-00004A0C0000}"/>
    <cellStyle name="40% - Accent4 15" xfId="3152" xr:uid="{00000000-0005-0000-0000-00004B0C0000}"/>
    <cellStyle name="40% - Accent4 15 2" xfId="3153" xr:uid="{00000000-0005-0000-0000-00004C0C0000}"/>
    <cellStyle name="40% - Accent4 15 2 2" xfId="3154" xr:uid="{00000000-0005-0000-0000-00004D0C0000}"/>
    <cellStyle name="40% - Accent4 15 3" xfId="3155" xr:uid="{00000000-0005-0000-0000-00004E0C0000}"/>
    <cellStyle name="40% - Accent4 15 4" xfId="3156" xr:uid="{00000000-0005-0000-0000-00004F0C0000}"/>
    <cellStyle name="40% - Accent4 15 5" xfId="3157" xr:uid="{00000000-0005-0000-0000-0000500C0000}"/>
    <cellStyle name="40% - Accent4 15 6" xfId="3158" xr:uid="{00000000-0005-0000-0000-0000510C0000}"/>
    <cellStyle name="40% - Accent4 15 7" xfId="3159" xr:uid="{00000000-0005-0000-0000-0000520C0000}"/>
    <cellStyle name="40% - Accent4 16" xfId="3160" xr:uid="{00000000-0005-0000-0000-0000530C0000}"/>
    <cellStyle name="40% - Accent4 16 2" xfId="3161" xr:uid="{00000000-0005-0000-0000-0000540C0000}"/>
    <cellStyle name="40% - Accent4 16 2 2" xfId="3162" xr:uid="{00000000-0005-0000-0000-0000550C0000}"/>
    <cellStyle name="40% - Accent4 16 3" xfId="3163" xr:uid="{00000000-0005-0000-0000-0000560C0000}"/>
    <cellStyle name="40% - Accent4 16 4" xfId="3164" xr:uid="{00000000-0005-0000-0000-0000570C0000}"/>
    <cellStyle name="40% - Accent4 16 5" xfId="3165" xr:uid="{00000000-0005-0000-0000-0000580C0000}"/>
    <cellStyle name="40% - Accent4 16 6" xfId="3166" xr:uid="{00000000-0005-0000-0000-0000590C0000}"/>
    <cellStyle name="40% - Accent4 16 7" xfId="3167" xr:uid="{00000000-0005-0000-0000-00005A0C0000}"/>
    <cellStyle name="40% - Accent4 17" xfId="3168" xr:uid="{00000000-0005-0000-0000-00005B0C0000}"/>
    <cellStyle name="40% - Accent4 17 2" xfId="3169" xr:uid="{00000000-0005-0000-0000-00005C0C0000}"/>
    <cellStyle name="40% - Accent4 17 2 2" xfId="3170" xr:uid="{00000000-0005-0000-0000-00005D0C0000}"/>
    <cellStyle name="40% - Accent4 17 3" xfId="3171" xr:uid="{00000000-0005-0000-0000-00005E0C0000}"/>
    <cellStyle name="40% - Accent4 17 4" xfId="3172" xr:uid="{00000000-0005-0000-0000-00005F0C0000}"/>
    <cellStyle name="40% - Accent4 17 5" xfId="3173" xr:uid="{00000000-0005-0000-0000-0000600C0000}"/>
    <cellStyle name="40% - Accent4 17 6" xfId="3174" xr:uid="{00000000-0005-0000-0000-0000610C0000}"/>
    <cellStyle name="40% - Accent4 17 7" xfId="3175" xr:uid="{00000000-0005-0000-0000-0000620C0000}"/>
    <cellStyle name="40% - Accent4 18" xfId="3176" xr:uid="{00000000-0005-0000-0000-0000630C0000}"/>
    <cellStyle name="40% - Accent4 18 2" xfId="3177" xr:uid="{00000000-0005-0000-0000-0000640C0000}"/>
    <cellStyle name="40% - Accent4 18 2 2" xfId="3178" xr:uid="{00000000-0005-0000-0000-0000650C0000}"/>
    <cellStyle name="40% - Accent4 18 3" xfId="3179" xr:uid="{00000000-0005-0000-0000-0000660C0000}"/>
    <cellStyle name="40% - Accent4 18 4" xfId="3180" xr:uid="{00000000-0005-0000-0000-0000670C0000}"/>
    <cellStyle name="40% - Accent4 18 5" xfId="3181" xr:uid="{00000000-0005-0000-0000-0000680C0000}"/>
    <cellStyle name="40% - Accent4 18 6" xfId="3182" xr:uid="{00000000-0005-0000-0000-0000690C0000}"/>
    <cellStyle name="40% - Accent4 18 7" xfId="3183" xr:uid="{00000000-0005-0000-0000-00006A0C0000}"/>
    <cellStyle name="40% - Accent4 19" xfId="3184" xr:uid="{00000000-0005-0000-0000-00006B0C0000}"/>
    <cellStyle name="40% - Accent4 19 2" xfId="3185" xr:uid="{00000000-0005-0000-0000-00006C0C0000}"/>
    <cellStyle name="40% - Accent4 19 2 2" xfId="3186" xr:uid="{00000000-0005-0000-0000-00006D0C0000}"/>
    <cellStyle name="40% - Accent4 19 3" xfId="3187" xr:uid="{00000000-0005-0000-0000-00006E0C0000}"/>
    <cellStyle name="40% - Accent4 19 4" xfId="3188" xr:uid="{00000000-0005-0000-0000-00006F0C0000}"/>
    <cellStyle name="40% - Accent4 19 5" xfId="3189" xr:uid="{00000000-0005-0000-0000-0000700C0000}"/>
    <cellStyle name="40% - Accent4 19 6" xfId="3190" xr:uid="{00000000-0005-0000-0000-0000710C0000}"/>
    <cellStyle name="40% - Accent4 19 7" xfId="3191" xr:uid="{00000000-0005-0000-0000-0000720C0000}"/>
    <cellStyle name="40% - Accent4 2" xfId="3192" xr:uid="{00000000-0005-0000-0000-0000730C0000}"/>
    <cellStyle name="40% - Accent4 2 2" xfId="3193" xr:uid="{00000000-0005-0000-0000-0000740C0000}"/>
    <cellStyle name="40% - Accent4 2 2 2" xfId="3194" xr:uid="{00000000-0005-0000-0000-0000750C0000}"/>
    <cellStyle name="40% - Accent4 2 3" xfId="3195" xr:uid="{00000000-0005-0000-0000-0000760C0000}"/>
    <cellStyle name="40% - Accent4 2 4" xfId="3196" xr:uid="{00000000-0005-0000-0000-0000770C0000}"/>
    <cellStyle name="40% - Accent4 2 5" xfId="3197" xr:uid="{00000000-0005-0000-0000-0000780C0000}"/>
    <cellStyle name="40% - Accent4 2 6" xfId="3198" xr:uid="{00000000-0005-0000-0000-0000790C0000}"/>
    <cellStyle name="40% - Accent4 2 7" xfId="3199" xr:uid="{00000000-0005-0000-0000-00007A0C0000}"/>
    <cellStyle name="40% - Accent4 20" xfId="3200" xr:uid="{00000000-0005-0000-0000-00007B0C0000}"/>
    <cellStyle name="40% - Accent4 20 2" xfId="3201" xr:uid="{00000000-0005-0000-0000-00007C0C0000}"/>
    <cellStyle name="40% - Accent4 20 2 2" xfId="3202" xr:uid="{00000000-0005-0000-0000-00007D0C0000}"/>
    <cellStyle name="40% - Accent4 20 3" xfId="3203" xr:uid="{00000000-0005-0000-0000-00007E0C0000}"/>
    <cellStyle name="40% - Accent4 20 4" xfId="3204" xr:uid="{00000000-0005-0000-0000-00007F0C0000}"/>
    <cellStyle name="40% - Accent4 20 5" xfId="3205" xr:uid="{00000000-0005-0000-0000-0000800C0000}"/>
    <cellStyle name="40% - Accent4 20 6" xfId="3206" xr:uid="{00000000-0005-0000-0000-0000810C0000}"/>
    <cellStyle name="40% - Accent4 20 7" xfId="3207" xr:uid="{00000000-0005-0000-0000-0000820C0000}"/>
    <cellStyle name="40% - Accent4 21" xfId="3208" xr:uid="{00000000-0005-0000-0000-0000830C0000}"/>
    <cellStyle name="40% - Accent4 21 2" xfId="3209" xr:uid="{00000000-0005-0000-0000-0000840C0000}"/>
    <cellStyle name="40% - Accent4 21 2 2" xfId="3210" xr:uid="{00000000-0005-0000-0000-0000850C0000}"/>
    <cellStyle name="40% - Accent4 21 3" xfId="3211" xr:uid="{00000000-0005-0000-0000-0000860C0000}"/>
    <cellStyle name="40% - Accent4 21 4" xfId="3212" xr:uid="{00000000-0005-0000-0000-0000870C0000}"/>
    <cellStyle name="40% - Accent4 21 5" xfId="3213" xr:uid="{00000000-0005-0000-0000-0000880C0000}"/>
    <cellStyle name="40% - Accent4 21 6" xfId="3214" xr:uid="{00000000-0005-0000-0000-0000890C0000}"/>
    <cellStyle name="40% - Accent4 21 7" xfId="3215" xr:uid="{00000000-0005-0000-0000-00008A0C0000}"/>
    <cellStyle name="40% - Accent4 22" xfId="3216" xr:uid="{00000000-0005-0000-0000-00008B0C0000}"/>
    <cellStyle name="40% - Accent4 22 2" xfId="3217" xr:uid="{00000000-0005-0000-0000-00008C0C0000}"/>
    <cellStyle name="40% - Accent4 22 2 2" xfId="3218" xr:uid="{00000000-0005-0000-0000-00008D0C0000}"/>
    <cellStyle name="40% - Accent4 22 3" xfId="3219" xr:uid="{00000000-0005-0000-0000-00008E0C0000}"/>
    <cellStyle name="40% - Accent4 22 4" xfId="3220" xr:uid="{00000000-0005-0000-0000-00008F0C0000}"/>
    <cellStyle name="40% - Accent4 22 5" xfId="3221" xr:uid="{00000000-0005-0000-0000-0000900C0000}"/>
    <cellStyle name="40% - Accent4 22 6" xfId="3222" xr:uid="{00000000-0005-0000-0000-0000910C0000}"/>
    <cellStyle name="40% - Accent4 22 7" xfId="3223" xr:uid="{00000000-0005-0000-0000-0000920C0000}"/>
    <cellStyle name="40% - Accent4 23" xfId="3224" xr:uid="{00000000-0005-0000-0000-0000930C0000}"/>
    <cellStyle name="40% - Accent4 23 2" xfId="3225" xr:uid="{00000000-0005-0000-0000-0000940C0000}"/>
    <cellStyle name="40% - Accent4 23 2 2" xfId="3226" xr:uid="{00000000-0005-0000-0000-0000950C0000}"/>
    <cellStyle name="40% - Accent4 23 3" xfId="3227" xr:uid="{00000000-0005-0000-0000-0000960C0000}"/>
    <cellStyle name="40% - Accent4 23 4" xfId="3228" xr:uid="{00000000-0005-0000-0000-0000970C0000}"/>
    <cellStyle name="40% - Accent4 23 5" xfId="3229" xr:uid="{00000000-0005-0000-0000-0000980C0000}"/>
    <cellStyle name="40% - Accent4 23 6" xfId="3230" xr:uid="{00000000-0005-0000-0000-0000990C0000}"/>
    <cellStyle name="40% - Accent4 23 7" xfId="3231" xr:uid="{00000000-0005-0000-0000-00009A0C0000}"/>
    <cellStyle name="40% - Accent4 24" xfId="3232" xr:uid="{00000000-0005-0000-0000-00009B0C0000}"/>
    <cellStyle name="40% - Accent4 24 2" xfId="3233" xr:uid="{00000000-0005-0000-0000-00009C0C0000}"/>
    <cellStyle name="40% - Accent4 24 2 2" xfId="3234" xr:uid="{00000000-0005-0000-0000-00009D0C0000}"/>
    <cellStyle name="40% - Accent4 24 3" xfId="3235" xr:uid="{00000000-0005-0000-0000-00009E0C0000}"/>
    <cellStyle name="40% - Accent4 24 4" xfId="3236" xr:uid="{00000000-0005-0000-0000-00009F0C0000}"/>
    <cellStyle name="40% - Accent4 24 5" xfId="3237" xr:uid="{00000000-0005-0000-0000-0000A00C0000}"/>
    <cellStyle name="40% - Accent4 24 6" xfId="3238" xr:uid="{00000000-0005-0000-0000-0000A10C0000}"/>
    <cellStyle name="40% - Accent4 24 7" xfId="3239" xr:uid="{00000000-0005-0000-0000-0000A20C0000}"/>
    <cellStyle name="40% - Accent4 25" xfId="3240" xr:uid="{00000000-0005-0000-0000-0000A30C0000}"/>
    <cellStyle name="40% - Accent4 25 2" xfId="3241" xr:uid="{00000000-0005-0000-0000-0000A40C0000}"/>
    <cellStyle name="40% - Accent4 25 2 2" xfId="3242" xr:uid="{00000000-0005-0000-0000-0000A50C0000}"/>
    <cellStyle name="40% - Accent4 25 3" xfId="3243" xr:uid="{00000000-0005-0000-0000-0000A60C0000}"/>
    <cellStyle name="40% - Accent4 25 4" xfId="3244" xr:uid="{00000000-0005-0000-0000-0000A70C0000}"/>
    <cellStyle name="40% - Accent4 25 5" xfId="3245" xr:uid="{00000000-0005-0000-0000-0000A80C0000}"/>
    <cellStyle name="40% - Accent4 25 6" xfId="3246" xr:uid="{00000000-0005-0000-0000-0000A90C0000}"/>
    <cellStyle name="40% - Accent4 25 7" xfId="3247" xr:uid="{00000000-0005-0000-0000-0000AA0C0000}"/>
    <cellStyle name="40% - Accent4 26" xfId="3248" xr:uid="{00000000-0005-0000-0000-0000AB0C0000}"/>
    <cellStyle name="40% - Accent4 26 2" xfId="3249" xr:uid="{00000000-0005-0000-0000-0000AC0C0000}"/>
    <cellStyle name="40% - Accent4 26 2 2" xfId="3250" xr:uid="{00000000-0005-0000-0000-0000AD0C0000}"/>
    <cellStyle name="40% - Accent4 26 3" xfId="3251" xr:uid="{00000000-0005-0000-0000-0000AE0C0000}"/>
    <cellStyle name="40% - Accent4 26 4" xfId="3252" xr:uid="{00000000-0005-0000-0000-0000AF0C0000}"/>
    <cellStyle name="40% - Accent4 26 5" xfId="3253" xr:uid="{00000000-0005-0000-0000-0000B00C0000}"/>
    <cellStyle name="40% - Accent4 26 6" xfId="3254" xr:uid="{00000000-0005-0000-0000-0000B10C0000}"/>
    <cellStyle name="40% - Accent4 26 7" xfId="3255" xr:uid="{00000000-0005-0000-0000-0000B20C0000}"/>
    <cellStyle name="40% - Accent4 27" xfId="3256" xr:uid="{00000000-0005-0000-0000-0000B30C0000}"/>
    <cellStyle name="40% - Accent4 27 2" xfId="3257" xr:uid="{00000000-0005-0000-0000-0000B40C0000}"/>
    <cellStyle name="40% - Accent4 27 2 2" xfId="3258" xr:uid="{00000000-0005-0000-0000-0000B50C0000}"/>
    <cellStyle name="40% - Accent4 27 3" xfId="3259" xr:uid="{00000000-0005-0000-0000-0000B60C0000}"/>
    <cellStyle name="40% - Accent4 27 4" xfId="3260" xr:uid="{00000000-0005-0000-0000-0000B70C0000}"/>
    <cellStyle name="40% - Accent4 27 5" xfId="3261" xr:uid="{00000000-0005-0000-0000-0000B80C0000}"/>
    <cellStyle name="40% - Accent4 27 6" xfId="3262" xr:uid="{00000000-0005-0000-0000-0000B90C0000}"/>
    <cellStyle name="40% - Accent4 27 7" xfId="3263" xr:uid="{00000000-0005-0000-0000-0000BA0C0000}"/>
    <cellStyle name="40% - Accent4 28" xfId="3264" xr:uid="{00000000-0005-0000-0000-0000BB0C0000}"/>
    <cellStyle name="40% - Accent4 28 2" xfId="3265" xr:uid="{00000000-0005-0000-0000-0000BC0C0000}"/>
    <cellStyle name="40% - Accent4 28 2 2" xfId="3266" xr:uid="{00000000-0005-0000-0000-0000BD0C0000}"/>
    <cellStyle name="40% - Accent4 28 3" xfId="3267" xr:uid="{00000000-0005-0000-0000-0000BE0C0000}"/>
    <cellStyle name="40% - Accent4 28 4" xfId="3268" xr:uid="{00000000-0005-0000-0000-0000BF0C0000}"/>
    <cellStyle name="40% - Accent4 28 5" xfId="3269" xr:uid="{00000000-0005-0000-0000-0000C00C0000}"/>
    <cellStyle name="40% - Accent4 28 6" xfId="3270" xr:uid="{00000000-0005-0000-0000-0000C10C0000}"/>
    <cellStyle name="40% - Accent4 28 7" xfId="3271" xr:uid="{00000000-0005-0000-0000-0000C20C0000}"/>
    <cellStyle name="40% - Accent4 29" xfId="3272" xr:uid="{00000000-0005-0000-0000-0000C30C0000}"/>
    <cellStyle name="40% - Accent4 29 2" xfId="3273" xr:uid="{00000000-0005-0000-0000-0000C40C0000}"/>
    <cellStyle name="40% - Accent4 29 2 2" xfId="3274" xr:uid="{00000000-0005-0000-0000-0000C50C0000}"/>
    <cellStyle name="40% - Accent4 29 3" xfId="3275" xr:uid="{00000000-0005-0000-0000-0000C60C0000}"/>
    <cellStyle name="40% - Accent4 29 4" xfId="3276" xr:uid="{00000000-0005-0000-0000-0000C70C0000}"/>
    <cellStyle name="40% - Accent4 29 5" xfId="3277" xr:uid="{00000000-0005-0000-0000-0000C80C0000}"/>
    <cellStyle name="40% - Accent4 29 6" xfId="3278" xr:uid="{00000000-0005-0000-0000-0000C90C0000}"/>
    <cellStyle name="40% - Accent4 29 7" xfId="3279" xr:uid="{00000000-0005-0000-0000-0000CA0C0000}"/>
    <cellStyle name="40% - Accent4 3" xfId="3280" xr:uid="{00000000-0005-0000-0000-0000CB0C0000}"/>
    <cellStyle name="40% - Accent4 3 2" xfId="3281" xr:uid="{00000000-0005-0000-0000-0000CC0C0000}"/>
    <cellStyle name="40% - Accent4 3 2 2" xfId="3282" xr:uid="{00000000-0005-0000-0000-0000CD0C0000}"/>
    <cellStyle name="40% - Accent4 3 3" xfId="3283" xr:uid="{00000000-0005-0000-0000-0000CE0C0000}"/>
    <cellStyle name="40% - Accent4 3 4" xfId="3284" xr:uid="{00000000-0005-0000-0000-0000CF0C0000}"/>
    <cellStyle name="40% - Accent4 3 5" xfId="3285" xr:uid="{00000000-0005-0000-0000-0000D00C0000}"/>
    <cellStyle name="40% - Accent4 3 6" xfId="3286" xr:uid="{00000000-0005-0000-0000-0000D10C0000}"/>
    <cellStyle name="40% - Accent4 3 7" xfId="3287" xr:uid="{00000000-0005-0000-0000-0000D20C0000}"/>
    <cellStyle name="40% - Accent4 30" xfId="3288" xr:uid="{00000000-0005-0000-0000-0000D30C0000}"/>
    <cellStyle name="40% - Accent4 30 2" xfId="3289" xr:uid="{00000000-0005-0000-0000-0000D40C0000}"/>
    <cellStyle name="40% - Accent4 30 2 2" xfId="3290" xr:uid="{00000000-0005-0000-0000-0000D50C0000}"/>
    <cellStyle name="40% - Accent4 30 3" xfId="3291" xr:uid="{00000000-0005-0000-0000-0000D60C0000}"/>
    <cellStyle name="40% - Accent4 30 4" xfId="3292" xr:uid="{00000000-0005-0000-0000-0000D70C0000}"/>
    <cellStyle name="40% - Accent4 30 5" xfId="3293" xr:uid="{00000000-0005-0000-0000-0000D80C0000}"/>
    <cellStyle name="40% - Accent4 30 6" xfId="3294" xr:uid="{00000000-0005-0000-0000-0000D90C0000}"/>
    <cellStyle name="40% - Accent4 30 7" xfId="3295" xr:uid="{00000000-0005-0000-0000-0000DA0C0000}"/>
    <cellStyle name="40% - Accent4 31" xfId="3296" xr:uid="{00000000-0005-0000-0000-0000DB0C0000}"/>
    <cellStyle name="40% - Accent4 31 2" xfId="3297" xr:uid="{00000000-0005-0000-0000-0000DC0C0000}"/>
    <cellStyle name="40% - Accent4 31 2 2" xfId="3298" xr:uid="{00000000-0005-0000-0000-0000DD0C0000}"/>
    <cellStyle name="40% - Accent4 31 3" xfId="3299" xr:uid="{00000000-0005-0000-0000-0000DE0C0000}"/>
    <cellStyle name="40% - Accent4 31 4" xfId="3300" xr:uid="{00000000-0005-0000-0000-0000DF0C0000}"/>
    <cellStyle name="40% - Accent4 31 5" xfId="3301" xr:uid="{00000000-0005-0000-0000-0000E00C0000}"/>
    <cellStyle name="40% - Accent4 31 6" xfId="3302" xr:uid="{00000000-0005-0000-0000-0000E10C0000}"/>
    <cellStyle name="40% - Accent4 31 7" xfId="3303" xr:uid="{00000000-0005-0000-0000-0000E20C0000}"/>
    <cellStyle name="40% - Accent4 32" xfId="3304" xr:uid="{00000000-0005-0000-0000-0000E30C0000}"/>
    <cellStyle name="40% - Accent4 32 2" xfId="3305" xr:uid="{00000000-0005-0000-0000-0000E40C0000}"/>
    <cellStyle name="40% - Accent4 32 2 2" xfId="3306" xr:uid="{00000000-0005-0000-0000-0000E50C0000}"/>
    <cellStyle name="40% - Accent4 32 3" xfId="3307" xr:uid="{00000000-0005-0000-0000-0000E60C0000}"/>
    <cellStyle name="40% - Accent4 32 4" xfId="3308" xr:uid="{00000000-0005-0000-0000-0000E70C0000}"/>
    <cellStyle name="40% - Accent4 32 5" xfId="3309" xr:uid="{00000000-0005-0000-0000-0000E80C0000}"/>
    <cellStyle name="40% - Accent4 32 6" xfId="3310" xr:uid="{00000000-0005-0000-0000-0000E90C0000}"/>
    <cellStyle name="40% - Accent4 32 7" xfId="3311" xr:uid="{00000000-0005-0000-0000-0000EA0C0000}"/>
    <cellStyle name="40% - Accent4 33" xfId="3312" xr:uid="{00000000-0005-0000-0000-0000EB0C0000}"/>
    <cellStyle name="40% - Accent4 33 2" xfId="3313" xr:uid="{00000000-0005-0000-0000-0000EC0C0000}"/>
    <cellStyle name="40% - Accent4 33 2 2" xfId="3314" xr:uid="{00000000-0005-0000-0000-0000ED0C0000}"/>
    <cellStyle name="40% - Accent4 33 3" xfId="3315" xr:uid="{00000000-0005-0000-0000-0000EE0C0000}"/>
    <cellStyle name="40% - Accent4 33 4" xfId="3316" xr:uid="{00000000-0005-0000-0000-0000EF0C0000}"/>
    <cellStyle name="40% - Accent4 33 5" xfId="3317" xr:uid="{00000000-0005-0000-0000-0000F00C0000}"/>
    <cellStyle name="40% - Accent4 33 6" xfId="3318" xr:uid="{00000000-0005-0000-0000-0000F10C0000}"/>
    <cellStyle name="40% - Accent4 33 7" xfId="3319" xr:uid="{00000000-0005-0000-0000-0000F20C0000}"/>
    <cellStyle name="40% - Accent4 34" xfId="3320" xr:uid="{00000000-0005-0000-0000-0000F30C0000}"/>
    <cellStyle name="40% - Accent4 34 2" xfId="3321" xr:uid="{00000000-0005-0000-0000-0000F40C0000}"/>
    <cellStyle name="40% - Accent4 34 2 2" xfId="3322" xr:uid="{00000000-0005-0000-0000-0000F50C0000}"/>
    <cellStyle name="40% - Accent4 34 3" xfId="3323" xr:uid="{00000000-0005-0000-0000-0000F60C0000}"/>
    <cellStyle name="40% - Accent4 34 4" xfId="3324" xr:uid="{00000000-0005-0000-0000-0000F70C0000}"/>
    <cellStyle name="40% - Accent4 34 5" xfId="3325" xr:uid="{00000000-0005-0000-0000-0000F80C0000}"/>
    <cellStyle name="40% - Accent4 34 6" xfId="3326" xr:uid="{00000000-0005-0000-0000-0000F90C0000}"/>
    <cellStyle name="40% - Accent4 34 7" xfId="3327" xr:uid="{00000000-0005-0000-0000-0000FA0C0000}"/>
    <cellStyle name="40% - Accent4 35" xfId="3328" xr:uid="{00000000-0005-0000-0000-0000FB0C0000}"/>
    <cellStyle name="40% - Accent4 35 2" xfId="3329" xr:uid="{00000000-0005-0000-0000-0000FC0C0000}"/>
    <cellStyle name="40% - Accent4 35 2 2" xfId="3330" xr:uid="{00000000-0005-0000-0000-0000FD0C0000}"/>
    <cellStyle name="40% - Accent4 35 3" xfId="3331" xr:uid="{00000000-0005-0000-0000-0000FE0C0000}"/>
    <cellStyle name="40% - Accent4 35 4" xfId="3332" xr:uid="{00000000-0005-0000-0000-0000FF0C0000}"/>
    <cellStyle name="40% - Accent4 35 5" xfId="3333" xr:uid="{00000000-0005-0000-0000-0000000D0000}"/>
    <cellStyle name="40% - Accent4 35 6" xfId="3334" xr:uid="{00000000-0005-0000-0000-0000010D0000}"/>
    <cellStyle name="40% - Accent4 35 7" xfId="3335" xr:uid="{00000000-0005-0000-0000-0000020D0000}"/>
    <cellStyle name="40% - Accent4 36" xfId="3336" xr:uid="{00000000-0005-0000-0000-0000030D0000}"/>
    <cellStyle name="40% - Accent4 36 2" xfId="3337" xr:uid="{00000000-0005-0000-0000-0000040D0000}"/>
    <cellStyle name="40% - Accent4 36 2 2" xfId="3338" xr:uid="{00000000-0005-0000-0000-0000050D0000}"/>
    <cellStyle name="40% - Accent4 36 3" xfId="3339" xr:uid="{00000000-0005-0000-0000-0000060D0000}"/>
    <cellStyle name="40% - Accent4 36 4" xfId="3340" xr:uid="{00000000-0005-0000-0000-0000070D0000}"/>
    <cellStyle name="40% - Accent4 36 5" xfId="3341" xr:uid="{00000000-0005-0000-0000-0000080D0000}"/>
    <cellStyle name="40% - Accent4 36 6" xfId="3342" xr:uid="{00000000-0005-0000-0000-0000090D0000}"/>
    <cellStyle name="40% - Accent4 36 7" xfId="3343" xr:uid="{00000000-0005-0000-0000-00000A0D0000}"/>
    <cellStyle name="40% - Accent4 37" xfId="3344" xr:uid="{00000000-0005-0000-0000-00000B0D0000}"/>
    <cellStyle name="40% - Accent4 37 2" xfId="3345" xr:uid="{00000000-0005-0000-0000-00000C0D0000}"/>
    <cellStyle name="40% - Accent4 37 3" xfId="3346" xr:uid="{00000000-0005-0000-0000-00000D0D0000}"/>
    <cellStyle name="40% - Accent4 38" xfId="3347" xr:uid="{00000000-0005-0000-0000-00000E0D0000}"/>
    <cellStyle name="40% - Accent4 39" xfId="3348" xr:uid="{00000000-0005-0000-0000-00000F0D0000}"/>
    <cellStyle name="40% - Accent4 4" xfId="3349" xr:uid="{00000000-0005-0000-0000-0000100D0000}"/>
    <cellStyle name="40% - Accent4 4 2" xfId="3350" xr:uid="{00000000-0005-0000-0000-0000110D0000}"/>
    <cellStyle name="40% - Accent4 4 2 2" xfId="3351" xr:uid="{00000000-0005-0000-0000-0000120D0000}"/>
    <cellStyle name="40% - Accent4 4 3" xfId="3352" xr:uid="{00000000-0005-0000-0000-0000130D0000}"/>
    <cellStyle name="40% - Accent4 4 4" xfId="3353" xr:uid="{00000000-0005-0000-0000-0000140D0000}"/>
    <cellStyle name="40% - Accent4 4 5" xfId="3354" xr:uid="{00000000-0005-0000-0000-0000150D0000}"/>
    <cellStyle name="40% - Accent4 4 6" xfId="3355" xr:uid="{00000000-0005-0000-0000-0000160D0000}"/>
    <cellStyle name="40% - Accent4 4 7" xfId="3356" xr:uid="{00000000-0005-0000-0000-0000170D0000}"/>
    <cellStyle name="40% - Accent4 40" xfId="3357" xr:uid="{00000000-0005-0000-0000-0000180D0000}"/>
    <cellStyle name="40% - Accent4 41" xfId="3358" xr:uid="{00000000-0005-0000-0000-0000190D0000}"/>
    <cellStyle name="40% - Accent4 42" xfId="3359" xr:uid="{00000000-0005-0000-0000-00001A0D0000}"/>
    <cellStyle name="40% - Accent4 43" xfId="3360" xr:uid="{00000000-0005-0000-0000-00001B0D0000}"/>
    <cellStyle name="40% - Accent4 44" xfId="3361" xr:uid="{00000000-0005-0000-0000-00001C0D0000}"/>
    <cellStyle name="40% - Accent4 45" xfId="3362" xr:uid="{00000000-0005-0000-0000-00001D0D0000}"/>
    <cellStyle name="40% - Accent4 46" xfId="3363" xr:uid="{00000000-0005-0000-0000-00001E0D0000}"/>
    <cellStyle name="40% - Accent4 47" xfId="3364" xr:uid="{00000000-0005-0000-0000-00001F0D0000}"/>
    <cellStyle name="40% - Accent4 48" xfId="3365" xr:uid="{00000000-0005-0000-0000-0000200D0000}"/>
    <cellStyle name="40% - Accent4 49" xfId="3366" xr:uid="{00000000-0005-0000-0000-0000210D0000}"/>
    <cellStyle name="40% - Accent4 5" xfId="3367" xr:uid="{00000000-0005-0000-0000-0000220D0000}"/>
    <cellStyle name="40% - Accent4 5 2" xfId="3368" xr:uid="{00000000-0005-0000-0000-0000230D0000}"/>
    <cellStyle name="40% - Accent4 5 2 2" xfId="3369" xr:uid="{00000000-0005-0000-0000-0000240D0000}"/>
    <cellStyle name="40% - Accent4 5 3" xfId="3370" xr:uid="{00000000-0005-0000-0000-0000250D0000}"/>
    <cellStyle name="40% - Accent4 5 4" xfId="3371" xr:uid="{00000000-0005-0000-0000-0000260D0000}"/>
    <cellStyle name="40% - Accent4 5 5" xfId="3372" xr:uid="{00000000-0005-0000-0000-0000270D0000}"/>
    <cellStyle name="40% - Accent4 5 6" xfId="3373" xr:uid="{00000000-0005-0000-0000-0000280D0000}"/>
    <cellStyle name="40% - Accent4 5 7" xfId="3374" xr:uid="{00000000-0005-0000-0000-0000290D0000}"/>
    <cellStyle name="40% - Accent4 50" xfId="3375" xr:uid="{00000000-0005-0000-0000-00002A0D0000}"/>
    <cellStyle name="40% - Accent4 51" xfId="3376" xr:uid="{00000000-0005-0000-0000-00002B0D0000}"/>
    <cellStyle name="40% - Accent4 52" xfId="3377" xr:uid="{00000000-0005-0000-0000-00002C0D0000}"/>
    <cellStyle name="40% - Accent4 53" xfId="3378" xr:uid="{00000000-0005-0000-0000-00002D0D0000}"/>
    <cellStyle name="40% - Accent4 54" xfId="3379" xr:uid="{00000000-0005-0000-0000-00002E0D0000}"/>
    <cellStyle name="40% - Accent4 55" xfId="3380" xr:uid="{00000000-0005-0000-0000-00002F0D0000}"/>
    <cellStyle name="40% - Accent4 56" xfId="3381" xr:uid="{00000000-0005-0000-0000-0000300D0000}"/>
    <cellStyle name="40% - Accent4 57" xfId="3382" xr:uid="{00000000-0005-0000-0000-0000310D0000}"/>
    <cellStyle name="40% - Accent4 58" xfId="3383" xr:uid="{00000000-0005-0000-0000-0000320D0000}"/>
    <cellStyle name="40% - Accent4 59" xfId="3384" xr:uid="{00000000-0005-0000-0000-0000330D0000}"/>
    <cellStyle name="40% - Accent4 6" xfId="3385" xr:uid="{00000000-0005-0000-0000-0000340D0000}"/>
    <cellStyle name="40% - Accent4 6 2" xfId="3386" xr:uid="{00000000-0005-0000-0000-0000350D0000}"/>
    <cellStyle name="40% - Accent4 6 2 2" xfId="3387" xr:uid="{00000000-0005-0000-0000-0000360D0000}"/>
    <cellStyle name="40% - Accent4 6 3" xfId="3388" xr:uid="{00000000-0005-0000-0000-0000370D0000}"/>
    <cellStyle name="40% - Accent4 6 4" xfId="3389" xr:uid="{00000000-0005-0000-0000-0000380D0000}"/>
    <cellStyle name="40% - Accent4 6 5" xfId="3390" xr:uid="{00000000-0005-0000-0000-0000390D0000}"/>
    <cellStyle name="40% - Accent4 6 6" xfId="3391" xr:uid="{00000000-0005-0000-0000-00003A0D0000}"/>
    <cellStyle name="40% - Accent4 6 7" xfId="3392" xr:uid="{00000000-0005-0000-0000-00003B0D0000}"/>
    <cellStyle name="40% - Accent4 60" xfId="3393" xr:uid="{00000000-0005-0000-0000-00003C0D0000}"/>
    <cellStyle name="40% - Accent4 61" xfId="3394" xr:uid="{00000000-0005-0000-0000-00003D0D0000}"/>
    <cellStyle name="40% - Accent4 62" xfId="3395" xr:uid="{00000000-0005-0000-0000-00003E0D0000}"/>
    <cellStyle name="40% - Accent4 63" xfId="3396" xr:uid="{00000000-0005-0000-0000-00003F0D0000}"/>
    <cellStyle name="40% - Accent4 64" xfId="3397" xr:uid="{00000000-0005-0000-0000-0000400D0000}"/>
    <cellStyle name="40% - Accent4 65" xfId="3398" xr:uid="{00000000-0005-0000-0000-0000410D0000}"/>
    <cellStyle name="40% - Accent4 66" xfId="3399" xr:uid="{00000000-0005-0000-0000-0000420D0000}"/>
    <cellStyle name="40% - Accent4 7" xfId="3400" xr:uid="{00000000-0005-0000-0000-0000430D0000}"/>
    <cellStyle name="40% - Accent4 7 2" xfId="3401" xr:uid="{00000000-0005-0000-0000-0000440D0000}"/>
    <cellStyle name="40% - Accent4 7 2 2" xfId="3402" xr:uid="{00000000-0005-0000-0000-0000450D0000}"/>
    <cellStyle name="40% - Accent4 7 3" xfId="3403" xr:uid="{00000000-0005-0000-0000-0000460D0000}"/>
    <cellStyle name="40% - Accent4 7 4" xfId="3404" xr:uid="{00000000-0005-0000-0000-0000470D0000}"/>
    <cellStyle name="40% - Accent4 7 5" xfId="3405" xr:uid="{00000000-0005-0000-0000-0000480D0000}"/>
    <cellStyle name="40% - Accent4 7 6" xfId="3406" xr:uid="{00000000-0005-0000-0000-0000490D0000}"/>
    <cellStyle name="40% - Accent4 7 7" xfId="3407" xr:uid="{00000000-0005-0000-0000-00004A0D0000}"/>
    <cellStyle name="40% - Accent4 8" xfId="3408" xr:uid="{00000000-0005-0000-0000-00004B0D0000}"/>
    <cellStyle name="40% - Accent4 8 2" xfId="3409" xr:uid="{00000000-0005-0000-0000-00004C0D0000}"/>
    <cellStyle name="40% - Accent4 8 2 2" xfId="3410" xr:uid="{00000000-0005-0000-0000-00004D0D0000}"/>
    <cellStyle name="40% - Accent4 8 3" xfId="3411" xr:uid="{00000000-0005-0000-0000-00004E0D0000}"/>
    <cellStyle name="40% - Accent4 8 4" xfId="3412" xr:uid="{00000000-0005-0000-0000-00004F0D0000}"/>
    <cellStyle name="40% - Accent4 8 5" xfId="3413" xr:uid="{00000000-0005-0000-0000-0000500D0000}"/>
    <cellStyle name="40% - Accent4 8 6" xfId="3414" xr:uid="{00000000-0005-0000-0000-0000510D0000}"/>
    <cellStyle name="40% - Accent4 8 7" xfId="3415" xr:uid="{00000000-0005-0000-0000-0000520D0000}"/>
    <cellStyle name="40% - Accent4 9" xfId="3416" xr:uid="{00000000-0005-0000-0000-0000530D0000}"/>
    <cellStyle name="40% - Accent4 9 2" xfId="3417" xr:uid="{00000000-0005-0000-0000-0000540D0000}"/>
    <cellStyle name="40% - Accent4 9 2 2" xfId="3418" xr:uid="{00000000-0005-0000-0000-0000550D0000}"/>
    <cellStyle name="40% - Accent4 9 3" xfId="3419" xr:uid="{00000000-0005-0000-0000-0000560D0000}"/>
    <cellStyle name="40% - Accent4 9 4" xfId="3420" xr:uid="{00000000-0005-0000-0000-0000570D0000}"/>
    <cellStyle name="40% - Accent4 9 5" xfId="3421" xr:uid="{00000000-0005-0000-0000-0000580D0000}"/>
    <cellStyle name="40% - Accent4 9 6" xfId="3422" xr:uid="{00000000-0005-0000-0000-0000590D0000}"/>
    <cellStyle name="40% - Accent4 9 7" xfId="3423" xr:uid="{00000000-0005-0000-0000-00005A0D0000}"/>
    <cellStyle name="40% - Accent5 10" xfId="3424" xr:uid="{00000000-0005-0000-0000-00005B0D0000}"/>
    <cellStyle name="40% - Accent5 10 2" xfId="3425" xr:uid="{00000000-0005-0000-0000-00005C0D0000}"/>
    <cellStyle name="40% - Accent5 10 2 2" xfId="3426" xr:uid="{00000000-0005-0000-0000-00005D0D0000}"/>
    <cellStyle name="40% - Accent5 10 3" xfId="3427" xr:uid="{00000000-0005-0000-0000-00005E0D0000}"/>
    <cellStyle name="40% - Accent5 10 4" xfId="3428" xr:uid="{00000000-0005-0000-0000-00005F0D0000}"/>
    <cellStyle name="40% - Accent5 10 5" xfId="3429" xr:uid="{00000000-0005-0000-0000-0000600D0000}"/>
    <cellStyle name="40% - Accent5 10 6" xfId="3430" xr:uid="{00000000-0005-0000-0000-0000610D0000}"/>
    <cellStyle name="40% - Accent5 10 7" xfId="3431" xr:uid="{00000000-0005-0000-0000-0000620D0000}"/>
    <cellStyle name="40% - Accent5 11" xfId="3432" xr:uid="{00000000-0005-0000-0000-0000630D0000}"/>
    <cellStyle name="40% - Accent5 11 2" xfId="3433" xr:uid="{00000000-0005-0000-0000-0000640D0000}"/>
    <cellStyle name="40% - Accent5 11 2 2" xfId="3434" xr:uid="{00000000-0005-0000-0000-0000650D0000}"/>
    <cellStyle name="40% - Accent5 11 3" xfId="3435" xr:uid="{00000000-0005-0000-0000-0000660D0000}"/>
    <cellStyle name="40% - Accent5 11 4" xfId="3436" xr:uid="{00000000-0005-0000-0000-0000670D0000}"/>
    <cellStyle name="40% - Accent5 11 5" xfId="3437" xr:uid="{00000000-0005-0000-0000-0000680D0000}"/>
    <cellStyle name="40% - Accent5 11 6" xfId="3438" xr:uid="{00000000-0005-0000-0000-0000690D0000}"/>
    <cellStyle name="40% - Accent5 11 7" xfId="3439" xr:uid="{00000000-0005-0000-0000-00006A0D0000}"/>
    <cellStyle name="40% - Accent5 12" xfId="3440" xr:uid="{00000000-0005-0000-0000-00006B0D0000}"/>
    <cellStyle name="40% - Accent5 12 2" xfId="3441" xr:uid="{00000000-0005-0000-0000-00006C0D0000}"/>
    <cellStyle name="40% - Accent5 12 2 2" xfId="3442" xr:uid="{00000000-0005-0000-0000-00006D0D0000}"/>
    <cellStyle name="40% - Accent5 12 3" xfId="3443" xr:uid="{00000000-0005-0000-0000-00006E0D0000}"/>
    <cellStyle name="40% - Accent5 12 4" xfId="3444" xr:uid="{00000000-0005-0000-0000-00006F0D0000}"/>
    <cellStyle name="40% - Accent5 12 5" xfId="3445" xr:uid="{00000000-0005-0000-0000-0000700D0000}"/>
    <cellStyle name="40% - Accent5 12 6" xfId="3446" xr:uid="{00000000-0005-0000-0000-0000710D0000}"/>
    <cellStyle name="40% - Accent5 12 7" xfId="3447" xr:uid="{00000000-0005-0000-0000-0000720D0000}"/>
    <cellStyle name="40% - Accent5 13" xfId="3448" xr:uid="{00000000-0005-0000-0000-0000730D0000}"/>
    <cellStyle name="40% - Accent5 13 2" xfId="3449" xr:uid="{00000000-0005-0000-0000-0000740D0000}"/>
    <cellStyle name="40% - Accent5 13 2 2" xfId="3450" xr:uid="{00000000-0005-0000-0000-0000750D0000}"/>
    <cellStyle name="40% - Accent5 13 3" xfId="3451" xr:uid="{00000000-0005-0000-0000-0000760D0000}"/>
    <cellStyle name="40% - Accent5 13 4" xfId="3452" xr:uid="{00000000-0005-0000-0000-0000770D0000}"/>
    <cellStyle name="40% - Accent5 13 5" xfId="3453" xr:uid="{00000000-0005-0000-0000-0000780D0000}"/>
    <cellStyle name="40% - Accent5 13 6" xfId="3454" xr:uid="{00000000-0005-0000-0000-0000790D0000}"/>
    <cellStyle name="40% - Accent5 13 7" xfId="3455" xr:uid="{00000000-0005-0000-0000-00007A0D0000}"/>
    <cellStyle name="40% - Accent5 14" xfId="3456" xr:uid="{00000000-0005-0000-0000-00007B0D0000}"/>
    <cellStyle name="40% - Accent5 14 2" xfId="3457" xr:uid="{00000000-0005-0000-0000-00007C0D0000}"/>
    <cellStyle name="40% - Accent5 14 2 2" xfId="3458" xr:uid="{00000000-0005-0000-0000-00007D0D0000}"/>
    <cellStyle name="40% - Accent5 14 3" xfId="3459" xr:uid="{00000000-0005-0000-0000-00007E0D0000}"/>
    <cellStyle name="40% - Accent5 14 4" xfId="3460" xr:uid="{00000000-0005-0000-0000-00007F0D0000}"/>
    <cellStyle name="40% - Accent5 14 5" xfId="3461" xr:uid="{00000000-0005-0000-0000-0000800D0000}"/>
    <cellStyle name="40% - Accent5 14 6" xfId="3462" xr:uid="{00000000-0005-0000-0000-0000810D0000}"/>
    <cellStyle name="40% - Accent5 14 7" xfId="3463" xr:uid="{00000000-0005-0000-0000-0000820D0000}"/>
    <cellStyle name="40% - Accent5 15" xfId="3464" xr:uid="{00000000-0005-0000-0000-0000830D0000}"/>
    <cellStyle name="40% - Accent5 15 2" xfId="3465" xr:uid="{00000000-0005-0000-0000-0000840D0000}"/>
    <cellStyle name="40% - Accent5 15 2 2" xfId="3466" xr:uid="{00000000-0005-0000-0000-0000850D0000}"/>
    <cellStyle name="40% - Accent5 15 3" xfId="3467" xr:uid="{00000000-0005-0000-0000-0000860D0000}"/>
    <cellStyle name="40% - Accent5 15 4" xfId="3468" xr:uid="{00000000-0005-0000-0000-0000870D0000}"/>
    <cellStyle name="40% - Accent5 15 5" xfId="3469" xr:uid="{00000000-0005-0000-0000-0000880D0000}"/>
    <cellStyle name="40% - Accent5 15 6" xfId="3470" xr:uid="{00000000-0005-0000-0000-0000890D0000}"/>
    <cellStyle name="40% - Accent5 15 7" xfId="3471" xr:uid="{00000000-0005-0000-0000-00008A0D0000}"/>
    <cellStyle name="40% - Accent5 16" xfId="3472" xr:uid="{00000000-0005-0000-0000-00008B0D0000}"/>
    <cellStyle name="40% - Accent5 16 2" xfId="3473" xr:uid="{00000000-0005-0000-0000-00008C0D0000}"/>
    <cellStyle name="40% - Accent5 16 2 2" xfId="3474" xr:uid="{00000000-0005-0000-0000-00008D0D0000}"/>
    <cellStyle name="40% - Accent5 16 3" xfId="3475" xr:uid="{00000000-0005-0000-0000-00008E0D0000}"/>
    <cellStyle name="40% - Accent5 16 4" xfId="3476" xr:uid="{00000000-0005-0000-0000-00008F0D0000}"/>
    <cellStyle name="40% - Accent5 16 5" xfId="3477" xr:uid="{00000000-0005-0000-0000-0000900D0000}"/>
    <cellStyle name="40% - Accent5 16 6" xfId="3478" xr:uid="{00000000-0005-0000-0000-0000910D0000}"/>
    <cellStyle name="40% - Accent5 16 7" xfId="3479" xr:uid="{00000000-0005-0000-0000-0000920D0000}"/>
    <cellStyle name="40% - Accent5 17" xfId="3480" xr:uid="{00000000-0005-0000-0000-0000930D0000}"/>
    <cellStyle name="40% - Accent5 17 2" xfId="3481" xr:uid="{00000000-0005-0000-0000-0000940D0000}"/>
    <cellStyle name="40% - Accent5 17 2 2" xfId="3482" xr:uid="{00000000-0005-0000-0000-0000950D0000}"/>
    <cellStyle name="40% - Accent5 17 3" xfId="3483" xr:uid="{00000000-0005-0000-0000-0000960D0000}"/>
    <cellStyle name="40% - Accent5 17 4" xfId="3484" xr:uid="{00000000-0005-0000-0000-0000970D0000}"/>
    <cellStyle name="40% - Accent5 17 5" xfId="3485" xr:uid="{00000000-0005-0000-0000-0000980D0000}"/>
    <cellStyle name="40% - Accent5 17 6" xfId="3486" xr:uid="{00000000-0005-0000-0000-0000990D0000}"/>
    <cellStyle name="40% - Accent5 17 7" xfId="3487" xr:uid="{00000000-0005-0000-0000-00009A0D0000}"/>
    <cellStyle name="40% - Accent5 18" xfId="3488" xr:uid="{00000000-0005-0000-0000-00009B0D0000}"/>
    <cellStyle name="40% - Accent5 18 2" xfId="3489" xr:uid="{00000000-0005-0000-0000-00009C0D0000}"/>
    <cellStyle name="40% - Accent5 18 2 2" xfId="3490" xr:uid="{00000000-0005-0000-0000-00009D0D0000}"/>
    <cellStyle name="40% - Accent5 18 3" xfId="3491" xr:uid="{00000000-0005-0000-0000-00009E0D0000}"/>
    <cellStyle name="40% - Accent5 18 4" xfId="3492" xr:uid="{00000000-0005-0000-0000-00009F0D0000}"/>
    <cellStyle name="40% - Accent5 18 5" xfId="3493" xr:uid="{00000000-0005-0000-0000-0000A00D0000}"/>
    <cellStyle name="40% - Accent5 18 6" xfId="3494" xr:uid="{00000000-0005-0000-0000-0000A10D0000}"/>
    <cellStyle name="40% - Accent5 18 7" xfId="3495" xr:uid="{00000000-0005-0000-0000-0000A20D0000}"/>
    <cellStyle name="40% - Accent5 19" xfId="3496" xr:uid="{00000000-0005-0000-0000-0000A30D0000}"/>
    <cellStyle name="40% - Accent5 19 2" xfId="3497" xr:uid="{00000000-0005-0000-0000-0000A40D0000}"/>
    <cellStyle name="40% - Accent5 19 2 2" xfId="3498" xr:uid="{00000000-0005-0000-0000-0000A50D0000}"/>
    <cellStyle name="40% - Accent5 19 3" xfId="3499" xr:uid="{00000000-0005-0000-0000-0000A60D0000}"/>
    <cellStyle name="40% - Accent5 19 4" xfId="3500" xr:uid="{00000000-0005-0000-0000-0000A70D0000}"/>
    <cellStyle name="40% - Accent5 19 5" xfId="3501" xr:uid="{00000000-0005-0000-0000-0000A80D0000}"/>
    <cellStyle name="40% - Accent5 19 6" xfId="3502" xr:uid="{00000000-0005-0000-0000-0000A90D0000}"/>
    <cellStyle name="40% - Accent5 19 7" xfId="3503" xr:uid="{00000000-0005-0000-0000-0000AA0D0000}"/>
    <cellStyle name="40% - Accent5 2" xfId="3504" xr:uid="{00000000-0005-0000-0000-0000AB0D0000}"/>
    <cellStyle name="40% - Accent5 2 2" xfId="3505" xr:uid="{00000000-0005-0000-0000-0000AC0D0000}"/>
    <cellStyle name="40% - Accent5 2 2 2" xfId="3506" xr:uid="{00000000-0005-0000-0000-0000AD0D0000}"/>
    <cellStyle name="40% - Accent5 2 3" xfId="3507" xr:uid="{00000000-0005-0000-0000-0000AE0D0000}"/>
    <cellStyle name="40% - Accent5 2 4" xfId="3508" xr:uid="{00000000-0005-0000-0000-0000AF0D0000}"/>
    <cellStyle name="40% - Accent5 2 5" xfId="3509" xr:uid="{00000000-0005-0000-0000-0000B00D0000}"/>
    <cellStyle name="40% - Accent5 2 6" xfId="3510" xr:uid="{00000000-0005-0000-0000-0000B10D0000}"/>
    <cellStyle name="40% - Accent5 2 7" xfId="3511" xr:uid="{00000000-0005-0000-0000-0000B20D0000}"/>
    <cellStyle name="40% - Accent5 20" xfId="3512" xr:uid="{00000000-0005-0000-0000-0000B30D0000}"/>
    <cellStyle name="40% - Accent5 20 2" xfId="3513" xr:uid="{00000000-0005-0000-0000-0000B40D0000}"/>
    <cellStyle name="40% - Accent5 20 2 2" xfId="3514" xr:uid="{00000000-0005-0000-0000-0000B50D0000}"/>
    <cellStyle name="40% - Accent5 20 3" xfId="3515" xr:uid="{00000000-0005-0000-0000-0000B60D0000}"/>
    <cellStyle name="40% - Accent5 20 4" xfId="3516" xr:uid="{00000000-0005-0000-0000-0000B70D0000}"/>
    <cellStyle name="40% - Accent5 20 5" xfId="3517" xr:uid="{00000000-0005-0000-0000-0000B80D0000}"/>
    <cellStyle name="40% - Accent5 20 6" xfId="3518" xr:uid="{00000000-0005-0000-0000-0000B90D0000}"/>
    <cellStyle name="40% - Accent5 20 7" xfId="3519" xr:uid="{00000000-0005-0000-0000-0000BA0D0000}"/>
    <cellStyle name="40% - Accent5 21" xfId="3520" xr:uid="{00000000-0005-0000-0000-0000BB0D0000}"/>
    <cellStyle name="40% - Accent5 21 2" xfId="3521" xr:uid="{00000000-0005-0000-0000-0000BC0D0000}"/>
    <cellStyle name="40% - Accent5 21 2 2" xfId="3522" xr:uid="{00000000-0005-0000-0000-0000BD0D0000}"/>
    <cellStyle name="40% - Accent5 21 3" xfId="3523" xr:uid="{00000000-0005-0000-0000-0000BE0D0000}"/>
    <cellStyle name="40% - Accent5 21 4" xfId="3524" xr:uid="{00000000-0005-0000-0000-0000BF0D0000}"/>
    <cellStyle name="40% - Accent5 21 5" xfId="3525" xr:uid="{00000000-0005-0000-0000-0000C00D0000}"/>
    <cellStyle name="40% - Accent5 21 6" xfId="3526" xr:uid="{00000000-0005-0000-0000-0000C10D0000}"/>
    <cellStyle name="40% - Accent5 21 7" xfId="3527" xr:uid="{00000000-0005-0000-0000-0000C20D0000}"/>
    <cellStyle name="40% - Accent5 22" xfId="3528" xr:uid="{00000000-0005-0000-0000-0000C30D0000}"/>
    <cellStyle name="40% - Accent5 22 2" xfId="3529" xr:uid="{00000000-0005-0000-0000-0000C40D0000}"/>
    <cellStyle name="40% - Accent5 22 2 2" xfId="3530" xr:uid="{00000000-0005-0000-0000-0000C50D0000}"/>
    <cellStyle name="40% - Accent5 22 3" xfId="3531" xr:uid="{00000000-0005-0000-0000-0000C60D0000}"/>
    <cellStyle name="40% - Accent5 22 4" xfId="3532" xr:uid="{00000000-0005-0000-0000-0000C70D0000}"/>
    <cellStyle name="40% - Accent5 22 5" xfId="3533" xr:uid="{00000000-0005-0000-0000-0000C80D0000}"/>
    <cellStyle name="40% - Accent5 22 6" xfId="3534" xr:uid="{00000000-0005-0000-0000-0000C90D0000}"/>
    <cellStyle name="40% - Accent5 22 7" xfId="3535" xr:uid="{00000000-0005-0000-0000-0000CA0D0000}"/>
    <cellStyle name="40% - Accent5 23" xfId="3536" xr:uid="{00000000-0005-0000-0000-0000CB0D0000}"/>
    <cellStyle name="40% - Accent5 23 2" xfId="3537" xr:uid="{00000000-0005-0000-0000-0000CC0D0000}"/>
    <cellStyle name="40% - Accent5 23 2 2" xfId="3538" xr:uid="{00000000-0005-0000-0000-0000CD0D0000}"/>
    <cellStyle name="40% - Accent5 23 3" xfId="3539" xr:uid="{00000000-0005-0000-0000-0000CE0D0000}"/>
    <cellStyle name="40% - Accent5 23 4" xfId="3540" xr:uid="{00000000-0005-0000-0000-0000CF0D0000}"/>
    <cellStyle name="40% - Accent5 23 5" xfId="3541" xr:uid="{00000000-0005-0000-0000-0000D00D0000}"/>
    <cellStyle name="40% - Accent5 23 6" xfId="3542" xr:uid="{00000000-0005-0000-0000-0000D10D0000}"/>
    <cellStyle name="40% - Accent5 23 7" xfId="3543" xr:uid="{00000000-0005-0000-0000-0000D20D0000}"/>
    <cellStyle name="40% - Accent5 24" xfId="3544" xr:uid="{00000000-0005-0000-0000-0000D30D0000}"/>
    <cellStyle name="40% - Accent5 24 2" xfId="3545" xr:uid="{00000000-0005-0000-0000-0000D40D0000}"/>
    <cellStyle name="40% - Accent5 24 2 2" xfId="3546" xr:uid="{00000000-0005-0000-0000-0000D50D0000}"/>
    <cellStyle name="40% - Accent5 24 3" xfId="3547" xr:uid="{00000000-0005-0000-0000-0000D60D0000}"/>
    <cellStyle name="40% - Accent5 24 4" xfId="3548" xr:uid="{00000000-0005-0000-0000-0000D70D0000}"/>
    <cellStyle name="40% - Accent5 24 5" xfId="3549" xr:uid="{00000000-0005-0000-0000-0000D80D0000}"/>
    <cellStyle name="40% - Accent5 24 6" xfId="3550" xr:uid="{00000000-0005-0000-0000-0000D90D0000}"/>
    <cellStyle name="40% - Accent5 24 7" xfId="3551" xr:uid="{00000000-0005-0000-0000-0000DA0D0000}"/>
    <cellStyle name="40% - Accent5 25" xfId="3552" xr:uid="{00000000-0005-0000-0000-0000DB0D0000}"/>
    <cellStyle name="40% - Accent5 25 2" xfId="3553" xr:uid="{00000000-0005-0000-0000-0000DC0D0000}"/>
    <cellStyle name="40% - Accent5 25 2 2" xfId="3554" xr:uid="{00000000-0005-0000-0000-0000DD0D0000}"/>
    <cellStyle name="40% - Accent5 25 3" xfId="3555" xr:uid="{00000000-0005-0000-0000-0000DE0D0000}"/>
    <cellStyle name="40% - Accent5 25 4" xfId="3556" xr:uid="{00000000-0005-0000-0000-0000DF0D0000}"/>
    <cellStyle name="40% - Accent5 25 5" xfId="3557" xr:uid="{00000000-0005-0000-0000-0000E00D0000}"/>
    <cellStyle name="40% - Accent5 25 6" xfId="3558" xr:uid="{00000000-0005-0000-0000-0000E10D0000}"/>
    <cellStyle name="40% - Accent5 25 7" xfId="3559" xr:uid="{00000000-0005-0000-0000-0000E20D0000}"/>
    <cellStyle name="40% - Accent5 26" xfId="3560" xr:uid="{00000000-0005-0000-0000-0000E30D0000}"/>
    <cellStyle name="40% - Accent5 26 2" xfId="3561" xr:uid="{00000000-0005-0000-0000-0000E40D0000}"/>
    <cellStyle name="40% - Accent5 26 2 2" xfId="3562" xr:uid="{00000000-0005-0000-0000-0000E50D0000}"/>
    <cellStyle name="40% - Accent5 26 3" xfId="3563" xr:uid="{00000000-0005-0000-0000-0000E60D0000}"/>
    <cellStyle name="40% - Accent5 26 4" xfId="3564" xr:uid="{00000000-0005-0000-0000-0000E70D0000}"/>
    <cellStyle name="40% - Accent5 26 5" xfId="3565" xr:uid="{00000000-0005-0000-0000-0000E80D0000}"/>
    <cellStyle name="40% - Accent5 26 6" xfId="3566" xr:uid="{00000000-0005-0000-0000-0000E90D0000}"/>
    <cellStyle name="40% - Accent5 26 7" xfId="3567" xr:uid="{00000000-0005-0000-0000-0000EA0D0000}"/>
    <cellStyle name="40% - Accent5 27" xfId="3568" xr:uid="{00000000-0005-0000-0000-0000EB0D0000}"/>
    <cellStyle name="40% - Accent5 27 2" xfId="3569" xr:uid="{00000000-0005-0000-0000-0000EC0D0000}"/>
    <cellStyle name="40% - Accent5 27 2 2" xfId="3570" xr:uid="{00000000-0005-0000-0000-0000ED0D0000}"/>
    <cellStyle name="40% - Accent5 27 3" xfId="3571" xr:uid="{00000000-0005-0000-0000-0000EE0D0000}"/>
    <cellStyle name="40% - Accent5 27 4" xfId="3572" xr:uid="{00000000-0005-0000-0000-0000EF0D0000}"/>
    <cellStyle name="40% - Accent5 27 5" xfId="3573" xr:uid="{00000000-0005-0000-0000-0000F00D0000}"/>
    <cellStyle name="40% - Accent5 27 6" xfId="3574" xr:uid="{00000000-0005-0000-0000-0000F10D0000}"/>
    <cellStyle name="40% - Accent5 27 7" xfId="3575" xr:uid="{00000000-0005-0000-0000-0000F20D0000}"/>
    <cellStyle name="40% - Accent5 28" xfId="3576" xr:uid="{00000000-0005-0000-0000-0000F30D0000}"/>
    <cellStyle name="40% - Accent5 28 2" xfId="3577" xr:uid="{00000000-0005-0000-0000-0000F40D0000}"/>
    <cellStyle name="40% - Accent5 28 2 2" xfId="3578" xr:uid="{00000000-0005-0000-0000-0000F50D0000}"/>
    <cellStyle name="40% - Accent5 28 3" xfId="3579" xr:uid="{00000000-0005-0000-0000-0000F60D0000}"/>
    <cellStyle name="40% - Accent5 28 4" xfId="3580" xr:uid="{00000000-0005-0000-0000-0000F70D0000}"/>
    <cellStyle name="40% - Accent5 28 5" xfId="3581" xr:uid="{00000000-0005-0000-0000-0000F80D0000}"/>
    <cellStyle name="40% - Accent5 28 6" xfId="3582" xr:uid="{00000000-0005-0000-0000-0000F90D0000}"/>
    <cellStyle name="40% - Accent5 28 7" xfId="3583" xr:uid="{00000000-0005-0000-0000-0000FA0D0000}"/>
    <cellStyle name="40% - Accent5 29" xfId="3584" xr:uid="{00000000-0005-0000-0000-0000FB0D0000}"/>
    <cellStyle name="40% - Accent5 29 2" xfId="3585" xr:uid="{00000000-0005-0000-0000-0000FC0D0000}"/>
    <cellStyle name="40% - Accent5 29 2 2" xfId="3586" xr:uid="{00000000-0005-0000-0000-0000FD0D0000}"/>
    <cellStyle name="40% - Accent5 29 3" xfId="3587" xr:uid="{00000000-0005-0000-0000-0000FE0D0000}"/>
    <cellStyle name="40% - Accent5 29 4" xfId="3588" xr:uid="{00000000-0005-0000-0000-0000FF0D0000}"/>
    <cellStyle name="40% - Accent5 29 5" xfId="3589" xr:uid="{00000000-0005-0000-0000-0000000E0000}"/>
    <cellStyle name="40% - Accent5 29 6" xfId="3590" xr:uid="{00000000-0005-0000-0000-0000010E0000}"/>
    <cellStyle name="40% - Accent5 29 7" xfId="3591" xr:uid="{00000000-0005-0000-0000-0000020E0000}"/>
    <cellStyle name="40% - Accent5 3" xfId="3592" xr:uid="{00000000-0005-0000-0000-0000030E0000}"/>
    <cellStyle name="40% - Accent5 3 2" xfId="3593" xr:uid="{00000000-0005-0000-0000-0000040E0000}"/>
    <cellStyle name="40% - Accent5 3 2 2" xfId="3594" xr:uid="{00000000-0005-0000-0000-0000050E0000}"/>
    <cellStyle name="40% - Accent5 3 3" xfId="3595" xr:uid="{00000000-0005-0000-0000-0000060E0000}"/>
    <cellStyle name="40% - Accent5 3 4" xfId="3596" xr:uid="{00000000-0005-0000-0000-0000070E0000}"/>
    <cellStyle name="40% - Accent5 3 5" xfId="3597" xr:uid="{00000000-0005-0000-0000-0000080E0000}"/>
    <cellStyle name="40% - Accent5 3 6" xfId="3598" xr:uid="{00000000-0005-0000-0000-0000090E0000}"/>
    <cellStyle name="40% - Accent5 3 7" xfId="3599" xr:uid="{00000000-0005-0000-0000-00000A0E0000}"/>
    <cellStyle name="40% - Accent5 30" xfId="3600" xr:uid="{00000000-0005-0000-0000-00000B0E0000}"/>
    <cellStyle name="40% - Accent5 30 2" xfId="3601" xr:uid="{00000000-0005-0000-0000-00000C0E0000}"/>
    <cellStyle name="40% - Accent5 30 2 2" xfId="3602" xr:uid="{00000000-0005-0000-0000-00000D0E0000}"/>
    <cellStyle name="40% - Accent5 30 3" xfId="3603" xr:uid="{00000000-0005-0000-0000-00000E0E0000}"/>
    <cellStyle name="40% - Accent5 30 4" xfId="3604" xr:uid="{00000000-0005-0000-0000-00000F0E0000}"/>
    <cellStyle name="40% - Accent5 30 5" xfId="3605" xr:uid="{00000000-0005-0000-0000-0000100E0000}"/>
    <cellStyle name="40% - Accent5 30 6" xfId="3606" xr:uid="{00000000-0005-0000-0000-0000110E0000}"/>
    <cellStyle name="40% - Accent5 30 7" xfId="3607" xr:uid="{00000000-0005-0000-0000-0000120E0000}"/>
    <cellStyle name="40% - Accent5 31" xfId="3608" xr:uid="{00000000-0005-0000-0000-0000130E0000}"/>
    <cellStyle name="40% - Accent5 31 2" xfId="3609" xr:uid="{00000000-0005-0000-0000-0000140E0000}"/>
    <cellStyle name="40% - Accent5 31 2 2" xfId="3610" xr:uid="{00000000-0005-0000-0000-0000150E0000}"/>
    <cellStyle name="40% - Accent5 31 3" xfId="3611" xr:uid="{00000000-0005-0000-0000-0000160E0000}"/>
    <cellStyle name="40% - Accent5 31 4" xfId="3612" xr:uid="{00000000-0005-0000-0000-0000170E0000}"/>
    <cellStyle name="40% - Accent5 31 5" xfId="3613" xr:uid="{00000000-0005-0000-0000-0000180E0000}"/>
    <cellStyle name="40% - Accent5 31 6" xfId="3614" xr:uid="{00000000-0005-0000-0000-0000190E0000}"/>
    <cellStyle name="40% - Accent5 31 7" xfId="3615" xr:uid="{00000000-0005-0000-0000-00001A0E0000}"/>
    <cellStyle name="40% - Accent5 32" xfId="3616" xr:uid="{00000000-0005-0000-0000-00001B0E0000}"/>
    <cellStyle name="40% - Accent5 32 2" xfId="3617" xr:uid="{00000000-0005-0000-0000-00001C0E0000}"/>
    <cellStyle name="40% - Accent5 32 2 2" xfId="3618" xr:uid="{00000000-0005-0000-0000-00001D0E0000}"/>
    <cellStyle name="40% - Accent5 32 3" xfId="3619" xr:uid="{00000000-0005-0000-0000-00001E0E0000}"/>
    <cellStyle name="40% - Accent5 32 4" xfId="3620" xr:uid="{00000000-0005-0000-0000-00001F0E0000}"/>
    <cellStyle name="40% - Accent5 32 5" xfId="3621" xr:uid="{00000000-0005-0000-0000-0000200E0000}"/>
    <cellStyle name="40% - Accent5 32 6" xfId="3622" xr:uid="{00000000-0005-0000-0000-0000210E0000}"/>
    <cellStyle name="40% - Accent5 32 7" xfId="3623" xr:uid="{00000000-0005-0000-0000-0000220E0000}"/>
    <cellStyle name="40% - Accent5 33" xfId="3624" xr:uid="{00000000-0005-0000-0000-0000230E0000}"/>
    <cellStyle name="40% - Accent5 33 2" xfId="3625" xr:uid="{00000000-0005-0000-0000-0000240E0000}"/>
    <cellStyle name="40% - Accent5 33 2 2" xfId="3626" xr:uid="{00000000-0005-0000-0000-0000250E0000}"/>
    <cellStyle name="40% - Accent5 33 3" xfId="3627" xr:uid="{00000000-0005-0000-0000-0000260E0000}"/>
    <cellStyle name="40% - Accent5 33 4" xfId="3628" xr:uid="{00000000-0005-0000-0000-0000270E0000}"/>
    <cellStyle name="40% - Accent5 33 5" xfId="3629" xr:uid="{00000000-0005-0000-0000-0000280E0000}"/>
    <cellStyle name="40% - Accent5 33 6" xfId="3630" xr:uid="{00000000-0005-0000-0000-0000290E0000}"/>
    <cellStyle name="40% - Accent5 33 7" xfId="3631" xr:uid="{00000000-0005-0000-0000-00002A0E0000}"/>
    <cellStyle name="40% - Accent5 34" xfId="3632" xr:uid="{00000000-0005-0000-0000-00002B0E0000}"/>
    <cellStyle name="40% - Accent5 34 2" xfId="3633" xr:uid="{00000000-0005-0000-0000-00002C0E0000}"/>
    <cellStyle name="40% - Accent5 34 2 2" xfId="3634" xr:uid="{00000000-0005-0000-0000-00002D0E0000}"/>
    <cellStyle name="40% - Accent5 34 3" xfId="3635" xr:uid="{00000000-0005-0000-0000-00002E0E0000}"/>
    <cellStyle name="40% - Accent5 34 4" xfId="3636" xr:uid="{00000000-0005-0000-0000-00002F0E0000}"/>
    <cellStyle name="40% - Accent5 34 5" xfId="3637" xr:uid="{00000000-0005-0000-0000-0000300E0000}"/>
    <cellStyle name="40% - Accent5 34 6" xfId="3638" xr:uid="{00000000-0005-0000-0000-0000310E0000}"/>
    <cellStyle name="40% - Accent5 34 7" xfId="3639" xr:uid="{00000000-0005-0000-0000-0000320E0000}"/>
    <cellStyle name="40% - Accent5 35" xfId="3640" xr:uid="{00000000-0005-0000-0000-0000330E0000}"/>
    <cellStyle name="40% - Accent5 35 2" xfId="3641" xr:uid="{00000000-0005-0000-0000-0000340E0000}"/>
    <cellStyle name="40% - Accent5 35 2 2" xfId="3642" xr:uid="{00000000-0005-0000-0000-0000350E0000}"/>
    <cellStyle name="40% - Accent5 35 3" xfId="3643" xr:uid="{00000000-0005-0000-0000-0000360E0000}"/>
    <cellStyle name="40% - Accent5 35 4" xfId="3644" xr:uid="{00000000-0005-0000-0000-0000370E0000}"/>
    <cellStyle name="40% - Accent5 35 5" xfId="3645" xr:uid="{00000000-0005-0000-0000-0000380E0000}"/>
    <cellStyle name="40% - Accent5 35 6" xfId="3646" xr:uid="{00000000-0005-0000-0000-0000390E0000}"/>
    <cellStyle name="40% - Accent5 35 7" xfId="3647" xr:uid="{00000000-0005-0000-0000-00003A0E0000}"/>
    <cellStyle name="40% - Accent5 36" xfId="3648" xr:uid="{00000000-0005-0000-0000-00003B0E0000}"/>
    <cellStyle name="40% - Accent5 36 2" xfId="3649" xr:uid="{00000000-0005-0000-0000-00003C0E0000}"/>
    <cellStyle name="40% - Accent5 36 2 2" xfId="3650" xr:uid="{00000000-0005-0000-0000-00003D0E0000}"/>
    <cellStyle name="40% - Accent5 36 3" xfId="3651" xr:uid="{00000000-0005-0000-0000-00003E0E0000}"/>
    <cellStyle name="40% - Accent5 36 4" xfId="3652" xr:uid="{00000000-0005-0000-0000-00003F0E0000}"/>
    <cellStyle name="40% - Accent5 36 5" xfId="3653" xr:uid="{00000000-0005-0000-0000-0000400E0000}"/>
    <cellStyle name="40% - Accent5 36 6" xfId="3654" xr:uid="{00000000-0005-0000-0000-0000410E0000}"/>
    <cellStyle name="40% - Accent5 36 7" xfId="3655" xr:uid="{00000000-0005-0000-0000-0000420E0000}"/>
    <cellStyle name="40% - Accent5 37" xfId="3656" xr:uid="{00000000-0005-0000-0000-0000430E0000}"/>
    <cellStyle name="40% - Accent5 37 2" xfId="3657" xr:uid="{00000000-0005-0000-0000-0000440E0000}"/>
    <cellStyle name="40% - Accent5 37 3" xfId="3658" xr:uid="{00000000-0005-0000-0000-0000450E0000}"/>
    <cellStyle name="40% - Accent5 38" xfId="3659" xr:uid="{00000000-0005-0000-0000-0000460E0000}"/>
    <cellStyle name="40% - Accent5 39" xfId="3660" xr:uid="{00000000-0005-0000-0000-0000470E0000}"/>
    <cellStyle name="40% - Accent5 4" xfId="3661" xr:uid="{00000000-0005-0000-0000-0000480E0000}"/>
    <cellStyle name="40% - Accent5 4 2" xfId="3662" xr:uid="{00000000-0005-0000-0000-0000490E0000}"/>
    <cellStyle name="40% - Accent5 4 2 2" xfId="3663" xr:uid="{00000000-0005-0000-0000-00004A0E0000}"/>
    <cellStyle name="40% - Accent5 4 3" xfId="3664" xr:uid="{00000000-0005-0000-0000-00004B0E0000}"/>
    <cellStyle name="40% - Accent5 4 4" xfId="3665" xr:uid="{00000000-0005-0000-0000-00004C0E0000}"/>
    <cellStyle name="40% - Accent5 4 5" xfId="3666" xr:uid="{00000000-0005-0000-0000-00004D0E0000}"/>
    <cellStyle name="40% - Accent5 4 6" xfId="3667" xr:uid="{00000000-0005-0000-0000-00004E0E0000}"/>
    <cellStyle name="40% - Accent5 4 7" xfId="3668" xr:uid="{00000000-0005-0000-0000-00004F0E0000}"/>
    <cellStyle name="40% - Accent5 40" xfId="3669" xr:uid="{00000000-0005-0000-0000-0000500E0000}"/>
    <cellStyle name="40% - Accent5 41" xfId="3670" xr:uid="{00000000-0005-0000-0000-0000510E0000}"/>
    <cellStyle name="40% - Accent5 42" xfId="3671" xr:uid="{00000000-0005-0000-0000-0000520E0000}"/>
    <cellStyle name="40% - Accent5 43" xfId="3672" xr:uid="{00000000-0005-0000-0000-0000530E0000}"/>
    <cellStyle name="40% - Accent5 44" xfId="3673" xr:uid="{00000000-0005-0000-0000-0000540E0000}"/>
    <cellStyle name="40% - Accent5 45" xfId="3674" xr:uid="{00000000-0005-0000-0000-0000550E0000}"/>
    <cellStyle name="40% - Accent5 46" xfId="3675" xr:uid="{00000000-0005-0000-0000-0000560E0000}"/>
    <cellStyle name="40% - Accent5 47" xfId="3676" xr:uid="{00000000-0005-0000-0000-0000570E0000}"/>
    <cellStyle name="40% - Accent5 48" xfId="3677" xr:uid="{00000000-0005-0000-0000-0000580E0000}"/>
    <cellStyle name="40% - Accent5 49" xfId="3678" xr:uid="{00000000-0005-0000-0000-0000590E0000}"/>
    <cellStyle name="40% - Accent5 5" xfId="3679" xr:uid="{00000000-0005-0000-0000-00005A0E0000}"/>
    <cellStyle name="40% - Accent5 5 2" xfId="3680" xr:uid="{00000000-0005-0000-0000-00005B0E0000}"/>
    <cellStyle name="40% - Accent5 5 2 2" xfId="3681" xr:uid="{00000000-0005-0000-0000-00005C0E0000}"/>
    <cellStyle name="40% - Accent5 5 3" xfId="3682" xr:uid="{00000000-0005-0000-0000-00005D0E0000}"/>
    <cellStyle name="40% - Accent5 5 4" xfId="3683" xr:uid="{00000000-0005-0000-0000-00005E0E0000}"/>
    <cellStyle name="40% - Accent5 5 5" xfId="3684" xr:uid="{00000000-0005-0000-0000-00005F0E0000}"/>
    <cellStyle name="40% - Accent5 5 6" xfId="3685" xr:uid="{00000000-0005-0000-0000-0000600E0000}"/>
    <cellStyle name="40% - Accent5 5 7" xfId="3686" xr:uid="{00000000-0005-0000-0000-0000610E0000}"/>
    <cellStyle name="40% - Accent5 50" xfId="3687" xr:uid="{00000000-0005-0000-0000-0000620E0000}"/>
    <cellStyle name="40% - Accent5 51" xfId="3688" xr:uid="{00000000-0005-0000-0000-0000630E0000}"/>
    <cellStyle name="40% - Accent5 52" xfId="3689" xr:uid="{00000000-0005-0000-0000-0000640E0000}"/>
    <cellStyle name="40% - Accent5 53" xfId="3690" xr:uid="{00000000-0005-0000-0000-0000650E0000}"/>
    <cellStyle name="40% - Accent5 54" xfId="3691" xr:uid="{00000000-0005-0000-0000-0000660E0000}"/>
    <cellStyle name="40% - Accent5 55" xfId="3692" xr:uid="{00000000-0005-0000-0000-0000670E0000}"/>
    <cellStyle name="40% - Accent5 56" xfId="3693" xr:uid="{00000000-0005-0000-0000-0000680E0000}"/>
    <cellStyle name="40% - Accent5 57" xfId="3694" xr:uid="{00000000-0005-0000-0000-0000690E0000}"/>
    <cellStyle name="40% - Accent5 58" xfId="3695" xr:uid="{00000000-0005-0000-0000-00006A0E0000}"/>
    <cellStyle name="40% - Accent5 59" xfId="3696" xr:uid="{00000000-0005-0000-0000-00006B0E0000}"/>
    <cellStyle name="40% - Accent5 6" xfId="3697" xr:uid="{00000000-0005-0000-0000-00006C0E0000}"/>
    <cellStyle name="40% - Accent5 6 2" xfId="3698" xr:uid="{00000000-0005-0000-0000-00006D0E0000}"/>
    <cellStyle name="40% - Accent5 6 2 2" xfId="3699" xr:uid="{00000000-0005-0000-0000-00006E0E0000}"/>
    <cellStyle name="40% - Accent5 6 3" xfId="3700" xr:uid="{00000000-0005-0000-0000-00006F0E0000}"/>
    <cellStyle name="40% - Accent5 6 4" xfId="3701" xr:uid="{00000000-0005-0000-0000-0000700E0000}"/>
    <cellStyle name="40% - Accent5 6 5" xfId="3702" xr:uid="{00000000-0005-0000-0000-0000710E0000}"/>
    <cellStyle name="40% - Accent5 6 6" xfId="3703" xr:uid="{00000000-0005-0000-0000-0000720E0000}"/>
    <cellStyle name="40% - Accent5 6 7" xfId="3704" xr:uid="{00000000-0005-0000-0000-0000730E0000}"/>
    <cellStyle name="40% - Accent5 60" xfId="3705" xr:uid="{00000000-0005-0000-0000-0000740E0000}"/>
    <cellStyle name="40% - Accent5 61" xfId="3706" xr:uid="{00000000-0005-0000-0000-0000750E0000}"/>
    <cellStyle name="40% - Accent5 62" xfId="3707" xr:uid="{00000000-0005-0000-0000-0000760E0000}"/>
    <cellStyle name="40% - Accent5 63" xfId="3708" xr:uid="{00000000-0005-0000-0000-0000770E0000}"/>
    <cellStyle name="40% - Accent5 64" xfId="3709" xr:uid="{00000000-0005-0000-0000-0000780E0000}"/>
    <cellStyle name="40% - Accent5 65" xfId="3710" xr:uid="{00000000-0005-0000-0000-0000790E0000}"/>
    <cellStyle name="40% - Accent5 66" xfId="3711" xr:uid="{00000000-0005-0000-0000-00007A0E0000}"/>
    <cellStyle name="40% - Accent5 7" xfId="3712" xr:uid="{00000000-0005-0000-0000-00007B0E0000}"/>
    <cellStyle name="40% - Accent5 7 2" xfId="3713" xr:uid="{00000000-0005-0000-0000-00007C0E0000}"/>
    <cellStyle name="40% - Accent5 7 2 2" xfId="3714" xr:uid="{00000000-0005-0000-0000-00007D0E0000}"/>
    <cellStyle name="40% - Accent5 7 3" xfId="3715" xr:uid="{00000000-0005-0000-0000-00007E0E0000}"/>
    <cellStyle name="40% - Accent5 7 4" xfId="3716" xr:uid="{00000000-0005-0000-0000-00007F0E0000}"/>
    <cellStyle name="40% - Accent5 7 5" xfId="3717" xr:uid="{00000000-0005-0000-0000-0000800E0000}"/>
    <cellStyle name="40% - Accent5 7 6" xfId="3718" xr:uid="{00000000-0005-0000-0000-0000810E0000}"/>
    <cellStyle name="40% - Accent5 7 7" xfId="3719" xr:uid="{00000000-0005-0000-0000-0000820E0000}"/>
    <cellStyle name="40% - Accent5 8" xfId="3720" xr:uid="{00000000-0005-0000-0000-0000830E0000}"/>
    <cellStyle name="40% - Accent5 8 2" xfId="3721" xr:uid="{00000000-0005-0000-0000-0000840E0000}"/>
    <cellStyle name="40% - Accent5 8 2 2" xfId="3722" xr:uid="{00000000-0005-0000-0000-0000850E0000}"/>
    <cellStyle name="40% - Accent5 8 3" xfId="3723" xr:uid="{00000000-0005-0000-0000-0000860E0000}"/>
    <cellStyle name="40% - Accent5 8 4" xfId="3724" xr:uid="{00000000-0005-0000-0000-0000870E0000}"/>
    <cellStyle name="40% - Accent5 8 5" xfId="3725" xr:uid="{00000000-0005-0000-0000-0000880E0000}"/>
    <cellStyle name="40% - Accent5 8 6" xfId="3726" xr:uid="{00000000-0005-0000-0000-0000890E0000}"/>
    <cellStyle name="40% - Accent5 8 7" xfId="3727" xr:uid="{00000000-0005-0000-0000-00008A0E0000}"/>
    <cellStyle name="40% - Accent5 9" xfId="3728" xr:uid="{00000000-0005-0000-0000-00008B0E0000}"/>
    <cellStyle name="40% - Accent5 9 2" xfId="3729" xr:uid="{00000000-0005-0000-0000-00008C0E0000}"/>
    <cellStyle name="40% - Accent5 9 2 2" xfId="3730" xr:uid="{00000000-0005-0000-0000-00008D0E0000}"/>
    <cellStyle name="40% - Accent5 9 3" xfId="3731" xr:uid="{00000000-0005-0000-0000-00008E0E0000}"/>
    <cellStyle name="40% - Accent5 9 4" xfId="3732" xr:uid="{00000000-0005-0000-0000-00008F0E0000}"/>
    <cellStyle name="40% - Accent5 9 5" xfId="3733" xr:uid="{00000000-0005-0000-0000-0000900E0000}"/>
    <cellStyle name="40% - Accent5 9 6" xfId="3734" xr:uid="{00000000-0005-0000-0000-0000910E0000}"/>
    <cellStyle name="40% - Accent5 9 7" xfId="3735" xr:uid="{00000000-0005-0000-0000-0000920E0000}"/>
    <cellStyle name="40% - Accent6 10" xfId="3736" xr:uid="{00000000-0005-0000-0000-0000930E0000}"/>
    <cellStyle name="40% - Accent6 10 2" xfId="3737" xr:uid="{00000000-0005-0000-0000-0000940E0000}"/>
    <cellStyle name="40% - Accent6 10 2 2" xfId="3738" xr:uid="{00000000-0005-0000-0000-0000950E0000}"/>
    <cellStyle name="40% - Accent6 10 3" xfId="3739" xr:uid="{00000000-0005-0000-0000-0000960E0000}"/>
    <cellStyle name="40% - Accent6 10 4" xfId="3740" xr:uid="{00000000-0005-0000-0000-0000970E0000}"/>
    <cellStyle name="40% - Accent6 10 5" xfId="3741" xr:uid="{00000000-0005-0000-0000-0000980E0000}"/>
    <cellStyle name="40% - Accent6 10 6" xfId="3742" xr:uid="{00000000-0005-0000-0000-0000990E0000}"/>
    <cellStyle name="40% - Accent6 10 7" xfId="3743" xr:uid="{00000000-0005-0000-0000-00009A0E0000}"/>
    <cellStyle name="40% - Accent6 11" xfId="3744" xr:uid="{00000000-0005-0000-0000-00009B0E0000}"/>
    <cellStyle name="40% - Accent6 11 2" xfId="3745" xr:uid="{00000000-0005-0000-0000-00009C0E0000}"/>
    <cellStyle name="40% - Accent6 11 2 2" xfId="3746" xr:uid="{00000000-0005-0000-0000-00009D0E0000}"/>
    <cellStyle name="40% - Accent6 11 3" xfId="3747" xr:uid="{00000000-0005-0000-0000-00009E0E0000}"/>
    <cellStyle name="40% - Accent6 11 4" xfId="3748" xr:uid="{00000000-0005-0000-0000-00009F0E0000}"/>
    <cellStyle name="40% - Accent6 11 5" xfId="3749" xr:uid="{00000000-0005-0000-0000-0000A00E0000}"/>
    <cellStyle name="40% - Accent6 11 6" xfId="3750" xr:uid="{00000000-0005-0000-0000-0000A10E0000}"/>
    <cellStyle name="40% - Accent6 11 7" xfId="3751" xr:uid="{00000000-0005-0000-0000-0000A20E0000}"/>
    <cellStyle name="40% - Accent6 12" xfId="3752" xr:uid="{00000000-0005-0000-0000-0000A30E0000}"/>
    <cellStyle name="40% - Accent6 12 2" xfId="3753" xr:uid="{00000000-0005-0000-0000-0000A40E0000}"/>
    <cellStyle name="40% - Accent6 12 2 2" xfId="3754" xr:uid="{00000000-0005-0000-0000-0000A50E0000}"/>
    <cellStyle name="40% - Accent6 12 3" xfId="3755" xr:uid="{00000000-0005-0000-0000-0000A60E0000}"/>
    <cellStyle name="40% - Accent6 12 4" xfId="3756" xr:uid="{00000000-0005-0000-0000-0000A70E0000}"/>
    <cellStyle name="40% - Accent6 12 5" xfId="3757" xr:uid="{00000000-0005-0000-0000-0000A80E0000}"/>
    <cellStyle name="40% - Accent6 12 6" xfId="3758" xr:uid="{00000000-0005-0000-0000-0000A90E0000}"/>
    <cellStyle name="40% - Accent6 12 7" xfId="3759" xr:uid="{00000000-0005-0000-0000-0000AA0E0000}"/>
    <cellStyle name="40% - Accent6 13" xfId="3760" xr:uid="{00000000-0005-0000-0000-0000AB0E0000}"/>
    <cellStyle name="40% - Accent6 13 2" xfId="3761" xr:uid="{00000000-0005-0000-0000-0000AC0E0000}"/>
    <cellStyle name="40% - Accent6 13 2 2" xfId="3762" xr:uid="{00000000-0005-0000-0000-0000AD0E0000}"/>
    <cellStyle name="40% - Accent6 13 3" xfId="3763" xr:uid="{00000000-0005-0000-0000-0000AE0E0000}"/>
    <cellStyle name="40% - Accent6 13 4" xfId="3764" xr:uid="{00000000-0005-0000-0000-0000AF0E0000}"/>
    <cellStyle name="40% - Accent6 13 5" xfId="3765" xr:uid="{00000000-0005-0000-0000-0000B00E0000}"/>
    <cellStyle name="40% - Accent6 13 6" xfId="3766" xr:uid="{00000000-0005-0000-0000-0000B10E0000}"/>
    <cellStyle name="40% - Accent6 13 7" xfId="3767" xr:uid="{00000000-0005-0000-0000-0000B20E0000}"/>
    <cellStyle name="40% - Accent6 14" xfId="3768" xr:uid="{00000000-0005-0000-0000-0000B30E0000}"/>
    <cellStyle name="40% - Accent6 14 2" xfId="3769" xr:uid="{00000000-0005-0000-0000-0000B40E0000}"/>
    <cellStyle name="40% - Accent6 14 2 2" xfId="3770" xr:uid="{00000000-0005-0000-0000-0000B50E0000}"/>
    <cellStyle name="40% - Accent6 14 3" xfId="3771" xr:uid="{00000000-0005-0000-0000-0000B60E0000}"/>
    <cellStyle name="40% - Accent6 14 4" xfId="3772" xr:uid="{00000000-0005-0000-0000-0000B70E0000}"/>
    <cellStyle name="40% - Accent6 14 5" xfId="3773" xr:uid="{00000000-0005-0000-0000-0000B80E0000}"/>
    <cellStyle name="40% - Accent6 14 6" xfId="3774" xr:uid="{00000000-0005-0000-0000-0000B90E0000}"/>
    <cellStyle name="40% - Accent6 14 7" xfId="3775" xr:uid="{00000000-0005-0000-0000-0000BA0E0000}"/>
    <cellStyle name="40% - Accent6 15" xfId="3776" xr:uid="{00000000-0005-0000-0000-0000BB0E0000}"/>
    <cellStyle name="40% - Accent6 15 2" xfId="3777" xr:uid="{00000000-0005-0000-0000-0000BC0E0000}"/>
    <cellStyle name="40% - Accent6 15 2 2" xfId="3778" xr:uid="{00000000-0005-0000-0000-0000BD0E0000}"/>
    <cellStyle name="40% - Accent6 15 3" xfId="3779" xr:uid="{00000000-0005-0000-0000-0000BE0E0000}"/>
    <cellStyle name="40% - Accent6 15 4" xfId="3780" xr:uid="{00000000-0005-0000-0000-0000BF0E0000}"/>
    <cellStyle name="40% - Accent6 15 5" xfId="3781" xr:uid="{00000000-0005-0000-0000-0000C00E0000}"/>
    <cellStyle name="40% - Accent6 15 6" xfId="3782" xr:uid="{00000000-0005-0000-0000-0000C10E0000}"/>
    <cellStyle name="40% - Accent6 15 7" xfId="3783" xr:uid="{00000000-0005-0000-0000-0000C20E0000}"/>
    <cellStyle name="40% - Accent6 16" xfId="3784" xr:uid="{00000000-0005-0000-0000-0000C30E0000}"/>
    <cellStyle name="40% - Accent6 16 2" xfId="3785" xr:uid="{00000000-0005-0000-0000-0000C40E0000}"/>
    <cellStyle name="40% - Accent6 16 2 2" xfId="3786" xr:uid="{00000000-0005-0000-0000-0000C50E0000}"/>
    <cellStyle name="40% - Accent6 16 3" xfId="3787" xr:uid="{00000000-0005-0000-0000-0000C60E0000}"/>
    <cellStyle name="40% - Accent6 16 4" xfId="3788" xr:uid="{00000000-0005-0000-0000-0000C70E0000}"/>
    <cellStyle name="40% - Accent6 16 5" xfId="3789" xr:uid="{00000000-0005-0000-0000-0000C80E0000}"/>
    <cellStyle name="40% - Accent6 16 6" xfId="3790" xr:uid="{00000000-0005-0000-0000-0000C90E0000}"/>
    <cellStyle name="40% - Accent6 16 7" xfId="3791" xr:uid="{00000000-0005-0000-0000-0000CA0E0000}"/>
    <cellStyle name="40% - Accent6 17" xfId="3792" xr:uid="{00000000-0005-0000-0000-0000CB0E0000}"/>
    <cellStyle name="40% - Accent6 17 2" xfId="3793" xr:uid="{00000000-0005-0000-0000-0000CC0E0000}"/>
    <cellStyle name="40% - Accent6 17 2 2" xfId="3794" xr:uid="{00000000-0005-0000-0000-0000CD0E0000}"/>
    <cellStyle name="40% - Accent6 17 3" xfId="3795" xr:uid="{00000000-0005-0000-0000-0000CE0E0000}"/>
    <cellStyle name="40% - Accent6 17 4" xfId="3796" xr:uid="{00000000-0005-0000-0000-0000CF0E0000}"/>
    <cellStyle name="40% - Accent6 17 5" xfId="3797" xr:uid="{00000000-0005-0000-0000-0000D00E0000}"/>
    <cellStyle name="40% - Accent6 17 6" xfId="3798" xr:uid="{00000000-0005-0000-0000-0000D10E0000}"/>
    <cellStyle name="40% - Accent6 17 7" xfId="3799" xr:uid="{00000000-0005-0000-0000-0000D20E0000}"/>
    <cellStyle name="40% - Accent6 18" xfId="3800" xr:uid="{00000000-0005-0000-0000-0000D30E0000}"/>
    <cellStyle name="40% - Accent6 18 2" xfId="3801" xr:uid="{00000000-0005-0000-0000-0000D40E0000}"/>
    <cellStyle name="40% - Accent6 18 2 2" xfId="3802" xr:uid="{00000000-0005-0000-0000-0000D50E0000}"/>
    <cellStyle name="40% - Accent6 18 3" xfId="3803" xr:uid="{00000000-0005-0000-0000-0000D60E0000}"/>
    <cellStyle name="40% - Accent6 18 4" xfId="3804" xr:uid="{00000000-0005-0000-0000-0000D70E0000}"/>
    <cellStyle name="40% - Accent6 18 5" xfId="3805" xr:uid="{00000000-0005-0000-0000-0000D80E0000}"/>
    <cellStyle name="40% - Accent6 18 6" xfId="3806" xr:uid="{00000000-0005-0000-0000-0000D90E0000}"/>
    <cellStyle name="40% - Accent6 18 7" xfId="3807" xr:uid="{00000000-0005-0000-0000-0000DA0E0000}"/>
    <cellStyle name="40% - Accent6 19" xfId="3808" xr:uid="{00000000-0005-0000-0000-0000DB0E0000}"/>
    <cellStyle name="40% - Accent6 19 2" xfId="3809" xr:uid="{00000000-0005-0000-0000-0000DC0E0000}"/>
    <cellStyle name="40% - Accent6 19 2 2" xfId="3810" xr:uid="{00000000-0005-0000-0000-0000DD0E0000}"/>
    <cellStyle name="40% - Accent6 19 3" xfId="3811" xr:uid="{00000000-0005-0000-0000-0000DE0E0000}"/>
    <cellStyle name="40% - Accent6 19 4" xfId="3812" xr:uid="{00000000-0005-0000-0000-0000DF0E0000}"/>
    <cellStyle name="40% - Accent6 19 5" xfId="3813" xr:uid="{00000000-0005-0000-0000-0000E00E0000}"/>
    <cellStyle name="40% - Accent6 19 6" xfId="3814" xr:uid="{00000000-0005-0000-0000-0000E10E0000}"/>
    <cellStyle name="40% - Accent6 19 7" xfId="3815" xr:uid="{00000000-0005-0000-0000-0000E20E0000}"/>
    <cellStyle name="40% - Accent6 2" xfId="3816" xr:uid="{00000000-0005-0000-0000-0000E30E0000}"/>
    <cellStyle name="40% - Accent6 2 2" xfId="3817" xr:uid="{00000000-0005-0000-0000-0000E40E0000}"/>
    <cellStyle name="40% - Accent6 2 2 2" xfId="3818" xr:uid="{00000000-0005-0000-0000-0000E50E0000}"/>
    <cellStyle name="40% - Accent6 2 3" xfId="3819" xr:uid="{00000000-0005-0000-0000-0000E60E0000}"/>
    <cellStyle name="40% - Accent6 2 4" xfId="3820" xr:uid="{00000000-0005-0000-0000-0000E70E0000}"/>
    <cellStyle name="40% - Accent6 2 5" xfId="3821" xr:uid="{00000000-0005-0000-0000-0000E80E0000}"/>
    <cellStyle name="40% - Accent6 2 6" xfId="3822" xr:uid="{00000000-0005-0000-0000-0000E90E0000}"/>
    <cellStyle name="40% - Accent6 2 7" xfId="3823" xr:uid="{00000000-0005-0000-0000-0000EA0E0000}"/>
    <cellStyle name="40% - Accent6 20" xfId="3824" xr:uid="{00000000-0005-0000-0000-0000EB0E0000}"/>
    <cellStyle name="40% - Accent6 20 2" xfId="3825" xr:uid="{00000000-0005-0000-0000-0000EC0E0000}"/>
    <cellStyle name="40% - Accent6 20 2 2" xfId="3826" xr:uid="{00000000-0005-0000-0000-0000ED0E0000}"/>
    <cellStyle name="40% - Accent6 20 3" xfId="3827" xr:uid="{00000000-0005-0000-0000-0000EE0E0000}"/>
    <cellStyle name="40% - Accent6 20 4" xfId="3828" xr:uid="{00000000-0005-0000-0000-0000EF0E0000}"/>
    <cellStyle name="40% - Accent6 20 5" xfId="3829" xr:uid="{00000000-0005-0000-0000-0000F00E0000}"/>
    <cellStyle name="40% - Accent6 20 6" xfId="3830" xr:uid="{00000000-0005-0000-0000-0000F10E0000}"/>
    <cellStyle name="40% - Accent6 20 7" xfId="3831" xr:uid="{00000000-0005-0000-0000-0000F20E0000}"/>
    <cellStyle name="40% - Accent6 21" xfId="3832" xr:uid="{00000000-0005-0000-0000-0000F30E0000}"/>
    <cellStyle name="40% - Accent6 21 2" xfId="3833" xr:uid="{00000000-0005-0000-0000-0000F40E0000}"/>
    <cellStyle name="40% - Accent6 21 2 2" xfId="3834" xr:uid="{00000000-0005-0000-0000-0000F50E0000}"/>
    <cellStyle name="40% - Accent6 21 3" xfId="3835" xr:uid="{00000000-0005-0000-0000-0000F60E0000}"/>
    <cellStyle name="40% - Accent6 21 4" xfId="3836" xr:uid="{00000000-0005-0000-0000-0000F70E0000}"/>
    <cellStyle name="40% - Accent6 21 5" xfId="3837" xr:uid="{00000000-0005-0000-0000-0000F80E0000}"/>
    <cellStyle name="40% - Accent6 21 6" xfId="3838" xr:uid="{00000000-0005-0000-0000-0000F90E0000}"/>
    <cellStyle name="40% - Accent6 21 7" xfId="3839" xr:uid="{00000000-0005-0000-0000-0000FA0E0000}"/>
    <cellStyle name="40% - Accent6 22" xfId="3840" xr:uid="{00000000-0005-0000-0000-0000FB0E0000}"/>
    <cellStyle name="40% - Accent6 22 2" xfId="3841" xr:uid="{00000000-0005-0000-0000-0000FC0E0000}"/>
    <cellStyle name="40% - Accent6 22 2 2" xfId="3842" xr:uid="{00000000-0005-0000-0000-0000FD0E0000}"/>
    <cellStyle name="40% - Accent6 22 3" xfId="3843" xr:uid="{00000000-0005-0000-0000-0000FE0E0000}"/>
    <cellStyle name="40% - Accent6 22 4" xfId="3844" xr:uid="{00000000-0005-0000-0000-0000FF0E0000}"/>
    <cellStyle name="40% - Accent6 22 5" xfId="3845" xr:uid="{00000000-0005-0000-0000-0000000F0000}"/>
    <cellStyle name="40% - Accent6 22 6" xfId="3846" xr:uid="{00000000-0005-0000-0000-0000010F0000}"/>
    <cellStyle name="40% - Accent6 22 7" xfId="3847" xr:uid="{00000000-0005-0000-0000-0000020F0000}"/>
    <cellStyle name="40% - Accent6 23" xfId="3848" xr:uid="{00000000-0005-0000-0000-0000030F0000}"/>
    <cellStyle name="40% - Accent6 23 2" xfId="3849" xr:uid="{00000000-0005-0000-0000-0000040F0000}"/>
    <cellStyle name="40% - Accent6 23 2 2" xfId="3850" xr:uid="{00000000-0005-0000-0000-0000050F0000}"/>
    <cellStyle name="40% - Accent6 23 3" xfId="3851" xr:uid="{00000000-0005-0000-0000-0000060F0000}"/>
    <cellStyle name="40% - Accent6 23 4" xfId="3852" xr:uid="{00000000-0005-0000-0000-0000070F0000}"/>
    <cellStyle name="40% - Accent6 23 5" xfId="3853" xr:uid="{00000000-0005-0000-0000-0000080F0000}"/>
    <cellStyle name="40% - Accent6 23 6" xfId="3854" xr:uid="{00000000-0005-0000-0000-0000090F0000}"/>
    <cellStyle name="40% - Accent6 23 7" xfId="3855" xr:uid="{00000000-0005-0000-0000-00000A0F0000}"/>
    <cellStyle name="40% - Accent6 24" xfId="3856" xr:uid="{00000000-0005-0000-0000-00000B0F0000}"/>
    <cellStyle name="40% - Accent6 24 2" xfId="3857" xr:uid="{00000000-0005-0000-0000-00000C0F0000}"/>
    <cellStyle name="40% - Accent6 24 2 2" xfId="3858" xr:uid="{00000000-0005-0000-0000-00000D0F0000}"/>
    <cellStyle name="40% - Accent6 24 3" xfId="3859" xr:uid="{00000000-0005-0000-0000-00000E0F0000}"/>
    <cellStyle name="40% - Accent6 24 4" xfId="3860" xr:uid="{00000000-0005-0000-0000-00000F0F0000}"/>
    <cellStyle name="40% - Accent6 24 5" xfId="3861" xr:uid="{00000000-0005-0000-0000-0000100F0000}"/>
    <cellStyle name="40% - Accent6 24 6" xfId="3862" xr:uid="{00000000-0005-0000-0000-0000110F0000}"/>
    <cellStyle name="40% - Accent6 24 7" xfId="3863" xr:uid="{00000000-0005-0000-0000-0000120F0000}"/>
    <cellStyle name="40% - Accent6 25" xfId="3864" xr:uid="{00000000-0005-0000-0000-0000130F0000}"/>
    <cellStyle name="40% - Accent6 25 2" xfId="3865" xr:uid="{00000000-0005-0000-0000-0000140F0000}"/>
    <cellStyle name="40% - Accent6 25 2 2" xfId="3866" xr:uid="{00000000-0005-0000-0000-0000150F0000}"/>
    <cellStyle name="40% - Accent6 25 3" xfId="3867" xr:uid="{00000000-0005-0000-0000-0000160F0000}"/>
    <cellStyle name="40% - Accent6 25 4" xfId="3868" xr:uid="{00000000-0005-0000-0000-0000170F0000}"/>
    <cellStyle name="40% - Accent6 25 5" xfId="3869" xr:uid="{00000000-0005-0000-0000-0000180F0000}"/>
    <cellStyle name="40% - Accent6 25 6" xfId="3870" xr:uid="{00000000-0005-0000-0000-0000190F0000}"/>
    <cellStyle name="40% - Accent6 25 7" xfId="3871" xr:uid="{00000000-0005-0000-0000-00001A0F0000}"/>
    <cellStyle name="40% - Accent6 26" xfId="3872" xr:uid="{00000000-0005-0000-0000-00001B0F0000}"/>
    <cellStyle name="40% - Accent6 26 2" xfId="3873" xr:uid="{00000000-0005-0000-0000-00001C0F0000}"/>
    <cellStyle name="40% - Accent6 26 2 2" xfId="3874" xr:uid="{00000000-0005-0000-0000-00001D0F0000}"/>
    <cellStyle name="40% - Accent6 26 3" xfId="3875" xr:uid="{00000000-0005-0000-0000-00001E0F0000}"/>
    <cellStyle name="40% - Accent6 26 4" xfId="3876" xr:uid="{00000000-0005-0000-0000-00001F0F0000}"/>
    <cellStyle name="40% - Accent6 26 5" xfId="3877" xr:uid="{00000000-0005-0000-0000-0000200F0000}"/>
    <cellStyle name="40% - Accent6 26 6" xfId="3878" xr:uid="{00000000-0005-0000-0000-0000210F0000}"/>
    <cellStyle name="40% - Accent6 26 7" xfId="3879" xr:uid="{00000000-0005-0000-0000-0000220F0000}"/>
    <cellStyle name="40% - Accent6 27" xfId="3880" xr:uid="{00000000-0005-0000-0000-0000230F0000}"/>
    <cellStyle name="40% - Accent6 27 2" xfId="3881" xr:uid="{00000000-0005-0000-0000-0000240F0000}"/>
    <cellStyle name="40% - Accent6 27 2 2" xfId="3882" xr:uid="{00000000-0005-0000-0000-0000250F0000}"/>
    <cellStyle name="40% - Accent6 27 3" xfId="3883" xr:uid="{00000000-0005-0000-0000-0000260F0000}"/>
    <cellStyle name="40% - Accent6 27 4" xfId="3884" xr:uid="{00000000-0005-0000-0000-0000270F0000}"/>
    <cellStyle name="40% - Accent6 27 5" xfId="3885" xr:uid="{00000000-0005-0000-0000-0000280F0000}"/>
    <cellStyle name="40% - Accent6 27 6" xfId="3886" xr:uid="{00000000-0005-0000-0000-0000290F0000}"/>
    <cellStyle name="40% - Accent6 27 7" xfId="3887" xr:uid="{00000000-0005-0000-0000-00002A0F0000}"/>
    <cellStyle name="40% - Accent6 28" xfId="3888" xr:uid="{00000000-0005-0000-0000-00002B0F0000}"/>
    <cellStyle name="40% - Accent6 28 2" xfId="3889" xr:uid="{00000000-0005-0000-0000-00002C0F0000}"/>
    <cellStyle name="40% - Accent6 28 2 2" xfId="3890" xr:uid="{00000000-0005-0000-0000-00002D0F0000}"/>
    <cellStyle name="40% - Accent6 28 3" xfId="3891" xr:uid="{00000000-0005-0000-0000-00002E0F0000}"/>
    <cellStyle name="40% - Accent6 28 4" xfId="3892" xr:uid="{00000000-0005-0000-0000-00002F0F0000}"/>
    <cellStyle name="40% - Accent6 28 5" xfId="3893" xr:uid="{00000000-0005-0000-0000-0000300F0000}"/>
    <cellStyle name="40% - Accent6 28 6" xfId="3894" xr:uid="{00000000-0005-0000-0000-0000310F0000}"/>
    <cellStyle name="40% - Accent6 28 7" xfId="3895" xr:uid="{00000000-0005-0000-0000-0000320F0000}"/>
    <cellStyle name="40% - Accent6 29" xfId="3896" xr:uid="{00000000-0005-0000-0000-0000330F0000}"/>
    <cellStyle name="40% - Accent6 29 2" xfId="3897" xr:uid="{00000000-0005-0000-0000-0000340F0000}"/>
    <cellStyle name="40% - Accent6 29 2 2" xfId="3898" xr:uid="{00000000-0005-0000-0000-0000350F0000}"/>
    <cellStyle name="40% - Accent6 29 3" xfId="3899" xr:uid="{00000000-0005-0000-0000-0000360F0000}"/>
    <cellStyle name="40% - Accent6 29 4" xfId="3900" xr:uid="{00000000-0005-0000-0000-0000370F0000}"/>
    <cellStyle name="40% - Accent6 29 5" xfId="3901" xr:uid="{00000000-0005-0000-0000-0000380F0000}"/>
    <cellStyle name="40% - Accent6 29 6" xfId="3902" xr:uid="{00000000-0005-0000-0000-0000390F0000}"/>
    <cellStyle name="40% - Accent6 29 7" xfId="3903" xr:uid="{00000000-0005-0000-0000-00003A0F0000}"/>
    <cellStyle name="40% - Accent6 3" xfId="3904" xr:uid="{00000000-0005-0000-0000-00003B0F0000}"/>
    <cellStyle name="40% - Accent6 3 2" xfId="3905" xr:uid="{00000000-0005-0000-0000-00003C0F0000}"/>
    <cellStyle name="40% - Accent6 3 2 2" xfId="3906" xr:uid="{00000000-0005-0000-0000-00003D0F0000}"/>
    <cellStyle name="40% - Accent6 3 3" xfId="3907" xr:uid="{00000000-0005-0000-0000-00003E0F0000}"/>
    <cellStyle name="40% - Accent6 3 4" xfId="3908" xr:uid="{00000000-0005-0000-0000-00003F0F0000}"/>
    <cellStyle name="40% - Accent6 3 5" xfId="3909" xr:uid="{00000000-0005-0000-0000-0000400F0000}"/>
    <cellStyle name="40% - Accent6 3 6" xfId="3910" xr:uid="{00000000-0005-0000-0000-0000410F0000}"/>
    <cellStyle name="40% - Accent6 3 7" xfId="3911" xr:uid="{00000000-0005-0000-0000-0000420F0000}"/>
    <cellStyle name="40% - Accent6 30" xfId="3912" xr:uid="{00000000-0005-0000-0000-0000430F0000}"/>
    <cellStyle name="40% - Accent6 30 2" xfId="3913" xr:uid="{00000000-0005-0000-0000-0000440F0000}"/>
    <cellStyle name="40% - Accent6 30 2 2" xfId="3914" xr:uid="{00000000-0005-0000-0000-0000450F0000}"/>
    <cellStyle name="40% - Accent6 30 3" xfId="3915" xr:uid="{00000000-0005-0000-0000-0000460F0000}"/>
    <cellStyle name="40% - Accent6 30 4" xfId="3916" xr:uid="{00000000-0005-0000-0000-0000470F0000}"/>
    <cellStyle name="40% - Accent6 30 5" xfId="3917" xr:uid="{00000000-0005-0000-0000-0000480F0000}"/>
    <cellStyle name="40% - Accent6 30 6" xfId="3918" xr:uid="{00000000-0005-0000-0000-0000490F0000}"/>
    <cellStyle name="40% - Accent6 30 7" xfId="3919" xr:uid="{00000000-0005-0000-0000-00004A0F0000}"/>
    <cellStyle name="40% - Accent6 31" xfId="3920" xr:uid="{00000000-0005-0000-0000-00004B0F0000}"/>
    <cellStyle name="40% - Accent6 31 2" xfId="3921" xr:uid="{00000000-0005-0000-0000-00004C0F0000}"/>
    <cellStyle name="40% - Accent6 31 2 2" xfId="3922" xr:uid="{00000000-0005-0000-0000-00004D0F0000}"/>
    <cellStyle name="40% - Accent6 31 3" xfId="3923" xr:uid="{00000000-0005-0000-0000-00004E0F0000}"/>
    <cellStyle name="40% - Accent6 31 4" xfId="3924" xr:uid="{00000000-0005-0000-0000-00004F0F0000}"/>
    <cellStyle name="40% - Accent6 31 5" xfId="3925" xr:uid="{00000000-0005-0000-0000-0000500F0000}"/>
    <cellStyle name="40% - Accent6 31 6" xfId="3926" xr:uid="{00000000-0005-0000-0000-0000510F0000}"/>
    <cellStyle name="40% - Accent6 31 7" xfId="3927" xr:uid="{00000000-0005-0000-0000-0000520F0000}"/>
    <cellStyle name="40% - Accent6 32" xfId="3928" xr:uid="{00000000-0005-0000-0000-0000530F0000}"/>
    <cellStyle name="40% - Accent6 32 2" xfId="3929" xr:uid="{00000000-0005-0000-0000-0000540F0000}"/>
    <cellStyle name="40% - Accent6 32 2 2" xfId="3930" xr:uid="{00000000-0005-0000-0000-0000550F0000}"/>
    <cellStyle name="40% - Accent6 32 3" xfId="3931" xr:uid="{00000000-0005-0000-0000-0000560F0000}"/>
    <cellStyle name="40% - Accent6 32 4" xfId="3932" xr:uid="{00000000-0005-0000-0000-0000570F0000}"/>
    <cellStyle name="40% - Accent6 32 5" xfId="3933" xr:uid="{00000000-0005-0000-0000-0000580F0000}"/>
    <cellStyle name="40% - Accent6 32 6" xfId="3934" xr:uid="{00000000-0005-0000-0000-0000590F0000}"/>
    <cellStyle name="40% - Accent6 32 7" xfId="3935" xr:uid="{00000000-0005-0000-0000-00005A0F0000}"/>
    <cellStyle name="40% - Accent6 33" xfId="3936" xr:uid="{00000000-0005-0000-0000-00005B0F0000}"/>
    <cellStyle name="40% - Accent6 33 2" xfId="3937" xr:uid="{00000000-0005-0000-0000-00005C0F0000}"/>
    <cellStyle name="40% - Accent6 33 2 2" xfId="3938" xr:uid="{00000000-0005-0000-0000-00005D0F0000}"/>
    <cellStyle name="40% - Accent6 33 3" xfId="3939" xr:uid="{00000000-0005-0000-0000-00005E0F0000}"/>
    <cellStyle name="40% - Accent6 33 4" xfId="3940" xr:uid="{00000000-0005-0000-0000-00005F0F0000}"/>
    <cellStyle name="40% - Accent6 33 5" xfId="3941" xr:uid="{00000000-0005-0000-0000-0000600F0000}"/>
    <cellStyle name="40% - Accent6 33 6" xfId="3942" xr:uid="{00000000-0005-0000-0000-0000610F0000}"/>
    <cellStyle name="40% - Accent6 33 7" xfId="3943" xr:uid="{00000000-0005-0000-0000-0000620F0000}"/>
    <cellStyle name="40% - Accent6 34" xfId="3944" xr:uid="{00000000-0005-0000-0000-0000630F0000}"/>
    <cellStyle name="40% - Accent6 34 2" xfId="3945" xr:uid="{00000000-0005-0000-0000-0000640F0000}"/>
    <cellStyle name="40% - Accent6 34 2 2" xfId="3946" xr:uid="{00000000-0005-0000-0000-0000650F0000}"/>
    <cellStyle name="40% - Accent6 34 3" xfId="3947" xr:uid="{00000000-0005-0000-0000-0000660F0000}"/>
    <cellStyle name="40% - Accent6 34 4" xfId="3948" xr:uid="{00000000-0005-0000-0000-0000670F0000}"/>
    <cellStyle name="40% - Accent6 34 5" xfId="3949" xr:uid="{00000000-0005-0000-0000-0000680F0000}"/>
    <cellStyle name="40% - Accent6 34 6" xfId="3950" xr:uid="{00000000-0005-0000-0000-0000690F0000}"/>
    <cellStyle name="40% - Accent6 34 7" xfId="3951" xr:uid="{00000000-0005-0000-0000-00006A0F0000}"/>
    <cellStyle name="40% - Accent6 35" xfId="3952" xr:uid="{00000000-0005-0000-0000-00006B0F0000}"/>
    <cellStyle name="40% - Accent6 35 2" xfId="3953" xr:uid="{00000000-0005-0000-0000-00006C0F0000}"/>
    <cellStyle name="40% - Accent6 35 2 2" xfId="3954" xr:uid="{00000000-0005-0000-0000-00006D0F0000}"/>
    <cellStyle name="40% - Accent6 35 3" xfId="3955" xr:uid="{00000000-0005-0000-0000-00006E0F0000}"/>
    <cellStyle name="40% - Accent6 35 4" xfId="3956" xr:uid="{00000000-0005-0000-0000-00006F0F0000}"/>
    <cellStyle name="40% - Accent6 35 5" xfId="3957" xr:uid="{00000000-0005-0000-0000-0000700F0000}"/>
    <cellStyle name="40% - Accent6 35 6" xfId="3958" xr:uid="{00000000-0005-0000-0000-0000710F0000}"/>
    <cellStyle name="40% - Accent6 35 7" xfId="3959" xr:uid="{00000000-0005-0000-0000-0000720F0000}"/>
    <cellStyle name="40% - Accent6 36" xfId="3960" xr:uid="{00000000-0005-0000-0000-0000730F0000}"/>
    <cellStyle name="40% - Accent6 36 2" xfId="3961" xr:uid="{00000000-0005-0000-0000-0000740F0000}"/>
    <cellStyle name="40% - Accent6 36 2 2" xfId="3962" xr:uid="{00000000-0005-0000-0000-0000750F0000}"/>
    <cellStyle name="40% - Accent6 36 3" xfId="3963" xr:uid="{00000000-0005-0000-0000-0000760F0000}"/>
    <cellStyle name="40% - Accent6 36 4" xfId="3964" xr:uid="{00000000-0005-0000-0000-0000770F0000}"/>
    <cellStyle name="40% - Accent6 36 5" xfId="3965" xr:uid="{00000000-0005-0000-0000-0000780F0000}"/>
    <cellStyle name="40% - Accent6 36 6" xfId="3966" xr:uid="{00000000-0005-0000-0000-0000790F0000}"/>
    <cellStyle name="40% - Accent6 36 7" xfId="3967" xr:uid="{00000000-0005-0000-0000-00007A0F0000}"/>
    <cellStyle name="40% - Accent6 37" xfId="3968" xr:uid="{00000000-0005-0000-0000-00007B0F0000}"/>
    <cellStyle name="40% - Accent6 37 2" xfId="3969" xr:uid="{00000000-0005-0000-0000-00007C0F0000}"/>
    <cellStyle name="40% - Accent6 37 3" xfId="3970" xr:uid="{00000000-0005-0000-0000-00007D0F0000}"/>
    <cellStyle name="40% - Accent6 38" xfId="3971" xr:uid="{00000000-0005-0000-0000-00007E0F0000}"/>
    <cellStyle name="40% - Accent6 39" xfId="3972" xr:uid="{00000000-0005-0000-0000-00007F0F0000}"/>
    <cellStyle name="40% - Accent6 4" xfId="3973" xr:uid="{00000000-0005-0000-0000-0000800F0000}"/>
    <cellStyle name="40% - Accent6 4 2" xfId="3974" xr:uid="{00000000-0005-0000-0000-0000810F0000}"/>
    <cellStyle name="40% - Accent6 4 2 2" xfId="3975" xr:uid="{00000000-0005-0000-0000-0000820F0000}"/>
    <cellStyle name="40% - Accent6 4 3" xfId="3976" xr:uid="{00000000-0005-0000-0000-0000830F0000}"/>
    <cellStyle name="40% - Accent6 4 4" xfId="3977" xr:uid="{00000000-0005-0000-0000-0000840F0000}"/>
    <cellStyle name="40% - Accent6 4 5" xfId="3978" xr:uid="{00000000-0005-0000-0000-0000850F0000}"/>
    <cellStyle name="40% - Accent6 4 6" xfId="3979" xr:uid="{00000000-0005-0000-0000-0000860F0000}"/>
    <cellStyle name="40% - Accent6 4 7" xfId="3980" xr:uid="{00000000-0005-0000-0000-0000870F0000}"/>
    <cellStyle name="40% - Accent6 40" xfId="3981" xr:uid="{00000000-0005-0000-0000-0000880F0000}"/>
    <cellStyle name="40% - Accent6 41" xfId="3982" xr:uid="{00000000-0005-0000-0000-0000890F0000}"/>
    <cellStyle name="40% - Accent6 42" xfId="3983" xr:uid="{00000000-0005-0000-0000-00008A0F0000}"/>
    <cellStyle name="40% - Accent6 43" xfId="3984" xr:uid="{00000000-0005-0000-0000-00008B0F0000}"/>
    <cellStyle name="40% - Accent6 44" xfId="3985" xr:uid="{00000000-0005-0000-0000-00008C0F0000}"/>
    <cellStyle name="40% - Accent6 45" xfId="3986" xr:uid="{00000000-0005-0000-0000-00008D0F0000}"/>
    <cellStyle name="40% - Accent6 46" xfId="3987" xr:uid="{00000000-0005-0000-0000-00008E0F0000}"/>
    <cellStyle name="40% - Accent6 47" xfId="3988" xr:uid="{00000000-0005-0000-0000-00008F0F0000}"/>
    <cellStyle name="40% - Accent6 48" xfId="3989" xr:uid="{00000000-0005-0000-0000-0000900F0000}"/>
    <cellStyle name="40% - Accent6 49" xfId="3990" xr:uid="{00000000-0005-0000-0000-0000910F0000}"/>
    <cellStyle name="40% - Accent6 5" xfId="3991" xr:uid="{00000000-0005-0000-0000-0000920F0000}"/>
    <cellStyle name="40% - Accent6 5 2" xfId="3992" xr:uid="{00000000-0005-0000-0000-0000930F0000}"/>
    <cellStyle name="40% - Accent6 5 2 2" xfId="3993" xr:uid="{00000000-0005-0000-0000-0000940F0000}"/>
    <cellStyle name="40% - Accent6 5 3" xfId="3994" xr:uid="{00000000-0005-0000-0000-0000950F0000}"/>
    <cellStyle name="40% - Accent6 5 4" xfId="3995" xr:uid="{00000000-0005-0000-0000-0000960F0000}"/>
    <cellStyle name="40% - Accent6 5 5" xfId="3996" xr:uid="{00000000-0005-0000-0000-0000970F0000}"/>
    <cellStyle name="40% - Accent6 5 6" xfId="3997" xr:uid="{00000000-0005-0000-0000-0000980F0000}"/>
    <cellStyle name="40% - Accent6 5 7" xfId="3998" xr:uid="{00000000-0005-0000-0000-0000990F0000}"/>
    <cellStyle name="40% - Accent6 50" xfId="3999" xr:uid="{00000000-0005-0000-0000-00009A0F0000}"/>
    <cellStyle name="40% - Accent6 51" xfId="4000" xr:uid="{00000000-0005-0000-0000-00009B0F0000}"/>
    <cellStyle name="40% - Accent6 52" xfId="4001" xr:uid="{00000000-0005-0000-0000-00009C0F0000}"/>
    <cellStyle name="40% - Accent6 53" xfId="4002" xr:uid="{00000000-0005-0000-0000-00009D0F0000}"/>
    <cellStyle name="40% - Accent6 54" xfId="4003" xr:uid="{00000000-0005-0000-0000-00009E0F0000}"/>
    <cellStyle name="40% - Accent6 55" xfId="4004" xr:uid="{00000000-0005-0000-0000-00009F0F0000}"/>
    <cellStyle name="40% - Accent6 56" xfId="4005" xr:uid="{00000000-0005-0000-0000-0000A00F0000}"/>
    <cellStyle name="40% - Accent6 57" xfId="4006" xr:uid="{00000000-0005-0000-0000-0000A10F0000}"/>
    <cellStyle name="40% - Accent6 58" xfId="4007" xr:uid="{00000000-0005-0000-0000-0000A20F0000}"/>
    <cellStyle name="40% - Accent6 59" xfId="4008" xr:uid="{00000000-0005-0000-0000-0000A30F0000}"/>
    <cellStyle name="40% - Accent6 6" xfId="4009" xr:uid="{00000000-0005-0000-0000-0000A40F0000}"/>
    <cellStyle name="40% - Accent6 6 2" xfId="4010" xr:uid="{00000000-0005-0000-0000-0000A50F0000}"/>
    <cellStyle name="40% - Accent6 6 2 2" xfId="4011" xr:uid="{00000000-0005-0000-0000-0000A60F0000}"/>
    <cellStyle name="40% - Accent6 6 3" xfId="4012" xr:uid="{00000000-0005-0000-0000-0000A70F0000}"/>
    <cellStyle name="40% - Accent6 6 4" xfId="4013" xr:uid="{00000000-0005-0000-0000-0000A80F0000}"/>
    <cellStyle name="40% - Accent6 6 5" xfId="4014" xr:uid="{00000000-0005-0000-0000-0000A90F0000}"/>
    <cellStyle name="40% - Accent6 6 6" xfId="4015" xr:uid="{00000000-0005-0000-0000-0000AA0F0000}"/>
    <cellStyle name="40% - Accent6 6 7" xfId="4016" xr:uid="{00000000-0005-0000-0000-0000AB0F0000}"/>
    <cellStyle name="40% - Accent6 60" xfId="4017" xr:uid="{00000000-0005-0000-0000-0000AC0F0000}"/>
    <cellStyle name="40% - Accent6 61" xfId="4018" xr:uid="{00000000-0005-0000-0000-0000AD0F0000}"/>
    <cellStyle name="40% - Accent6 62" xfId="4019" xr:uid="{00000000-0005-0000-0000-0000AE0F0000}"/>
    <cellStyle name="40% - Accent6 63" xfId="4020" xr:uid="{00000000-0005-0000-0000-0000AF0F0000}"/>
    <cellStyle name="40% - Accent6 64" xfId="4021" xr:uid="{00000000-0005-0000-0000-0000B00F0000}"/>
    <cellStyle name="40% - Accent6 65" xfId="4022" xr:uid="{00000000-0005-0000-0000-0000B10F0000}"/>
    <cellStyle name="40% - Accent6 66" xfId="4023" xr:uid="{00000000-0005-0000-0000-0000B20F0000}"/>
    <cellStyle name="40% - Accent6 7" xfId="4024" xr:uid="{00000000-0005-0000-0000-0000B30F0000}"/>
    <cellStyle name="40% - Accent6 7 2" xfId="4025" xr:uid="{00000000-0005-0000-0000-0000B40F0000}"/>
    <cellStyle name="40% - Accent6 7 2 2" xfId="4026" xr:uid="{00000000-0005-0000-0000-0000B50F0000}"/>
    <cellStyle name="40% - Accent6 7 3" xfId="4027" xr:uid="{00000000-0005-0000-0000-0000B60F0000}"/>
    <cellStyle name="40% - Accent6 7 4" xfId="4028" xr:uid="{00000000-0005-0000-0000-0000B70F0000}"/>
    <cellStyle name="40% - Accent6 7 5" xfId="4029" xr:uid="{00000000-0005-0000-0000-0000B80F0000}"/>
    <cellStyle name="40% - Accent6 7 6" xfId="4030" xr:uid="{00000000-0005-0000-0000-0000B90F0000}"/>
    <cellStyle name="40% - Accent6 7 7" xfId="4031" xr:uid="{00000000-0005-0000-0000-0000BA0F0000}"/>
    <cellStyle name="40% - Accent6 8" xfId="4032" xr:uid="{00000000-0005-0000-0000-0000BB0F0000}"/>
    <cellStyle name="40% - Accent6 8 2" xfId="4033" xr:uid="{00000000-0005-0000-0000-0000BC0F0000}"/>
    <cellStyle name="40% - Accent6 8 2 2" xfId="4034" xr:uid="{00000000-0005-0000-0000-0000BD0F0000}"/>
    <cellStyle name="40% - Accent6 8 3" xfId="4035" xr:uid="{00000000-0005-0000-0000-0000BE0F0000}"/>
    <cellStyle name="40% - Accent6 8 4" xfId="4036" xr:uid="{00000000-0005-0000-0000-0000BF0F0000}"/>
    <cellStyle name="40% - Accent6 8 5" xfId="4037" xr:uid="{00000000-0005-0000-0000-0000C00F0000}"/>
    <cellStyle name="40% - Accent6 8 6" xfId="4038" xr:uid="{00000000-0005-0000-0000-0000C10F0000}"/>
    <cellStyle name="40% - Accent6 8 7" xfId="4039" xr:uid="{00000000-0005-0000-0000-0000C20F0000}"/>
    <cellStyle name="40% - Accent6 9" xfId="4040" xr:uid="{00000000-0005-0000-0000-0000C30F0000}"/>
    <cellStyle name="40% - Accent6 9 2" xfId="4041" xr:uid="{00000000-0005-0000-0000-0000C40F0000}"/>
    <cellStyle name="40% - Accent6 9 2 2" xfId="4042" xr:uid="{00000000-0005-0000-0000-0000C50F0000}"/>
    <cellStyle name="40% - Accent6 9 3" xfId="4043" xr:uid="{00000000-0005-0000-0000-0000C60F0000}"/>
    <cellStyle name="40% - Accent6 9 4" xfId="4044" xr:uid="{00000000-0005-0000-0000-0000C70F0000}"/>
    <cellStyle name="40% - Accent6 9 5" xfId="4045" xr:uid="{00000000-0005-0000-0000-0000C80F0000}"/>
    <cellStyle name="40% - Accent6 9 6" xfId="4046" xr:uid="{00000000-0005-0000-0000-0000C90F0000}"/>
    <cellStyle name="40% - Accent6 9 7" xfId="4047" xr:uid="{00000000-0005-0000-0000-0000CA0F0000}"/>
    <cellStyle name="40% - Akzent1" xfId="4048" xr:uid="{00000000-0005-0000-0000-0000CB0F0000}"/>
    <cellStyle name="40% - Akzent1 2" xfId="4049" xr:uid="{00000000-0005-0000-0000-0000CC0F0000}"/>
    <cellStyle name="40% - Akzent1 3" xfId="4050" xr:uid="{00000000-0005-0000-0000-0000CD0F0000}"/>
    <cellStyle name="40% - Akzent1 4" xfId="4051" xr:uid="{00000000-0005-0000-0000-0000CE0F0000}"/>
    <cellStyle name="40% - Akzent1 5" xfId="4052" xr:uid="{00000000-0005-0000-0000-0000CF0F0000}"/>
    <cellStyle name="40% - Akzent1 6" xfId="4053" xr:uid="{00000000-0005-0000-0000-0000D00F0000}"/>
    <cellStyle name="40% - Akzent1 7" xfId="4054" xr:uid="{00000000-0005-0000-0000-0000D10F0000}"/>
    <cellStyle name="40% - Akzent2" xfId="4055" xr:uid="{00000000-0005-0000-0000-0000D20F0000}"/>
    <cellStyle name="40% - Akzent2 2" xfId="4056" xr:uid="{00000000-0005-0000-0000-0000D30F0000}"/>
    <cellStyle name="40% - Akzent2 3" xfId="4057" xr:uid="{00000000-0005-0000-0000-0000D40F0000}"/>
    <cellStyle name="40% - Akzent2 4" xfId="4058" xr:uid="{00000000-0005-0000-0000-0000D50F0000}"/>
    <cellStyle name="40% - Akzent2 5" xfId="4059" xr:uid="{00000000-0005-0000-0000-0000D60F0000}"/>
    <cellStyle name="40% - Akzent2 6" xfId="4060" xr:uid="{00000000-0005-0000-0000-0000D70F0000}"/>
    <cellStyle name="40% - Akzent2 7" xfId="4061" xr:uid="{00000000-0005-0000-0000-0000D80F0000}"/>
    <cellStyle name="40% - Akzent3" xfId="4062" xr:uid="{00000000-0005-0000-0000-0000D90F0000}"/>
    <cellStyle name="40% - Akzent3 2" xfId="4063" xr:uid="{00000000-0005-0000-0000-0000DA0F0000}"/>
    <cellStyle name="40% - Akzent3 3" xfId="4064" xr:uid="{00000000-0005-0000-0000-0000DB0F0000}"/>
    <cellStyle name="40% - Akzent3 4" xfId="4065" xr:uid="{00000000-0005-0000-0000-0000DC0F0000}"/>
    <cellStyle name="40% - Akzent3 5" xfId="4066" xr:uid="{00000000-0005-0000-0000-0000DD0F0000}"/>
    <cellStyle name="40% - Akzent3 6" xfId="4067" xr:uid="{00000000-0005-0000-0000-0000DE0F0000}"/>
    <cellStyle name="40% - Akzent3 7" xfId="4068" xr:uid="{00000000-0005-0000-0000-0000DF0F0000}"/>
    <cellStyle name="40% - Akzent4" xfId="4069" xr:uid="{00000000-0005-0000-0000-0000E00F0000}"/>
    <cellStyle name="40% - Akzent4 2" xfId="4070" xr:uid="{00000000-0005-0000-0000-0000E10F0000}"/>
    <cellStyle name="40% - Akzent4 3" xfId="4071" xr:uid="{00000000-0005-0000-0000-0000E20F0000}"/>
    <cellStyle name="40% - Akzent4 4" xfId="4072" xr:uid="{00000000-0005-0000-0000-0000E30F0000}"/>
    <cellStyle name="40% - Akzent4 5" xfId="4073" xr:uid="{00000000-0005-0000-0000-0000E40F0000}"/>
    <cellStyle name="40% - Akzent4 6" xfId="4074" xr:uid="{00000000-0005-0000-0000-0000E50F0000}"/>
    <cellStyle name="40% - Akzent4 7" xfId="4075" xr:uid="{00000000-0005-0000-0000-0000E60F0000}"/>
    <cellStyle name="40% - Akzent5" xfId="4076" xr:uid="{00000000-0005-0000-0000-0000E70F0000}"/>
    <cellStyle name="40% - Akzent5 2" xfId="4077" xr:uid="{00000000-0005-0000-0000-0000E80F0000}"/>
    <cellStyle name="40% - Akzent5 3" xfId="4078" xr:uid="{00000000-0005-0000-0000-0000E90F0000}"/>
    <cellStyle name="40% - Akzent5 4" xfId="4079" xr:uid="{00000000-0005-0000-0000-0000EA0F0000}"/>
    <cellStyle name="40% - Akzent5 5" xfId="4080" xr:uid="{00000000-0005-0000-0000-0000EB0F0000}"/>
    <cellStyle name="40% - Akzent5 6" xfId="4081" xr:uid="{00000000-0005-0000-0000-0000EC0F0000}"/>
    <cellStyle name="40% - Akzent5 7" xfId="4082" xr:uid="{00000000-0005-0000-0000-0000ED0F0000}"/>
    <cellStyle name="40% - Akzent6" xfId="4083" xr:uid="{00000000-0005-0000-0000-0000EE0F0000}"/>
    <cellStyle name="40% - Akzent6 2" xfId="4084" xr:uid="{00000000-0005-0000-0000-0000EF0F0000}"/>
    <cellStyle name="40% - Akzent6 3" xfId="4085" xr:uid="{00000000-0005-0000-0000-0000F00F0000}"/>
    <cellStyle name="40% - Akzent6 4" xfId="4086" xr:uid="{00000000-0005-0000-0000-0000F10F0000}"/>
    <cellStyle name="40% - Akzent6 5" xfId="4087" xr:uid="{00000000-0005-0000-0000-0000F20F0000}"/>
    <cellStyle name="40% - Akzent6 6" xfId="4088" xr:uid="{00000000-0005-0000-0000-0000F30F0000}"/>
    <cellStyle name="40% - Akzent6 7" xfId="4089" xr:uid="{00000000-0005-0000-0000-0000F40F0000}"/>
    <cellStyle name="40% - Colore 1 2" xfId="4090" xr:uid="{00000000-0005-0000-0000-0000F50F0000}"/>
    <cellStyle name="40% - Colore 1 2 10" xfId="4091" xr:uid="{00000000-0005-0000-0000-0000F60F0000}"/>
    <cellStyle name="40% - Colore 1 2 11" xfId="4092" xr:uid="{00000000-0005-0000-0000-0000F70F0000}"/>
    <cellStyle name="40% - Colore 1 2 12" xfId="4093" xr:uid="{00000000-0005-0000-0000-0000F80F0000}"/>
    <cellStyle name="40% - Colore 1 2 13" xfId="4094" xr:uid="{00000000-0005-0000-0000-0000F90F0000}"/>
    <cellStyle name="40% - Colore 1 2 2" xfId="4095" xr:uid="{00000000-0005-0000-0000-0000FA0F0000}"/>
    <cellStyle name="40% - Colore 1 2 3" xfId="4096" xr:uid="{00000000-0005-0000-0000-0000FB0F0000}"/>
    <cellStyle name="40% - Colore 1 2 4" xfId="4097" xr:uid="{00000000-0005-0000-0000-0000FC0F0000}"/>
    <cellStyle name="40% - Colore 1 2 5" xfId="4098" xr:uid="{00000000-0005-0000-0000-0000FD0F0000}"/>
    <cellStyle name="40% - Colore 1 2 6" xfId="4099" xr:uid="{00000000-0005-0000-0000-0000FE0F0000}"/>
    <cellStyle name="40% - Colore 1 2 7" xfId="4100" xr:uid="{00000000-0005-0000-0000-0000FF0F0000}"/>
    <cellStyle name="40% - Colore 1 2 8" xfId="4101" xr:uid="{00000000-0005-0000-0000-000000100000}"/>
    <cellStyle name="40% - Colore 1 2 9" xfId="4102" xr:uid="{00000000-0005-0000-0000-000001100000}"/>
    <cellStyle name="40% - Colore 1 3" xfId="4103" xr:uid="{00000000-0005-0000-0000-000002100000}"/>
    <cellStyle name="40% - Colore 1 3 10" xfId="4104" xr:uid="{00000000-0005-0000-0000-000003100000}"/>
    <cellStyle name="40% - Colore 1 3 11" xfId="4105" xr:uid="{00000000-0005-0000-0000-000004100000}"/>
    <cellStyle name="40% - Colore 1 3 12" xfId="4106" xr:uid="{00000000-0005-0000-0000-000005100000}"/>
    <cellStyle name="40% - Colore 1 3 13" xfId="4107" xr:uid="{00000000-0005-0000-0000-000006100000}"/>
    <cellStyle name="40% - Colore 1 3 2" xfId="4108" xr:uid="{00000000-0005-0000-0000-000007100000}"/>
    <cellStyle name="40% - Colore 1 3 3" xfId="4109" xr:uid="{00000000-0005-0000-0000-000008100000}"/>
    <cellStyle name="40% - Colore 1 3 4" xfId="4110" xr:uid="{00000000-0005-0000-0000-000009100000}"/>
    <cellStyle name="40% - Colore 1 3 5" xfId="4111" xr:uid="{00000000-0005-0000-0000-00000A100000}"/>
    <cellStyle name="40% - Colore 1 3 6" xfId="4112" xr:uid="{00000000-0005-0000-0000-00000B100000}"/>
    <cellStyle name="40% - Colore 1 3 7" xfId="4113" xr:uid="{00000000-0005-0000-0000-00000C100000}"/>
    <cellStyle name="40% - Colore 1 3 8" xfId="4114" xr:uid="{00000000-0005-0000-0000-00000D100000}"/>
    <cellStyle name="40% - Colore 1 3 9" xfId="4115" xr:uid="{00000000-0005-0000-0000-00000E100000}"/>
    <cellStyle name="40% - Colore 1 4" xfId="4116" xr:uid="{00000000-0005-0000-0000-00000F100000}"/>
    <cellStyle name="40% - Colore 1 4 10" xfId="4117" xr:uid="{00000000-0005-0000-0000-000010100000}"/>
    <cellStyle name="40% - Colore 1 4 11" xfId="4118" xr:uid="{00000000-0005-0000-0000-000011100000}"/>
    <cellStyle name="40% - Colore 1 4 12" xfId="4119" xr:uid="{00000000-0005-0000-0000-000012100000}"/>
    <cellStyle name="40% - Colore 1 4 13" xfId="4120" xr:uid="{00000000-0005-0000-0000-000013100000}"/>
    <cellStyle name="40% - Colore 1 4 2" xfId="4121" xr:uid="{00000000-0005-0000-0000-000014100000}"/>
    <cellStyle name="40% - Colore 1 4 3" xfId="4122" xr:uid="{00000000-0005-0000-0000-000015100000}"/>
    <cellStyle name="40% - Colore 1 4 4" xfId="4123" xr:uid="{00000000-0005-0000-0000-000016100000}"/>
    <cellStyle name="40% - Colore 1 4 5" xfId="4124" xr:uid="{00000000-0005-0000-0000-000017100000}"/>
    <cellStyle name="40% - Colore 1 4 6" xfId="4125" xr:uid="{00000000-0005-0000-0000-000018100000}"/>
    <cellStyle name="40% - Colore 1 4 7" xfId="4126" xr:uid="{00000000-0005-0000-0000-000019100000}"/>
    <cellStyle name="40% - Colore 1 4 8" xfId="4127" xr:uid="{00000000-0005-0000-0000-00001A100000}"/>
    <cellStyle name="40% - Colore 1 4 9" xfId="4128" xr:uid="{00000000-0005-0000-0000-00001B100000}"/>
    <cellStyle name="40% - Colore 2 2" xfId="4129" xr:uid="{00000000-0005-0000-0000-00001C100000}"/>
    <cellStyle name="40% - Colore 2 2 10" xfId="4130" xr:uid="{00000000-0005-0000-0000-00001D100000}"/>
    <cellStyle name="40% - Colore 2 2 11" xfId="4131" xr:uid="{00000000-0005-0000-0000-00001E100000}"/>
    <cellStyle name="40% - Colore 2 2 12" xfId="4132" xr:uid="{00000000-0005-0000-0000-00001F100000}"/>
    <cellStyle name="40% - Colore 2 2 13" xfId="4133" xr:uid="{00000000-0005-0000-0000-000020100000}"/>
    <cellStyle name="40% - Colore 2 2 2" xfId="4134" xr:uid="{00000000-0005-0000-0000-000021100000}"/>
    <cellStyle name="40% - Colore 2 2 3" xfId="4135" xr:uid="{00000000-0005-0000-0000-000022100000}"/>
    <cellStyle name="40% - Colore 2 2 4" xfId="4136" xr:uid="{00000000-0005-0000-0000-000023100000}"/>
    <cellStyle name="40% - Colore 2 2 5" xfId="4137" xr:uid="{00000000-0005-0000-0000-000024100000}"/>
    <cellStyle name="40% - Colore 2 2 6" xfId="4138" xr:uid="{00000000-0005-0000-0000-000025100000}"/>
    <cellStyle name="40% - Colore 2 2 7" xfId="4139" xr:uid="{00000000-0005-0000-0000-000026100000}"/>
    <cellStyle name="40% - Colore 2 2 8" xfId="4140" xr:uid="{00000000-0005-0000-0000-000027100000}"/>
    <cellStyle name="40% - Colore 2 2 9" xfId="4141" xr:uid="{00000000-0005-0000-0000-000028100000}"/>
    <cellStyle name="40% - Colore 2 3" xfId="4142" xr:uid="{00000000-0005-0000-0000-000029100000}"/>
    <cellStyle name="40% - Colore 2 3 10" xfId="4143" xr:uid="{00000000-0005-0000-0000-00002A100000}"/>
    <cellStyle name="40% - Colore 2 3 11" xfId="4144" xr:uid="{00000000-0005-0000-0000-00002B100000}"/>
    <cellStyle name="40% - Colore 2 3 12" xfId="4145" xr:uid="{00000000-0005-0000-0000-00002C100000}"/>
    <cellStyle name="40% - Colore 2 3 13" xfId="4146" xr:uid="{00000000-0005-0000-0000-00002D100000}"/>
    <cellStyle name="40% - Colore 2 3 2" xfId="4147" xr:uid="{00000000-0005-0000-0000-00002E100000}"/>
    <cellStyle name="40% - Colore 2 3 3" xfId="4148" xr:uid="{00000000-0005-0000-0000-00002F100000}"/>
    <cellStyle name="40% - Colore 2 3 4" xfId="4149" xr:uid="{00000000-0005-0000-0000-000030100000}"/>
    <cellStyle name="40% - Colore 2 3 5" xfId="4150" xr:uid="{00000000-0005-0000-0000-000031100000}"/>
    <cellStyle name="40% - Colore 2 3 6" xfId="4151" xr:uid="{00000000-0005-0000-0000-000032100000}"/>
    <cellStyle name="40% - Colore 2 3 7" xfId="4152" xr:uid="{00000000-0005-0000-0000-000033100000}"/>
    <cellStyle name="40% - Colore 2 3 8" xfId="4153" xr:uid="{00000000-0005-0000-0000-000034100000}"/>
    <cellStyle name="40% - Colore 2 3 9" xfId="4154" xr:uid="{00000000-0005-0000-0000-000035100000}"/>
    <cellStyle name="40% - Colore 2 4" xfId="4155" xr:uid="{00000000-0005-0000-0000-000036100000}"/>
    <cellStyle name="40% - Colore 2 4 10" xfId="4156" xr:uid="{00000000-0005-0000-0000-000037100000}"/>
    <cellStyle name="40% - Colore 2 4 11" xfId="4157" xr:uid="{00000000-0005-0000-0000-000038100000}"/>
    <cellStyle name="40% - Colore 2 4 12" xfId="4158" xr:uid="{00000000-0005-0000-0000-000039100000}"/>
    <cellStyle name="40% - Colore 2 4 13" xfId="4159" xr:uid="{00000000-0005-0000-0000-00003A100000}"/>
    <cellStyle name="40% - Colore 2 4 2" xfId="4160" xr:uid="{00000000-0005-0000-0000-00003B100000}"/>
    <cellStyle name="40% - Colore 2 4 3" xfId="4161" xr:uid="{00000000-0005-0000-0000-00003C100000}"/>
    <cellStyle name="40% - Colore 2 4 4" xfId="4162" xr:uid="{00000000-0005-0000-0000-00003D100000}"/>
    <cellStyle name="40% - Colore 2 4 5" xfId="4163" xr:uid="{00000000-0005-0000-0000-00003E100000}"/>
    <cellStyle name="40% - Colore 2 4 6" xfId="4164" xr:uid="{00000000-0005-0000-0000-00003F100000}"/>
    <cellStyle name="40% - Colore 2 4 7" xfId="4165" xr:uid="{00000000-0005-0000-0000-000040100000}"/>
    <cellStyle name="40% - Colore 2 4 8" xfId="4166" xr:uid="{00000000-0005-0000-0000-000041100000}"/>
    <cellStyle name="40% - Colore 2 4 9" xfId="4167" xr:uid="{00000000-0005-0000-0000-000042100000}"/>
    <cellStyle name="40% - Colore 3 2" xfId="4168" xr:uid="{00000000-0005-0000-0000-000043100000}"/>
    <cellStyle name="40% - Colore 3 2 10" xfId="4169" xr:uid="{00000000-0005-0000-0000-000044100000}"/>
    <cellStyle name="40% - Colore 3 2 11" xfId="4170" xr:uid="{00000000-0005-0000-0000-000045100000}"/>
    <cellStyle name="40% - Colore 3 2 12" xfId="4171" xr:uid="{00000000-0005-0000-0000-000046100000}"/>
    <cellStyle name="40% - Colore 3 2 13" xfId="4172" xr:uid="{00000000-0005-0000-0000-000047100000}"/>
    <cellStyle name="40% - Colore 3 2 2" xfId="4173" xr:uid="{00000000-0005-0000-0000-000048100000}"/>
    <cellStyle name="40% - Colore 3 2 3" xfId="4174" xr:uid="{00000000-0005-0000-0000-000049100000}"/>
    <cellStyle name="40% - Colore 3 2 4" xfId="4175" xr:uid="{00000000-0005-0000-0000-00004A100000}"/>
    <cellStyle name="40% - Colore 3 2 5" xfId="4176" xr:uid="{00000000-0005-0000-0000-00004B100000}"/>
    <cellStyle name="40% - Colore 3 2 6" xfId="4177" xr:uid="{00000000-0005-0000-0000-00004C100000}"/>
    <cellStyle name="40% - Colore 3 2 7" xfId="4178" xr:uid="{00000000-0005-0000-0000-00004D100000}"/>
    <cellStyle name="40% - Colore 3 2 8" xfId="4179" xr:uid="{00000000-0005-0000-0000-00004E100000}"/>
    <cellStyle name="40% - Colore 3 2 9" xfId="4180" xr:uid="{00000000-0005-0000-0000-00004F100000}"/>
    <cellStyle name="40% - Colore 3 3" xfId="4181" xr:uid="{00000000-0005-0000-0000-000050100000}"/>
    <cellStyle name="40% - Colore 3 3 10" xfId="4182" xr:uid="{00000000-0005-0000-0000-000051100000}"/>
    <cellStyle name="40% - Colore 3 3 11" xfId="4183" xr:uid="{00000000-0005-0000-0000-000052100000}"/>
    <cellStyle name="40% - Colore 3 3 12" xfId="4184" xr:uid="{00000000-0005-0000-0000-000053100000}"/>
    <cellStyle name="40% - Colore 3 3 13" xfId="4185" xr:uid="{00000000-0005-0000-0000-000054100000}"/>
    <cellStyle name="40% - Colore 3 3 2" xfId="4186" xr:uid="{00000000-0005-0000-0000-000055100000}"/>
    <cellStyle name="40% - Colore 3 3 3" xfId="4187" xr:uid="{00000000-0005-0000-0000-000056100000}"/>
    <cellStyle name="40% - Colore 3 3 4" xfId="4188" xr:uid="{00000000-0005-0000-0000-000057100000}"/>
    <cellStyle name="40% - Colore 3 3 5" xfId="4189" xr:uid="{00000000-0005-0000-0000-000058100000}"/>
    <cellStyle name="40% - Colore 3 3 6" xfId="4190" xr:uid="{00000000-0005-0000-0000-000059100000}"/>
    <cellStyle name="40% - Colore 3 3 7" xfId="4191" xr:uid="{00000000-0005-0000-0000-00005A100000}"/>
    <cellStyle name="40% - Colore 3 3 8" xfId="4192" xr:uid="{00000000-0005-0000-0000-00005B100000}"/>
    <cellStyle name="40% - Colore 3 3 9" xfId="4193" xr:uid="{00000000-0005-0000-0000-00005C100000}"/>
    <cellStyle name="40% - Colore 3 4" xfId="4194" xr:uid="{00000000-0005-0000-0000-00005D100000}"/>
    <cellStyle name="40% - Colore 3 4 10" xfId="4195" xr:uid="{00000000-0005-0000-0000-00005E100000}"/>
    <cellStyle name="40% - Colore 3 4 11" xfId="4196" xr:uid="{00000000-0005-0000-0000-00005F100000}"/>
    <cellStyle name="40% - Colore 3 4 12" xfId="4197" xr:uid="{00000000-0005-0000-0000-000060100000}"/>
    <cellStyle name="40% - Colore 3 4 13" xfId="4198" xr:uid="{00000000-0005-0000-0000-000061100000}"/>
    <cellStyle name="40% - Colore 3 4 2" xfId="4199" xr:uid="{00000000-0005-0000-0000-000062100000}"/>
    <cellStyle name="40% - Colore 3 4 3" xfId="4200" xr:uid="{00000000-0005-0000-0000-000063100000}"/>
    <cellStyle name="40% - Colore 3 4 4" xfId="4201" xr:uid="{00000000-0005-0000-0000-000064100000}"/>
    <cellStyle name="40% - Colore 3 4 5" xfId="4202" xr:uid="{00000000-0005-0000-0000-000065100000}"/>
    <cellStyle name="40% - Colore 3 4 6" xfId="4203" xr:uid="{00000000-0005-0000-0000-000066100000}"/>
    <cellStyle name="40% - Colore 3 4 7" xfId="4204" xr:uid="{00000000-0005-0000-0000-000067100000}"/>
    <cellStyle name="40% - Colore 3 4 8" xfId="4205" xr:uid="{00000000-0005-0000-0000-000068100000}"/>
    <cellStyle name="40% - Colore 3 4 9" xfId="4206" xr:uid="{00000000-0005-0000-0000-000069100000}"/>
    <cellStyle name="40% - Colore 4 2" xfId="4207" xr:uid="{00000000-0005-0000-0000-00006A100000}"/>
    <cellStyle name="40% - Colore 4 2 10" xfId="4208" xr:uid="{00000000-0005-0000-0000-00006B100000}"/>
    <cellStyle name="40% - Colore 4 2 11" xfId="4209" xr:uid="{00000000-0005-0000-0000-00006C100000}"/>
    <cellStyle name="40% - Colore 4 2 12" xfId="4210" xr:uid="{00000000-0005-0000-0000-00006D100000}"/>
    <cellStyle name="40% - Colore 4 2 13" xfId="4211" xr:uid="{00000000-0005-0000-0000-00006E100000}"/>
    <cellStyle name="40% - Colore 4 2 2" xfId="4212" xr:uid="{00000000-0005-0000-0000-00006F100000}"/>
    <cellStyle name="40% - Colore 4 2 3" xfId="4213" xr:uid="{00000000-0005-0000-0000-000070100000}"/>
    <cellStyle name="40% - Colore 4 2 4" xfId="4214" xr:uid="{00000000-0005-0000-0000-000071100000}"/>
    <cellStyle name="40% - Colore 4 2 5" xfId="4215" xr:uid="{00000000-0005-0000-0000-000072100000}"/>
    <cellStyle name="40% - Colore 4 2 6" xfId="4216" xr:uid="{00000000-0005-0000-0000-000073100000}"/>
    <cellStyle name="40% - Colore 4 2 7" xfId="4217" xr:uid="{00000000-0005-0000-0000-000074100000}"/>
    <cellStyle name="40% - Colore 4 2 8" xfId="4218" xr:uid="{00000000-0005-0000-0000-000075100000}"/>
    <cellStyle name="40% - Colore 4 2 9" xfId="4219" xr:uid="{00000000-0005-0000-0000-000076100000}"/>
    <cellStyle name="40% - Colore 4 3" xfId="4220" xr:uid="{00000000-0005-0000-0000-000077100000}"/>
    <cellStyle name="40% - Colore 4 3 10" xfId="4221" xr:uid="{00000000-0005-0000-0000-000078100000}"/>
    <cellStyle name="40% - Colore 4 3 11" xfId="4222" xr:uid="{00000000-0005-0000-0000-000079100000}"/>
    <cellStyle name="40% - Colore 4 3 12" xfId="4223" xr:uid="{00000000-0005-0000-0000-00007A100000}"/>
    <cellStyle name="40% - Colore 4 3 13" xfId="4224" xr:uid="{00000000-0005-0000-0000-00007B100000}"/>
    <cellStyle name="40% - Colore 4 3 2" xfId="4225" xr:uid="{00000000-0005-0000-0000-00007C100000}"/>
    <cellStyle name="40% - Colore 4 3 3" xfId="4226" xr:uid="{00000000-0005-0000-0000-00007D100000}"/>
    <cellStyle name="40% - Colore 4 3 4" xfId="4227" xr:uid="{00000000-0005-0000-0000-00007E100000}"/>
    <cellStyle name="40% - Colore 4 3 5" xfId="4228" xr:uid="{00000000-0005-0000-0000-00007F100000}"/>
    <cellStyle name="40% - Colore 4 3 6" xfId="4229" xr:uid="{00000000-0005-0000-0000-000080100000}"/>
    <cellStyle name="40% - Colore 4 3 7" xfId="4230" xr:uid="{00000000-0005-0000-0000-000081100000}"/>
    <cellStyle name="40% - Colore 4 3 8" xfId="4231" xr:uid="{00000000-0005-0000-0000-000082100000}"/>
    <cellStyle name="40% - Colore 4 3 9" xfId="4232" xr:uid="{00000000-0005-0000-0000-000083100000}"/>
    <cellStyle name="40% - Colore 4 4" xfId="4233" xr:uid="{00000000-0005-0000-0000-000084100000}"/>
    <cellStyle name="40% - Colore 4 4 10" xfId="4234" xr:uid="{00000000-0005-0000-0000-000085100000}"/>
    <cellStyle name="40% - Colore 4 4 11" xfId="4235" xr:uid="{00000000-0005-0000-0000-000086100000}"/>
    <cellStyle name="40% - Colore 4 4 12" xfId="4236" xr:uid="{00000000-0005-0000-0000-000087100000}"/>
    <cellStyle name="40% - Colore 4 4 13" xfId="4237" xr:uid="{00000000-0005-0000-0000-000088100000}"/>
    <cellStyle name="40% - Colore 4 4 2" xfId="4238" xr:uid="{00000000-0005-0000-0000-000089100000}"/>
    <cellStyle name="40% - Colore 4 4 3" xfId="4239" xr:uid="{00000000-0005-0000-0000-00008A100000}"/>
    <cellStyle name="40% - Colore 4 4 4" xfId="4240" xr:uid="{00000000-0005-0000-0000-00008B100000}"/>
    <cellStyle name="40% - Colore 4 4 5" xfId="4241" xr:uid="{00000000-0005-0000-0000-00008C100000}"/>
    <cellStyle name="40% - Colore 4 4 6" xfId="4242" xr:uid="{00000000-0005-0000-0000-00008D100000}"/>
    <cellStyle name="40% - Colore 4 4 7" xfId="4243" xr:uid="{00000000-0005-0000-0000-00008E100000}"/>
    <cellStyle name="40% - Colore 4 4 8" xfId="4244" xr:uid="{00000000-0005-0000-0000-00008F100000}"/>
    <cellStyle name="40% - Colore 4 4 9" xfId="4245" xr:uid="{00000000-0005-0000-0000-000090100000}"/>
    <cellStyle name="40% - Colore 5 2" xfId="4246" xr:uid="{00000000-0005-0000-0000-000091100000}"/>
    <cellStyle name="40% - Colore 5 2 10" xfId="4247" xr:uid="{00000000-0005-0000-0000-000092100000}"/>
    <cellStyle name="40% - Colore 5 2 11" xfId="4248" xr:uid="{00000000-0005-0000-0000-000093100000}"/>
    <cellStyle name="40% - Colore 5 2 12" xfId="4249" xr:uid="{00000000-0005-0000-0000-000094100000}"/>
    <cellStyle name="40% - Colore 5 2 13" xfId="4250" xr:uid="{00000000-0005-0000-0000-000095100000}"/>
    <cellStyle name="40% - Colore 5 2 2" xfId="4251" xr:uid="{00000000-0005-0000-0000-000096100000}"/>
    <cellStyle name="40% - Colore 5 2 3" xfId="4252" xr:uid="{00000000-0005-0000-0000-000097100000}"/>
    <cellStyle name="40% - Colore 5 2 4" xfId="4253" xr:uid="{00000000-0005-0000-0000-000098100000}"/>
    <cellStyle name="40% - Colore 5 2 5" xfId="4254" xr:uid="{00000000-0005-0000-0000-000099100000}"/>
    <cellStyle name="40% - Colore 5 2 6" xfId="4255" xr:uid="{00000000-0005-0000-0000-00009A100000}"/>
    <cellStyle name="40% - Colore 5 2 7" xfId="4256" xr:uid="{00000000-0005-0000-0000-00009B100000}"/>
    <cellStyle name="40% - Colore 5 2 8" xfId="4257" xr:uid="{00000000-0005-0000-0000-00009C100000}"/>
    <cellStyle name="40% - Colore 5 2 9" xfId="4258" xr:uid="{00000000-0005-0000-0000-00009D100000}"/>
    <cellStyle name="40% - Colore 5 3" xfId="4259" xr:uid="{00000000-0005-0000-0000-00009E100000}"/>
    <cellStyle name="40% - Colore 5 3 10" xfId="4260" xr:uid="{00000000-0005-0000-0000-00009F100000}"/>
    <cellStyle name="40% - Colore 5 3 11" xfId="4261" xr:uid="{00000000-0005-0000-0000-0000A0100000}"/>
    <cellStyle name="40% - Colore 5 3 12" xfId="4262" xr:uid="{00000000-0005-0000-0000-0000A1100000}"/>
    <cellStyle name="40% - Colore 5 3 13" xfId="4263" xr:uid="{00000000-0005-0000-0000-0000A2100000}"/>
    <cellStyle name="40% - Colore 5 3 2" xfId="4264" xr:uid="{00000000-0005-0000-0000-0000A3100000}"/>
    <cellStyle name="40% - Colore 5 3 3" xfId="4265" xr:uid="{00000000-0005-0000-0000-0000A4100000}"/>
    <cellStyle name="40% - Colore 5 3 4" xfId="4266" xr:uid="{00000000-0005-0000-0000-0000A5100000}"/>
    <cellStyle name="40% - Colore 5 3 5" xfId="4267" xr:uid="{00000000-0005-0000-0000-0000A6100000}"/>
    <cellStyle name="40% - Colore 5 3 6" xfId="4268" xr:uid="{00000000-0005-0000-0000-0000A7100000}"/>
    <cellStyle name="40% - Colore 5 3 7" xfId="4269" xr:uid="{00000000-0005-0000-0000-0000A8100000}"/>
    <cellStyle name="40% - Colore 5 3 8" xfId="4270" xr:uid="{00000000-0005-0000-0000-0000A9100000}"/>
    <cellStyle name="40% - Colore 5 3 9" xfId="4271" xr:uid="{00000000-0005-0000-0000-0000AA100000}"/>
    <cellStyle name="40% - Colore 5 4" xfId="4272" xr:uid="{00000000-0005-0000-0000-0000AB100000}"/>
    <cellStyle name="40% - Colore 5 4 10" xfId="4273" xr:uid="{00000000-0005-0000-0000-0000AC100000}"/>
    <cellStyle name="40% - Colore 5 4 11" xfId="4274" xr:uid="{00000000-0005-0000-0000-0000AD100000}"/>
    <cellStyle name="40% - Colore 5 4 12" xfId="4275" xr:uid="{00000000-0005-0000-0000-0000AE100000}"/>
    <cellStyle name="40% - Colore 5 4 13" xfId="4276" xr:uid="{00000000-0005-0000-0000-0000AF100000}"/>
    <cellStyle name="40% - Colore 5 4 2" xfId="4277" xr:uid="{00000000-0005-0000-0000-0000B0100000}"/>
    <cellStyle name="40% - Colore 5 4 3" xfId="4278" xr:uid="{00000000-0005-0000-0000-0000B1100000}"/>
    <cellStyle name="40% - Colore 5 4 4" xfId="4279" xr:uid="{00000000-0005-0000-0000-0000B2100000}"/>
    <cellStyle name="40% - Colore 5 4 5" xfId="4280" xr:uid="{00000000-0005-0000-0000-0000B3100000}"/>
    <cellStyle name="40% - Colore 5 4 6" xfId="4281" xr:uid="{00000000-0005-0000-0000-0000B4100000}"/>
    <cellStyle name="40% - Colore 5 4 7" xfId="4282" xr:uid="{00000000-0005-0000-0000-0000B5100000}"/>
    <cellStyle name="40% - Colore 5 4 8" xfId="4283" xr:uid="{00000000-0005-0000-0000-0000B6100000}"/>
    <cellStyle name="40% - Colore 5 4 9" xfId="4284" xr:uid="{00000000-0005-0000-0000-0000B7100000}"/>
    <cellStyle name="40% - Colore 6 2" xfId="4285" xr:uid="{00000000-0005-0000-0000-0000B8100000}"/>
    <cellStyle name="40% - Colore 6 2 10" xfId="4286" xr:uid="{00000000-0005-0000-0000-0000B9100000}"/>
    <cellStyle name="40% - Colore 6 2 11" xfId="4287" xr:uid="{00000000-0005-0000-0000-0000BA100000}"/>
    <cellStyle name="40% - Colore 6 2 12" xfId="4288" xr:uid="{00000000-0005-0000-0000-0000BB100000}"/>
    <cellStyle name="40% - Colore 6 2 13" xfId="4289" xr:uid="{00000000-0005-0000-0000-0000BC100000}"/>
    <cellStyle name="40% - Colore 6 2 2" xfId="4290" xr:uid="{00000000-0005-0000-0000-0000BD100000}"/>
    <cellStyle name="40% - Colore 6 2 3" xfId="4291" xr:uid="{00000000-0005-0000-0000-0000BE100000}"/>
    <cellStyle name="40% - Colore 6 2 4" xfId="4292" xr:uid="{00000000-0005-0000-0000-0000BF100000}"/>
    <cellStyle name="40% - Colore 6 2 5" xfId="4293" xr:uid="{00000000-0005-0000-0000-0000C0100000}"/>
    <cellStyle name="40% - Colore 6 2 6" xfId="4294" xr:uid="{00000000-0005-0000-0000-0000C1100000}"/>
    <cellStyle name="40% - Colore 6 2 7" xfId="4295" xr:uid="{00000000-0005-0000-0000-0000C2100000}"/>
    <cellStyle name="40% - Colore 6 2 8" xfId="4296" xr:uid="{00000000-0005-0000-0000-0000C3100000}"/>
    <cellStyle name="40% - Colore 6 2 9" xfId="4297" xr:uid="{00000000-0005-0000-0000-0000C4100000}"/>
    <cellStyle name="40% - Colore 6 3" xfId="4298" xr:uid="{00000000-0005-0000-0000-0000C5100000}"/>
    <cellStyle name="40% - Colore 6 3 10" xfId="4299" xr:uid="{00000000-0005-0000-0000-0000C6100000}"/>
    <cellStyle name="40% - Colore 6 3 11" xfId="4300" xr:uid="{00000000-0005-0000-0000-0000C7100000}"/>
    <cellStyle name="40% - Colore 6 3 12" xfId="4301" xr:uid="{00000000-0005-0000-0000-0000C8100000}"/>
    <cellStyle name="40% - Colore 6 3 13" xfId="4302" xr:uid="{00000000-0005-0000-0000-0000C9100000}"/>
    <cellStyle name="40% - Colore 6 3 2" xfId="4303" xr:uid="{00000000-0005-0000-0000-0000CA100000}"/>
    <cellStyle name="40% - Colore 6 3 3" xfId="4304" xr:uid="{00000000-0005-0000-0000-0000CB100000}"/>
    <cellStyle name="40% - Colore 6 3 4" xfId="4305" xr:uid="{00000000-0005-0000-0000-0000CC100000}"/>
    <cellStyle name="40% - Colore 6 3 5" xfId="4306" xr:uid="{00000000-0005-0000-0000-0000CD100000}"/>
    <cellStyle name="40% - Colore 6 3 6" xfId="4307" xr:uid="{00000000-0005-0000-0000-0000CE100000}"/>
    <cellStyle name="40% - Colore 6 3 7" xfId="4308" xr:uid="{00000000-0005-0000-0000-0000CF100000}"/>
    <cellStyle name="40% - Colore 6 3 8" xfId="4309" xr:uid="{00000000-0005-0000-0000-0000D0100000}"/>
    <cellStyle name="40% - Colore 6 3 9" xfId="4310" xr:uid="{00000000-0005-0000-0000-0000D1100000}"/>
    <cellStyle name="40% - Colore 6 4" xfId="4311" xr:uid="{00000000-0005-0000-0000-0000D2100000}"/>
    <cellStyle name="40% - Colore 6 4 10" xfId="4312" xr:uid="{00000000-0005-0000-0000-0000D3100000}"/>
    <cellStyle name="40% - Colore 6 4 11" xfId="4313" xr:uid="{00000000-0005-0000-0000-0000D4100000}"/>
    <cellStyle name="40% - Colore 6 4 12" xfId="4314" xr:uid="{00000000-0005-0000-0000-0000D5100000}"/>
    <cellStyle name="40% - Colore 6 4 13" xfId="4315" xr:uid="{00000000-0005-0000-0000-0000D6100000}"/>
    <cellStyle name="40% - Colore 6 4 2" xfId="4316" xr:uid="{00000000-0005-0000-0000-0000D7100000}"/>
    <cellStyle name="40% - Colore 6 4 3" xfId="4317" xr:uid="{00000000-0005-0000-0000-0000D8100000}"/>
    <cellStyle name="40% - Colore 6 4 4" xfId="4318" xr:uid="{00000000-0005-0000-0000-0000D9100000}"/>
    <cellStyle name="40% - Colore 6 4 5" xfId="4319" xr:uid="{00000000-0005-0000-0000-0000DA100000}"/>
    <cellStyle name="40% - Colore 6 4 6" xfId="4320" xr:uid="{00000000-0005-0000-0000-0000DB100000}"/>
    <cellStyle name="40% - Colore 6 4 7" xfId="4321" xr:uid="{00000000-0005-0000-0000-0000DC100000}"/>
    <cellStyle name="40% - Colore 6 4 8" xfId="4322" xr:uid="{00000000-0005-0000-0000-0000DD100000}"/>
    <cellStyle name="40% - Colore 6 4 9" xfId="4323" xr:uid="{00000000-0005-0000-0000-0000DE100000}"/>
    <cellStyle name="60% - Accent1 10" xfId="4324" xr:uid="{00000000-0005-0000-0000-0000DF100000}"/>
    <cellStyle name="60% - Accent1 10 2" xfId="4325" xr:uid="{00000000-0005-0000-0000-0000E0100000}"/>
    <cellStyle name="60% - Accent1 10 2 2" xfId="4326" xr:uid="{00000000-0005-0000-0000-0000E1100000}"/>
    <cellStyle name="60% - Accent1 10 3" xfId="4327" xr:uid="{00000000-0005-0000-0000-0000E2100000}"/>
    <cellStyle name="60% - Accent1 10 4" xfId="4328" xr:uid="{00000000-0005-0000-0000-0000E3100000}"/>
    <cellStyle name="60% - Accent1 10 5" xfId="4329" xr:uid="{00000000-0005-0000-0000-0000E4100000}"/>
    <cellStyle name="60% - Accent1 10 6" xfId="4330" xr:uid="{00000000-0005-0000-0000-0000E5100000}"/>
    <cellStyle name="60% - Accent1 10 7" xfId="4331" xr:uid="{00000000-0005-0000-0000-0000E6100000}"/>
    <cellStyle name="60% - Accent1 11" xfId="4332" xr:uid="{00000000-0005-0000-0000-0000E7100000}"/>
    <cellStyle name="60% - Accent1 11 2" xfId="4333" xr:uid="{00000000-0005-0000-0000-0000E8100000}"/>
    <cellStyle name="60% - Accent1 11 2 2" xfId="4334" xr:uid="{00000000-0005-0000-0000-0000E9100000}"/>
    <cellStyle name="60% - Accent1 11 3" xfId="4335" xr:uid="{00000000-0005-0000-0000-0000EA100000}"/>
    <cellStyle name="60% - Accent1 11 4" xfId="4336" xr:uid="{00000000-0005-0000-0000-0000EB100000}"/>
    <cellStyle name="60% - Accent1 11 5" xfId="4337" xr:uid="{00000000-0005-0000-0000-0000EC100000}"/>
    <cellStyle name="60% - Accent1 11 6" xfId="4338" xr:uid="{00000000-0005-0000-0000-0000ED100000}"/>
    <cellStyle name="60% - Accent1 11 7" xfId="4339" xr:uid="{00000000-0005-0000-0000-0000EE100000}"/>
    <cellStyle name="60% - Accent1 12" xfId="4340" xr:uid="{00000000-0005-0000-0000-0000EF100000}"/>
    <cellStyle name="60% - Accent1 12 2" xfId="4341" xr:uid="{00000000-0005-0000-0000-0000F0100000}"/>
    <cellStyle name="60% - Accent1 12 2 2" xfId="4342" xr:uid="{00000000-0005-0000-0000-0000F1100000}"/>
    <cellStyle name="60% - Accent1 12 3" xfId="4343" xr:uid="{00000000-0005-0000-0000-0000F2100000}"/>
    <cellStyle name="60% - Accent1 12 4" xfId="4344" xr:uid="{00000000-0005-0000-0000-0000F3100000}"/>
    <cellStyle name="60% - Accent1 12 5" xfId="4345" xr:uid="{00000000-0005-0000-0000-0000F4100000}"/>
    <cellStyle name="60% - Accent1 12 6" xfId="4346" xr:uid="{00000000-0005-0000-0000-0000F5100000}"/>
    <cellStyle name="60% - Accent1 12 7" xfId="4347" xr:uid="{00000000-0005-0000-0000-0000F6100000}"/>
    <cellStyle name="60% - Accent1 13" xfId="4348" xr:uid="{00000000-0005-0000-0000-0000F7100000}"/>
    <cellStyle name="60% - Accent1 13 2" xfId="4349" xr:uid="{00000000-0005-0000-0000-0000F8100000}"/>
    <cellStyle name="60% - Accent1 13 2 2" xfId="4350" xr:uid="{00000000-0005-0000-0000-0000F9100000}"/>
    <cellStyle name="60% - Accent1 13 3" xfId="4351" xr:uid="{00000000-0005-0000-0000-0000FA100000}"/>
    <cellStyle name="60% - Accent1 13 4" xfId="4352" xr:uid="{00000000-0005-0000-0000-0000FB100000}"/>
    <cellStyle name="60% - Accent1 13 5" xfId="4353" xr:uid="{00000000-0005-0000-0000-0000FC100000}"/>
    <cellStyle name="60% - Accent1 13 6" xfId="4354" xr:uid="{00000000-0005-0000-0000-0000FD100000}"/>
    <cellStyle name="60% - Accent1 13 7" xfId="4355" xr:uid="{00000000-0005-0000-0000-0000FE100000}"/>
    <cellStyle name="60% - Accent1 14" xfId="4356" xr:uid="{00000000-0005-0000-0000-0000FF100000}"/>
    <cellStyle name="60% - Accent1 14 2" xfId="4357" xr:uid="{00000000-0005-0000-0000-000000110000}"/>
    <cellStyle name="60% - Accent1 14 2 2" xfId="4358" xr:uid="{00000000-0005-0000-0000-000001110000}"/>
    <cellStyle name="60% - Accent1 14 3" xfId="4359" xr:uid="{00000000-0005-0000-0000-000002110000}"/>
    <cellStyle name="60% - Accent1 14 4" xfId="4360" xr:uid="{00000000-0005-0000-0000-000003110000}"/>
    <cellStyle name="60% - Accent1 14 5" xfId="4361" xr:uid="{00000000-0005-0000-0000-000004110000}"/>
    <cellStyle name="60% - Accent1 14 6" xfId="4362" xr:uid="{00000000-0005-0000-0000-000005110000}"/>
    <cellStyle name="60% - Accent1 14 7" xfId="4363" xr:uid="{00000000-0005-0000-0000-000006110000}"/>
    <cellStyle name="60% - Accent1 15" xfId="4364" xr:uid="{00000000-0005-0000-0000-000007110000}"/>
    <cellStyle name="60% - Accent1 15 2" xfId="4365" xr:uid="{00000000-0005-0000-0000-000008110000}"/>
    <cellStyle name="60% - Accent1 15 2 2" xfId="4366" xr:uid="{00000000-0005-0000-0000-000009110000}"/>
    <cellStyle name="60% - Accent1 15 3" xfId="4367" xr:uid="{00000000-0005-0000-0000-00000A110000}"/>
    <cellStyle name="60% - Accent1 15 4" xfId="4368" xr:uid="{00000000-0005-0000-0000-00000B110000}"/>
    <cellStyle name="60% - Accent1 15 5" xfId="4369" xr:uid="{00000000-0005-0000-0000-00000C110000}"/>
    <cellStyle name="60% - Accent1 15 6" xfId="4370" xr:uid="{00000000-0005-0000-0000-00000D110000}"/>
    <cellStyle name="60% - Accent1 15 7" xfId="4371" xr:uid="{00000000-0005-0000-0000-00000E110000}"/>
    <cellStyle name="60% - Accent1 16" xfId="4372" xr:uid="{00000000-0005-0000-0000-00000F110000}"/>
    <cellStyle name="60% - Accent1 16 2" xfId="4373" xr:uid="{00000000-0005-0000-0000-000010110000}"/>
    <cellStyle name="60% - Accent1 16 2 2" xfId="4374" xr:uid="{00000000-0005-0000-0000-000011110000}"/>
    <cellStyle name="60% - Accent1 16 3" xfId="4375" xr:uid="{00000000-0005-0000-0000-000012110000}"/>
    <cellStyle name="60% - Accent1 16 4" xfId="4376" xr:uid="{00000000-0005-0000-0000-000013110000}"/>
    <cellStyle name="60% - Accent1 16 5" xfId="4377" xr:uid="{00000000-0005-0000-0000-000014110000}"/>
    <cellStyle name="60% - Accent1 16 6" xfId="4378" xr:uid="{00000000-0005-0000-0000-000015110000}"/>
    <cellStyle name="60% - Accent1 16 7" xfId="4379" xr:uid="{00000000-0005-0000-0000-000016110000}"/>
    <cellStyle name="60% - Accent1 17" xfId="4380" xr:uid="{00000000-0005-0000-0000-000017110000}"/>
    <cellStyle name="60% - Accent1 17 2" xfId="4381" xr:uid="{00000000-0005-0000-0000-000018110000}"/>
    <cellStyle name="60% - Accent1 17 2 2" xfId="4382" xr:uid="{00000000-0005-0000-0000-000019110000}"/>
    <cellStyle name="60% - Accent1 17 3" xfId="4383" xr:uid="{00000000-0005-0000-0000-00001A110000}"/>
    <cellStyle name="60% - Accent1 17 4" xfId="4384" xr:uid="{00000000-0005-0000-0000-00001B110000}"/>
    <cellStyle name="60% - Accent1 17 5" xfId="4385" xr:uid="{00000000-0005-0000-0000-00001C110000}"/>
    <cellStyle name="60% - Accent1 17 6" xfId="4386" xr:uid="{00000000-0005-0000-0000-00001D110000}"/>
    <cellStyle name="60% - Accent1 17 7" xfId="4387" xr:uid="{00000000-0005-0000-0000-00001E110000}"/>
    <cellStyle name="60% - Accent1 18" xfId="4388" xr:uid="{00000000-0005-0000-0000-00001F110000}"/>
    <cellStyle name="60% - Accent1 18 2" xfId="4389" xr:uid="{00000000-0005-0000-0000-000020110000}"/>
    <cellStyle name="60% - Accent1 18 2 2" xfId="4390" xr:uid="{00000000-0005-0000-0000-000021110000}"/>
    <cellStyle name="60% - Accent1 18 3" xfId="4391" xr:uid="{00000000-0005-0000-0000-000022110000}"/>
    <cellStyle name="60% - Accent1 18 4" xfId="4392" xr:uid="{00000000-0005-0000-0000-000023110000}"/>
    <cellStyle name="60% - Accent1 18 5" xfId="4393" xr:uid="{00000000-0005-0000-0000-000024110000}"/>
    <cellStyle name="60% - Accent1 18 6" xfId="4394" xr:uid="{00000000-0005-0000-0000-000025110000}"/>
    <cellStyle name="60% - Accent1 18 7" xfId="4395" xr:uid="{00000000-0005-0000-0000-000026110000}"/>
    <cellStyle name="60% - Accent1 19" xfId="4396" xr:uid="{00000000-0005-0000-0000-000027110000}"/>
    <cellStyle name="60% - Accent1 19 2" xfId="4397" xr:uid="{00000000-0005-0000-0000-000028110000}"/>
    <cellStyle name="60% - Accent1 19 2 2" xfId="4398" xr:uid="{00000000-0005-0000-0000-000029110000}"/>
    <cellStyle name="60% - Accent1 19 3" xfId="4399" xr:uid="{00000000-0005-0000-0000-00002A110000}"/>
    <cellStyle name="60% - Accent1 19 4" xfId="4400" xr:uid="{00000000-0005-0000-0000-00002B110000}"/>
    <cellStyle name="60% - Accent1 19 5" xfId="4401" xr:uid="{00000000-0005-0000-0000-00002C110000}"/>
    <cellStyle name="60% - Accent1 19 6" xfId="4402" xr:uid="{00000000-0005-0000-0000-00002D110000}"/>
    <cellStyle name="60% - Accent1 19 7" xfId="4403" xr:uid="{00000000-0005-0000-0000-00002E110000}"/>
    <cellStyle name="60% - Accent1 2" xfId="4404" xr:uid="{00000000-0005-0000-0000-00002F110000}"/>
    <cellStyle name="60% - Accent1 2 2" xfId="4405" xr:uid="{00000000-0005-0000-0000-000030110000}"/>
    <cellStyle name="60% - Accent1 2 2 2" xfId="4406" xr:uid="{00000000-0005-0000-0000-000031110000}"/>
    <cellStyle name="60% - Accent1 2 3" xfId="4407" xr:uid="{00000000-0005-0000-0000-000032110000}"/>
    <cellStyle name="60% - Accent1 2 4" xfId="4408" xr:uid="{00000000-0005-0000-0000-000033110000}"/>
    <cellStyle name="60% - Accent1 2 5" xfId="4409" xr:uid="{00000000-0005-0000-0000-000034110000}"/>
    <cellStyle name="60% - Accent1 2 6" xfId="4410" xr:uid="{00000000-0005-0000-0000-000035110000}"/>
    <cellStyle name="60% - Accent1 2 7" xfId="4411" xr:uid="{00000000-0005-0000-0000-000036110000}"/>
    <cellStyle name="60% - Accent1 20" xfId="4412" xr:uid="{00000000-0005-0000-0000-000037110000}"/>
    <cellStyle name="60% - Accent1 20 2" xfId="4413" xr:uid="{00000000-0005-0000-0000-000038110000}"/>
    <cellStyle name="60% - Accent1 20 2 2" xfId="4414" xr:uid="{00000000-0005-0000-0000-000039110000}"/>
    <cellStyle name="60% - Accent1 20 3" xfId="4415" xr:uid="{00000000-0005-0000-0000-00003A110000}"/>
    <cellStyle name="60% - Accent1 20 4" xfId="4416" xr:uid="{00000000-0005-0000-0000-00003B110000}"/>
    <cellStyle name="60% - Accent1 20 5" xfId="4417" xr:uid="{00000000-0005-0000-0000-00003C110000}"/>
    <cellStyle name="60% - Accent1 20 6" xfId="4418" xr:uid="{00000000-0005-0000-0000-00003D110000}"/>
    <cellStyle name="60% - Accent1 20 7" xfId="4419" xr:uid="{00000000-0005-0000-0000-00003E110000}"/>
    <cellStyle name="60% - Accent1 21" xfId="4420" xr:uid="{00000000-0005-0000-0000-00003F110000}"/>
    <cellStyle name="60% - Accent1 21 2" xfId="4421" xr:uid="{00000000-0005-0000-0000-000040110000}"/>
    <cellStyle name="60% - Accent1 21 2 2" xfId="4422" xr:uid="{00000000-0005-0000-0000-000041110000}"/>
    <cellStyle name="60% - Accent1 21 3" xfId="4423" xr:uid="{00000000-0005-0000-0000-000042110000}"/>
    <cellStyle name="60% - Accent1 21 4" xfId="4424" xr:uid="{00000000-0005-0000-0000-000043110000}"/>
    <cellStyle name="60% - Accent1 21 5" xfId="4425" xr:uid="{00000000-0005-0000-0000-000044110000}"/>
    <cellStyle name="60% - Accent1 21 6" xfId="4426" xr:uid="{00000000-0005-0000-0000-000045110000}"/>
    <cellStyle name="60% - Accent1 21 7" xfId="4427" xr:uid="{00000000-0005-0000-0000-000046110000}"/>
    <cellStyle name="60% - Accent1 22" xfId="4428" xr:uid="{00000000-0005-0000-0000-000047110000}"/>
    <cellStyle name="60% - Accent1 22 2" xfId="4429" xr:uid="{00000000-0005-0000-0000-000048110000}"/>
    <cellStyle name="60% - Accent1 22 2 2" xfId="4430" xr:uid="{00000000-0005-0000-0000-000049110000}"/>
    <cellStyle name="60% - Accent1 22 3" xfId="4431" xr:uid="{00000000-0005-0000-0000-00004A110000}"/>
    <cellStyle name="60% - Accent1 22 4" xfId="4432" xr:uid="{00000000-0005-0000-0000-00004B110000}"/>
    <cellStyle name="60% - Accent1 22 5" xfId="4433" xr:uid="{00000000-0005-0000-0000-00004C110000}"/>
    <cellStyle name="60% - Accent1 22 6" xfId="4434" xr:uid="{00000000-0005-0000-0000-00004D110000}"/>
    <cellStyle name="60% - Accent1 22 7" xfId="4435" xr:uid="{00000000-0005-0000-0000-00004E110000}"/>
    <cellStyle name="60% - Accent1 23" xfId="4436" xr:uid="{00000000-0005-0000-0000-00004F110000}"/>
    <cellStyle name="60% - Accent1 23 2" xfId="4437" xr:uid="{00000000-0005-0000-0000-000050110000}"/>
    <cellStyle name="60% - Accent1 23 2 2" xfId="4438" xr:uid="{00000000-0005-0000-0000-000051110000}"/>
    <cellStyle name="60% - Accent1 23 3" xfId="4439" xr:uid="{00000000-0005-0000-0000-000052110000}"/>
    <cellStyle name="60% - Accent1 23 4" xfId="4440" xr:uid="{00000000-0005-0000-0000-000053110000}"/>
    <cellStyle name="60% - Accent1 23 5" xfId="4441" xr:uid="{00000000-0005-0000-0000-000054110000}"/>
    <cellStyle name="60% - Accent1 23 6" xfId="4442" xr:uid="{00000000-0005-0000-0000-000055110000}"/>
    <cellStyle name="60% - Accent1 23 7" xfId="4443" xr:uid="{00000000-0005-0000-0000-000056110000}"/>
    <cellStyle name="60% - Accent1 24" xfId="4444" xr:uid="{00000000-0005-0000-0000-000057110000}"/>
    <cellStyle name="60% - Accent1 24 2" xfId="4445" xr:uid="{00000000-0005-0000-0000-000058110000}"/>
    <cellStyle name="60% - Accent1 24 2 2" xfId="4446" xr:uid="{00000000-0005-0000-0000-000059110000}"/>
    <cellStyle name="60% - Accent1 24 3" xfId="4447" xr:uid="{00000000-0005-0000-0000-00005A110000}"/>
    <cellStyle name="60% - Accent1 24 4" xfId="4448" xr:uid="{00000000-0005-0000-0000-00005B110000}"/>
    <cellStyle name="60% - Accent1 24 5" xfId="4449" xr:uid="{00000000-0005-0000-0000-00005C110000}"/>
    <cellStyle name="60% - Accent1 24 6" xfId="4450" xr:uid="{00000000-0005-0000-0000-00005D110000}"/>
    <cellStyle name="60% - Accent1 24 7" xfId="4451" xr:uid="{00000000-0005-0000-0000-00005E110000}"/>
    <cellStyle name="60% - Accent1 25" xfId="4452" xr:uid="{00000000-0005-0000-0000-00005F110000}"/>
    <cellStyle name="60% - Accent1 25 2" xfId="4453" xr:uid="{00000000-0005-0000-0000-000060110000}"/>
    <cellStyle name="60% - Accent1 25 2 2" xfId="4454" xr:uid="{00000000-0005-0000-0000-000061110000}"/>
    <cellStyle name="60% - Accent1 25 3" xfId="4455" xr:uid="{00000000-0005-0000-0000-000062110000}"/>
    <cellStyle name="60% - Accent1 25 4" xfId="4456" xr:uid="{00000000-0005-0000-0000-000063110000}"/>
    <cellStyle name="60% - Accent1 25 5" xfId="4457" xr:uid="{00000000-0005-0000-0000-000064110000}"/>
    <cellStyle name="60% - Accent1 25 6" xfId="4458" xr:uid="{00000000-0005-0000-0000-000065110000}"/>
    <cellStyle name="60% - Accent1 25 7" xfId="4459" xr:uid="{00000000-0005-0000-0000-000066110000}"/>
    <cellStyle name="60% - Accent1 26" xfId="4460" xr:uid="{00000000-0005-0000-0000-000067110000}"/>
    <cellStyle name="60% - Accent1 26 2" xfId="4461" xr:uid="{00000000-0005-0000-0000-000068110000}"/>
    <cellStyle name="60% - Accent1 26 2 2" xfId="4462" xr:uid="{00000000-0005-0000-0000-000069110000}"/>
    <cellStyle name="60% - Accent1 26 3" xfId="4463" xr:uid="{00000000-0005-0000-0000-00006A110000}"/>
    <cellStyle name="60% - Accent1 26 4" xfId="4464" xr:uid="{00000000-0005-0000-0000-00006B110000}"/>
    <cellStyle name="60% - Accent1 26 5" xfId="4465" xr:uid="{00000000-0005-0000-0000-00006C110000}"/>
    <cellStyle name="60% - Accent1 26 6" xfId="4466" xr:uid="{00000000-0005-0000-0000-00006D110000}"/>
    <cellStyle name="60% - Accent1 26 7" xfId="4467" xr:uid="{00000000-0005-0000-0000-00006E110000}"/>
    <cellStyle name="60% - Accent1 27" xfId="4468" xr:uid="{00000000-0005-0000-0000-00006F110000}"/>
    <cellStyle name="60% - Accent1 27 2" xfId="4469" xr:uid="{00000000-0005-0000-0000-000070110000}"/>
    <cellStyle name="60% - Accent1 27 2 2" xfId="4470" xr:uid="{00000000-0005-0000-0000-000071110000}"/>
    <cellStyle name="60% - Accent1 27 3" xfId="4471" xr:uid="{00000000-0005-0000-0000-000072110000}"/>
    <cellStyle name="60% - Accent1 27 4" xfId="4472" xr:uid="{00000000-0005-0000-0000-000073110000}"/>
    <cellStyle name="60% - Accent1 27 5" xfId="4473" xr:uid="{00000000-0005-0000-0000-000074110000}"/>
    <cellStyle name="60% - Accent1 27 6" xfId="4474" xr:uid="{00000000-0005-0000-0000-000075110000}"/>
    <cellStyle name="60% - Accent1 27 7" xfId="4475" xr:uid="{00000000-0005-0000-0000-000076110000}"/>
    <cellStyle name="60% - Accent1 28" xfId="4476" xr:uid="{00000000-0005-0000-0000-000077110000}"/>
    <cellStyle name="60% - Accent1 28 2" xfId="4477" xr:uid="{00000000-0005-0000-0000-000078110000}"/>
    <cellStyle name="60% - Accent1 28 2 2" xfId="4478" xr:uid="{00000000-0005-0000-0000-000079110000}"/>
    <cellStyle name="60% - Accent1 28 3" xfId="4479" xr:uid="{00000000-0005-0000-0000-00007A110000}"/>
    <cellStyle name="60% - Accent1 28 4" xfId="4480" xr:uid="{00000000-0005-0000-0000-00007B110000}"/>
    <cellStyle name="60% - Accent1 28 5" xfId="4481" xr:uid="{00000000-0005-0000-0000-00007C110000}"/>
    <cellStyle name="60% - Accent1 28 6" xfId="4482" xr:uid="{00000000-0005-0000-0000-00007D110000}"/>
    <cellStyle name="60% - Accent1 28 7" xfId="4483" xr:uid="{00000000-0005-0000-0000-00007E110000}"/>
    <cellStyle name="60% - Accent1 29" xfId="4484" xr:uid="{00000000-0005-0000-0000-00007F110000}"/>
    <cellStyle name="60% - Accent1 29 2" xfId="4485" xr:uid="{00000000-0005-0000-0000-000080110000}"/>
    <cellStyle name="60% - Accent1 29 2 2" xfId="4486" xr:uid="{00000000-0005-0000-0000-000081110000}"/>
    <cellStyle name="60% - Accent1 29 3" xfId="4487" xr:uid="{00000000-0005-0000-0000-000082110000}"/>
    <cellStyle name="60% - Accent1 29 4" xfId="4488" xr:uid="{00000000-0005-0000-0000-000083110000}"/>
    <cellStyle name="60% - Accent1 29 5" xfId="4489" xr:uid="{00000000-0005-0000-0000-000084110000}"/>
    <cellStyle name="60% - Accent1 29 6" xfId="4490" xr:uid="{00000000-0005-0000-0000-000085110000}"/>
    <cellStyle name="60% - Accent1 29 7" xfId="4491" xr:uid="{00000000-0005-0000-0000-000086110000}"/>
    <cellStyle name="60% - Accent1 3" xfId="4492" xr:uid="{00000000-0005-0000-0000-000087110000}"/>
    <cellStyle name="60% - Accent1 3 2" xfId="4493" xr:uid="{00000000-0005-0000-0000-000088110000}"/>
    <cellStyle name="60% - Accent1 3 2 2" xfId="4494" xr:uid="{00000000-0005-0000-0000-000089110000}"/>
    <cellStyle name="60% - Accent1 3 3" xfId="4495" xr:uid="{00000000-0005-0000-0000-00008A110000}"/>
    <cellStyle name="60% - Accent1 3 4" xfId="4496" xr:uid="{00000000-0005-0000-0000-00008B110000}"/>
    <cellStyle name="60% - Accent1 3 5" xfId="4497" xr:uid="{00000000-0005-0000-0000-00008C110000}"/>
    <cellStyle name="60% - Accent1 3 6" xfId="4498" xr:uid="{00000000-0005-0000-0000-00008D110000}"/>
    <cellStyle name="60% - Accent1 3 7" xfId="4499" xr:uid="{00000000-0005-0000-0000-00008E110000}"/>
    <cellStyle name="60% - Accent1 30" xfId="4500" xr:uid="{00000000-0005-0000-0000-00008F110000}"/>
    <cellStyle name="60% - Accent1 30 2" xfId="4501" xr:uid="{00000000-0005-0000-0000-000090110000}"/>
    <cellStyle name="60% - Accent1 30 2 2" xfId="4502" xr:uid="{00000000-0005-0000-0000-000091110000}"/>
    <cellStyle name="60% - Accent1 30 3" xfId="4503" xr:uid="{00000000-0005-0000-0000-000092110000}"/>
    <cellStyle name="60% - Accent1 30 4" xfId="4504" xr:uid="{00000000-0005-0000-0000-000093110000}"/>
    <cellStyle name="60% - Accent1 30 5" xfId="4505" xr:uid="{00000000-0005-0000-0000-000094110000}"/>
    <cellStyle name="60% - Accent1 30 6" xfId="4506" xr:uid="{00000000-0005-0000-0000-000095110000}"/>
    <cellStyle name="60% - Accent1 30 7" xfId="4507" xr:uid="{00000000-0005-0000-0000-000096110000}"/>
    <cellStyle name="60% - Accent1 31" xfId="4508" xr:uid="{00000000-0005-0000-0000-000097110000}"/>
    <cellStyle name="60% - Accent1 31 2" xfId="4509" xr:uid="{00000000-0005-0000-0000-000098110000}"/>
    <cellStyle name="60% - Accent1 31 2 2" xfId="4510" xr:uid="{00000000-0005-0000-0000-000099110000}"/>
    <cellStyle name="60% - Accent1 31 3" xfId="4511" xr:uid="{00000000-0005-0000-0000-00009A110000}"/>
    <cellStyle name="60% - Accent1 31 4" xfId="4512" xr:uid="{00000000-0005-0000-0000-00009B110000}"/>
    <cellStyle name="60% - Accent1 31 5" xfId="4513" xr:uid="{00000000-0005-0000-0000-00009C110000}"/>
    <cellStyle name="60% - Accent1 31 6" xfId="4514" xr:uid="{00000000-0005-0000-0000-00009D110000}"/>
    <cellStyle name="60% - Accent1 31 7" xfId="4515" xr:uid="{00000000-0005-0000-0000-00009E110000}"/>
    <cellStyle name="60% - Accent1 32" xfId="4516" xr:uid="{00000000-0005-0000-0000-00009F110000}"/>
    <cellStyle name="60% - Accent1 32 2" xfId="4517" xr:uid="{00000000-0005-0000-0000-0000A0110000}"/>
    <cellStyle name="60% - Accent1 32 2 2" xfId="4518" xr:uid="{00000000-0005-0000-0000-0000A1110000}"/>
    <cellStyle name="60% - Accent1 32 3" xfId="4519" xr:uid="{00000000-0005-0000-0000-0000A2110000}"/>
    <cellStyle name="60% - Accent1 32 4" xfId="4520" xr:uid="{00000000-0005-0000-0000-0000A3110000}"/>
    <cellStyle name="60% - Accent1 32 5" xfId="4521" xr:uid="{00000000-0005-0000-0000-0000A4110000}"/>
    <cellStyle name="60% - Accent1 32 6" xfId="4522" xr:uid="{00000000-0005-0000-0000-0000A5110000}"/>
    <cellStyle name="60% - Accent1 32 7" xfId="4523" xr:uid="{00000000-0005-0000-0000-0000A6110000}"/>
    <cellStyle name="60% - Accent1 33" xfId="4524" xr:uid="{00000000-0005-0000-0000-0000A7110000}"/>
    <cellStyle name="60% - Accent1 33 2" xfId="4525" xr:uid="{00000000-0005-0000-0000-0000A8110000}"/>
    <cellStyle name="60% - Accent1 33 2 2" xfId="4526" xr:uid="{00000000-0005-0000-0000-0000A9110000}"/>
    <cellStyle name="60% - Accent1 33 3" xfId="4527" xr:uid="{00000000-0005-0000-0000-0000AA110000}"/>
    <cellStyle name="60% - Accent1 33 4" xfId="4528" xr:uid="{00000000-0005-0000-0000-0000AB110000}"/>
    <cellStyle name="60% - Accent1 33 5" xfId="4529" xr:uid="{00000000-0005-0000-0000-0000AC110000}"/>
    <cellStyle name="60% - Accent1 33 6" xfId="4530" xr:uid="{00000000-0005-0000-0000-0000AD110000}"/>
    <cellStyle name="60% - Accent1 33 7" xfId="4531" xr:uid="{00000000-0005-0000-0000-0000AE110000}"/>
    <cellStyle name="60% - Accent1 34" xfId="4532" xr:uid="{00000000-0005-0000-0000-0000AF110000}"/>
    <cellStyle name="60% - Accent1 34 2" xfId="4533" xr:uid="{00000000-0005-0000-0000-0000B0110000}"/>
    <cellStyle name="60% - Accent1 34 2 2" xfId="4534" xr:uid="{00000000-0005-0000-0000-0000B1110000}"/>
    <cellStyle name="60% - Accent1 34 3" xfId="4535" xr:uid="{00000000-0005-0000-0000-0000B2110000}"/>
    <cellStyle name="60% - Accent1 34 4" xfId="4536" xr:uid="{00000000-0005-0000-0000-0000B3110000}"/>
    <cellStyle name="60% - Accent1 34 5" xfId="4537" xr:uid="{00000000-0005-0000-0000-0000B4110000}"/>
    <cellStyle name="60% - Accent1 34 6" xfId="4538" xr:uid="{00000000-0005-0000-0000-0000B5110000}"/>
    <cellStyle name="60% - Accent1 34 7" xfId="4539" xr:uid="{00000000-0005-0000-0000-0000B6110000}"/>
    <cellStyle name="60% - Accent1 35" xfId="4540" xr:uid="{00000000-0005-0000-0000-0000B7110000}"/>
    <cellStyle name="60% - Accent1 35 2" xfId="4541" xr:uid="{00000000-0005-0000-0000-0000B8110000}"/>
    <cellStyle name="60% - Accent1 35 2 2" xfId="4542" xr:uid="{00000000-0005-0000-0000-0000B9110000}"/>
    <cellStyle name="60% - Accent1 35 3" xfId="4543" xr:uid="{00000000-0005-0000-0000-0000BA110000}"/>
    <cellStyle name="60% - Accent1 35 4" xfId="4544" xr:uid="{00000000-0005-0000-0000-0000BB110000}"/>
    <cellStyle name="60% - Accent1 35 5" xfId="4545" xr:uid="{00000000-0005-0000-0000-0000BC110000}"/>
    <cellStyle name="60% - Accent1 35 6" xfId="4546" xr:uid="{00000000-0005-0000-0000-0000BD110000}"/>
    <cellStyle name="60% - Accent1 35 7" xfId="4547" xr:uid="{00000000-0005-0000-0000-0000BE110000}"/>
    <cellStyle name="60% - Accent1 36" xfId="4548" xr:uid="{00000000-0005-0000-0000-0000BF110000}"/>
    <cellStyle name="60% - Accent1 36 2" xfId="4549" xr:uid="{00000000-0005-0000-0000-0000C0110000}"/>
    <cellStyle name="60% - Accent1 36 2 2" xfId="4550" xr:uid="{00000000-0005-0000-0000-0000C1110000}"/>
    <cellStyle name="60% - Accent1 36 3" xfId="4551" xr:uid="{00000000-0005-0000-0000-0000C2110000}"/>
    <cellStyle name="60% - Accent1 36 4" xfId="4552" xr:uid="{00000000-0005-0000-0000-0000C3110000}"/>
    <cellStyle name="60% - Accent1 36 5" xfId="4553" xr:uid="{00000000-0005-0000-0000-0000C4110000}"/>
    <cellStyle name="60% - Accent1 36 6" xfId="4554" xr:uid="{00000000-0005-0000-0000-0000C5110000}"/>
    <cellStyle name="60% - Accent1 36 7" xfId="4555" xr:uid="{00000000-0005-0000-0000-0000C6110000}"/>
    <cellStyle name="60% - Accent1 37" xfId="4556" xr:uid="{00000000-0005-0000-0000-0000C7110000}"/>
    <cellStyle name="60% - Accent1 37 2" xfId="4557" xr:uid="{00000000-0005-0000-0000-0000C8110000}"/>
    <cellStyle name="60% - Accent1 37 3" xfId="4558" xr:uid="{00000000-0005-0000-0000-0000C9110000}"/>
    <cellStyle name="60% - Accent1 38" xfId="4559" xr:uid="{00000000-0005-0000-0000-0000CA110000}"/>
    <cellStyle name="60% - Accent1 39" xfId="4560" xr:uid="{00000000-0005-0000-0000-0000CB110000}"/>
    <cellStyle name="60% - Accent1 4" xfId="4561" xr:uid="{00000000-0005-0000-0000-0000CC110000}"/>
    <cellStyle name="60% - Accent1 4 2" xfId="4562" xr:uid="{00000000-0005-0000-0000-0000CD110000}"/>
    <cellStyle name="60% - Accent1 4 2 2" xfId="4563" xr:uid="{00000000-0005-0000-0000-0000CE110000}"/>
    <cellStyle name="60% - Accent1 4 3" xfId="4564" xr:uid="{00000000-0005-0000-0000-0000CF110000}"/>
    <cellStyle name="60% - Accent1 4 4" xfId="4565" xr:uid="{00000000-0005-0000-0000-0000D0110000}"/>
    <cellStyle name="60% - Accent1 4 5" xfId="4566" xr:uid="{00000000-0005-0000-0000-0000D1110000}"/>
    <cellStyle name="60% - Accent1 4 6" xfId="4567" xr:uid="{00000000-0005-0000-0000-0000D2110000}"/>
    <cellStyle name="60% - Accent1 4 7" xfId="4568" xr:uid="{00000000-0005-0000-0000-0000D3110000}"/>
    <cellStyle name="60% - Accent1 40" xfId="4569" xr:uid="{00000000-0005-0000-0000-0000D4110000}"/>
    <cellStyle name="60% - Accent1 41" xfId="4570" xr:uid="{00000000-0005-0000-0000-0000D5110000}"/>
    <cellStyle name="60% - Accent1 42" xfId="4571" xr:uid="{00000000-0005-0000-0000-0000D6110000}"/>
    <cellStyle name="60% - Accent1 43" xfId="4572" xr:uid="{00000000-0005-0000-0000-0000D7110000}"/>
    <cellStyle name="60% - Accent1 44" xfId="4573" xr:uid="{00000000-0005-0000-0000-0000D8110000}"/>
    <cellStyle name="60% - Accent1 45" xfId="4574" xr:uid="{00000000-0005-0000-0000-0000D9110000}"/>
    <cellStyle name="60% - Accent1 46" xfId="4575" xr:uid="{00000000-0005-0000-0000-0000DA110000}"/>
    <cellStyle name="60% - Accent1 47" xfId="4576" xr:uid="{00000000-0005-0000-0000-0000DB110000}"/>
    <cellStyle name="60% - Accent1 48" xfId="4577" xr:uid="{00000000-0005-0000-0000-0000DC110000}"/>
    <cellStyle name="60% - Accent1 49" xfId="4578" xr:uid="{00000000-0005-0000-0000-0000DD110000}"/>
    <cellStyle name="60% - Accent1 5" xfId="4579" xr:uid="{00000000-0005-0000-0000-0000DE110000}"/>
    <cellStyle name="60% - Accent1 5 2" xfId="4580" xr:uid="{00000000-0005-0000-0000-0000DF110000}"/>
    <cellStyle name="60% - Accent1 5 2 2" xfId="4581" xr:uid="{00000000-0005-0000-0000-0000E0110000}"/>
    <cellStyle name="60% - Accent1 5 3" xfId="4582" xr:uid="{00000000-0005-0000-0000-0000E1110000}"/>
    <cellStyle name="60% - Accent1 5 4" xfId="4583" xr:uid="{00000000-0005-0000-0000-0000E2110000}"/>
    <cellStyle name="60% - Accent1 5 5" xfId="4584" xr:uid="{00000000-0005-0000-0000-0000E3110000}"/>
    <cellStyle name="60% - Accent1 5 6" xfId="4585" xr:uid="{00000000-0005-0000-0000-0000E4110000}"/>
    <cellStyle name="60% - Accent1 5 7" xfId="4586" xr:uid="{00000000-0005-0000-0000-0000E5110000}"/>
    <cellStyle name="60% - Accent1 50" xfId="4587" xr:uid="{00000000-0005-0000-0000-0000E6110000}"/>
    <cellStyle name="60% - Accent1 51" xfId="4588" xr:uid="{00000000-0005-0000-0000-0000E7110000}"/>
    <cellStyle name="60% - Accent1 52" xfId="4589" xr:uid="{00000000-0005-0000-0000-0000E8110000}"/>
    <cellStyle name="60% - Accent1 53" xfId="4590" xr:uid="{00000000-0005-0000-0000-0000E9110000}"/>
    <cellStyle name="60% - Accent1 54" xfId="4591" xr:uid="{00000000-0005-0000-0000-0000EA110000}"/>
    <cellStyle name="60% - Accent1 55" xfId="4592" xr:uid="{00000000-0005-0000-0000-0000EB110000}"/>
    <cellStyle name="60% - Accent1 56" xfId="4593" xr:uid="{00000000-0005-0000-0000-0000EC110000}"/>
    <cellStyle name="60% - Accent1 57" xfId="4594" xr:uid="{00000000-0005-0000-0000-0000ED110000}"/>
    <cellStyle name="60% - Accent1 58" xfId="4595" xr:uid="{00000000-0005-0000-0000-0000EE110000}"/>
    <cellStyle name="60% - Accent1 59" xfId="4596" xr:uid="{00000000-0005-0000-0000-0000EF110000}"/>
    <cellStyle name="60% - Accent1 6" xfId="4597" xr:uid="{00000000-0005-0000-0000-0000F0110000}"/>
    <cellStyle name="60% - Accent1 6 2" xfId="4598" xr:uid="{00000000-0005-0000-0000-0000F1110000}"/>
    <cellStyle name="60% - Accent1 6 2 2" xfId="4599" xr:uid="{00000000-0005-0000-0000-0000F2110000}"/>
    <cellStyle name="60% - Accent1 6 3" xfId="4600" xr:uid="{00000000-0005-0000-0000-0000F3110000}"/>
    <cellStyle name="60% - Accent1 6 4" xfId="4601" xr:uid="{00000000-0005-0000-0000-0000F4110000}"/>
    <cellStyle name="60% - Accent1 6 5" xfId="4602" xr:uid="{00000000-0005-0000-0000-0000F5110000}"/>
    <cellStyle name="60% - Accent1 6 6" xfId="4603" xr:uid="{00000000-0005-0000-0000-0000F6110000}"/>
    <cellStyle name="60% - Accent1 6 7" xfId="4604" xr:uid="{00000000-0005-0000-0000-0000F7110000}"/>
    <cellStyle name="60% - Accent1 60" xfId="4605" xr:uid="{00000000-0005-0000-0000-0000F8110000}"/>
    <cellStyle name="60% - Accent1 7" xfId="4606" xr:uid="{00000000-0005-0000-0000-0000F9110000}"/>
    <cellStyle name="60% - Accent1 7 2" xfId="4607" xr:uid="{00000000-0005-0000-0000-0000FA110000}"/>
    <cellStyle name="60% - Accent1 7 2 2" xfId="4608" xr:uid="{00000000-0005-0000-0000-0000FB110000}"/>
    <cellStyle name="60% - Accent1 7 3" xfId="4609" xr:uid="{00000000-0005-0000-0000-0000FC110000}"/>
    <cellStyle name="60% - Accent1 7 4" xfId="4610" xr:uid="{00000000-0005-0000-0000-0000FD110000}"/>
    <cellStyle name="60% - Accent1 7 5" xfId="4611" xr:uid="{00000000-0005-0000-0000-0000FE110000}"/>
    <cellStyle name="60% - Accent1 7 6" xfId="4612" xr:uid="{00000000-0005-0000-0000-0000FF110000}"/>
    <cellStyle name="60% - Accent1 7 7" xfId="4613" xr:uid="{00000000-0005-0000-0000-000000120000}"/>
    <cellStyle name="60% - Accent1 8" xfId="4614" xr:uid="{00000000-0005-0000-0000-000001120000}"/>
    <cellStyle name="60% - Accent1 8 2" xfId="4615" xr:uid="{00000000-0005-0000-0000-000002120000}"/>
    <cellStyle name="60% - Accent1 8 2 2" xfId="4616" xr:uid="{00000000-0005-0000-0000-000003120000}"/>
    <cellStyle name="60% - Accent1 8 3" xfId="4617" xr:uid="{00000000-0005-0000-0000-000004120000}"/>
    <cellStyle name="60% - Accent1 8 4" xfId="4618" xr:uid="{00000000-0005-0000-0000-000005120000}"/>
    <cellStyle name="60% - Accent1 8 5" xfId="4619" xr:uid="{00000000-0005-0000-0000-000006120000}"/>
    <cellStyle name="60% - Accent1 8 6" xfId="4620" xr:uid="{00000000-0005-0000-0000-000007120000}"/>
    <cellStyle name="60% - Accent1 8 7" xfId="4621" xr:uid="{00000000-0005-0000-0000-000008120000}"/>
    <cellStyle name="60% - Accent1 9" xfId="4622" xr:uid="{00000000-0005-0000-0000-000009120000}"/>
    <cellStyle name="60% - Accent1 9 2" xfId="4623" xr:uid="{00000000-0005-0000-0000-00000A120000}"/>
    <cellStyle name="60% - Accent1 9 2 2" xfId="4624" xr:uid="{00000000-0005-0000-0000-00000B120000}"/>
    <cellStyle name="60% - Accent1 9 3" xfId="4625" xr:uid="{00000000-0005-0000-0000-00000C120000}"/>
    <cellStyle name="60% - Accent1 9 4" xfId="4626" xr:uid="{00000000-0005-0000-0000-00000D120000}"/>
    <cellStyle name="60% - Accent1 9 5" xfId="4627" xr:uid="{00000000-0005-0000-0000-00000E120000}"/>
    <cellStyle name="60% - Accent1 9 6" xfId="4628" xr:uid="{00000000-0005-0000-0000-00000F120000}"/>
    <cellStyle name="60% - Accent1 9 7" xfId="4629" xr:uid="{00000000-0005-0000-0000-000010120000}"/>
    <cellStyle name="60% - Accent2 10" xfId="4630" xr:uid="{00000000-0005-0000-0000-000011120000}"/>
    <cellStyle name="60% - Accent2 10 2" xfId="4631" xr:uid="{00000000-0005-0000-0000-000012120000}"/>
    <cellStyle name="60% - Accent2 10 2 2" xfId="4632" xr:uid="{00000000-0005-0000-0000-000013120000}"/>
    <cellStyle name="60% - Accent2 10 3" xfId="4633" xr:uid="{00000000-0005-0000-0000-000014120000}"/>
    <cellStyle name="60% - Accent2 10 4" xfId="4634" xr:uid="{00000000-0005-0000-0000-000015120000}"/>
    <cellStyle name="60% - Accent2 10 5" xfId="4635" xr:uid="{00000000-0005-0000-0000-000016120000}"/>
    <cellStyle name="60% - Accent2 10 6" xfId="4636" xr:uid="{00000000-0005-0000-0000-000017120000}"/>
    <cellStyle name="60% - Accent2 10 7" xfId="4637" xr:uid="{00000000-0005-0000-0000-000018120000}"/>
    <cellStyle name="60% - Accent2 11" xfId="4638" xr:uid="{00000000-0005-0000-0000-000019120000}"/>
    <cellStyle name="60% - Accent2 11 2" xfId="4639" xr:uid="{00000000-0005-0000-0000-00001A120000}"/>
    <cellStyle name="60% - Accent2 11 2 2" xfId="4640" xr:uid="{00000000-0005-0000-0000-00001B120000}"/>
    <cellStyle name="60% - Accent2 11 3" xfId="4641" xr:uid="{00000000-0005-0000-0000-00001C120000}"/>
    <cellStyle name="60% - Accent2 11 4" xfId="4642" xr:uid="{00000000-0005-0000-0000-00001D120000}"/>
    <cellStyle name="60% - Accent2 11 5" xfId="4643" xr:uid="{00000000-0005-0000-0000-00001E120000}"/>
    <cellStyle name="60% - Accent2 11 6" xfId="4644" xr:uid="{00000000-0005-0000-0000-00001F120000}"/>
    <cellStyle name="60% - Accent2 11 7" xfId="4645" xr:uid="{00000000-0005-0000-0000-000020120000}"/>
    <cellStyle name="60% - Accent2 12" xfId="4646" xr:uid="{00000000-0005-0000-0000-000021120000}"/>
    <cellStyle name="60% - Accent2 12 2" xfId="4647" xr:uid="{00000000-0005-0000-0000-000022120000}"/>
    <cellStyle name="60% - Accent2 12 2 2" xfId="4648" xr:uid="{00000000-0005-0000-0000-000023120000}"/>
    <cellStyle name="60% - Accent2 12 3" xfId="4649" xr:uid="{00000000-0005-0000-0000-000024120000}"/>
    <cellStyle name="60% - Accent2 12 4" xfId="4650" xr:uid="{00000000-0005-0000-0000-000025120000}"/>
    <cellStyle name="60% - Accent2 12 5" xfId="4651" xr:uid="{00000000-0005-0000-0000-000026120000}"/>
    <cellStyle name="60% - Accent2 12 6" xfId="4652" xr:uid="{00000000-0005-0000-0000-000027120000}"/>
    <cellStyle name="60% - Accent2 12 7" xfId="4653" xr:uid="{00000000-0005-0000-0000-000028120000}"/>
    <cellStyle name="60% - Accent2 13" xfId="4654" xr:uid="{00000000-0005-0000-0000-000029120000}"/>
    <cellStyle name="60% - Accent2 13 2" xfId="4655" xr:uid="{00000000-0005-0000-0000-00002A120000}"/>
    <cellStyle name="60% - Accent2 13 2 2" xfId="4656" xr:uid="{00000000-0005-0000-0000-00002B120000}"/>
    <cellStyle name="60% - Accent2 13 3" xfId="4657" xr:uid="{00000000-0005-0000-0000-00002C120000}"/>
    <cellStyle name="60% - Accent2 13 4" xfId="4658" xr:uid="{00000000-0005-0000-0000-00002D120000}"/>
    <cellStyle name="60% - Accent2 13 5" xfId="4659" xr:uid="{00000000-0005-0000-0000-00002E120000}"/>
    <cellStyle name="60% - Accent2 13 6" xfId="4660" xr:uid="{00000000-0005-0000-0000-00002F120000}"/>
    <cellStyle name="60% - Accent2 13 7" xfId="4661" xr:uid="{00000000-0005-0000-0000-000030120000}"/>
    <cellStyle name="60% - Accent2 14" xfId="4662" xr:uid="{00000000-0005-0000-0000-000031120000}"/>
    <cellStyle name="60% - Accent2 14 2" xfId="4663" xr:uid="{00000000-0005-0000-0000-000032120000}"/>
    <cellStyle name="60% - Accent2 14 2 2" xfId="4664" xr:uid="{00000000-0005-0000-0000-000033120000}"/>
    <cellStyle name="60% - Accent2 14 3" xfId="4665" xr:uid="{00000000-0005-0000-0000-000034120000}"/>
    <cellStyle name="60% - Accent2 14 4" xfId="4666" xr:uid="{00000000-0005-0000-0000-000035120000}"/>
    <cellStyle name="60% - Accent2 14 5" xfId="4667" xr:uid="{00000000-0005-0000-0000-000036120000}"/>
    <cellStyle name="60% - Accent2 14 6" xfId="4668" xr:uid="{00000000-0005-0000-0000-000037120000}"/>
    <cellStyle name="60% - Accent2 14 7" xfId="4669" xr:uid="{00000000-0005-0000-0000-000038120000}"/>
    <cellStyle name="60% - Accent2 15" xfId="4670" xr:uid="{00000000-0005-0000-0000-000039120000}"/>
    <cellStyle name="60% - Accent2 15 2" xfId="4671" xr:uid="{00000000-0005-0000-0000-00003A120000}"/>
    <cellStyle name="60% - Accent2 15 2 2" xfId="4672" xr:uid="{00000000-0005-0000-0000-00003B120000}"/>
    <cellStyle name="60% - Accent2 15 3" xfId="4673" xr:uid="{00000000-0005-0000-0000-00003C120000}"/>
    <cellStyle name="60% - Accent2 15 4" xfId="4674" xr:uid="{00000000-0005-0000-0000-00003D120000}"/>
    <cellStyle name="60% - Accent2 15 5" xfId="4675" xr:uid="{00000000-0005-0000-0000-00003E120000}"/>
    <cellStyle name="60% - Accent2 15 6" xfId="4676" xr:uid="{00000000-0005-0000-0000-00003F120000}"/>
    <cellStyle name="60% - Accent2 15 7" xfId="4677" xr:uid="{00000000-0005-0000-0000-000040120000}"/>
    <cellStyle name="60% - Accent2 16" xfId="4678" xr:uid="{00000000-0005-0000-0000-000041120000}"/>
    <cellStyle name="60% - Accent2 16 2" xfId="4679" xr:uid="{00000000-0005-0000-0000-000042120000}"/>
    <cellStyle name="60% - Accent2 16 2 2" xfId="4680" xr:uid="{00000000-0005-0000-0000-000043120000}"/>
    <cellStyle name="60% - Accent2 16 3" xfId="4681" xr:uid="{00000000-0005-0000-0000-000044120000}"/>
    <cellStyle name="60% - Accent2 16 4" xfId="4682" xr:uid="{00000000-0005-0000-0000-000045120000}"/>
    <cellStyle name="60% - Accent2 16 5" xfId="4683" xr:uid="{00000000-0005-0000-0000-000046120000}"/>
    <cellStyle name="60% - Accent2 16 6" xfId="4684" xr:uid="{00000000-0005-0000-0000-000047120000}"/>
    <cellStyle name="60% - Accent2 16 7" xfId="4685" xr:uid="{00000000-0005-0000-0000-000048120000}"/>
    <cellStyle name="60% - Accent2 17" xfId="4686" xr:uid="{00000000-0005-0000-0000-000049120000}"/>
    <cellStyle name="60% - Accent2 17 2" xfId="4687" xr:uid="{00000000-0005-0000-0000-00004A120000}"/>
    <cellStyle name="60% - Accent2 17 2 2" xfId="4688" xr:uid="{00000000-0005-0000-0000-00004B120000}"/>
    <cellStyle name="60% - Accent2 17 3" xfId="4689" xr:uid="{00000000-0005-0000-0000-00004C120000}"/>
    <cellStyle name="60% - Accent2 17 4" xfId="4690" xr:uid="{00000000-0005-0000-0000-00004D120000}"/>
    <cellStyle name="60% - Accent2 17 5" xfId="4691" xr:uid="{00000000-0005-0000-0000-00004E120000}"/>
    <cellStyle name="60% - Accent2 17 6" xfId="4692" xr:uid="{00000000-0005-0000-0000-00004F120000}"/>
    <cellStyle name="60% - Accent2 17 7" xfId="4693" xr:uid="{00000000-0005-0000-0000-000050120000}"/>
    <cellStyle name="60% - Accent2 18" xfId="4694" xr:uid="{00000000-0005-0000-0000-000051120000}"/>
    <cellStyle name="60% - Accent2 18 2" xfId="4695" xr:uid="{00000000-0005-0000-0000-000052120000}"/>
    <cellStyle name="60% - Accent2 18 2 2" xfId="4696" xr:uid="{00000000-0005-0000-0000-000053120000}"/>
    <cellStyle name="60% - Accent2 18 3" xfId="4697" xr:uid="{00000000-0005-0000-0000-000054120000}"/>
    <cellStyle name="60% - Accent2 18 4" xfId="4698" xr:uid="{00000000-0005-0000-0000-000055120000}"/>
    <cellStyle name="60% - Accent2 18 5" xfId="4699" xr:uid="{00000000-0005-0000-0000-000056120000}"/>
    <cellStyle name="60% - Accent2 18 6" xfId="4700" xr:uid="{00000000-0005-0000-0000-000057120000}"/>
    <cellStyle name="60% - Accent2 18 7" xfId="4701" xr:uid="{00000000-0005-0000-0000-000058120000}"/>
    <cellStyle name="60% - Accent2 19" xfId="4702" xr:uid="{00000000-0005-0000-0000-000059120000}"/>
    <cellStyle name="60% - Accent2 19 2" xfId="4703" xr:uid="{00000000-0005-0000-0000-00005A120000}"/>
    <cellStyle name="60% - Accent2 19 2 2" xfId="4704" xr:uid="{00000000-0005-0000-0000-00005B120000}"/>
    <cellStyle name="60% - Accent2 19 3" xfId="4705" xr:uid="{00000000-0005-0000-0000-00005C120000}"/>
    <cellStyle name="60% - Accent2 19 4" xfId="4706" xr:uid="{00000000-0005-0000-0000-00005D120000}"/>
    <cellStyle name="60% - Accent2 19 5" xfId="4707" xr:uid="{00000000-0005-0000-0000-00005E120000}"/>
    <cellStyle name="60% - Accent2 19 6" xfId="4708" xr:uid="{00000000-0005-0000-0000-00005F120000}"/>
    <cellStyle name="60% - Accent2 19 7" xfId="4709" xr:uid="{00000000-0005-0000-0000-000060120000}"/>
    <cellStyle name="60% - Accent2 2" xfId="4710" xr:uid="{00000000-0005-0000-0000-000061120000}"/>
    <cellStyle name="60% - Accent2 2 2" xfId="4711" xr:uid="{00000000-0005-0000-0000-000062120000}"/>
    <cellStyle name="60% - Accent2 2 2 2" xfId="4712" xr:uid="{00000000-0005-0000-0000-000063120000}"/>
    <cellStyle name="60% - Accent2 2 3" xfId="4713" xr:uid="{00000000-0005-0000-0000-000064120000}"/>
    <cellStyle name="60% - Accent2 2 4" xfId="4714" xr:uid="{00000000-0005-0000-0000-000065120000}"/>
    <cellStyle name="60% - Accent2 2 5" xfId="4715" xr:uid="{00000000-0005-0000-0000-000066120000}"/>
    <cellStyle name="60% - Accent2 2 6" xfId="4716" xr:uid="{00000000-0005-0000-0000-000067120000}"/>
    <cellStyle name="60% - Accent2 2 7" xfId="4717" xr:uid="{00000000-0005-0000-0000-000068120000}"/>
    <cellStyle name="60% - Accent2 20" xfId="4718" xr:uid="{00000000-0005-0000-0000-000069120000}"/>
    <cellStyle name="60% - Accent2 20 2" xfId="4719" xr:uid="{00000000-0005-0000-0000-00006A120000}"/>
    <cellStyle name="60% - Accent2 20 2 2" xfId="4720" xr:uid="{00000000-0005-0000-0000-00006B120000}"/>
    <cellStyle name="60% - Accent2 20 3" xfId="4721" xr:uid="{00000000-0005-0000-0000-00006C120000}"/>
    <cellStyle name="60% - Accent2 20 4" xfId="4722" xr:uid="{00000000-0005-0000-0000-00006D120000}"/>
    <cellStyle name="60% - Accent2 20 5" xfId="4723" xr:uid="{00000000-0005-0000-0000-00006E120000}"/>
    <cellStyle name="60% - Accent2 20 6" xfId="4724" xr:uid="{00000000-0005-0000-0000-00006F120000}"/>
    <cellStyle name="60% - Accent2 20 7" xfId="4725" xr:uid="{00000000-0005-0000-0000-000070120000}"/>
    <cellStyle name="60% - Accent2 21" xfId="4726" xr:uid="{00000000-0005-0000-0000-000071120000}"/>
    <cellStyle name="60% - Accent2 21 2" xfId="4727" xr:uid="{00000000-0005-0000-0000-000072120000}"/>
    <cellStyle name="60% - Accent2 21 2 2" xfId="4728" xr:uid="{00000000-0005-0000-0000-000073120000}"/>
    <cellStyle name="60% - Accent2 21 3" xfId="4729" xr:uid="{00000000-0005-0000-0000-000074120000}"/>
    <cellStyle name="60% - Accent2 21 4" xfId="4730" xr:uid="{00000000-0005-0000-0000-000075120000}"/>
    <cellStyle name="60% - Accent2 21 5" xfId="4731" xr:uid="{00000000-0005-0000-0000-000076120000}"/>
    <cellStyle name="60% - Accent2 21 6" xfId="4732" xr:uid="{00000000-0005-0000-0000-000077120000}"/>
    <cellStyle name="60% - Accent2 21 7" xfId="4733" xr:uid="{00000000-0005-0000-0000-000078120000}"/>
    <cellStyle name="60% - Accent2 22" xfId="4734" xr:uid="{00000000-0005-0000-0000-000079120000}"/>
    <cellStyle name="60% - Accent2 22 2" xfId="4735" xr:uid="{00000000-0005-0000-0000-00007A120000}"/>
    <cellStyle name="60% - Accent2 22 2 2" xfId="4736" xr:uid="{00000000-0005-0000-0000-00007B120000}"/>
    <cellStyle name="60% - Accent2 22 3" xfId="4737" xr:uid="{00000000-0005-0000-0000-00007C120000}"/>
    <cellStyle name="60% - Accent2 22 4" xfId="4738" xr:uid="{00000000-0005-0000-0000-00007D120000}"/>
    <cellStyle name="60% - Accent2 22 5" xfId="4739" xr:uid="{00000000-0005-0000-0000-00007E120000}"/>
    <cellStyle name="60% - Accent2 22 6" xfId="4740" xr:uid="{00000000-0005-0000-0000-00007F120000}"/>
    <cellStyle name="60% - Accent2 22 7" xfId="4741" xr:uid="{00000000-0005-0000-0000-000080120000}"/>
    <cellStyle name="60% - Accent2 23" xfId="4742" xr:uid="{00000000-0005-0000-0000-000081120000}"/>
    <cellStyle name="60% - Accent2 23 2" xfId="4743" xr:uid="{00000000-0005-0000-0000-000082120000}"/>
    <cellStyle name="60% - Accent2 23 2 2" xfId="4744" xr:uid="{00000000-0005-0000-0000-000083120000}"/>
    <cellStyle name="60% - Accent2 23 3" xfId="4745" xr:uid="{00000000-0005-0000-0000-000084120000}"/>
    <cellStyle name="60% - Accent2 23 4" xfId="4746" xr:uid="{00000000-0005-0000-0000-000085120000}"/>
    <cellStyle name="60% - Accent2 23 5" xfId="4747" xr:uid="{00000000-0005-0000-0000-000086120000}"/>
    <cellStyle name="60% - Accent2 23 6" xfId="4748" xr:uid="{00000000-0005-0000-0000-000087120000}"/>
    <cellStyle name="60% - Accent2 23 7" xfId="4749" xr:uid="{00000000-0005-0000-0000-000088120000}"/>
    <cellStyle name="60% - Accent2 24" xfId="4750" xr:uid="{00000000-0005-0000-0000-000089120000}"/>
    <cellStyle name="60% - Accent2 24 2" xfId="4751" xr:uid="{00000000-0005-0000-0000-00008A120000}"/>
    <cellStyle name="60% - Accent2 24 2 2" xfId="4752" xr:uid="{00000000-0005-0000-0000-00008B120000}"/>
    <cellStyle name="60% - Accent2 24 3" xfId="4753" xr:uid="{00000000-0005-0000-0000-00008C120000}"/>
    <cellStyle name="60% - Accent2 24 4" xfId="4754" xr:uid="{00000000-0005-0000-0000-00008D120000}"/>
    <cellStyle name="60% - Accent2 24 5" xfId="4755" xr:uid="{00000000-0005-0000-0000-00008E120000}"/>
    <cellStyle name="60% - Accent2 24 6" xfId="4756" xr:uid="{00000000-0005-0000-0000-00008F120000}"/>
    <cellStyle name="60% - Accent2 24 7" xfId="4757" xr:uid="{00000000-0005-0000-0000-000090120000}"/>
    <cellStyle name="60% - Accent2 25" xfId="4758" xr:uid="{00000000-0005-0000-0000-000091120000}"/>
    <cellStyle name="60% - Accent2 25 2" xfId="4759" xr:uid="{00000000-0005-0000-0000-000092120000}"/>
    <cellStyle name="60% - Accent2 25 2 2" xfId="4760" xr:uid="{00000000-0005-0000-0000-000093120000}"/>
    <cellStyle name="60% - Accent2 25 3" xfId="4761" xr:uid="{00000000-0005-0000-0000-000094120000}"/>
    <cellStyle name="60% - Accent2 25 4" xfId="4762" xr:uid="{00000000-0005-0000-0000-000095120000}"/>
    <cellStyle name="60% - Accent2 25 5" xfId="4763" xr:uid="{00000000-0005-0000-0000-000096120000}"/>
    <cellStyle name="60% - Accent2 25 6" xfId="4764" xr:uid="{00000000-0005-0000-0000-000097120000}"/>
    <cellStyle name="60% - Accent2 25 7" xfId="4765" xr:uid="{00000000-0005-0000-0000-000098120000}"/>
    <cellStyle name="60% - Accent2 26" xfId="4766" xr:uid="{00000000-0005-0000-0000-000099120000}"/>
    <cellStyle name="60% - Accent2 26 2" xfId="4767" xr:uid="{00000000-0005-0000-0000-00009A120000}"/>
    <cellStyle name="60% - Accent2 26 2 2" xfId="4768" xr:uid="{00000000-0005-0000-0000-00009B120000}"/>
    <cellStyle name="60% - Accent2 26 3" xfId="4769" xr:uid="{00000000-0005-0000-0000-00009C120000}"/>
    <cellStyle name="60% - Accent2 26 4" xfId="4770" xr:uid="{00000000-0005-0000-0000-00009D120000}"/>
    <cellStyle name="60% - Accent2 26 5" xfId="4771" xr:uid="{00000000-0005-0000-0000-00009E120000}"/>
    <cellStyle name="60% - Accent2 26 6" xfId="4772" xr:uid="{00000000-0005-0000-0000-00009F120000}"/>
    <cellStyle name="60% - Accent2 26 7" xfId="4773" xr:uid="{00000000-0005-0000-0000-0000A0120000}"/>
    <cellStyle name="60% - Accent2 27" xfId="4774" xr:uid="{00000000-0005-0000-0000-0000A1120000}"/>
    <cellStyle name="60% - Accent2 27 2" xfId="4775" xr:uid="{00000000-0005-0000-0000-0000A2120000}"/>
    <cellStyle name="60% - Accent2 27 2 2" xfId="4776" xr:uid="{00000000-0005-0000-0000-0000A3120000}"/>
    <cellStyle name="60% - Accent2 27 3" xfId="4777" xr:uid="{00000000-0005-0000-0000-0000A4120000}"/>
    <cellStyle name="60% - Accent2 27 4" xfId="4778" xr:uid="{00000000-0005-0000-0000-0000A5120000}"/>
    <cellStyle name="60% - Accent2 27 5" xfId="4779" xr:uid="{00000000-0005-0000-0000-0000A6120000}"/>
    <cellStyle name="60% - Accent2 27 6" xfId="4780" xr:uid="{00000000-0005-0000-0000-0000A7120000}"/>
    <cellStyle name="60% - Accent2 27 7" xfId="4781" xr:uid="{00000000-0005-0000-0000-0000A8120000}"/>
    <cellStyle name="60% - Accent2 28" xfId="4782" xr:uid="{00000000-0005-0000-0000-0000A9120000}"/>
    <cellStyle name="60% - Accent2 28 2" xfId="4783" xr:uid="{00000000-0005-0000-0000-0000AA120000}"/>
    <cellStyle name="60% - Accent2 28 2 2" xfId="4784" xr:uid="{00000000-0005-0000-0000-0000AB120000}"/>
    <cellStyle name="60% - Accent2 28 3" xfId="4785" xr:uid="{00000000-0005-0000-0000-0000AC120000}"/>
    <cellStyle name="60% - Accent2 28 4" xfId="4786" xr:uid="{00000000-0005-0000-0000-0000AD120000}"/>
    <cellStyle name="60% - Accent2 28 5" xfId="4787" xr:uid="{00000000-0005-0000-0000-0000AE120000}"/>
    <cellStyle name="60% - Accent2 28 6" xfId="4788" xr:uid="{00000000-0005-0000-0000-0000AF120000}"/>
    <cellStyle name="60% - Accent2 28 7" xfId="4789" xr:uid="{00000000-0005-0000-0000-0000B0120000}"/>
    <cellStyle name="60% - Accent2 29" xfId="4790" xr:uid="{00000000-0005-0000-0000-0000B1120000}"/>
    <cellStyle name="60% - Accent2 29 2" xfId="4791" xr:uid="{00000000-0005-0000-0000-0000B2120000}"/>
    <cellStyle name="60% - Accent2 29 2 2" xfId="4792" xr:uid="{00000000-0005-0000-0000-0000B3120000}"/>
    <cellStyle name="60% - Accent2 29 3" xfId="4793" xr:uid="{00000000-0005-0000-0000-0000B4120000}"/>
    <cellStyle name="60% - Accent2 29 4" xfId="4794" xr:uid="{00000000-0005-0000-0000-0000B5120000}"/>
    <cellStyle name="60% - Accent2 29 5" xfId="4795" xr:uid="{00000000-0005-0000-0000-0000B6120000}"/>
    <cellStyle name="60% - Accent2 29 6" xfId="4796" xr:uid="{00000000-0005-0000-0000-0000B7120000}"/>
    <cellStyle name="60% - Accent2 29 7" xfId="4797" xr:uid="{00000000-0005-0000-0000-0000B8120000}"/>
    <cellStyle name="60% - Accent2 3" xfId="4798" xr:uid="{00000000-0005-0000-0000-0000B9120000}"/>
    <cellStyle name="60% - Accent2 3 2" xfId="4799" xr:uid="{00000000-0005-0000-0000-0000BA120000}"/>
    <cellStyle name="60% - Accent2 3 2 2" xfId="4800" xr:uid="{00000000-0005-0000-0000-0000BB120000}"/>
    <cellStyle name="60% - Accent2 3 3" xfId="4801" xr:uid="{00000000-0005-0000-0000-0000BC120000}"/>
    <cellStyle name="60% - Accent2 3 4" xfId="4802" xr:uid="{00000000-0005-0000-0000-0000BD120000}"/>
    <cellStyle name="60% - Accent2 3 5" xfId="4803" xr:uid="{00000000-0005-0000-0000-0000BE120000}"/>
    <cellStyle name="60% - Accent2 3 6" xfId="4804" xr:uid="{00000000-0005-0000-0000-0000BF120000}"/>
    <cellStyle name="60% - Accent2 3 7" xfId="4805" xr:uid="{00000000-0005-0000-0000-0000C0120000}"/>
    <cellStyle name="60% - Accent2 30" xfId="4806" xr:uid="{00000000-0005-0000-0000-0000C1120000}"/>
    <cellStyle name="60% - Accent2 30 2" xfId="4807" xr:uid="{00000000-0005-0000-0000-0000C2120000}"/>
    <cellStyle name="60% - Accent2 30 2 2" xfId="4808" xr:uid="{00000000-0005-0000-0000-0000C3120000}"/>
    <cellStyle name="60% - Accent2 30 3" xfId="4809" xr:uid="{00000000-0005-0000-0000-0000C4120000}"/>
    <cellStyle name="60% - Accent2 30 4" xfId="4810" xr:uid="{00000000-0005-0000-0000-0000C5120000}"/>
    <cellStyle name="60% - Accent2 30 5" xfId="4811" xr:uid="{00000000-0005-0000-0000-0000C6120000}"/>
    <cellStyle name="60% - Accent2 30 6" xfId="4812" xr:uid="{00000000-0005-0000-0000-0000C7120000}"/>
    <cellStyle name="60% - Accent2 30 7" xfId="4813" xr:uid="{00000000-0005-0000-0000-0000C8120000}"/>
    <cellStyle name="60% - Accent2 31" xfId="4814" xr:uid="{00000000-0005-0000-0000-0000C9120000}"/>
    <cellStyle name="60% - Accent2 31 2" xfId="4815" xr:uid="{00000000-0005-0000-0000-0000CA120000}"/>
    <cellStyle name="60% - Accent2 31 2 2" xfId="4816" xr:uid="{00000000-0005-0000-0000-0000CB120000}"/>
    <cellStyle name="60% - Accent2 31 3" xfId="4817" xr:uid="{00000000-0005-0000-0000-0000CC120000}"/>
    <cellStyle name="60% - Accent2 31 4" xfId="4818" xr:uid="{00000000-0005-0000-0000-0000CD120000}"/>
    <cellStyle name="60% - Accent2 31 5" xfId="4819" xr:uid="{00000000-0005-0000-0000-0000CE120000}"/>
    <cellStyle name="60% - Accent2 31 6" xfId="4820" xr:uid="{00000000-0005-0000-0000-0000CF120000}"/>
    <cellStyle name="60% - Accent2 31 7" xfId="4821" xr:uid="{00000000-0005-0000-0000-0000D0120000}"/>
    <cellStyle name="60% - Accent2 32" xfId="4822" xr:uid="{00000000-0005-0000-0000-0000D1120000}"/>
    <cellStyle name="60% - Accent2 32 2" xfId="4823" xr:uid="{00000000-0005-0000-0000-0000D2120000}"/>
    <cellStyle name="60% - Accent2 32 2 2" xfId="4824" xr:uid="{00000000-0005-0000-0000-0000D3120000}"/>
    <cellStyle name="60% - Accent2 32 3" xfId="4825" xr:uid="{00000000-0005-0000-0000-0000D4120000}"/>
    <cellStyle name="60% - Accent2 32 4" xfId="4826" xr:uid="{00000000-0005-0000-0000-0000D5120000}"/>
    <cellStyle name="60% - Accent2 32 5" xfId="4827" xr:uid="{00000000-0005-0000-0000-0000D6120000}"/>
    <cellStyle name="60% - Accent2 32 6" xfId="4828" xr:uid="{00000000-0005-0000-0000-0000D7120000}"/>
    <cellStyle name="60% - Accent2 32 7" xfId="4829" xr:uid="{00000000-0005-0000-0000-0000D8120000}"/>
    <cellStyle name="60% - Accent2 33" xfId="4830" xr:uid="{00000000-0005-0000-0000-0000D9120000}"/>
    <cellStyle name="60% - Accent2 33 2" xfId="4831" xr:uid="{00000000-0005-0000-0000-0000DA120000}"/>
    <cellStyle name="60% - Accent2 33 2 2" xfId="4832" xr:uid="{00000000-0005-0000-0000-0000DB120000}"/>
    <cellStyle name="60% - Accent2 33 3" xfId="4833" xr:uid="{00000000-0005-0000-0000-0000DC120000}"/>
    <cellStyle name="60% - Accent2 33 4" xfId="4834" xr:uid="{00000000-0005-0000-0000-0000DD120000}"/>
    <cellStyle name="60% - Accent2 33 5" xfId="4835" xr:uid="{00000000-0005-0000-0000-0000DE120000}"/>
    <cellStyle name="60% - Accent2 33 6" xfId="4836" xr:uid="{00000000-0005-0000-0000-0000DF120000}"/>
    <cellStyle name="60% - Accent2 33 7" xfId="4837" xr:uid="{00000000-0005-0000-0000-0000E0120000}"/>
    <cellStyle name="60% - Accent2 34" xfId="4838" xr:uid="{00000000-0005-0000-0000-0000E1120000}"/>
    <cellStyle name="60% - Accent2 34 2" xfId="4839" xr:uid="{00000000-0005-0000-0000-0000E2120000}"/>
    <cellStyle name="60% - Accent2 34 2 2" xfId="4840" xr:uid="{00000000-0005-0000-0000-0000E3120000}"/>
    <cellStyle name="60% - Accent2 34 3" xfId="4841" xr:uid="{00000000-0005-0000-0000-0000E4120000}"/>
    <cellStyle name="60% - Accent2 34 4" xfId="4842" xr:uid="{00000000-0005-0000-0000-0000E5120000}"/>
    <cellStyle name="60% - Accent2 34 5" xfId="4843" xr:uid="{00000000-0005-0000-0000-0000E6120000}"/>
    <cellStyle name="60% - Accent2 34 6" xfId="4844" xr:uid="{00000000-0005-0000-0000-0000E7120000}"/>
    <cellStyle name="60% - Accent2 34 7" xfId="4845" xr:uid="{00000000-0005-0000-0000-0000E8120000}"/>
    <cellStyle name="60% - Accent2 35" xfId="4846" xr:uid="{00000000-0005-0000-0000-0000E9120000}"/>
    <cellStyle name="60% - Accent2 35 2" xfId="4847" xr:uid="{00000000-0005-0000-0000-0000EA120000}"/>
    <cellStyle name="60% - Accent2 35 2 2" xfId="4848" xr:uid="{00000000-0005-0000-0000-0000EB120000}"/>
    <cellStyle name="60% - Accent2 35 3" xfId="4849" xr:uid="{00000000-0005-0000-0000-0000EC120000}"/>
    <cellStyle name="60% - Accent2 35 4" xfId="4850" xr:uid="{00000000-0005-0000-0000-0000ED120000}"/>
    <cellStyle name="60% - Accent2 35 5" xfId="4851" xr:uid="{00000000-0005-0000-0000-0000EE120000}"/>
    <cellStyle name="60% - Accent2 35 6" xfId="4852" xr:uid="{00000000-0005-0000-0000-0000EF120000}"/>
    <cellStyle name="60% - Accent2 35 7" xfId="4853" xr:uid="{00000000-0005-0000-0000-0000F0120000}"/>
    <cellStyle name="60% - Accent2 36" xfId="4854" xr:uid="{00000000-0005-0000-0000-0000F1120000}"/>
    <cellStyle name="60% - Accent2 36 2" xfId="4855" xr:uid="{00000000-0005-0000-0000-0000F2120000}"/>
    <cellStyle name="60% - Accent2 36 2 2" xfId="4856" xr:uid="{00000000-0005-0000-0000-0000F3120000}"/>
    <cellStyle name="60% - Accent2 36 3" xfId="4857" xr:uid="{00000000-0005-0000-0000-0000F4120000}"/>
    <cellStyle name="60% - Accent2 36 4" xfId="4858" xr:uid="{00000000-0005-0000-0000-0000F5120000}"/>
    <cellStyle name="60% - Accent2 36 5" xfId="4859" xr:uid="{00000000-0005-0000-0000-0000F6120000}"/>
    <cellStyle name="60% - Accent2 36 6" xfId="4860" xr:uid="{00000000-0005-0000-0000-0000F7120000}"/>
    <cellStyle name="60% - Accent2 36 7" xfId="4861" xr:uid="{00000000-0005-0000-0000-0000F8120000}"/>
    <cellStyle name="60% - Accent2 37" xfId="4862" xr:uid="{00000000-0005-0000-0000-0000F9120000}"/>
    <cellStyle name="60% - Accent2 37 2" xfId="4863" xr:uid="{00000000-0005-0000-0000-0000FA120000}"/>
    <cellStyle name="60% - Accent2 37 3" xfId="4864" xr:uid="{00000000-0005-0000-0000-0000FB120000}"/>
    <cellStyle name="60% - Accent2 38" xfId="4865" xr:uid="{00000000-0005-0000-0000-0000FC120000}"/>
    <cellStyle name="60% - Accent2 39" xfId="4866" xr:uid="{00000000-0005-0000-0000-0000FD120000}"/>
    <cellStyle name="60% - Accent2 4" xfId="4867" xr:uid="{00000000-0005-0000-0000-0000FE120000}"/>
    <cellStyle name="60% - Accent2 4 2" xfId="4868" xr:uid="{00000000-0005-0000-0000-0000FF120000}"/>
    <cellStyle name="60% - Accent2 4 2 2" xfId="4869" xr:uid="{00000000-0005-0000-0000-000000130000}"/>
    <cellStyle name="60% - Accent2 4 3" xfId="4870" xr:uid="{00000000-0005-0000-0000-000001130000}"/>
    <cellStyle name="60% - Accent2 4 4" xfId="4871" xr:uid="{00000000-0005-0000-0000-000002130000}"/>
    <cellStyle name="60% - Accent2 4 5" xfId="4872" xr:uid="{00000000-0005-0000-0000-000003130000}"/>
    <cellStyle name="60% - Accent2 4 6" xfId="4873" xr:uid="{00000000-0005-0000-0000-000004130000}"/>
    <cellStyle name="60% - Accent2 4 7" xfId="4874" xr:uid="{00000000-0005-0000-0000-000005130000}"/>
    <cellStyle name="60% - Accent2 40" xfId="4875" xr:uid="{00000000-0005-0000-0000-000006130000}"/>
    <cellStyle name="60% - Accent2 41" xfId="4876" xr:uid="{00000000-0005-0000-0000-000007130000}"/>
    <cellStyle name="60% - Accent2 42" xfId="4877" xr:uid="{00000000-0005-0000-0000-000008130000}"/>
    <cellStyle name="60% - Accent2 43" xfId="4878" xr:uid="{00000000-0005-0000-0000-000009130000}"/>
    <cellStyle name="60% - Accent2 44" xfId="4879" xr:uid="{00000000-0005-0000-0000-00000A130000}"/>
    <cellStyle name="60% - Accent2 45" xfId="4880" xr:uid="{00000000-0005-0000-0000-00000B130000}"/>
    <cellStyle name="60% - Accent2 46" xfId="4881" xr:uid="{00000000-0005-0000-0000-00000C130000}"/>
    <cellStyle name="60% - Accent2 47" xfId="4882" xr:uid="{00000000-0005-0000-0000-00000D130000}"/>
    <cellStyle name="60% - Accent2 48" xfId="4883" xr:uid="{00000000-0005-0000-0000-00000E130000}"/>
    <cellStyle name="60% - Accent2 49" xfId="4884" xr:uid="{00000000-0005-0000-0000-00000F130000}"/>
    <cellStyle name="60% - Accent2 5" xfId="4885" xr:uid="{00000000-0005-0000-0000-000010130000}"/>
    <cellStyle name="60% - Accent2 5 2" xfId="4886" xr:uid="{00000000-0005-0000-0000-000011130000}"/>
    <cellStyle name="60% - Accent2 5 2 2" xfId="4887" xr:uid="{00000000-0005-0000-0000-000012130000}"/>
    <cellStyle name="60% - Accent2 5 3" xfId="4888" xr:uid="{00000000-0005-0000-0000-000013130000}"/>
    <cellStyle name="60% - Accent2 5 4" xfId="4889" xr:uid="{00000000-0005-0000-0000-000014130000}"/>
    <cellStyle name="60% - Accent2 5 5" xfId="4890" xr:uid="{00000000-0005-0000-0000-000015130000}"/>
    <cellStyle name="60% - Accent2 5 6" xfId="4891" xr:uid="{00000000-0005-0000-0000-000016130000}"/>
    <cellStyle name="60% - Accent2 5 7" xfId="4892" xr:uid="{00000000-0005-0000-0000-000017130000}"/>
    <cellStyle name="60% - Accent2 50" xfId="4893" xr:uid="{00000000-0005-0000-0000-000018130000}"/>
    <cellStyle name="60% - Accent2 51" xfId="4894" xr:uid="{00000000-0005-0000-0000-000019130000}"/>
    <cellStyle name="60% - Accent2 52" xfId="4895" xr:uid="{00000000-0005-0000-0000-00001A130000}"/>
    <cellStyle name="60% - Accent2 53" xfId="4896" xr:uid="{00000000-0005-0000-0000-00001B130000}"/>
    <cellStyle name="60% - Accent2 54" xfId="4897" xr:uid="{00000000-0005-0000-0000-00001C130000}"/>
    <cellStyle name="60% - Accent2 55" xfId="4898" xr:uid="{00000000-0005-0000-0000-00001D130000}"/>
    <cellStyle name="60% - Accent2 56" xfId="4899" xr:uid="{00000000-0005-0000-0000-00001E130000}"/>
    <cellStyle name="60% - Accent2 57" xfId="4900" xr:uid="{00000000-0005-0000-0000-00001F130000}"/>
    <cellStyle name="60% - Accent2 58" xfId="4901" xr:uid="{00000000-0005-0000-0000-000020130000}"/>
    <cellStyle name="60% - Accent2 59" xfId="4902" xr:uid="{00000000-0005-0000-0000-000021130000}"/>
    <cellStyle name="60% - Accent2 6" xfId="4903" xr:uid="{00000000-0005-0000-0000-000022130000}"/>
    <cellStyle name="60% - Accent2 6 2" xfId="4904" xr:uid="{00000000-0005-0000-0000-000023130000}"/>
    <cellStyle name="60% - Accent2 6 2 2" xfId="4905" xr:uid="{00000000-0005-0000-0000-000024130000}"/>
    <cellStyle name="60% - Accent2 6 3" xfId="4906" xr:uid="{00000000-0005-0000-0000-000025130000}"/>
    <cellStyle name="60% - Accent2 6 4" xfId="4907" xr:uid="{00000000-0005-0000-0000-000026130000}"/>
    <cellStyle name="60% - Accent2 6 5" xfId="4908" xr:uid="{00000000-0005-0000-0000-000027130000}"/>
    <cellStyle name="60% - Accent2 6 6" xfId="4909" xr:uid="{00000000-0005-0000-0000-000028130000}"/>
    <cellStyle name="60% - Accent2 6 7" xfId="4910" xr:uid="{00000000-0005-0000-0000-000029130000}"/>
    <cellStyle name="60% - Accent2 60" xfId="4911" xr:uid="{00000000-0005-0000-0000-00002A130000}"/>
    <cellStyle name="60% - Accent2 7" xfId="4912" xr:uid="{00000000-0005-0000-0000-00002B130000}"/>
    <cellStyle name="60% - Accent2 7 2" xfId="4913" xr:uid="{00000000-0005-0000-0000-00002C130000}"/>
    <cellStyle name="60% - Accent2 7 2 2" xfId="4914" xr:uid="{00000000-0005-0000-0000-00002D130000}"/>
    <cellStyle name="60% - Accent2 7 3" xfId="4915" xr:uid="{00000000-0005-0000-0000-00002E130000}"/>
    <cellStyle name="60% - Accent2 7 4" xfId="4916" xr:uid="{00000000-0005-0000-0000-00002F130000}"/>
    <cellStyle name="60% - Accent2 7 5" xfId="4917" xr:uid="{00000000-0005-0000-0000-000030130000}"/>
    <cellStyle name="60% - Accent2 7 6" xfId="4918" xr:uid="{00000000-0005-0000-0000-000031130000}"/>
    <cellStyle name="60% - Accent2 7 7" xfId="4919" xr:uid="{00000000-0005-0000-0000-000032130000}"/>
    <cellStyle name="60% - Accent2 8" xfId="4920" xr:uid="{00000000-0005-0000-0000-000033130000}"/>
    <cellStyle name="60% - Accent2 8 2" xfId="4921" xr:uid="{00000000-0005-0000-0000-000034130000}"/>
    <cellStyle name="60% - Accent2 8 2 2" xfId="4922" xr:uid="{00000000-0005-0000-0000-000035130000}"/>
    <cellStyle name="60% - Accent2 8 3" xfId="4923" xr:uid="{00000000-0005-0000-0000-000036130000}"/>
    <cellStyle name="60% - Accent2 8 4" xfId="4924" xr:uid="{00000000-0005-0000-0000-000037130000}"/>
    <cellStyle name="60% - Accent2 8 5" xfId="4925" xr:uid="{00000000-0005-0000-0000-000038130000}"/>
    <cellStyle name="60% - Accent2 8 6" xfId="4926" xr:uid="{00000000-0005-0000-0000-000039130000}"/>
    <cellStyle name="60% - Accent2 8 7" xfId="4927" xr:uid="{00000000-0005-0000-0000-00003A130000}"/>
    <cellStyle name="60% - Accent2 9" xfId="4928" xr:uid="{00000000-0005-0000-0000-00003B130000}"/>
    <cellStyle name="60% - Accent2 9 2" xfId="4929" xr:uid="{00000000-0005-0000-0000-00003C130000}"/>
    <cellStyle name="60% - Accent2 9 2 2" xfId="4930" xr:uid="{00000000-0005-0000-0000-00003D130000}"/>
    <cellStyle name="60% - Accent2 9 3" xfId="4931" xr:uid="{00000000-0005-0000-0000-00003E130000}"/>
    <cellStyle name="60% - Accent2 9 4" xfId="4932" xr:uid="{00000000-0005-0000-0000-00003F130000}"/>
    <cellStyle name="60% - Accent2 9 5" xfId="4933" xr:uid="{00000000-0005-0000-0000-000040130000}"/>
    <cellStyle name="60% - Accent2 9 6" xfId="4934" xr:uid="{00000000-0005-0000-0000-000041130000}"/>
    <cellStyle name="60% - Accent2 9 7" xfId="4935" xr:uid="{00000000-0005-0000-0000-000042130000}"/>
    <cellStyle name="60% - Accent3 10" xfId="4936" xr:uid="{00000000-0005-0000-0000-000043130000}"/>
    <cellStyle name="60% - Accent3 10 2" xfId="4937" xr:uid="{00000000-0005-0000-0000-000044130000}"/>
    <cellStyle name="60% - Accent3 10 2 2" xfId="4938" xr:uid="{00000000-0005-0000-0000-000045130000}"/>
    <cellStyle name="60% - Accent3 10 3" xfId="4939" xr:uid="{00000000-0005-0000-0000-000046130000}"/>
    <cellStyle name="60% - Accent3 10 4" xfId="4940" xr:uid="{00000000-0005-0000-0000-000047130000}"/>
    <cellStyle name="60% - Accent3 10 5" xfId="4941" xr:uid="{00000000-0005-0000-0000-000048130000}"/>
    <cellStyle name="60% - Accent3 10 6" xfId="4942" xr:uid="{00000000-0005-0000-0000-000049130000}"/>
    <cellStyle name="60% - Accent3 10 7" xfId="4943" xr:uid="{00000000-0005-0000-0000-00004A130000}"/>
    <cellStyle name="60% - Accent3 11" xfId="4944" xr:uid="{00000000-0005-0000-0000-00004B130000}"/>
    <cellStyle name="60% - Accent3 11 2" xfId="4945" xr:uid="{00000000-0005-0000-0000-00004C130000}"/>
    <cellStyle name="60% - Accent3 11 2 2" xfId="4946" xr:uid="{00000000-0005-0000-0000-00004D130000}"/>
    <cellStyle name="60% - Accent3 11 3" xfId="4947" xr:uid="{00000000-0005-0000-0000-00004E130000}"/>
    <cellStyle name="60% - Accent3 11 4" xfId="4948" xr:uid="{00000000-0005-0000-0000-00004F130000}"/>
    <cellStyle name="60% - Accent3 11 5" xfId="4949" xr:uid="{00000000-0005-0000-0000-000050130000}"/>
    <cellStyle name="60% - Accent3 11 6" xfId="4950" xr:uid="{00000000-0005-0000-0000-000051130000}"/>
    <cellStyle name="60% - Accent3 11 7" xfId="4951" xr:uid="{00000000-0005-0000-0000-000052130000}"/>
    <cellStyle name="60% - Accent3 12" xfId="4952" xr:uid="{00000000-0005-0000-0000-000053130000}"/>
    <cellStyle name="60% - Accent3 12 2" xfId="4953" xr:uid="{00000000-0005-0000-0000-000054130000}"/>
    <cellStyle name="60% - Accent3 12 2 2" xfId="4954" xr:uid="{00000000-0005-0000-0000-000055130000}"/>
    <cellStyle name="60% - Accent3 12 3" xfId="4955" xr:uid="{00000000-0005-0000-0000-000056130000}"/>
    <cellStyle name="60% - Accent3 12 4" xfId="4956" xr:uid="{00000000-0005-0000-0000-000057130000}"/>
    <cellStyle name="60% - Accent3 12 5" xfId="4957" xr:uid="{00000000-0005-0000-0000-000058130000}"/>
    <cellStyle name="60% - Accent3 12 6" xfId="4958" xr:uid="{00000000-0005-0000-0000-000059130000}"/>
    <cellStyle name="60% - Accent3 12 7" xfId="4959" xr:uid="{00000000-0005-0000-0000-00005A130000}"/>
    <cellStyle name="60% - Accent3 13" xfId="4960" xr:uid="{00000000-0005-0000-0000-00005B130000}"/>
    <cellStyle name="60% - Accent3 13 2" xfId="4961" xr:uid="{00000000-0005-0000-0000-00005C130000}"/>
    <cellStyle name="60% - Accent3 13 2 2" xfId="4962" xr:uid="{00000000-0005-0000-0000-00005D130000}"/>
    <cellStyle name="60% - Accent3 13 3" xfId="4963" xr:uid="{00000000-0005-0000-0000-00005E130000}"/>
    <cellStyle name="60% - Accent3 13 4" xfId="4964" xr:uid="{00000000-0005-0000-0000-00005F130000}"/>
    <cellStyle name="60% - Accent3 13 5" xfId="4965" xr:uid="{00000000-0005-0000-0000-000060130000}"/>
    <cellStyle name="60% - Accent3 13 6" xfId="4966" xr:uid="{00000000-0005-0000-0000-000061130000}"/>
    <cellStyle name="60% - Accent3 13 7" xfId="4967" xr:uid="{00000000-0005-0000-0000-000062130000}"/>
    <cellStyle name="60% - Accent3 14" xfId="4968" xr:uid="{00000000-0005-0000-0000-000063130000}"/>
    <cellStyle name="60% - Accent3 14 2" xfId="4969" xr:uid="{00000000-0005-0000-0000-000064130000}"/>
    <cellStyle name="60% - Accent3 14 2 2" xfId="4970" xr:uid="{00000000-0005-0000-0000-000065130000}"/>
    <cellStyle name="60% - Accent3 14 3" xfId="4971" xr:uid="{00000000-0005-0000-0000-000066130000}"/>
    <cellStyle name="60% - Accent3 14 4" xfId="4972" xr:uid="{00000000-0005-0000-0000-000067130000}"/>
    <cellStyle name="60% - Accent3 14 5" xfId="4973" xr:uid="{00000000-0005-0000-0000-000068130000}"/>
    <cellStyle name="60% - Accent3 14 6" xfId="4974" xr:uid="{00000000-0005-0000-0000-000069130000}"/>
    <cellStyle name="60% - Accent3 14 7" xfId="4975" xr:uid="{00000000-0005-0000-0000-00006A130000}"/>
    <cellStyle name="60% - Accent3 15" xfId="4976" xr:uid="{00000000-0005-0000-0000-00006B130000}"/>
    <cellStyle name="60% - Accent3 15 2" xfId="4977" xr:uid="{00000000-0005-0000-0000-00006C130000}"/>
    <cellStyle name="60% - Accent3 15 2 2" xfId="4978" xr:uid="{00000000-0005-0000-0000-00006D130000}"/>
    <cellStyle name="60% - Accent3 15 3" xfId="4979" xr:uid="{00000000-0005-0000-0000-00006E130000}"/>
    <cellStyle name="60% - Accent3 15 4" xfId="4980" xr:uid="{00000000-0005-0000-0000-00006F130000}"/>
    <cellStyle name="60% - Accent3 15 5" xfId="4981" xr:uid="{00000000-0005-0000-0000-000070130000}"/>
    <cellStyle name="60% - Accent3 15 6" xfId="4982" xr:uid="{00000000-0005-0000-0000-000071130000}"/>
    <cellStyle name="60% - Accent3 15 7" xfId="4983" xr:uid="{00000000-0005-0000-0000-000072130000}"/>
    <cellStyle name="60% - Accent3 16" xfId="4984" xr:uid="{00000000-0005-0000-0000-000073130000}"/>
    <cellStyle name="60% - Accent3 16 2" xfId="4985" xr:uid="{00000000-0005-0000-0000-000074130000}"/>
    <cellStyle name="60% - Accent3 16 2 2" xfId="4986" xr:uid="{00000000-0005-0000-0000-000075130000}"/>
    <cellStyle name="60% - Accent3 16 3" xfId="4987" xr:uid="{00000000-0005-0000-0000-000076130000}"/>
    <cellStyle name="60% - Accent3 16 4" xfId="4988" xr:uid="{00000000-0005-0000-0000-000077130000}"/>
    <cellStyle name="60% - Accent3 16 5" xfId="4989" xr:uid="{00000000-0005-0000-0000-000078130000}"/>
    <cellStyle name="60% - Accent3 16 6" xfId="4990" xr:uid="{00000000-0005-0000-0000-000079130000}"/>
    <cellStyle name="60% - Accent3 16 7" xfId="4991" xr:uid="{00000000-0005-0000-0000-00007A130000}"/>
    <cellStyle name="60% - Accent3 17" xfId="4992" xr:uid="{00000000-0005-0000-0000-00007B130000}"/>
    <cellStyle name="60% - Accent3 17 2" xfId="4993" xr:uid="{00000000-0005-0000-0000-00007C130000}"/>
    <cellStyle name="60% - Accent3 17 2 2" xfId="4994" xr:uid="{00000000-0005-0000-0000-00007D130000}"/>
    <cellStyle name="60% - Accent3 17 3" xfId="4995" xr:uid="{00000000-0005-0000-0000-00007E130000}"/>
    <cellStyle name="60% - Accent3 17 4" xfId="4996" xr:uid="{00000000-0005-0000-0000-00007F130000}"/>
    <cellStyle name="60% - Accent3 17 5" xfId="4997" xr:uid="{00000000-0005-0000-0000-000080130000}"/>
    <cellStyle name="60% - Accent3 17 6" xfId="4998" xr:uid="{00000000-0005-0000-0000-000081130000}"/>
    <cellStyle name="60% - Accent3 17 7" xfId="4999" xr:uid="{00000000-0005-0000-0000-000082130000}"/>
    <cellStyle name="60% - Accent3 18" xfId="5000" xr:uid="{00000000-0005-0000-0000-000083130000}"/>
    <cellStyle name="60% - Accent3 18 2" xfId="5001" xr:uid="{00000000-0005-0000-0000-000084130000}"/>
    <cellStyle name="60% - Accent3 18 2 2" xfId="5002" xr:uid="{00000000-0005-0000-0000-000085130000}"/>
    <cellStyle name="60% - Accent3 18 3" xfId="5003" xr:uid="{00000000-0005-0000-0000-000086130000}"/>
    <cellStyle name="60% - Accent3 18 4" xfId="5004" xr:uid="{00000000-0005-0000-0000-000087130000}"/>
    <cellStyle name="60% - Accent3 18 5" xfId="5005" xr:uid="{00000000-0005-0000-0000-000088130000}"/>
    <cellStyle name="60% - Accent3 18 6" xfId="5006" xr:uid="{00000000-0005-0000-0000-000089130000}"/>
    <cellStyle name="60% - Accent3 18 7" xfId="5007" xr:uid="{00000000-0005-0000-0000-00008A130000}"/>
    <cellStyle name="60% - Accent3 19" xfId="5008" xr:uid="{00000000-0005-0000-0000-00008B130000}"/>
    <cellStyle name="60% - Accent3 19 2" xfId="5009" xr:uid="{00000000-0005-0000-0000-00008C130000}"/>
    <cellStyle name="60% - Accent3 19 2 2" xfId="5010" xr:uid="{00000000-0005-0000-0000-00008D130000}"/>
    <cellStyle name="60% - Accent3 19 3" xfId="5011" xr:uid="{00000000-0005-0000-0000-00008E130000}"/>
    <cellStyle name="60% - Accent3 19 4" xfId="5012" xr:uid="{00000000-0005-0000-0000-00008F130000}"/>
    <cellStyle name="60% - Accent3 19 5" xfId="5013" xr:uid="{00000000-0005-0000-0000-000090130000}"/>
    <cellStyle name="60% - Accent3 19 6" xfId="5014" xr:uid="{00000000-0005-0000-0000-000091130000}"/>
    <cellStyle name="60% - Accent3 19 7" xfId="5015" xr:uid="{00000000-0005-0000-0000-000092130000}"/>
    <cellStyle name="60% - Accent3 2" xfId="5016" xr:uid="{00000000-0005-0000-0000-000093130000}"/>
    <cellStyle name="60% - Accent3 2 2" xfId="5017" xr:uid="{00000000-0005-0000-0000-000094130000}"/>
    <cellStyle name="60% - Accent3 2 2 2" xfId="5018" xr:uid="{00000000-0005-0000-0000-000095130000}"/>
    <cellStyle name="60% - Accent3 2 3" xfId="5019" xr:uid="{00000000-0005-0000-0000-000096130000}"/>
    <cellStyle name="60% - Accent3 2 4" xfId="5020" xr:uid="{00000000-0005-0000-0000-000097130000}"/>
    <cellStyle name="60% - Accent3 2 5" xfId="5021" xr:uid="{00000000-0005-0000-0000-000098130000}"/>
    <cellStyle name="60% - Accent3 2 6" xfId="5022" xr:uid="{00000000-0005-0000-0000-000099130000}"/>
    <cellStyle name="60% - Accent3 2 7" xfId="5023" xr:uid="{00000000-0005-0000-0000-00009A130000}"/>
    <cellStyle name="60% - Accent3 20" xfId="5024" xr:uid="{00000000-0005-0000-0000-00009B130000}"/>
    <cellStyle name="60% - Accent3 20 2" xfId="5025" xr:uid="{00000000-0005-0000-0000-00009C130000}"/>
    <cellStyle name="60% - Accent3 20 2 2" xfId="5026" xr:uid="{00000000-0005-0000-0000-00009D130000}"/>
    <cellStyle name="60% - Accent3 20 3" xfId="5027" xr:uid="{00000000-0005-0000-0000-00009E130000}"/>
    <cellStyle name="60% - Accent3 20 4" xfId="5028" xr:uid="{00000000-0005-0000-0000-00009F130000}"/>
    <cellStyle name="60% - Accent3 20 5" xfId="5029" xr:uid="{00000000-0005-0000-0000-0000A0130000}"/>
    <cellStyle name="60% - Accent3 20 6" xfId="5030" xr:uid="{00000000-0005-0000-0000-0000A1130000}"/>
    <cellStyle name="60% - Accent3 20 7" xfId="5031" xr:uid="{00000000-0005-0000-0000-0000A2130000}"/>
    <cellStyle name="60% - Accent3 21" xfId="5032" xr:uid="{00000000-0005-0000-0000-0000A3130000}"/>
    <cellStyle name="60% - Accent3 21 2" xfId="5033" xr:uid="{00000000-0005-0000-0000-0000A4130000}"/>
    <cellStyle name="60% - Accent3 21 2 2" xfId="5034" xr:uid="{00000000-0005-0000-0000-0000A5130000}"/>
    <cellStyle name="60% - Accent3 21 3" xfId="5035" xr:uid="{00000000-0005-0000-0000-0000A6130000}"/>
    <cellStyle name="60% - Accent3 21 4" xfId="5036" xr:uid="{00000000-0005-0000-0000-0000A7130000}"/>
    <cellStyle name="60% - Accent3 21 5" xfId="5037" xr:uid="{00000000-0005-0000-0000-0000A8130000}"/>
    <cellStyle name="60% - Accent3 21 6" xfId="5038" xr:uid="{00000000-0005-0000-0000-0000A9130000}"/>
    <cellStyle name="60% - Accent3 21 7" xfId="5039" xr:uid="{00000000-0005-0000-0000-0000AA130000}"/>
    <cellStyle name="60% - Accent3 22" xfId="5040" xr:uid="{00000000-0005-0000-0000-0000AB130000}"/>
    <cellStyle name="60% - Accent3 22 2" xfId="5041" xr:uid="{00000000-0005-0000-0000-0000AC130000}"/>
    <cellStyle name="60% - Accent3 22 2 2" xfId="5042" xr:uid="{00000000-0005-0000-0000-0000AD130000}"/>
    <cellStyle name="60% - Accent3 22 3" xfId="5043" xr:uid="{00000000-0005-0000-0000-0000AE130000}"/>
    <cellStyle name="60% - Accent3 22 4" xfId="5044" xr:uid="{00000000-0005-0000-0000-0000AF130000}"/>
    <cellStyle name="60% - Accent3 22 5" xfId="5045" xr:uid="{00000000-0005-0000-0000-0000B0130000}"/>
    <cellStyle name="60% - Accent3 22 6" xfId="5046" xr:uid="{00000000-0005-0000-0000-0000B1130000}"/>
    <cellStyle name="60% - Accent3 22 7" xfId="5047" xr:uid="{00000000-0005-0000-0000-0000B2130000}"/>
    <cellStyle name="60% - Accent3 23" xfId="5048" xr:uid="{00000000-0005-0000-0000-0000B3130000}"/>
    <cellStyle name="60% - Accent3 23 2" xfId="5049" xr:uid="{00000000-0005-0000-0000-0000B4130000}"/>
    <cellStyle name="60% - Accent3 23 2 2" xfId="5050" xr:uid="{00000000-0005-0000-0000-0000B5130000}"/>
    <cellStyle name="60% - Accent3 23 3" xfId="5051" xr:uid="{00000000-0005-0000-0000-0000B6130000}"/>
    <cellStyle name="60% - Accent3 23 4" xfId="5052" xr:uid="{00000000-0005-0000-0000-0000B7130000}"/>
    <cellStyle name="60% - Accent3 23 5" xfId="5053" xr:uid="{00000000-0005-0000-0000-0000B8130000}"/>
    <cellStyle name="60% - Accent3 23 6" xfId="5054" xr:uid="{00000000-0005-0000-0000-0000B9130000}"/>
    <cellStyle name="60% - Accent3 23 7" xfId="5055" xr:uid="{00000000-0005-0000-0000-0000BA130000}"/>
    <cellStyle name="60% - Accent3 24" xfId="5056" xr:uid="{00000000-0005-0000-0000-0000BB130000}"/>
    <cellStyle name="60% - Accent3 24 2" xfId="5057" xr:uid="{00000000-0005-0000-0000-0000BC130000}"/>
    <cellStyle name="60% - Accent3 24 2 2" xfId="5058" xr:uid="{00000000-0005-0000-0000-0000BD130000}"/>
    <cellStyle name="60% - Accent3 24 3" xfId="5059" xr:uid="{00000000-0005-0000-0000-0000BE130000}"/>
    <cellStyle name="60% - Accent3 24 4" xfId="5060" xr:uid="{00000000-0005-0000-0000-0000BF130000}"/>
    <cellStyle name="60% - Accent3 24 5" xfId="5061" xr:uid="{00000000-0005-0000-0000-0000C0130000}"/>
    <cellStyle name="60% - Accent3 24 6" xfId="5062" xr:uid="{00000000-0005-0000-0000-0000C1130000}"/>
    <cellStyle name="60% - Accent3 24 7" xfId="5063" xr:uid="{00000000-0005-0000-0000-0000C2130000}"/>
    <cellStyle name="60% - Accent3 25" xfId="5064" xr:uid="{00000000-0005-0000-0000-0000C3130000}"/>
    <cellStyle name="60% - Accent3 25 2" xfId="5065" xr:uid="{00000000-0005-0000-0000-0000C4130000}"/>
    <cellStyle name="60% - Accent3 25 2 2" xfId="5066" xr:uid="{00000000-0005-0000-0000-0000C5130000}"/>
    <cellStyle name="60% - Accent3 25 3" xfId="5067" xr:uid="{00000000-0005-0000-0000-0000C6130000}"/>
    <cellStyle name="60% - Accent3 25 4" xfId="5068" xr:uid="{00000000-0005-0000-0000-0000C7130000}"/>
    <cellStyle name="60% - Accent3 25 5" xfId="5069" xr:uid="{00000000-0005-0000-0000-0000C8130000}"/>
    <cellStyle name="60% - Accent3 25 6" xfId="5070" xr:uid="{00000000-0005-0000-0000-0000C9130000}"/>
    <cellStyle name="60% - Accent3 25 7" xfId="5071" xr:uid="{00000000-0005-0000-0000-0000CA130000}"/>
    <cellStyle name="60% - Accent3 26" xfId="5072" xr:uid="{00000000-0005-0000-0000-0000CB130000}"/>
    <cellStyle name="60% - Accent3 26 2" xfId="5073" xr:uid="{00000000-0005-0000-0000-0000CC130000}"/>
    <cellStyle name="60% - Accent3 26 2 2" xfId="5074" xr:uid="{00000000-0005-0000-0000-0000CD130000}"/>
    <cellStyle name="60% - Accent3 26 3" xfId="5075" xr:uid="{00000000-0005-0000-0000-0000CE130000}"/>
    <cellStyle name="60% - Accent3 26 4" xfId="5076" xr:uid="{00000000-0005-0000-0000-0000CF130000}"/>
    <cellStyle name="60% - Accent3 26 5" xfId="5077" xr:uid="{00000000-0005-0000-0000-0000D0130000}"/>
    <cellStyle name="60% - Accent3 26 6" xfId="5078" xr:uid="{00000000-0005-0000-0000-0000D1130000}"/>
    <cellStyle name="60% - Accent3 26 7" xfId="5079" xr:uid="{00000000-0005-0000-0000-0000D2130000}"/>
    <cellStyle name="60% - Accent3 27" xfId="5080" xr:uid="{00000000-0005-0000-0000-0000D3130000}"/>
    <cellStyle name="60% - Accent3 27 2" xfId="5081" xr:uid="{00000000-0005-0000-0000-0000D4130000}"/>
    <cellStyle name="60% - Accent3 27 2 2" xfId="5082" xr:uid="{00000000-0005-0000-0000-0000D5130000}"/>
    <cellStyle name="60% - Accent3 27 3" xfId="5083" xr:uid="{00000000-0005-0000-0000-0000D6130000}"/>
    <cellStyle name="60% - Accent3 27 4" xfId="5084" xr:uid="{00000000-0005-0000-0000-0000D7130000}"/>
    <cellStyle name="60% - Accent3 27 5" xfId="5085" xr:uid="{00000000-0005-0000-0000-0000D8130000}"/>
    <cellStyle name="60% - Accent3 27 6" xfId="5086" xr:uid="{00000000-0005-0000-0000-0000D9130000}"/>
    <cellStyle name="60% - Accent3 27 7" xfId="5087" xr:uid="{00000000-0005-0000-0000-0000DA130000}"/>
    <cellStyle name="60% - Accent3 28" xfId="5088" xr:uid="{00000000-0005-0000-0000-0000DB130000}"/>
    <cellStyle name="60% - Accent3 28 2" xfId="5089" xr:uid="{00000000-0005-0000-0000-0000DC130000}"/>
    <cellStyle name="60% - Accent3 28 2 2" xfId="5090" xr:uid="{00000000-0005-0000-0000-0000DD130000}"/>
    <cellStyle name="60% - Accent3 28 3" xfId="5091" xr:uid="{00000000-0005-0000-0000-0000DE130000}"/>
    <cellStyle name="60% - Accent3 28 4" xfId="5092" xr:uid="{00000000-0005-0000-0000-0000DF130000}"/>
    <cellStyle name="60% - Accent3 28 5" xfId="5093" xr:uid="{00000000-0005-0000-0000-0000E0130000}"/>
    <cellStyle name="60% - Accent3 28 6" xfId="5094" xr:uid="{00000000-0005-0000-0000-0000E1130000}"/>
    <cellStyle name="60% - Accent3 28 7" xfId="5095" xr:uid="{00000000-0005-0000-0000-0000E2130000}"/>
    <cellStyle name="60% - Accent3 29" xfId="5096" xr:uid="{00000000-0005-0000-0000-0000E3130000}"/>
    <cellStyle name="60% - Accent3 29 2" xfId="5097" xr:uid="{00000000-0005-0000-0000-0000E4130000}"/>
    <cellStyle name="60% - Accent3 29 2 2" xfId="5098" xr:uid="{00000000-0005-0000-0000-0000E5130000}"/>
    <cellStyle name="60% - Accent3 29 3" xfId="5099" xr:uid="{00000000-0005-0000-0000-0000E6130000}"/>
    <cellStyle name="60% - Accent3 29 4" xfId="5100" xr:uid="{00000000-0005-0000-0000-0000E7130000}"/>
    <cellStyle name="60% - Accent3 29 5" xfId="5101" xr:uid="{00000000-0005-0000-0000-0000E8130000}"/>
    <cellStyle name="60% - Accent3 29 6" xfId="5102" xr:uid="{00000000-0005-0000-0000-0000E9130000}"/>
    <cellStyle name="60% - Accent3 29 7" xfId="5103" xr:uid="{00000000-0005-0000-0000-0000EA130000}"/>
    <cellStyle name="60% - Accent3 3" xfId="5104" xr:uid="{00000000-0005-0000-0000-0000EB130000}"/>
    <cellStyle name="60% - Accent3 3 2" xfId="5105" xr:uid="{00000000-0005-0000-0000-0000EC130000}"/>
    <cellStyle name="60% - Accent3 3 2 2" xfId="5106" xr:uid="{00000000-0005-0000-0000-0000ED130000}"/>
    <cellStyle name="60% - Accent3 3 3" xfId="5107" xr:uid="{00000000-0005-0000-0000-0000EE130000}"/>
    <cellStyle name="60% - Accent3 3 4" xfId="5108" xr:uid="{00000000-0005-0000-0000-0000EF130000}"/>
    <cellStyle name="60% - Accent3 3 5" xfId="5109" xr:uid="{00000000-0005-0000-0000-0000F0130000}"/>
    <cellStyle name="60% - Accent3 3 6" xfId="5110" xr:uid="{00000000-0005-0000-0000-0000F1130000}"/>
    <cellStyle name="60% - Accent3 3 7" xfId="5111" xr:uid="{00000000-0005-0000-0000-0000F2130000}"/>
    <cellStyle name="60% - Accent3 30" xfId="5112" xr:uid="{00000000-0005-0000-0000-0000F3130000}"/>
    <cellStyle name="60% - Accent3 30 2" xfId="5113" xr:uid="{00000000-0005-0000-0000-0000F4130000}"/>
    <cellStyle name="60% - Accent3 30 2 2" xfId="5114" xr:uid="{00000000-0005-0000-0000-0000F5130000}"/>
    <cellStyle name="60% - Accent3 30 3" xfId="5115" xr:uid="{00000000-0005-0000-0000-0000F6130000}"/>
    <cellStyle name="60% - Accent3 30 4" xfId="5116" xr:uid="{00000000-0005-0000-0000-0000F7130000}"/>
    <cellStyle name="60% - Accent3 30 5" xfId="5117" xr:uid="{00000000-0005-0000-0000-0000F8130000}"/>
    <cellStyle name="60% - Accent3 30 6" xfId="5118" xr:uid="{00000000-0005-0000-0000-0000F9130000}"/>
    <cellStyle name="60% - Accent3 30 7" xfId="5119" xr:uid="{00000000-0005-0000-0000-0000FA130000}"/>
    <cellStyle name="60% - Accent3 31" xfId="5120" xr:uid="{00000000-0005-0000-0000-0000FB130000}"/>
    <cellStyle name="60% - Accent3 31 2" xfId="5121" xr:uid="{00000000-0005-0000-0000-0000FC130000}"/>
    <cellStyle name="60% - Accent3 31 2 2" xfId="5122" xr:uid="{00000000-0005-0000-0000-0000FD130000}"/>
    <cellStyle name="60% - Accent3 31 3" xfId="5123" xr:uid="{00000000-0005-0000-0000-0000FE130000}"/>
    <cellStyle name="60% - Accent3 31 4" xfId="5124" xr:uid="{00000000-0005-0000-0000-0000FF130000}"/>
    <cellStyle name="60% - Accent3 31 5" xfId="5125" xr:uid="{00000000-0005-0000-0000-000000140000}"/>
    <cellStyle name="60% - Accent3 31 6" xfId="5126" xr:uid="{00000000-0005-0000-0000-000001140000}"/>
    <cellStyle name="60% - Accent3 31 7" xfId="5127" xr:uid="{00000000-0005-0000-0000-000002140000}"/>
    <cellStyle name="60% - Accent3 32" xfId="5128" xr:uid="{00000000-0005-0000-0000-000003140000}"/>
    <cellStyle name="60% - Accent3 32 2" xfId="5129" xr:uid="{00000000-0005-0000-0000-000004140000}"/>
    <cellStyle name="60% - Accent3 32 2 2" xfId="5130" xr:uid="{00000000-0005-0000-0000-000005140000}"/>
    <cellStyle name="60% - Accent3 32 3" xfId="5131" xr:uid="{00000000-0005-0000-0000-000006140000}"/>
    <cellStyle name="60% - Accent3 32 4" xfId="5132" xr:uid="{00000000-0005-0000-0000-000007140000}"/>
    <cellStyle name="60% - Accent3 32 5" xfId="5133" xr:uid="{00000000-0005-0000-0000-000008140000}"/>
    <cellStyle name="60% - Accent3 32 6" xfId="5134" xr:uid="{00000000-0005-0000-0000-000009140000}"/>
    <cellStyle name="60% - Accent3 32 7" xfId="5135" xr:uid="{00000000-0005-0000-0000-00000A140000}"/>
    <cellStyle name="60% - Accent3 33" xfId="5136" xr:uid="{00000000-0005-0000-0000-00000B140000}"/>
    <cellStyle name="60% - Accent3 33 2" xfId="5137" xr:uid="{00000000-0005-0000-0000-00000C140000}"/>
    <cellStyle name="60% - Accent3 33 2 2" xfId="5138" xr:uid="{00000000-0005-0000-0000-00000D140000}"/>
    <cellStyle name="60% - Accent3 33 3" xfId="5139" xr:uid="{00000000-0005-0000-0000-00000E140000}"/>
    <cellStyle name="60% - Accent3 33 4" xfId="5140" xr:uid="{00000000-0005-0000-0000-00000F140000}"/>
    <cellStyle name="60% - Accent3 33 5" xfId="5141" xr:uid="{00000000-0005-0000-0000-000010140000}"/>
    <cellStyle name="60% - Accent3 33 6" xfId="5142" xr:uid="{00000000-0005-0000-0000-000011140000}"/>
    <cellStyle name="60% - Accent3 33 7" xfId="5143" xr:uid="{00000000-0005-0000-0000-000012140000}"/>
    <cellStyle name="60% - Accent3 34" xfId="5144" xr:uid="{00000000-0005-0000-0000-000013140000}"/>
    <cellStyle name="60% - Accent3 34 2" xfId="5145" xr:uid="{00000000-0005-0000-0000-000014140000}"/>
    <cellStyle name="60% - Accent3 34 2 2" xfId="5146" xr:uid="{00000000-0005-0000-0000-000015140000}"/>
    <cellStyle name="60% - Accent3 34 3" xfId="5147" xr:uid="{00000000-0005-0000-0000-000016140000}"/>
    <cellStyle name="60% - Accent3 34 4" xfId="5148" xr:uid="{00000000-0005-0000-0000-000017140000}"/>
    <cellStyle name="60% - Accent3 34 5" xfId="5149" xr:uid="{00000000-0005-0000-0000-000018140000}"/>
    <cellStyle name="60% - Accent3 34 6" xfId="5150" xr:uid="{00000000-0005-0000-0000-000019140000}"/>
    <cellStyle name="60% - Accent3 34 7" xfId="5151" xr:uid="{00000000-0005-0000-0000-00001A140000}"/>
    <cellStyle name="60% - Accent3 35" xfId="5152" xr:uid="{00000000-0005-0000-0000-00001B140000}"/>
    <cellStyle name="60% - Accent3 35 2" xfId="5153" xr:uid="{00000000-0005-0000-0000-00001C140000}"/>
    <cellStyle name="60% - Accent3 35 2 2" xfId="5154" xr:uid="{00000000-0005-0000-0000-00001D140000}"/>
    <cellStyle name="60% - Accent3 35 3" xfId="5155" xr:uid="{00000000-0005-0000-0000-00001E140000}"/>
    <cellStyle name="60% - Accent3 35 4" xfId="5156" xr:uid="{00000000-0005-0000-0000-00001F140000}"/>
    <cellStyle name="60% - Accent3 35 5" xfId="5157" xr:uid="{00000000-0005-0000-0000-000020140000}"/>
    <cellStyle name="60% - Accent3 35 6" xfId="5158" xr:uid="{00000000-0005-0000-0000-000021140000}"/>
    <cellStyle name="60% - Accent3 35 7" xfId="5159" xr:uid="{00000000-0005-0000-0000-000022140000}"/>
    <cellStyle name="60% - Accent3 36" xfId="5160" xr:uid="{00000000-0005-0000-0000-000023140000}"/>
    <cellStyle name="60% - Accent3 36 2" xfId="5161" xr:uid="{00000000-0005-0000-0000-000024140000}"/>
    <cellStyle name="60% - Accent3 36 2 2" xfId="5162" xr:uid="{00000000-0005-0000-0000-000025140000}"/>
    <cellStyle name="60% - Accent3 36 3" xfId="5163" xr:uid="{00000000-0005-0000-0000-000026140000}"/>
    <cellStyle name="60% - Accent3 36 4" xfId="5164" xr:uid="{00000000-0005-0000-0000-000027140000}"/>
    <cellStyle name="60% - Accent3 36 5" xfId="5165" xr:uid="{00000000-0005-0000-0000-000028140000}"/>
    <cellStyle name="60% - Accent3 36 6" xfId="5166" xr:uid="{00000000-0005-0000-0000-000029140000}"/>
    <cellStyle name="60% - Accent3 36 7" xfId="5167" xr:uid="{00000000-0005-0000-0000-00002A140000}"/>
    <cellStyle name="60% - Accent3 37" xfId="5168" xr:uid="{00000000-0005-0000-0000-00002B140000}"/>
    <cellStyle name="60% - Accent3 37 2" xfId="5169" xr:uid="{00000000-0005-0000-0000-00002C140000}"/>
    <cellStyle name="60% - Accent3 37 3" xfId="5170" xr:uid="{00000000-0005-0000-0000-00002D140000}"/>
    <cellStyle name="60% - Accent3 38" xfId="5171" xr:uid="{00000000-0005-0000-0000-00002E140000}"/>
    <cellStyle name="60% - Accent3 39" xfId="5172" xr:uid="{00000000-0005-0000-0000-00002F140000}"/>
    <cellStyle name="60% - Accent3 4" xfId="5173" xr:uid="{00000000-0005-0000-0000-000030140000}"/>
    <cellStyle name="60% - Accent3 4 2" xfId="5174" xr:uid="{00000000-0005-0000-0000-000031140000}"/>
    <cellStyle name="60% - Accent3 4 2 2" xfId="5175" xr:uid="{00000000-0005-0000-0000-000032140000}"/>
    <cellStyle name="60% - Accent3 4 3" xfId="5176" xr:uid="{00000000-0005-0000-0000-000033140000}"/>
    <cellStyle name="60% - Accent3 4 4" xfId="5177" xr:uid="{00000000-0005-0000-0000-000034140000}"/>
    <cellStyle name="60% - Accent3 4 5" xfId="5178" xr:uid="{00000000-0005-0000-0000-000035140000}"/>
    <cellStyle name="60% - Accent3 4 6" xfId="5179" xr:uid="{00000000-0005-0000-0000-000036140000}"/>
    <cellStyle name="60% - Accent3 4 7" xfId="5180" xr:uid="{00000000-0005-0000-0000-000037140000}"/>
    <cellStyle name="60% - Accent3 40" xfId="5181" xr:uid="{00000000-0005-0000-0000-000038140000}"/>
    <cellStyle name="60% - Accent3 41" xfId="5182" xr:uid="{00000000-0005-0000-0000-000039140000}"/>
    <cellStyle name="60% - Accent3 42" xfId="5183" xr:uid="{00000000-0005-0000-0000-00003A140000}"/>
    <cellStyle name="60% - Accent3 43" xfId="5184" xr:uid="{00000000-0005-0000-0000-00003B140000}"/>
    <cellStyle name="60% - Accent3 44" xfId="5185" xr:uid="{00000000-0005-0000-0000-00003C140000}"/>
    <cellStyle name="60% - Accent3 45" xfId="5186" xr:uid="{00000000-0005-0000-0000-00003D140000}"/>
    <cellStyle name="60% - Accent3 46" xfId="5187" xr:uid="{00000000-0005-0000-0000-00003E140000}"/>
    <cellStyle name="60% - Accent3 47" xfId="5188" xr:uid="{00000000-0005-0000-0000-00003F140000}"/>
    <cellStyle name="60% - Accent3 48" xfId="5189" xr:uid="{00000000-0005-0000-0000-000040140000}"/>
    <cellStyle name="60% - Accent3 49" xfId="5190" xr:uid="{00000000-0005-0000-0000-000041140000}"/>
    <cellStyle name="60% - Accent3 5" xfId="5191" xr:uid="{00000000-0005-0000-0000-000042140000}"/>
    <cellStyle name="60% - Accent3 5 2" xfId="5192" xr:uid="{00000000-0005-0000-0000-000043140000}"/>
    <cellStyle name="60% - Accent3 5 2 2" xfId="5193" xr:uid="{00000000-0005-0000-0000-000044140000}"/>
    <cellStyle name="60% - Accent3 5 3" xfId="5194" xr:uid="{00000000-0005-0000-0000-000045140000}"/>
    <cellStyle name="60% - Accent3 5 4" xfId="5195" xr:uid="{00000000-0005-0000-0000-000046140000}"/>
    <cellStyle name="60% - Accent3 5 5" xfId="5196" xr:uid="{00000000-0005-0000-0000-000047140000}"/>
    <cellStyle name="60% - Accent3 5 6" xfId="5197" xr:uid="{00000000-0005-0000-0000-000048140000}"/>
    <cellStyle name="60% - Accent3 5 7" xfId="5198" xr:uid="{00000000-0005-0000-0000-000049140000}"/>
    <cellStyle name="60% - Accent3 50" xfId="5199" xr:uid="{00000000-0005-0000-0000-00004A140000}"/>
    <cellStyle name="60% - Accent3 51" xfId="5200" xr:uid="{00000000-0005-0000-0000-00004B140000}"/>
    <cellStyle name="60% - Accent3 52" xfId="5201" xr:uid="{00000000-0005-0000-0000-00004C140000}"/>
    <cellStyle name="60% - Accent3 53" xfId="5202" xr:uid="{00000000-0005-0000-0000-00004D140000}"/>
    <cellStyle name="60% - Accent3 54" xfId="5203" xr:uid="{00000000-0005-0000-0000-00004E140000}"/>
    <cellStyle name="60% - Accent3 55" xfId="5204" xr:uid="{00000000-0005-0000-0000-00004F140000}"/>
    <cellStyle name="60% - Accent3 56" xfId="5205" xr:uid="{00000000-0005-0000-0000-000050140000}"/>
    <cellStyle name="60% - Accent3 57" xfId="5206" xr:uid="{00000000-0005-0000-0000-000051140000}"/>
    <cellStyle name="60% - Accent3 58" xfId="5207" xr:uid="{00000000-0005-0000-0000-000052140000}"/>
    <cellStyle name="60% - Accent3 59" xfId="5208" xr:uid="{00000000-0005-0000-0000-000053140000}"/>
    <cellStyle name="60% - Accent3 6" xfId="5209" xr:uid="{00000000-0005-0000-0000-000054140000}"/>
    <cellStyle name="60% - Accent3 6 2" xfId="5210" xr:uid="{00000000-0005-0000-0000-000055140000}"/>
    <cellStyle name="60% - Accent3 6 2 2" xfId="5211" xr:uid="{00000000-0005-0000-0000-000056140000}"/>
    <cellStyle name="60% - Accent3 6 3" xfId="5212" xr:uid="{00000000-0005-0000-0000-000057140000}"/>
    <cellStyle name="60% - Accent3 6 4" xfId="5213" xr:uid="{00000000-0005-0000-0000-000058140000}"/>
    <cellStyle name="60% - Accent3 6 5" xfId="5214" xr:uid="{00000000-0005-0000-0000-000059140000}"/>
    <cellStyle name="60% - Accent3 6 6" xfId="5215" xr:uid="{00000000-0005-0000-0000-00005A140000}"/>
    <cellStyle name="60% - Accent3 6 7" xfId="5216" xr:uid="{00000000-0005-0000-0000-00005B140000}"/>
    <cellStyle name="60% - Accent3 60" xfId="5217" xr:uid="{00000000-0005-0000-0000-00005C140000}"/>
    <cellStyle name="60% - Accent3 7" xfId="5218" xr:uid="{00000000-0005-0000-0000-00005D140000}"/>
    <cellStyle name="60% - Accent3 7 2" xfId="5219" xr:uid="{00000000-0005-0000-0000-00005E140000}"/>
    <cellStyle name="60% - Accent3 7 2 2" xfId="5220" xr:uid="{00000000-0005-0000-0000-00005F140000}"/>
    <cellStyle name="60% - Accent3 7 3" xfId="5221" xr:uid="{00000000-0005-0000-0000-000060140000}"/>
    <cellStyle name="60% - Accent3 7 4" xfId="5222" xr:uid="{00000000-0005-0000-0000-000061140000}"/>
    <cellStyle name="60% - Accent3 7 5" xfId="5223" xr:uid="{00000000-0005-0000-0000-000062140000}"/>
    <cellStyle name="60% - Accent3 7 6" xfId="5224" xr:uid="{00000000-0005-0000-0000-000063140000}"/>
    <cellStyle name="60% - Accent3 7 7" xfId="5225" xr:uid="{00000000-0005-0000-0000-000064140000}"/>
    <cellStyle name="60% - Accent3 8" xfId="5226" xr:uid="{00000000-0005-0000-0000-000065140000}"/>
    <cellStyle name="60% - Accent3 8 2" xfId="5227" xr:uid="{00000000-0005-0000-0000-000066140000}"/>
    <cellStyle name="60% - Accent3 8 2 2" xfId="5228" xr:uid="{00000000-0005-0000-0000-000067140000}"/>
    <cellStyle name="60% - Accent3 8 3" xfId="5229" xr:uid="{00000000-0005-0000-0000-000068140000}"/>
    <cellStyle name="60% - Accent3 8 4" xfId="5230" xr:uid="{00000000-0005-0000-0000-000069140000}"/>
    <cellStyle name="60% - Accent3 8 5" xfId="5231" xr:uid="{00000000-0005-0000-0000-00006A140000}"/>
    <cellStyle name="60% - Accent3 8 6" xfId="5232" xr:uid="{00000000-0005-0000-0000-00006B140000}"/>
    <cellStyle name="60% - Accent3 8 7" xfId="5233" xr:uid="{00000000-0005-0000-0000-00006C140000}"/>
    <cellStyle name="60% - Accent3 9" xfId="5234" xr:uid="{00000000-0005-0000-0000-00006D140000}"/>
    <cellStyle name="60% - Accent3 9 2" xfId="5235" xr:uid="{00000000-0005-0000-0000-00006E140000}"/>
    <cellStyle name="60% - Accent3 9 2 2" xfId="5236" xr:uid="{00000000-0005-0000-0000-00006F140000}"/>
    <cellStyle name="60% - Accent3 9 3" xfId="5237" xr:uid="{00000000-0005-0000-0000-000070140000}"/>
    <cellStyle name="60% - Accent3 9 4" xfId="5238" xr:uid="{00000000-0005-0000-0000-000071140000}"/>
    <cellStyle name="60% - Accent3 9 5" xfId="5239" xr:uid="{00000000-0005-0000-0000-000072140000}"/>
    <cellStyle name="60% - Accent3 9 6" xfId="5240" xr:uid="{00000000-0005-0000-0000-000073140000}"/>
    <cellStyle name="60% - Accent3 9 7" xfId="5241" xr:uid="{00000000-0005-0000-0000-000074140000}"/>
    <cellStyle name="60% - Accent4 10" xfId="5242" xr:uid="{00000000-0005-0000-0000-000075140000}"/>
    <cellStyle name="60% - Accent4 10 2" xfId="5243" xr:uid="{00000000-0005-0000-0000-000076140000}"/>
    <cellStyle name="60% - Accent4 10 2 2" xfId="5244" xr:uid="{00000000-0005-0000-0000-000077140000}"/>
    <cellStyle name="60% - Accent4 10 3" xfId="5245" xr:uid="{00000000-0005-0000-0000-000078140000}"/>
    <cellStyle name="60% - Accent4 10 4" xfId="5246" xr:uid="{00000000-0005-0000-0000-000079140000}"/>
    <cellStyle name="60% - Accent4 10 5" xfId="5247" xr:uid="{00000000-0005-0000-0000-00007A140000}"/>
    <cellStyle name="60% - Accent4 10 6" xfId="5248" xr:uid="{00000000-0005-0000-0000-00007B140000}"/>
    <cellStyle name="60% - Accent4 10 7" xfId="5249" xr:uid="{00000000-0005-0000-0000-00007C140000}"/>
    <cellStyle name="60% - Accent4 11" xfId="5250" xr:uid="{00000000-0005-0000-0000-00007D140000}"/>
    <cellStyle name="60% - Accent4 11 2" xfId="5251" xr:uid="{00000000-0005-0000-0000-00007E140000}"/>
    <cellStyle name="60% - Accent4 11 2 2" xfId="5252" xr:uid="{00000000-0005-0000-0000-00007F140000}"/>
    <cellStyle name="60% - Accent4 11 3" xfId="5253" xr:uid="{00000000-0005-0000-0000-000080140000}"/>
    <cellStyle name="60% - Accent4 11 4" xfId="5254" xr:uid="{00000000-0005-0000-0000-000081140000}"/>
    <cellStyle name="60% - Accent4 11 5" xfId="5255" xr:uid="{00000000-0005-0000-0000-000082140000}"/>
    <cellStyle name="60% - Accent4 11 6" xfId="5256" xr:uid="{00000000-0005-0000-0000-000083140000}"/>
    <cellStyle name="60% - Accent4 11 7" xfId="5257" xr:uid="{00000000-0005-0000-0000-000084140000}"/>
    <cellStyle name="60% - Accent4 12" xfId="5258" xr:uid="{00000000-0005-0000-0000-000085140000}"/>
    <cellStyle name="60% - Accent4 12 2" xfId="5259" xr:uid="{00000000-0005-0000-0000-000086140000}"/>
    <cellStyle name="60% - Accent4 12 2 2" xfId="5260" xr:uid="{00000000-0005-0000-0000-000087140000}"/>
    <cellStyle name="60% - Accent4 12 3" xfId="5261" xr:uid="{00000000-0005-0000-0000-000088140000}"/>
    <cellStyle name="60% - Accent4 12 4" xfId="5262" xr:uid="{00000000-0005-0000-0000-000089140000}"/>
    <cellStyle name="60% - Accent4 12 5" xfId="5263" xr:uid="{00000000-0005-0000-0000-00008A140000}"/>
    <cellStyle name="60% - Accent4 12 6" xfId="5264" xr:uid="{00000000-0005-0000-0000-00008B140000}"/>
    <cellStyle name="60% - Accent4 12 7" xfId="5265" xr:uid="{00000000-0005-0000-0000-00008C140000}"/>
    <cellStyle name="60% - Accent4 13" xfId="5266" xr:uid="{00000000-0005-0000-0000-00008D140000}"/>
    <cellStyle name="60% - Accent4 13 2" xfId="5267" xr:uid="{00000000-0005-0000-0000-00008E140000}"/>
    <cellStyle name="60% - Accent4 13 2 2" xfId="5268" xr:uid="{00000000-0005-0000-0000-00008F140000}"/>
    <cellStyle name="60% - Accent4 13 3" xfId="5269" xr:uid="{00000000-0005-0000-0000-000090140000}"/>
    <cellStyle name="60% - Accent4 13 4" xfId="5270" xr:uid="{00000000-0005-0000-0000-000091140000}"/>
    <cellStyle name="60% - Accent4 13 5" xfId="5271" xr:uid="{00000000-0005-0000-0000-000092140000}"/>
    <cellStyle name="60% - Accent4 13 6" xfId="5272" xr:uid="{00000000-0005-0000-0000-000093140000}"/>
    <cellStyle name="60% - Accent4 13 7" xfId="5273" xr:uid="{00000000-0005-0000-0000-000094140000}"/>
    <cellStyle name="60% - Accent4 14" xfId="5274" xr:uid="{00000000-0005-0000-0000-000095140000}"/>
    <cellStyle name="60% - Accent4 14 2" xfId="5275" xr:uid="{00000000-0005-0000-0000-000096140000}"/>
    <cellStyle name="60% - Accent4 14 2 2" xfId="5276" xr:uid="{00000000-0005-0000-0000-000097140000}"/>
    <cellStyle name="60% - Accent4 14 3" xfId="5277" xr:uid="{00000000-0005-0000-0000-000098140000}"/>
    <cellStyle name="60% - Accent4 14 4" xfId="5278" xr:uid="{00000000-0005-0000-0000-000099140000}"/>
    <cellStyle name="60% - Accent4 14 5" xfId="5279" xr:uid="{00000000-0005-0000-0000-00009A140000}"/>
    <cellStyle name="60% - Accent4 14 6" xfId="5280" xr:uid="{00000000-0005-0000-0000-00009B140000}"/>
    <cellStyle name="60% - Accent4 14 7" xfId="5281" xr:uid="{00000000-0005-0000-0000-00009C140000}"/>
    <cellStyle name="60% - Accent4 15" xfId="5282" xr:uid="{00000000-0005-0000-0000-00009D140000}"/>
    <cellStyle name="60% - Accent4 15 2" xfId="5283" xr:uid="{00000000-0005-0000-0000-00009E140000}"/>
    <cellStyle name="60% - Accent4 15 2 2" xfId="5284" xr:uid="{00000000-0005-0000-0000-00009F140000}"/>
    <cellStyle name="60% - Accent4 15 3" xfId="5285" xr:uid="{00000000-0005-0000-0000-0000A0140000}"/>
    <cellStyle name="60% - Accent4 15 4" xfId="5286" xr:uid="{00000000-0005-0000-0000-0000A1140000}"/>
    <cellStyle name="60% - Accent4 15 5" xfId="5287" xr:uid="{00000000-0005-0000-0000-0000A2140000}"/>
    <cellStyle name="60% - Accent4 15 6" xfId="5288" xr:uid="{00000000-0005-0000-0000-0000A3140000}"/>
    <cellStyle name="60% - Accent4 15 7" xfId="5289" xr:uid="{00000000-0005-0000-0000-0000A4140000}"/>
    <cellStyle name="60% - Accent4 16" xfId="5290" xr:uid="{00000000-0005-0000-0000-0000A5140000}"/>
    <cellStyle name="60% - Accent4 16 2" xfId="5291" xr:uid="{00000000-0005-0000-0000-0000A6140000}"/>
    <cellStyle name="60% - Accent4 16 2 2" xfId="5292" xr:uid="{00000000-0005-0000-0000-0000A7140000}"/>
    <cellStyle name="60% - Accent4 16 3" xfId="5293" xr:uid="{00000000-0005-0000-0000-0000A8140000}"/>
    <cellStyle name="60% - Accent4 16 4" xfId="5294" xr:uid="{00000000-0005-0000-0000-0000A9140000}"/>
    <cellStyle name="60% - Accent4 16 5" xfId="5295" xr:uid="{00000000-0005-0000-0000-0000AA140000}"/>
    <cellStyle name="60% - Accent4 16 6" xfId="5296" xr:uid="{00000000-0005-0000-0000-0000AB140000}"/>
    <cellStyle name="60% - Accent4 16 7" xfId="5297" xr:uid="{00000000-0005-0000-0000-0000AC140000}"/>
    <cellStyle name="60% - Accent4 17" xfId="5298" xr:uid="{00000000-0005-0000-0000-0000AD140000}"/>
    <cellStyle name="60% - Accent4 17 2" xfId="5299" xr:uid="{00000000-0005-0000-0000-0000AE140000}"/>
    <cellStyle name="60% - Accent4 17 2 2" xfId="5300" xr:uid="{00000000-0005-0000-0000-0000AF140000}"/>
    <cellStyle name="60% - Accent4 17 3" xfId="5301" xr:uid="{00000000-0005-0000-0000-0000B0140000}"/>
    <cellStyle name="60% - Accent4 17 4" xfId="5302" xr:uid="{00000000-0005-0000-0000-0000B1140000}"/>
    <cellStyle name="60% - Accent4 17 5" xfId="5303" xr:uid="{00000000-0005-0000-0000-0000B2140000}"/>
    <cellStyle name="60% - Accent4 17 6" xfId="5304" xr:uid="{00000000-0005-0000-0000-0000B3140000}"/>
    <cellStyle name="60% - Accent4 17 7" xfId="5305" xr:uid="{00000000-0005-0000-0000-0000B4140000}"/>
    <cellStyle name="60% - Accent4 18" xfId="5306" xr:uid="{00000000-0005-0000-0000-0000B5140000}"/>
    <cellStyle name="60% - Accent4 18 2" xfId="5307" xr:uid="{00000000-0005-0000-0000-0000B6140000}"/>
    <cellStyle name="60% - Accent4 18 2 2" xfId="5308" xr:uid="{00000000-0005-0000-0000-0000B7140000}"/>
    <cellStyle name="60% - Accent4 18 3" xfId="5309" xr:uid="{00000000-0005-0000-0000-0000B8140000}"/>
    <cellStyle name="60% - Accent4 18 4" xfId="5310" xr:uid="{00000000-0005-0000-0000-0000B9140000}"/>
    <cellStyle name="60% - Accent4 18 5" xfId="5311" xr:uid="{00000000-0005-0000-0000-0000BA140000}"/>
    <cellStyle name="60% - Accent4 18 6" xfId="5312" xr:uid="{00000000-0005-0000-0000-0000BB140000}"/>
    <cellStyle name="60% - Accent4 18 7" xfId="5313" xr:uid="{00000000-0005-0000-0000-0000BC140000}"/>
    <cellStyle name="60% - Accent4 19" xfId="5314" xr:uid="{00000000-0005-0000-0000-0000BD140000}"/>
    <cellStyle name="60% - Accent4 19 2" xfId="5315" xr:uid="{00000000-0005-0000-0000-0000BE140000}"/>
    <cellStyle name="60% - Accent4 19 2 2" xfId="5316" xr:uid="{00000000-0005-0000-0000-0000BF140000}"/>
    <cellStyle name="60% - Accent4 19 3" xfId="5317" xr:uid="{00000000-0005-0000-0000-0000C0140000}"/>
    <cellStyle name="60% - Accent4 19 4" xfId="5318" xr:uid="{00000000-0005-0000-0000-0000C1140000}"/>
    <cellStyle name="60% - Accent4 19 5" xfId="5319" xr:uid="{00000000-0005-0000-0000-0000C2140000}"/>
    <cellStyle name="60% - Accent4 19 6" xfId="5320" xr:uid="{00000000-0005-0000-0000-0000C3140000}"/>
    <cellStyle name="60% - Accent4 19 7" xfId="5321" xr:uid="{00000000-0005-0000-0000-0000C4140000}"/>
    <cellStyle name="60% - Accent4 2" xfId="5322" xr:uid="{00000000-0005-0000-0000-0000C5140000}"/>
    <cellStyle name="60% - Accent4 2 2" xfId="5323" xr:uid="{00000000-0005-0000-0000-0000C6140000}"/>
    <cellStyle name="60% - Accent4 2 2 2" xfId="5324" xr:uid="{00000000-0005-0000-0000-0000C7140000}"/>
    <cellStyle name="60% - Accent4 2 3" xfId="5325" xr:uid="{00000000-0005-0000-0000-0000C8140000}"/>
    <cellStyle name="60% - Accent4 2 4" xfId="5326" xr:uid="{00000000-0005-0000-0000-0000C9140000}"/>
    <cellStyle name="60% - Accent4 2 5" xfId="5327" xr:uid="{00000000-0005-0000-0000-0000CA140000}"/>
    <cellStyle name="60% - Accent4 2 6" xfId="5328" xr:uid="{00000000-0005-0000-0000-0000CB140000}"/>
    <cellStyle name="60% - Accent4 2 7" xfId="5329" xr:uid="{00000000-0005-0000-0000-0000CC140000}"/>
    <cellStyle name="60% - Accent4 20" xfId="5330" xr:uid="{00000000-0005-0000-0000-0000CD140000}"/>
    <cellStyle name="60% - Accent4 20 2" xfId="5331" xr:uid="{00000000-0005-0000-0000-0000CE140000}"/>
    <cellStyle name="60% - Accent4 20 2 2" xfId="5332" xr:uid="{00000000-0005-0000-0000-0000CF140000}"/>
    <cellStyle name="60% - Accent4 20 3" xfId="5333" xr:uid="{00000000-0005-0000-0000-0000D0140000}"/>
    <cellStyle name="60% - Accent4 20 4" xfId="5334" xr:uid="{00000000-0005-0000-0000-0000D1140000}"/>
    <cellStyle name="60% - Accent4 20 5" xfId="5335" xr:uid="{00000000-0005-0000-0000-0000D2140000}"/>
    <cellStyle name="60% - Accent4 20 6" xfId="5336" xr:uid="{00000000-0005-0000-0000-0000D3140000}"/>
    <cellStyle name="60% - Accent4 20 7" xfId="5337" xr:uid="{00000000-0005-0000-0000-0000D4140000}"/>
    <cellStyle name="60% - Accent4 21" xfId="5338" xr:uid="{00000000-0005-0000-0000-0000D5140000}"/>
    <cellStyle name="60% - Accent4 21 2" xfId="5339" xr:uid="{00000000-0005-0000-0000-0000D6140000}"/>
    <cellStyle name="60% - Accent4 21 2 2" xfId="5340" xr:uid="{00000000-0005-0000-0000-0000D7140000}"/>
    <cellStyle name="60% - Accent4 21 3" xfId="5341" xr:uid="{00000000-0005-0000-0000-0000D8140000}"/>
    <cellStyle name="60% - Accent4 21 4" xfId="5342" xr:uid="{00000000-0005-0000-0000-0000D9140000}"/>
    <cellStyle name="60% - Accent4 21 5" xfId="5343" xr:uid="{00000000-0005-0000-0000-0000DA140000}"/>
    <cellStyle name="60% - Accent4 21 6" xfId="5344" xr:uid="{00000000-0005-0000-0000-0000DB140000}"/>
    <cellStyle name="60% - Accent4 21 7" xfId="5345" xr:uid="{00000000-0005-0000-0000-0000DC140000}"/>
    <cellStyle name="60% - Accent4 22" xfId="5346" xr:uid="{00000000-0005-0000-0000-0000DD140000}"/>
    <cellStyle name="60% - Accent4 22 2" xfId="5347" xr:uid="{00000000-0005-0000-0000-0000DE140000}"/>
    <cellStyle name="60% - Accent4 22 2 2" xfId="5348" xr:uid="{00000000-0005-0000-0000-0000DF140000}"/>
    <cellStyle name="60% - Accent4 22 3" xfId="5349" xr:uid="{00000000-0005-0000-0000-0000E0140000}"/>
    <cellStyle name="60% - Accent4 22 4" xfId="5350" xr:uid="{00000000-0005-0000-0000-0000E1140000}"/>
    <cellStyle name="60% - Accent4 22 5" xfId="5351" xr:uid="{00000000-0005-0000-0000-0000E2140000}"/>
    <cellStyle name="60% - Accent4 22 6" xfId="5352" xr:uid="{00000000-0005-0000-0000-0000E3140000}"/>
    <cellStyle name="60% - Accent4 22 7" xfId="5353" xr:uid="{00000000-0005-0000-0000-0000E4140000}"/>
    <cellStyle name="60% - Accent4 23" xfId="5354" xr:uid="{00000000-0005-0000-0000-0000E5140000}"/>
    <cellStyle name="60% - Accent4 23 2" xfId="5355" xr:uid="{00000000-0005-0000-0000-0000E6140000}"/>
    <cellStyle name="60% - Accent4 23 2 2" xfId="5356" xr:uid="{00000000-0005-0000-0000-0000E7140000}"/>
    <cellStyle name="60% - Accent4 23 3" xfId="5357" xr:uid="{00000000-0005-0000-0000-0000E8140000}"/>
    <cellStyle name="60% - Accent4 23 4" xfId="5358" xr:uid="{00000000-0005-0000-0000-0000E9140000}"/>
    <cellStyle name="60% - Accent4 23 5" xfId="5359" xr:uid="{00000000-0005-0000-0000-0000EA140000}"/>
    <cellStyle name="60% - Accent4 23 6" xfId="5360" xr:uid="{00000000-0005-0000-0000-0000EB140000}"/>
    <cellStyle name="60% - Accent4 23 7" xfId="5361" xr:uid="{00000000-0005-0000-0000-0000EC140000}"/>
    <cellStyle name="60% - Accent4 24" xfId="5362" xr:uid="{00000000-0005-0000-0000-0000ED140000}"/>
    <cellStyle name="60% - Accent4 24 2" xfId="5363" xr:uid="{00000000-0005-0000-0000-0000EE140000}"/>
    <cellStyle name="60% - Accent4 24 2 2" xfId="5364" xr:uid="{00000000-0005-0000-0000-0000EF140000}"/>
    <cellStyle name="60% - Accent4 24 3" xfId="5365" xr:uid="{00000000-0005-0000-0000-0000F0140000}"/>
    <cellStyle name="60% - Accent4 24 4" xfId="5366" xr:uid="{00000000-0005-0000-0000-0000F1140000}"/>
    <cellStyle name="60% - Accent4 24 5" xfId="5367" xr:uid="{00000000-0005-0000-0000-0000F2140000}"/>
    <cellStyle name="60% - Accent4 24 6" xfId="5368" xr:uid="{00000000-0005-0000-0000-0000F3140000}"/>
    <cellStyle name="60% - Accent4 24 7" xfId="5369" xr:uid="{00000000-0005-0000-0000-0000F4140000}"/>
    <cellStyle name="60% - Accent4 25" xfId="5370" xr:uid="{00000000-0005-0000-0000-0000F5140000}"/>
    <cellStyle name="60% - Accent4 25 2" xfId="5371" xr:uid="{00000000-0005-0000-0000-0000F6140000}"/>
    <cellStyle name="60% - Accent4 25 2 2" xfId="5372" xr:uid="{00000000-0005-0000-0000-0000F7140000}"/>
    <cellStyle name="60% - Accent4 25 3" xfId="5373" xr:uid="{00000000-0005-0000-0000-0000F8140000}"/>
    <cellStyle name="60% - Accent4 25 4" xfId="5374" xr:uid="{00000000-0005-0000-0000-0000F9140000}"/>
    <cellStyle name="60% - Accent4 25 5" xfId="5375" xr:uid="{00000000-0005-0000-0000-0000FA140000}"/>
    <cellStyle name="60% - Accent4 25 6" xfId="5376" xr:uid="{00000000-0005-0000-0000-0000FB140000}"/>
    <cellStyle name="60% - Accent4 25 7" xfId="5377" xr:uid="{00000000-0005-0000-0000-0000FC140000}"/>
    <cellStyle name="60% - Accent4 26" xfId="5378" xr:uid="{00000000-0005-0000-0000-0000FD140000}"/>
    <cellStyle name="60% - Accent4 26 2" xfId="5379" xr:uid="{00000000-0005-0000-0000-0000FE140000}"/>
    <cellStyle name="60% - Accent4 26 2 2" xfId="5380" xr:uid="{00000000-0005-0000-0000-0000FF140000}"/>
    <cellStyle name="60% - Accent4 26 3" xfId="5381" xr:uid="{00000000-0005-0000-0000-000000150000}"/>
    <cellStyle name="60% - Accent4 26 4" xfId="5382" xr:uid="{00000000-0005-0000-0000-000001150000}"/>
    <cellStyle name="60% - Accent4 26 5" xfId="5383" xr:uid="{00000000-0005-0000-0000-000002150000}"/>
    <cellStyle name="60% - Accent4 26 6" xfId="5384" xr:uid="{00000000-0005-0000-0000-000003150000}"/>
    <cellStyle name="60% - Accent4 26 7" xfId="5385" xr:uid="{00000000-0005-0000-0000-000004150000}"/>
    <cellStyle name="60% - Accent4 27" xfId="5386" xr:uid="{00000000-0005-0000-0000-000005150000}"/>
    <cellStyle name="60% - Accent4 27 2" xfId="5387" xr:uid="{00000000-0005-0000-0000-000006150000}"/>
    <cellStyle name="60% - Accent4 27 2 2" xfId="5388" xr:uid="{00000000-0005-0000-0000-000007150000}"/>
    <cellStyle name="60% - Accent4 27 3" xfId="5389" xr:uid="{00000000-0005-0000-0000-000008150000}"/>
    <cellStyle name="60% - Accent4 27 4" xfId="5390" xr:uid="{00000000-0005-0000-0000-000009150000}"/>
    <cellStyle name="60% - Accent4 27 5" xfId="5391" xr:uid="{00000000-0005-0000-0000-00000A150000}"/>
    <cellStyle name="60% - Accent4 27 6" xfId="5392" xr:uid="{00000000-0005-0000-0000-00000B150000}"/>
    <cellStyle name="60% - Accent4 27 7" xfId="5393" xr:uid="{00000000-0005-0000-0000-00000C150000}"/>
    <cellStyle name="60% - Accent4 28" xfId="5394" xr:uid="{00000000-0005-0000-0000-00000D150000}"/>
    <cellStyle name="60% - Accent4 28 2" xfId="5395" xr:uid="{00000000-0005-0000-0000-00000E150000}"/>
    <cellStyle name="60% - Accent4 28 2 2" xfId="5396" xr:uid="{00000000-0005-0000-0000-00000F150000}"/>
    <cellStyle name="60% - Accent4 28 3" xfId="5397" xr:uid="{00000000-0005-0000-0000-000010150000}"/>
    <cellStyle name="60% - Accent4 28 4" xfId="5398" xr:uid="{00000000-0005-0000-0000-000011150000}"/>
    <cellStyle name="60% - Accent4 28 5" xfId="5399" xr:uid="{00000000-0005-0000-0000-000012150000}"/>
    <cellStyle name="60% - Accent4 28 6" xfId="5400" xr:uid="{00000000-0005-0000-0000-000013150000}"/>
    <cellStyle name="60% - Accent4 28 7" xfId="5401" xr:uid="{00000000-0005-0000-0000-000014150000}"/>
    <cellStyle name="60% - Accent4 29" xfId="5402" xr:uid="{00000000-0005-0000-0000-000015150000}"/>
    <cellStyle name="60% - Accent4 29 2" xfId="5403" xr:uid="{00000000-0005-0000-0000-000016150000}"/>
    <cellStyle name="60% - Accent4 29 2 2" xfId="5404" xr:uid="{00000000-0005-0000-0000-000017150000}"/>
    <cellStyle name="60% - Accent4 29 3" xfId="5405" xr:uid="{00000000-0005-0000-0000-000018150000}"/>
    <cellStyle name="60% - Accent4 29 4" xfId="5406" xr:uid="{00000000-0005-0000-0000-000019150000}"/>
    <cellStyle name="60% - Accent4 29 5" xfId="5407" xr:uid="{00000000-0005-0000-0000-00001A150000}"/>
    <cellStyle name="60% - Accent4 29 6" xfId="5408" xr:uid="{00000000-0005-0000-0000-00001B150000}"/>
    <cellStyle name="60% - Accent4 29 7" xfId="5409" xr:uid="{00000000-0005-0000-0000-00001C150000}"/>
    <cellStyle name="60% - Accent4 3" xfId="5410" xr:uid="{00000000-0005-0000-0000-00001D150000}"/>
    <cellStyle name="60% - Accent4 3 2" xfId="5411" xr:uid="{00000000-0005-0000-0000-00001E150000}"/>
    <cellStyle name="60% - Accent4 3 2 2" xfId="5412" xr:uid="{00000000-0005-0000-0000-00001F150000}"/>
    <cellStyle name="60% - Accent4 3 3" xfId="5413" xr:uid="{00000000-0005-0000-0000-000020150000}"/>
    <cellStyle name="60% - Accent4 3 4" xfId="5414" xr:uid="{00000000-0005-0000-0000-000021150000}"/>
    <cellStyle name="60% - Accent4 3 5" xfId="5415" xr:uid="{00000000-0005-0000-0000-000022150000}"/>
    <cellStyle name="60% - Accent4 3 6" xfId="5416" xr:uid="{00000000-0005-0000-0000-000023150000}"/>
    <cellStyle name="60% - Accent4 3 7" xfId="5417" xr:uid="{00000000-0005-0000-0000-000024150000}"/>
    <cellStyle name="60% - Accent4 30" xfId="5418" xr:uid="{00000000-0005-0000-0000-000025150000}"/>
    <cellStyle name="60% - Accent4 30 2" xfId="5419" xr:uid="{00000000-0005-0000-0000-000026150000}"/>
    <cellStyle name="60% - Accent4 30 2 2" xfId="5420" xr:uid="{00000000-0005-0000-0000-000027150000}"/>
    <cellStyle name="60% - Accent4 30 3" xfId="5421" xr:uid="{00000000-0005-0000-0000-000028150000}"/>
    <cellStyle name="60% - Accent4 30 4" xfId="5422" xr:uid="{00000000-0005-0000-0000-000029150000}"/>
    <cellStyle name="60% - Accent4 30 5" xfId="5423" xr:uid="{00000000-0005-0000-0000-00002A150000}"/>
    <cellStyle name="60% - Accent4 30 6" xfId="5424" xr:uid="{00000000-0005-0000-0000-00002B150000}"/>
    <cellStyle name="60% - Accent4 30 7" xfId="5425" xr:uid="{00000000-0005-0000-0000-00002C150000}"/>
    <cellStyle name="60% - Accent4 31" xfId="5426" xr:uid="{00000000-0005-0000-0000-00002D150000}"/>
    <cellStyle name="60% - Accent4 31 2" xfId="5427" xr:uid="{00000000-0005-0000-0000-00002E150000}"/>
    <cellStyle name="60% - Accent4 31 2 2" xfId="5428" xr:uid="{00000000-0005-0000-0000-00002F150000}"/>
    <cellStyle name="60% - Accent4 31 3" xfId="5429" xr:uid="{00000000-0005-0000-0000-000030150000}"/>
    <cellStyle name="60% - Accent4 31 4" xfId="5430" xr:uid="{00000000-0005-0000-0000-000031150000}"/>
    <cellStyle name="60% - Accent4 31 5" xfId="5431" xr:uid="{00000000-0005-0000-0000-000032150000}"/>
    <cellStyle name="60% - Accent4 31 6" xfId="5432" xr:uid="{00000000-0005-0000-0000-000033150000}"/>
    <cellStyle name="60% - Accent4 31 7" xfId="5433" xr:uid="{00000000-0005-0000-0000-000034150000}"/>
    <cellStyle name="60% - Accent4 32" xfId="5434" xr:uid="{00000000-0005-0000-0000-000035150000}"/>
    <cellStyle name="60% - Accent4 32 2" xfId="5435" xr:uid="{00000000-0005-0000-0000-000036150000}"/>
    <cellStyle name="60% - Accent4 32 2 2" xfId="5436" xr:uid="{00000000-0005-0000-0000-000037150000}"/>
    <cellStyle name="60% - Accent4 32 3" xfId="5437" xr:uid="{00000000-0005-0000-0000-000038150000}"/>
    <cellStyle name="60% - Accent4 32 4" xfId="5438" xr:uid="{00000000-0005-0000-0000-000039150000}"/>
    <cellStyle name="60% - Accent4 32 5" xfId="5439" xr:uid="{00000000-0005-0000-0000-00003A150000}"/>
    <cellStyle name="60% - Accent4 32 6" xfId="5440" xr:uid="{00000000-0005-0000-0000-00003B150000}"/>
    <cellStyle name="60% - Accent4 32 7" xfId="5441" xr:uid="{00000000-0005-0000-0000-00003C150000}"/>
    <cellStyle name="60% - Accent4 33" xfId="5442" xr:uid="{00000000-0005-0000-0000-00003D150000}"/>
    <cellStyle name="60% - Accent4 33 2" xfId="5443" xr:uid="{00000000-0005-0000-0000-00003E150000}"/>
    <cellStyle name="60% - Accent4 33 2 2" xfId="5444" xr:uid="{00000000-0005-0000-0000-00003F150000}"/>
    <cellStyle name="60% - Accent4 33 3" xfId="5445" xr:uid="{00000000-0005-0000-0000-000040150000}"/>
    <cellStyle name="60% - Accent4 33 4" xfId="5446" xr:uid="{00000000-0005-0000-0000-000041150000}"/>
    <cellStyle name="60% - Accent4 33 5" xfId="5447" xr:uid="{00000000-0005-0000-0000-000042150000}"/>
    <cellStyle name="60% - Accent4 33 6" xfId="5448" xr:uid="{00000000-0005-0000-0000-000043150000}"/>
    <cellStyle name="60% - Accent4 33 7" xfId="5449" xr:uid="{00000000-0005-0000-0000-000044150000}"/>
    <cellStyle name="60% - Accent4 34" xfId="5450" xr:uid="{00000000-0005-0000-0000-000045150000}"/>
    <cellStyle name="60% - Accent4 34 2" xfId="5451" xr:uid="{00000000-0005-0000-0000-000046150000}"/>
    <cellStyle name="60% - Accent4 34 2 2" xfId="5452" xr:uid="{00000000-0005-0000-0000-000047150000}"/>
    <cellStyle name="60% - Accent4 34 3" xfId="5453" xr:uid="{00000000-0005-0000-0000-000048150000}"/>
    <cellStyle name="60% - Accent4 34 4" xfId="5454" xr:uid="{00000000-0005-0000-0000-000049150000}"/>
    <cellStyle name="60% - Accent4 34 5" xfId="5455" xr:uid="{00000000-0005-0000-0000-00004A150000}"/>
    <cellStyle name="60% - Accent4 34 6" xfId="5456" xr:uid="{00000000-0005-0000-0000-00004B150000}"/>
    <cellStyle name="60% - Accent4 34 7" xfId="5457" xr:uid="{00000000-0005-0000-0000-00004C150000}"/>
    <cellStyle name="60% - Accent4 35" xfId="5458" xr:uid="{00000000-0005-0000-0000-00004D150000}"/>
    <cellStyle name="60% - Accent4 35 2" xfId="5459" xr:uid="{00000000-0005-0000-0000-00004E150000}"/>
    <cellStyle name="60% - Accent4 35 2 2" xfId="5460" xr:uid="{00000000-0005-0000-0000-00004F150000}"/>
    <cellStyle name="60% - Accent4 35 3" xfId="5461" xr:uid="{00000000-0005-0000-0000-000050150000}"/>
    <cellStyle name="60% - Accent4 35 4" xfId="5462" xr:uid="{00000000-0005-0000-0000-000051150000}"/>
    <cellStyle name="60% - Accent4 35 5" xfId="5463" xr:uid="{00000000-0005-0000-0000-000052150000}"/>
    <cellStyle name="60% - Accent4 35 6" xfId="5464" xr:uid="{00000000-0005-0000-0000-000053150000}"/>
    <cellStyle name="60% - Accent4 35 7" xfId="5465" xr:uid="{00000000-0005-0000-0000-000054150000}"/>
    <cellStyle name="60% - Accent4 36" xfId="5466" xr:uid="{00000000-0005-0000-0000-000055150000}"/>
    <cellStyle name="60% - Accent4 36 2" xfId="5467" xr:uid="{00000000-0005-0000-0000-000056150000}"/>
    <cellStyle name="60% - Accent4 36 2 2" xfId="5468" xr:uid="{00000000-0005-0000-0000-000057150000}"/>
    <cellStyle name="60% - Accent4 36 3" xfId="5469" xr:uid="{00000000-0005-0000-0000-000058150000}"/>
    <cellStyle name="60% - Accent4 36 4" xfId="5470" xr:uid="{00000000-0005-0000-0000-000059150000}"/>
    <cellStyle name="60% - Accent4 36 5" xfId="5471" xr:uid="{00000000-0005-0000-0000-00005A150000}"/>
    <cellStyle name="60% - Accent4 36 6" xfId="5472" xr:uid="{00000000-0005-0000-0000-00005B150000}"/>
    <cellStyle name="60% - Accent4 36 7" xfId="5473" xr:uid="{00000000-0005-0000-0000-00005C150000}"/>
    <cellStyle name="60% - Accent4 37" xfId="5474" xr:uid="{00000000-0005-0000-0000-00005D150000}"/>
    <cellStyle name="60% - Accent4 37 2" xfId="5475" xr:uid="{00000000-0005-0000-0000-00005E150000}"/>
    <cellStyle name="60% - Accent4 37 3" xfId="5476" xr:uid="{00000000-0005-0000-0000-00005F150000}"/>
    <cellStyle name="60% - Accent4 38" xfId="5477" xr:uid="{00000000-0005-0000-0000-000060150000}"/>
    <cellStyle name="60% - Accent4 39" xfId="5478" xr:uid="{00000000-0005-0000-0000-000061150000}"/>
    <cellStyle name="60% - Accent4 4" xfId="5479" xr:uid="{00000000-0005-0000-0000-000062150000}"/>
    <cellStyle name="60% - Accent4 4 2" xfId="5480" xr:uid="{00000000-0005-0000-0000-000063150000}"/>
    <cellStyle name="60% - Accent4 4 2 2" xfId="5481" xr:uid="{00000000-0005-0000-0000-000064150000}"/>
    <cellStyle name="60% - Accent4 4 3" xfId="5482" xr:uid="{00000000-0005-0000-0000-000065150000}"/>
    <cellStyle name="60% - Accent4 4 4" xfId="5483" xr:uid="{00000000-0005-0000-0000-000066150000}"/>
    <cellStyle name="60% - Accent4 4 5" xfId="5484" xr:uid="{00000000-0005-0000-0000-000067150000}"/>
    <cellStyle name="60% - Accent4 4 6" xfId="5485" xr:uid="{00000000-0005-0000-0000-000068150000}"/>
    <cellStyle name="60% - Accent4 4 7" xfId="5486" xr:uid="{00000000-0005-0000-0000-000069150000}"/>
    <cellStyle name="60% - Accent4 40" xfId="5487" xr:uid="{00000000-0005-0000-0000-00006A150000}"/>
    <cellStyle name="60% - Accent4 41" xfId="5488" xr:uid="{00000000-0005-0000-0000-00006B150000}"/>
    <cellStyle name="60% - Accent4 42" xfId="5489" xr:uid="{00000000-0005-0000-0000-00006C150000}"/>
    <cellStyle name="60% - Accent4 43" xfId="5490" xr:uid="{00000000-0005-0000-0000-00006D150000}"/>
    <cellStyle name="60% - Accent4 44" xfId="5491" xr:uid="{00000000-0005-0000-0000-00006E150000}"/>
    <cellStyle name="60% - Accent4 45" xfId="5492" xr:uid="{00000000-0005-0000-0000-00006F150000}"/>
    <cellStyle name="60% - Accent4 46" xfId="5493" xr:uid="{00000000-0005-0000-0000-000070150000}"/>
    <cellStyle name="60% - Accent4 47" xfId="5494" xr:uid="{00000000-0005-0000-0000-000071150000}"/>
    <cellStyle name="60% - Accent4 48" xfId="5495" xr:uid="{00000000-0005-0000-0000-000072150000}"/>
    <cellStyle name="60% - Accent4 49" xfId="5496" xr:uid="{00000000-0005-0000-0000-000073150000}"/>
    <cellStyle name="60% - Accent4 5" xfId="5497" xr:uid="{00000000-0005-0000-0000-000074150000}"/>
    <cellStyle name="60% - Accent4 5 2" xfId="5498" xr:uid="{00000000-0005-0000-0000-000075150000}"/>
    <cellStyle name="60% - Accent4 5 2 2" xfId="5499" xr:uid="{00000000-0005-0000-0000-000076150000}"/>
    <cellStyle name="60% - Accent4 5 3" xfId="5500" xr:uid="{00000000-0005-0000-0000-000077150000}"/>
    <cellStyle name="60% - Accent4 5 4" xfId="5501" xr:uid="{00000000-0005-0000-0000-000078150000}"/>
    <cellStyle name="60% - Accent4 5 5" xfId="5502" xr:uid="{00000000-0005-0000-0000-000079150000}"/>
    <cellStyle name="60% - Accent4 5 6" xfId="5503" xr:uid="{00000000-0005-0000-0000-00007A150000}"/>
    <cellStyle name="60% - Accent4 5 7" xfId="5504" xr:uid="{00000000-0005-0000-0000-00007B150000}"/>
    <cellStyle name="60% - Accent4 50" xfId="5505" xr:uid="{00000000-0005-0000-0000-00007C150000}"/>
    <cellStyle name="60% - Accent4 51" xfId="5506" xr:uid="{00000000-0005-0000-0000-00007D150000}"/>
    <cellStyle name="60% - Accent4 52" xfId="5507" xr:uid="{00000000-0005-0000-0000-00007E150000}"/>
    <cellStyle name="60% - Accent4 53" xfId="5508" xr:uid="{00000000-0005-0000-0000-00007F150000}"/>
    <cellStyle name="60% - Accent4 54" xfId="5509" xr:uid="{00000000-0005-0000-0000-000080150000}"/>
    <cellStyle name="60% - Accent4 55" xfId="5510" xr:uid="{00000000-0005-0000-0000-000081150000}"/>
    <cellStyle name="60% - Accent4 56" xfId="5511" xr:uid="{00000000-0005-0000-0000-000082150000}"/>
    <cellStyle name="60% - Accent4 57" xfId="5512" xr:uid="{00000000-0005-0000-0000-000083150000}"/>
    <cellStyle name="60% - Accent4 58" xfId="5513" xr:uid="{00000000-0005-0000-0000-000084150000}"/>
    <cellStyle name="60% - Accent4 59" xfId="5514" xr:uid="{00000000-0005-0000-0000-000085150000}"/>
    <cellStyle name="60% - Accent4 6" xfId="5515" xr:uid="{00000000-0005-0000-0000-000086150000}"/>
    <cellStyle name="60% - Accent4 6 2" xfId="5516" xr:uid="{00000000-0005-0000-0000-000087150000}"/>
    <cellStyle name="60% - Accent4 6 2 2" xfId="5517" xr:uid="{00000000-0005-0000-0000-000088150000}"/>
    <cellStyle name="60% - Accent4 6 3" xfId="5518" xr:uid="{00000000-0005-0000-0000-000089150000}"/>
    <cellStyle name="60% - Accent4 6 4" xfId="5519" xr:uid="{00000000-0005-0000-0000-00008A150000}"/>
    <cellStyle name="60% - Accent4 6 5" xfId="5520" xr:uid="{00000000-0005-0000-0000-00008B150000}"/>
    <cellStyle name="60% - Accent4 6 6" xfId="5521" xr:uid="{00000000-0005-0000-0000-00008C150000}"/>
    <cellStyle name="60% - Accent4 6 7" xfId="5522" xr:uid="{00000000-0005-0000-0000-00008D150000}"/>
    <cellStyle name="60% - Accent4 60" xfId="5523" xr:uid="{00000000-0005-0000-0000-00008E150000}"/>
    <cellStyle name="60% - Accent4 7" xfId="5524" xr:uid="{00000000-0005-0000-0000-00008F150000}"/>
    <cellStyle name="60% - Accent4 7 2" xfId="5525" xr:uid="{00000000-0005-0000-0000-000090150000}"/>
    <cellStyle name="60% - Accent4 7 2 2" xfId="5526" xr:uid="{00000000-0005-0000-0000-000091150000}"/>
    <cellStyle name="60% - Accent4 7 3" xfId="5527" xr:uid="{00000000-0005-0000-0000-000092150000}"/>
    <cellStyle name="60% - Accent4 7 4" xfId="5528" xr:uid="{00000000-0005-0000-0000-000093150000}"/>
    <cellStyle name="60% - Accent4 7 5" xfId="5529" xr:uid="{00000000-0005-0000-0000-000094150000}"/>
    <cellStyle name="60% - Accent4 7 6" xfId="5530" xr:uid="{00000000-0005-0000-0000-000095150000}"/>
    <cellStyle name="60% - Accent4 7 7" xfId="5531" xr:uid="{00000000-0005-0000-0000-000096150000}"/>
    <cellStyle name="60% - Accent4 8" xfId="5532" xr:uid="{00000000-0005-0000-0000-000097150000}"/>
    <cellStyle name="60% - Accent4 8 2" xfId="5533" xr:uid="{00000000-0005-0000-0000-000098150000}"/>
    <cellStyle name="60% - Accent4 8 2 2" xfId="5534" xr:uid="{00000000-0005-0000-0000-000099150000}"/>
    <cellStyle name="60% - Accent4 8 3" xfId="5535" xr:uid="{00000000-0005-0000-0000-00009A150000}"/>
    <cellStyle name="60% - Accent4 8 4" xfId="5536" xr:uid="{00000000-0005-0000-0000-00009B150000}"/>
    <cellStyle name="60% - Accent4 8 5" xfId="5537" xr:uid="{00000000-0005-0000-0000-00009C150000}"/>
    <cellStyle name="60% - Accent4 8 6" xfId="5538" xr:uid="{00000000-0005-0000-0000-00009D150000}"/>
    <cellStyle name="60% - Accent4 8 7" xfId="5539" xr:uid="{00000000-0005-0000-0000-00009E150000}"/>
    <cellStyle name="60% - Accent4 9" xfId="5540" xr:uid="{00000000-0005-0000-0000-00009F150000}"/>
    <cellStyle name="60% - Accent4 9 2" xfId="5541" xr:uid="{00000000-0005-0000-0000-0000A0150000}"/>
    <cellStyle name="60% - Accent4 9 2 2" xfId="5542" xr:uid="{00000000-0005-0000-0000-0000A1150000}"/>
    <cellStyle name="60% - Accent4 9 3" xfId="5543" xr:uid="{00000000-0005-0000-0000-0000A2150000}"/>
    <cellStyle name="60% - Accent4 9 4" xfId="5544" xr:uid="{00000000-0005-0000-0000-0000A3150000}"/>
    <cellStyle name="60% - Accent4 9 5" xfId="5545" xr:uid="{00000000-0005-0000-0000-0000A4150000}"/>
    <cellStyle name="60% - Accent4 9 6" xfId="5546" xr:uid="{00000000-0005-0000-0000-0000A5150000}"/>
    <cellStyle name="60% - Accent4 9 7" xfId="5547" xr:uid="{00000000-0005-0000-0000-0000A6150000}"/>
    <cellStyle name="60% - Accent5 10" xfId="5548" xr:uid="{00000000-0005-0000-0000-0000A7150000}"/>
    <cellStyle name="60% - Accent5 10 2" xfId="5549" xr:uid="{00000000-0005-0000-0000-0000A8150000}"/>
    <cellStyle name="60% - Accent5 10 2 2" xfId="5550" xr:uid="{00000000-0005-0000-0000-0000A9150000}"/>
    <cellStyle name="60% - Accent5 10 3" xfId="5551" xr:uid="{00000000-0005-0000-0000-0000AA150000}"/>
    <cellStyle name="60% - Accent5 10 4" xfId="5552" xr:uid="{00000000-0005-0000-0000-0000AB150000}"/>
    <cellStyle name="60% - Accent5 10 5" xfId="5553" xr:uid="{00000000-0005-0000-0000-0000AC150000}"/>
    <cellStyle name="60% - Accent5 10 6" xfId="5554" xr:uid="{00000000-0005-0000-0000-0000AD150000}"/>
    <cellStyle name="60% - Accent5 10 7" xfId="5555" xr:uid="{00000000-0005-0000-0000-0000AE150000}"/>
    <cellStyle name="60% - Accent5 11" xfId="5556" xr:uid="{00000000-0005-0000-0000-0000AF150000}"/>
    <cellStyle name="60% - Accent5 11 2" xfId="5557" xr:uid="{00000000-0005-0000-0000-0000B0150000}"/>
    <cellStyle name="60% - Accent5 11 2 2" xfId="5558" xr:uid="{00000000-0005-0000-0000-0000B1150000}"/>
    <cellStyle name="60% - Accent5 11 3" xfId="5559" xr:uid="{00000000-0005-0000-0000-0000B2150000}"/>
    <cellStyle name="60% - Accent5 11 4" xfId="5560" xr:uid="{00000000-0005-0000-0000-0000B3150000}"/>
    <cellStyle name="60% - Accent5 11 5" xfId="5561" xr:uid="{00000000-0005-0000-0000-0000B4150000}"/>
    <cellStyle name="60% - Accent5 11 6" xfId="5562" xr:uid="{00000000-0005-0000-0000-0000B5150000}"/>
    <cellStyle name="60% - Accent5 11 7" xfId="5563" xr:uid="{00000000-0005-0000-0000-0000B6150000}"/>
    <cellStyle name="60% - Accent5 12" xfId="5564" xr:uid="{00000000-0005-0000-0000-0000B7150000}"/>
    <cellStyle name="60% - Accent5 12 2" xfId="5565" xr:uid="{00000000-0005-0000-0000-0000B8150000}"/>
    <cellStyle name="60% - Accent5 12 2 2" xfId="5566" xr:uid="{00000000-0005-0000-0000-0000B9150000}"/>
    <cellStyle name="60% - Accent5 12 3" xfId="5567" xr:uid="{00000000-0005-0000-0000-0000BA150000}"/>
    <cellStyle name="60% - Accent5 12 4" xfId="5568" xr:uid="{00000000-0005-0000-0000-0000BB150000}"/>
    <cellStyle name="60% - Accent5 12 5" xfId="5569" xr:uid="{00000000-0005-0000-0000-0000BC150000}"/>
    <cellStyle name="60% - Accent5 12 6" xfId="5570" xr:uid="{00000000-0005-0000-0000-0000BD150000}"/>
    <cellStyle name="60% - Accent5 12 7" xfId="5571" xr:uid="{00000000-0005-0000-0000-0000BE150000}"/>
    <cellStyle name="60% - Accent5 13" xfId="5572" xr:uid="{00000000-0005-0000-0000-0000BF150000}"/>
    <cellStyle name="60% - Accent5 13 2" xfId="5573" xr:uid="{00000000-0005-0000-0000-0000C0150000}"/>
    <cellStyle name="60% - Accent5 13 2 2" xfId="5574" xr:uid="{00000000-0005-0000-0000-0000C1150000}"/>
    <cellStyle name="60% - Accent5 13 3" xfId="5575" xr:uid="{00000000-0005-0000-0000-0000C2150000}"/>
    <cellStyle name="60% - Accent5 13 4" xfId="5576" xr:uid="{00000000-0005-0000-0000-0000C3150000}"/>
    <cellStyle name="60% - Accent5 13 5" xfId="5577" xr:uid="{00000000-0005-0000-0000-0000C4150000}"/>
    <cellStyle name="60% - Accent5 13 6" xfId="5578" xr:uid="{00000000-0005-0000-0000-0000C5150000}"/>
    <cellStyle name="60% - Accent5 13 7" xfId="5579" xr:uid="{00000000-0005-0000-0000-0000C6150000}"/>
    <cellStyle name="60% - Accent5 14" xfId="5580" xr:uid="{00000000-0005-0000-0000-0000C7150000}"/>
    <cellStyle name="60% - Accent5 14 2" xfId="5581" xr:uid="{00000000-0005-0000-0000-0000C8150000}"/>
    <cellStyle name="60% - Accent5 14 2 2" xfId="5582" xr:uid="{00000000-0005-0000-0000-0000C9150000}"/>
    <cellStyle name="60% - Accent5 14 3" xfId="5583" xr:uid="{00000000-0005-0000-0000-0000CA150000}"/>
    <cellStyle name="60% - Accent5 14 4" xfId="5584" xr:uid="{00000000-0005-0000-0000-0000CB150000}"/>
    <cellStyle name="60% - Accent5 14 5" xfId="5585" xr:uid="{00000000-0005-0000-0000-0000CC150000}"/>
    <cellStyle name="60% - Accent5 14 6" xfId="5586" xr:uid="{00000000-0005-0000-0000-0000CD150000}"/>
    <cellStyle name="60% - Accent5 14 7" xfId="5587" xr:uid="{00000000-0005-0000-0000-0000CE150000}"/>
    <cellStyle name="60% - Accent5 15" xfId="5588" xr:uid="{00000000-0005-0000-0000-0000CF150000}"/>
    <cellStyle name="60% - Accent5 15 2" xfId="5589" xr:uid="{00000000-0005-0000-0000-0000D0150000}"/>
    <cellStyle name="60% - Accent5 15 2 2" xfId="5590" xr:uid="{00000000-0005-0000-0000-0000D1150000}"/>
    <cellStyle name="60% - Accent5 15 3" xfId="5591" xr:uid="{00000000-0005-0000-0000-0000D2150000}"/>
    <cellStyle name="60% - Accent5 15 4" xfId="5592" xr:uid="{00000000-0005-0000-0000-0000D3150000}"/>
    <cellStyle name="60% - Accent5 15 5" xfId="5593" xr:uid="{00000000-0005-0000-0000-0000D4150000}"/>
    <cellStyle name="60% - Accent5 15 6" xfId="5594" xr:uid="{00000000-0005-0000-0000-0000D5150000}"/>
    <cellStyle name="60% - Accent5 15 7" xfId="5595" xr:uid="{00000000-0005-0000-0000-0000D6150000}"/>
    <cellStyle name="60% - Accent5 16" xfId="5596" xr:uid="{00000000-0005-0000-0000-0000D7150000}"/>
    <cellStyle name="60% - Accent5 16 2" xfId="5597" xr:uid="{00000000-0005-0000-0000-0000D8150000}"/>
    <cellStyle name="60% - Accent5 16 2 2" xfId="5598" xr:uid="{00000000-0005-0000-0000-0000D9150000}"/>
    <cellStyle name="60% - Accent5 16 3" xfId="5599" xr:uid="{00000000-0005-0000-0000-0000DA150000}"/>
    <cellStyle name="60% - Accent5 16 4" xfId="5600" xr:uid="{00000000-0005-0000-0000-0000DB150000}"/>
    <cellStyle name="60% - Accent5 16 5" xfId="5601" xr:uid="{00000000-0005-0000-0000-0000DC150000}"/>
    <cellStyle name="60% - Accent5 16 6" xfId="5602" xr:uid="{00000000-0005-0000-0000-0000DD150000}"/>
    <cellStyle name="60% - Accent5 16 7" xfId="5603" xr:uid="{00000000-0005-0000-0000-0000DE150000}"/>
    <cellStyle name="60% - Accent5 17" xfId="5604" xr:uid="{00000000-0005-0000-0000-0000DF150000}"/>
    <cellStyle name="60% - Accent5 17 2" xfId="5605" xr:uid="{00000000-0005-0000-0000-0000E0150000}"/>
    <cellStyle name="60% - Accent5 17 2 2" xfId="5606" xr:uid="{00000000-0005-0000-0000-0000E1150000}"/>
    <cellStyle name="60% - Accent5 17 3" xfId="5607" xr:uid="{00000000-0005-0000-0000-0000E2150000}"/>
    <cellStyle name="60% - Accent5 17 4" xfId="5608" xr:uid="{00000000-0005-0000-0000-0000E3150000}"/>
    <cellStyle name="60% - Accent5 17 5" xfId="5609" xr:uid="{00000000-0005-0000-0000-0000E4150000}"/>
    <cellStyle name="60% - Accent5 17 6" xfId="5610" xr:uid="{00000000-0005-0000-0000-0000E5150000}"/>
    <cellStyle name="60% - Accent5 17 7" xfId="5611" xr:uid="{00000000-0005-0000-0000-0000E6150000}"/>
    <cellStyle name="60% - Accent5 18" xfId="5612" xr:uid="{00000000-0005-0000-0000-0000E7150000}"/>
    <cellStyle name="60% - Accent5 18 2" xfId="5613" xr:uid="{00000000-0005-0000-0000-0000E8150000}"/>
    <cellStyle name="60% - Accent5 18 2 2" xfId="5614" xr:uid="{00000000-0005-0000-0000-0000E9150000}"/>
    <cellStyle name="60% - Accent5 18 3" xfId="5615" xr:uid="{00000000-0005-0000-0000-0000EA150000}"/>
    <cellStyle name="60% - Accent5 18 4" xfId="5616" xr:uid="{00000000-0005-0000-0000-0000EB150000}"/>
    <cellStyle name="60% - Accent5 18 5" xfId="5617" xr:uid="{00000000-0005-0000-0000-0000EC150000}"/>
    <cellStyle name="60% - Accent5 18 6" xfId="5618" xr:uid="{00000000-0005-0000-0000-0000ED150000}"/>
    <cellStyle name="60% - Accent5 18 7" xfId="5619" xr:uid="{00000000-0005-0000-0000-0000EE150000}"/>
    <cellStyle name="60% - Accent5 19" xfId="5620" xr:uid="{00000000-0005-0000-0000-0000EF150000}"/>
    <cellStyle name="60% - Accent5 19 2" xfId="5621" xr:uid="{00000000-0005-0000-0000-0000F0150000}"/>
    <cellStyle name="60% - Accent5 19 2 2" xfId="5622" xr:uid="{00000000-0005-0000-0000-0000F1150000}"/>
    <cellStyle name="60% - Accent5 19 3" xfId="5623" xr:uid="{00000000-0005-0000-0000-0000F2150000}"/>
    <cellStyle name="60% - Accent5 19 4" xfId="5624" xr:uid="{00000000-0005-0000-0000-0000F3150000}"/>
    <cellStyle name="60% - Accent5 19 5" xfId="5625" xr:uid="{00000000-0005-0000-0000-0000F4150000}"/>
    <cellStyle name="60% - Accent5 19 6" xfId="5626" xr:uid="{00000000-0005-0000-0000-0000F5150000}"/>
    <cellStyle name="60% - Accent5 19 7" xfId="5627" xr:uid="{00000000-0005-0000-0000-0000F6150000}"/>
    <cellStyle name="60% - Accent5 2" xfId="5628" xr:uid="{00000000-0005-0000-0000-0000F7150000}"/>
    <cellStyle name="60% - Accent5 2 2" xfId="5629" xr:uid="{00000000-0005-0000-0000-0000F8150000}"/>
    <cellStyle name="60% - Accent5 2 2 2" xfId="5630" xr:uid="{00000000-0005-0000-0000-0000F9150000}"/>
    <cellStyle name="60% - Accent5 2 3" xfId="5631" xr:uid="{00000000-0005-0000-0000-0000FA150000}"/>
    <cellStyle name="60% - Accent5 2 4" xfId="5632" xr:uid="{00000000-0005-0000-0000-0000FB150000}"/>
    <cellStyle name="60% - Accent5 2 5" xfId="5633" xr:uid="{00000000-0005-0000-0000-0000FC150000}"/>
    <cellStyle name="60% - Accent5 2 6" xfId="5634" xr:uid="{00000000-0005-0000-0000-0000FD150000}"/>
    <cellStyle name="60% - Accent5 2 7" xfId="5635" xr:uid="{00000000-0005-0000-0000-0000FE150000}"/>
    <cellStyle name="60% - Accent5 20" xfId="5636" xr:uid="{00000000-0005-0000-0000-0000FF150000}"/>
    <cellStyle name="60% - Accent5 20 2" xfId="5637" xr:uid="{00000000-0005-0000-0000-000000160000}"/>
    <cellStyle name="60% - Accent5 20 2 2" xfId="5638" xr:uid="{00000000-0005-0000-0000-000001160000}"/>
    <cellStyle name="60% - Accent5 20 3" xfId="5639" xr:uid="{00000000-0005-0000-0000-000002160000}"/>
    <cellStyle name="60% - Accent5 20 4" xfId="5640" xr:uid="{00000000-0005-0000-0000-000003160000}"/>
    <cellStyle name="60% - Accent5 20 5" xfId="5641" xr:uid="{00000000-0005-0000-0000-000004160000}"/>
    <cellStyle name="60% - Accent5 20 6" xfId="5642" xr:uid="{00000000-0005-0000-0000-000005160000}"/>
    <cellStyle name="60% - Accent5 20 7" xfId="5643" xr:uid="{00000000-0005-0000-0000-000006160000}"/>
    <cellStyle name="60% - Accent5 21" xfId="5644" xr:uid="{00000000-0005-0000-0000-000007160000}"/>
    <cellStyle name="60% - Accent5 21 2" xfId="5645" xr:uid="{00000000-0005-0000-0000-000008160000}"/>
    <cellStyle name="60% - Accent5 21 2 2" xfId="5646" xr:uid="{00000000-0005-0000-0000-000009160000}"/>
    <cellStyle name="60% - Accent5 21 3" xfId="5647" xr:uid="{00000000-0005-0000-0000-00000A160000}"/>
    <cellStyle name="60% - Accent5 21 4" xfId="5648" xr:uid="{00000000-0005-0000-0000-00000B160000}"/>
    <cellStyle name="60% - Accent5 21 5" xfId="5649" xr:uid="{00000000-0005-0000-0000-00000C160000}"/>
    <cellStyle name="60% - Accent5 21 6" xfId="5650" xr:uid="{00000000-0005-0000-0000-00000D160000}"/>
    <cellStyle name="60% - Accent5 21 7" xfId="5651" xr:uid="{00000000-0005-0000-0000-00000E160000}"/>
    <cellStyle name="60% - Accent5 22" xfId="5652" xr:uid="{00000000-0005-0000-0000-00000F160000}"/>
    <cellStyle name="60% - Accent5 22 2" xfId="5653" xr:uid="{00000000-0005-0000-0000-000010160000}"/>
    <cellStyle name="60% - Accent5 22 2 2" xfId="5654" xr:uid="{00000000-0005-0000-0000-000011160000}"/>
    <cellStyle name="60% - Accent5 22 3" xfId="5655" xr:uid="{00000000-0005-0000-0000-000012160000}"/>
    <cellStyle name="60% - Accent5 22 4" xfId="5656" xr:uid="{00000000-0005-0000-0000-000013160000}"/>
    <cellStyle name="60% - Accent5 22 5" xfId="5657" xr:uid="{00000000-0005-0000-0000-000014160000}"/>
    <cellStyle name="60% - Accent5 22 6" xfId="5658" xr:uid="{00000000-0005-0000-0000-000015160000}"/>
    <cellStyle name="60% - Accent5 22 7" xfId="5659" xr:uid="{00000000-0005-0000-0000-000016160000}"/>
    <cellStyle name="60% - Accent5 23" xfId="5660" xr:uid="{00000000-0005-0000-0000-000017160000}"/>
    <cellStyle name="60% - Accent5 23 2" xfId="5661" xr:uid="{00000000-0005-0000-0000-000018160000}"/>
    <cellStyle name="60% - Accent5 23 2 2" xfId="5662" xr:uid="{00000000-0005-0000-0000-000019160000}"/>
    <cellStyle name="60% - Accent5 23 3" xfId="5663" xr:uid="{00000000-0005-0000-0000-00001A160000}"/>
    <cellStyle name="60% - Accent5 23 4" xfId="5664" xr:uid="{00000000-0005-0000-0000-00001B160000}"/>
    <cellStyle name="60% - Accent5 23 5" xfId="5665" xr:uid="{00000000-0005-0000-0000-00001C160000}"/>
    <cellStyle name="60% - Accent5 23 6" xfId="5666" xr:uid="{00000000-0005-0000-0000-00001D160000}"/>
    <cellStyle name="60% - Accent5 23 7" xfId="5667" xr:uid="{00000000-0005-0000-0000-00001E160000}"/>
    <cellStyle name="60% - Accent5 24" xfId="5668" xr:uid="{00000000-0005-0000-0000-00001F160000}"/>
    <cellStyle name="60% - Accent5 24 2" xfId="5669" xr:uid="{00000000-0005-0000-0000-000020160000}"/>
    <cellStyle name="60% - Accent5 24 2 2" xfId="5670" xr:uid="{00000000-0005-0000-0000-000021160000}"/>
    <cellStyle name="60% - Accent5 24 3" xfId="5671" xr:uid="{00000000-0005-0000-0000-000022160000}"/>
    <cellStyle name="60% - Accent5 24 4" xfId="5672" xr:uid="{00000000-0005-0000-0000-000023160000}"/>
    <cellStyle name="60% - Accent5 24 5" xfId="5673" xr:uid="{00000000-0005-0000-0000-000024160000}"/>
    <cellStyle name="60% - Accent5 24 6" xfId="5674" xr:uid="{00000000-0005-0000-0000-000025160000}"/>
    <cellStyle name="60% - Accent5 24 7" xfId="5675" xr:uid="{00000000-0005-0000-0000-000026160000}"/>
    <cellStyle name="60% - Accent5 25" xfId="5676" xr:uid="{00000000-0005-0000-0000-000027160000}"/>
    <cellStyle name="60% - Accent5 25 2" xfId="5677" xr:uid="{00000000-0005-0000-0000-000028160000}"/>
    <cellStyle name="60% - Accent5 25 2 2" xfId="5678" xr:uid="{00000000-0005-0000-0000-000029160000}"/>
    <cellStyle name="60% - Accent5 25 3" xfId="5679" xr:uid="{00000000-0005-0000-0000-00002A160000}"/>
    <cellStyle name="60% - Accent5 25 4" xfId="5680" xr:uid="{00000000-0005-0000-0000-00002B160000}"/>
    <cellStyle name="60% - Accent5 25 5" xfId="5681" xr:uid="{00000000-0005-0000-0000-00002C160000}"/>
    <cellStyle name="60% - Accent5 25 6" xfId="5682" xr:uid="{00000000-0005-0000-0000-00002D160000}"/>
    <cellStyle name="60% - Accent5 25 7" xfId="5683" xr:uid="{00000000-0005-0000-0000-00002E160000}"/>
    <cellStyle name="60% - Accent5 26" xfId="5684" xr:uid="{00000000-0005-0000-0000-00002F160000}"/>
    <cellStyle name="60% - Accent5 26 2" xfId="5685" xr:uid="{00000000-0005-0000-0000-000030160000}"/>
    <cellStyle name="60% - Accent5 26 2 2" xfId="5686" xr:uid="{00000000-0005-0000-0000-000031160000}"/>
    <cellStyle name="60% - Accent5 26 3" xfId="5687" xr:uid="{00000000-0005-0000-0000-000032160000}"/>
    <cellStyle name="60% - Accent5 26 4" xfId="5688" xr:uid="{00000000-0005-0000-0000-000033160000}"/>
    <cellStyle name="60% - Accent5 26 5" xfId="5689" xr:uid="{00000000-0005-0000-0000-000034160000}"/>
    <cellStyle name="60% - Accent5 26 6" xfId="5690" xr:uid="{00000000-0005-0000-0000-000035160000}"/>
    <cellStyle name="60% - Accent5 26 7" xfId="5691" xr:uid="{00000000-0005-0000-0000-000036160000}"/>
    <cellStyle name="60% - Accent5 27" xfId="5692" xr:uid="{00000000-0005-0000-0000-000037160000}"/>
    <cellStyle name="60% - Accent5 27 2" xfId="5693" xr:uid="{00000000-0005-0000-0000-000038160000}"/>
    <cellStyle name="60% - Accent5 27 2 2" xfId="5694" xr:uid="{00000000-0005-0000-0000-000039160000}"/>
    <cellStyle name="60% - Accent5 27 3" xfId="5695" xr:uid="{00000000-0005-0000-0000-00003A160000}"/>
    <cellStyle name="60% - Accent5 27 4" xfId="5696" xr:uid="{00000000-0005-0000-0000-00003B160000}"/>
    <cellStyle name="60% - Accent5 27 5" xfId="5697" xr:uid="{00000000-0005-0000-0000-00003C160000}"/>
    <cellStyle name="60% - Accent5 27 6" xfId="5698" xr:uid="{00000000-0005-0000-0000-00003D160000}"/>
    <cellStyle name="60% - Accent5 27 7" xfId="5699" xr:uid="{00000000-0005-0000-0000-00003E160000}"/>
    <cellStyle name="60% - Accent5 28" xfId="5700" xr:uid="{00000000-0005-0000-0000-00003F160000}"/>
    <cellStyle name="60% - Accent5 28 2" xfId="5701" xr:uid="{00000000-0005-0000-0000-000040160000}"/>
    <cellStyle name="60% - Accent5 28 2 2" xfId="5702" xr:uid="{00000000-0005-0000-0000-000041160000}"/>
    <cellStyle name="60% - Accent5 28 3" xfId="5703" xr:uid="{00000000-0005-0000-0000-000042160000}"/>
    <cellStyle name="60% - Accent5 28 4" xfId="5704" xr:uid="{00000000-0005-0000-0000-000043160000}"/>
    <cellStyle name="60% - Accent5 28 5" xfId="5705" xr:uid="{00000000-0005-0000-0000-000044160000}"/>
    <cellStyle name="60% - Accent5 28 6" xfId="5706" xr:uid="{00000000-0005-0000-0000-000045160000}"/>
    <cellStyle name="60% - Accent5 28 7" xfId="5707" xr:uid="{00000000-0005-0000-0000-000046160000}"/>
    <cellStyle name="60% - Accent5 29" xfId="5708" xr:uid="{00000000-0005-0000-0000-000047160000}"/>
    <cellStyle name="60% - Accent5 29 2" xfId="5709" xr:uid="{00000000-0005-0000-0000-000048160000}"/>
    <cellStyle name="60% - Accent5 29 2 2" xfId="5710" xr:uid="{00000000-0005-0000-0000-000049160000}"/>
    <cellStyle name="60% - Accent5 29 3" xfId="5711" xr:uid="{00000000-0005-0000-0000-00004A160000}"/>
    <cellStyle name="60% - Accent5 29 4" xfId="5712" xr:uid="{00000000-0005-0000-0000-00004B160000}"/>
    <cellStyle name="60% - Accent5 29 5" xfId="5713" xr:uid="{00000000-0005-0000-0000-00004C160000}"/>
    <cellStyle name="60% - Accent5 29 6" xfId="5714" xr:uid="{00000000-0005-0000-0000-00004D160000}"/>
    <cellStyle name="60% - Accent5 29 7" xfId="5715" xr:uid="{00000000-0005-0000-0000-00004E160000}"/>
    <cellStyle name="60% - Accent5 3" xfId="5716" xr:uid="{00000000-0005-0000-0000-00004F160000}"/>
    <cellStyle name="60% - Accent5 3 2" xfId="5717" xr:uid="{00000000-0005-0000-0000-000050160000}"/>
    <cellStyle name="60% - Accent5 3 2 2" xfId="5718" xr:uid="{00000000-0005-0000-0000-000051160000}"/>
    <cellStyle name="60% - Accent5 3 3" xfId="5719" xr:uid="{00000000-0005-0000-0000-000052160000}"/>
    <cellStyle name="60% - Accent5 3 4" xfId="5720" xr:uid="{00000000-0005-0000-0000-000053160000}"/>
    <cellStyle name="60% - Accent5 3 5" xfId="5721" xr:uid="{00000000-0005-0000-0000-000054160000}"/>
    <cellStyle name="60% - Accent5 3 6" xfId="5722" xr:uid="{00000000-0005-0000-0000-000055160000}"/>
    <cellStyle name="60% - Accent5 3 7" xfId="5723" xr:uid="{00000000-0005-0000-0000-000056160000}"/>
    <cellStyle name="60% - Accent5 30" xfId="5724" xr:uid="{00000000-0005-0000-0000-000057160000}"/>
    <cellStyle name="60% - Accent5 30 2" xfId="5725" xr:uid="{00000000-0005-0000-0000-000058160000}"/>
    <cellStyle name="60% - Accent5 30 2 2" xfId="5726" xr:uid="{00000000-0005-0000-0000-000059160000}"/>
    <cellStyle name="60% - Accent5 30 3" xfId="5727" xr:uid="{00000000-0005-0000-0000-00005A160000}"/>
    <cellStyle name="60% - Accent5 30 4" xfId="5728" xr:uid="{00000000-0005-0000-0000-00005B160000}"/>
    <cellStyle name="60% - Accent5 30 5" xfId="5729" xr:uid="{00000000-0005-0000-0000-00005C160000}"/>
    <cellStyle name="60% - Accent5 30 6" xfId="5730" xr:uid="{00000000-0005-0000-0000-00005D160000}"/>
    <cellStyle name="60% - Accent5 30 7" xfId="5731" xr:uid="{00000000-0005-0000-0000-00005E160000}"/>
    <cellStyle name="60% - Accent5 31" xfId="5732" xr:uid="{00000000-0005-0000-0000-00005F160000}"/>
    <cellStyle name="60% - Accent5 31 2" xfId="5733" xr:uid="{00000000-0005-0000-0000-000060160000}"/>
    <cellStyle name="60% - Accent5 31 2 2" xfId="5734" xr:uid="{00000000-0005-0000-0000-000061160000}"/>
    <cellStyle name="60% - Accent5 31 3" xfId="5735" xr:uid="{00000000-0005-0000-0000-000062160000}"/>
    <cellStyle name="60% - Accent5 31 4" xfId="5736" xr:uid="{00000000-0005-0000-0000-000063160000}"/>
    <cellStyle name="60% - Accent5 31 5" xfId="5737" xr:uid="{00000000-0005-0000-0000-000064160000}"/>
    <cellStyle name="60% - Accent5 31 6" xfId="5738" xr:uid="{00000000-0005-0000-0000-000065160000}"/>
    <cellStyle name="60% - Accent5 31 7" xfId="5739" xr:uid="{00000000-0005-0000-0000-000066160000}"/>
    <cellStyle name="60% - Accent5 32" xfId="5740" xr:uid="{00000000-0005-0000-0000-000067160000}"/>
    <cellStyle name="60% - Accent5 32 2" xfId="5741" xr:uid="{00000000-0005-0000-0000-000068160000}"/>
    <cellStyle name="60% - Accent5 32 2 2" xfId="5742" xr:uid="{00000000-0005-0000-0000-000069160000}"/>
    <cellStyle name="60% - Accent5 32 3" xfId="5743" xr:uid="{00000000-0005-0000-0000-00006A160000}"/>
    <cellStyle name="60% - Accent5 32 4" xfId="5744" xr:uid="{00000000-0005-0000-0000-00006B160000}"/>
    <cellStyle name="60% - Accent5 32 5" xfId="5745" xr:uid="{00000000-0005-0000-0000-00006C160000}"/>
    <cellStyle name="60% - Accent5 32 6" xfId="5746" xr:uid="{00000000-0005-0000-0000-00006D160000}"/>
    <cellStyle name="60% - Accent5 32 7" xfId="5747" xr:uid="{00000000-0005-0000-0000-00006E160000}"/>
    <cellStyle name="60% - Accent5 33" xfId="5748" xr:uid="{00000000-0005-0000-0000-00006F160000}"/>
    <cellStyle name="60% - Accent5 33 2" xfId="5749" xr:uid="{00000000-0005-0000-0000-000070160000}"/>
    <cellStyle name="60% - Accent5 33 2 2" xfId="5750" xr:uid="{00000000-0005-0000-0000-000071160000}"/>
    <cellStyle name="60% - Accent5 33 3" xfId="5751" xr:uid="{00000000-0005-0000-0000-000072160000}"/>
    <cellStyle name="60% - Accent5 33 4" xfId="5752" xr:uid="{00000000-0005-0000-0000-000073160000}"/>
    <cellStyle name="60% - Accent5 33 5" xfId="5753" xr:uid="{00000000-0005-0000-0000-000074160000}"/>
    <cellStyle name="60% - Accent5 33 6" xfId="5754" xr:uid="{00000000-0005-0000-0000-000075160000}"/>
    <cellStyle name="60% - Accent5 33 7" xfId="5755" xr:uid="{00000000-0005-0000-0000-000076160000}"/>
    <cellStyle name="60% - Accent5 34" xfId="5756" xr:uid="{00000000-0005-0000-0000-000077160000}"/>
    <cellStyle name="60% - Accent5 34 2" xfId="5757" xr:uid="{00000000-0005-0000-0000-000078160000}"/>
    <cellStyle name="60% - Accent5 34 2 2" xfId="5758" xr:uid="{00000000-0005-0000-0000-000079160000}"/>
    <cellStyle name="60% - Accent5 34 3" xfId="5759" xr:uid="{00000000-0005-0000-0000-00007A160000}"/>
    <cellStyle name="60% - Accent5 34 4" xfId="5760" xr:uid="{00000000-0005-0000-0000-00007B160000}"/>
    <cellStyle name="60% - Accent5 34 5" xfId="5761" xr:uid="{00000000-0005-0000-0000-00007C160000}"/>
    <cellStyle name="60% - Accent5 34 6" xfId="5762" xr:uid="{00000000-0005-0000-0000-00007D160000}"/>
    <cellStyle name="60% - Accent5 34 7" xfId="5763" xr:uid="{00000000-0005-0000-0000-00007E160000}"/>
    <cellStyle name="60% - Accent5 35" xfId="5764" xr:uid="{00000000-0005-0000-0000-00007F160000}"/>
    <cellStyle name="60% - Accent5 35 2" xfId="5765" xr:uid="{00000000-0005-0000-0000-000080160000}"/>
    <cellStyle name="60% - Accent5 35 2 2" xfId="5766" xr:uid="{00000000-0005-0000-0000-000081160000}"/>
    <cellStyle name="60% - Accent5 35 3" xfId="5767" xr:uid="{00000000-0005-0000-0000-000082160000}"/>
    <cellStyle name="60% - Accent5 35 4" xfId="5768" xr:uid="{00000000-0005-0000-0000-000083160000}"/>
    <cellStyle name="60% - Accent5 35 5" xfId="5769" xr:uid="{00000000-0005-0000-0000-000084160000}"/>
    <cellStyle name="60% - Accent5 35 6" xfId="5770" xr:uid="{00000000-0005-0000-0000-000085160000}"/>
    <cellStyle name="60% - Accent5 35 7" xfId="5771" xr:uid="{00000000-0005-0000-0000-000086160000}"/>
    <cellStyle name="60% - Accent5 36" xfId="5772" xr:uid="{00000000-0005-0000-0000-000087160000}"/>
    <cellStyle name="60% - Accent5 36 2" xfId="5773" xr:uid="{00000000-0005-0000-0000-000088160000}"/>
    <cellStyle name="60% - Accent5 36 2 2" xfId="5774" xr:uid="{00000000-0005-0000-0000-000089160000}"/>
    <cellStyle name="60% - Accent5 36 3" xfId="5775" xr:uid="{00000000-0005-0000-0000-00008A160000}"/>
    <cellStyle name="60% - Accent5 36 4" xfId="5776" xr:uid="{00000000-0005-0000-0000-00008B160000}"/>
    <cellStyle name="60% - Accent5 36 5" xfId="5777" xr:uid="{00000000-0005-0000-0000-00008C160000}"/>
    <cellStyle name="60% - Accent5 36 6" xfId="5778" xr:uid="{00000000-0005-0000-0000-00008D160000}"/>
    <cellStyle name="60% - Accent5 36 7" xfId="5779" xr:uid="{00000000-0005-0000-0000-00008E160000}"/>
    <cellStyle name="60% - Accent5 37" xfId="5780" xr:uid="{00000000-0005-0000-0000-00008F160000}"/>
    <cellStyle name="60% - Accent5 37 2" xfId="5781" xr:uid="{00000000-0005-0000-0000-000090160000}"/>
    <cellStyle name="60% - Accent5 37 3" xfId="5782" xr:uid="{00000000-0005-0000-0000-000091160000}"/>
    <cellStyle name="60% - Accent5 38" xfId="5783" xr:uid="{00000000-0005-0000-0000-000092160000}"/>
    <cellStyle name="60% - Accent5 39" xfId="5784" xr:uid="{00000000-0005-0000-0000-000093160000}"/>
    <cellStyle name="60% - Accent5 4" xfId="5785" xr:uid="{00000000-0005-0000-0000-000094160000}"/>
    <cellStyle name="60% - Accent5 4 2" xfId="5786" xr:uid="{00000000-0005-0000-0000-000095160000}"/>
    <cellStyle name="60% - Accent5 4 2 2" xfId="5787" xr:uid="{00000000-0005-0000-0000-000096160000}"/>
    <cellStyle name="60% - Accent5 4 3" xfId="5788" xr:uid="{00000000-0005-0000-0000-000097160000}"/>
    <cellStyle name="60% - Accent5 4 4" xfId="5789" xr:uid="{00000000-0005-0000-0000-000098160000}"/>
    <cellStyle name="60% - Accent5 4 5" xfId="5790" xr:uid="{00000000-0005-0000-0000-000099160000}"/>
    <cellStyle name="60% - Accent5 4 6" xfId="5791" xr:uid="{00000000-0005-0000-0000-00009A160000}"/>
    <cellStyle name="60% - Accent5 4 7" xfId="5792" xr:uid="{00000000-0005-0000-0000-00009B160000}"/>
    <cellStyle name="60% - Accent5 40" xfId="5793" xr:uid="{00000000-0005-0000-0000-00009C160000}"/>
    <cellStyle name="60% - Accent5 41" xfId="5794" xr:uid="{00000000-0005-0000-0000-00009D160000}"/>
    <cellStyle name="60% - Accent5 42" xfId="5795" xr:uid="{00000000-0005-0000-0000-00009E160000}"/>
    <cellStyle name="60% - Accent5 43" xfId="5796" xr:uid="{00000000-0005-0000-0000-00009F160000}"/>
    <cellStyle name="60% - Accent5 44" xfId="5797" xr:uid="{00000000-0005-0000-0000-0000A0160000}"/>
    <cellStyle name="60% - Accent5 45" xfId="5798" xr:uid="{00000000-0005-0000-0000-0000A1160000}"/>
    <cellStyle name="60% - Accent5 46" xfId="5799" xr:uid="{00000000-0005-0000-0000-0000A2160000}"/>
    <cellStyle name="60% - Accent5 47" xfId="5800" xr:uid="{00000000-0005-0000-0000-0000A3160000}"/>
    <cellStyle name="60% - Accent5 48" xfId="5801" xr:uid="{00000000-0005-0000-0000-0000A4160000}"/>
    <cellStyle name="60% - Accent5 49" xfId="5802" xr:uid="{00000000-0005-0000-0000-0000A5160000}"/>
    <cellStyle name="60% - Accent5 5" xfId="5803" xr:uid="{00000000-0005-0000-0000-0000A6160000}"/>
    <cellStyle name="60% - Accent5 5 2" xfId="5804" xr:uid="{00000000-0005-0000-0000-0000A7160000}"/>
    <cellStyle name="60% - Accent5 5 2 2" xfId="5805" xr:uid="{00000000-0005-0000-0000-0000A8160000}"/>
    <cellStyle name="60% - Accent5 5 3" xfId="5806" xr:uid="{00000000-0005-0000-0000-0000A9160000}"/>
    <cellStyle name="60% - Accent5 5 4" xfId="5807" xr:uid="{00000000-0005-0000-0000-0000AA160000}"/>
    <cellStyle name="60% - Accent5 5 5" xfId="5808" xr:uid="{00000000-0005-0000-0000-0000AB160000}"/>
    <cellStyle name="60% - Accent5 5 6" xfId="5809" xr:uid="{00000000-0005-0000-0000-0000AC160000}"/>
    <cellStyle name="60% - Accent5 5 7" xfId="5810" xr:uid="{00000000-0005-0000-0000-0000AD160000}"/>
    <cellStyle name="60% - Accent5 50" xfId="5811" xr:uid="{00000000-0005-0000-0000-0000AE160000}"/>
    <cellStyle name="60% - Accent5 51" xfId="5812" xr:uid="{00000000-0005-0000-0000-0000AF160000}"/>
    <cellStyle name="60% - Accent5 52" xfId="5813" xr:uid="{00000000-0005-0000-0000-0000B0160000}"/>
    <cellStyle name="60% - Accent5 53" xfId="5814" xr:uid="{00000000-0005-0000-0000-0000B1160000}"/>
    <cellStyle name="60% - Accent5 54" xfId="5815" xr:uid="{00000000-0005-0000-0000-0000B2160000}"/>
    <cellStyle name="60% - Accent5 55" xfId="5816" xr:uid="{00000000-0005-0000-0000-0000B3160000}"/>
    <cellStyle name="60% - Accent5 56" xfId="5817" xr:uid="{00000000-0005-0000-0000-0000B4160000}"/>
    <cellStyle name="60% - Accent5 57" xfId="5818" xr:uid="{00000000-0005-0000-0000-0000B5160000}"/>
    <cellStyle name="60% - Accent5 58" xfId="5819" xr:uid="{00000000-0005-0000-0000-0000B6160000}"/>
    <cellStyle name="60% - Accent5 59" xfId="5820" xr:uid="{00000000-0005-0000-0000-0000B7160000}"/>
    <cellStyle name="60% - Accent5 6" xfId="5821" xr:uid="{00000000-0005-0000-0000-0000B8160000}"/>
    <cellStyle name="60% - Accent5 6 2" xfId="5822" xr:uid="{00000000-0005-0000-0000-0000B9160000}"/>
    <cellStyle name="60% - Accent5 6 2 2" xfId="5823" xr:uid="{00000000-0005-0000-0000-0000BA160000}"/>
    <cellStyle name="60% - Accent5 6 3" xfId="5824" xr:uid="{00000000-0005-0000-0000-0000BB160000}"/>
    <cellStyle name="60% - Accent5 6 4" xfId="5825" xr:uid="{00000000-0005-0000-0000-0000BC160000}"/>
    <cellStyle name="60% - Accent5 6 5" xfId="5826" xr:uid="{00000000-0005-0000-0000-0000BD160000}"/>
    <cellStyle name="60% - Accent5 6 6" xfId="5827" xr:uid="{00000000-0005-0000-0000-0000BE160000}"/>
    <cellStyle name="60% - Accent5 6 7" xfId="5828" xr:uid="{00000000-0005-0000-0000-0000BF160000}"/>
    <cellStyle name="60% - Accent5 60" xfId="5829" xr:uid="{00000000-0005-0000-0000-0000C0160000}"/>
    <cellStyle name="60% - Accent5 7" xfId="5830" xr:uid="{00000000-0005-0000-0000-0000C1160000}"/>
    <cellStyle name="60% - Accent5 7 2" xfId="5831" xr:uid="{00000000-0005-0000-0000-0000C2160000}"/>
    <cellStyle name="60% - Accent5 7 2 2" xfId="5832" xr:uid="{00000000-0005-0000-0000-0000C3160000}"/>
    <cellStyle name="60% - Accent5 7 3" xfId="5833" xr:uid="{00000000-0005-0000-0000-0000C4160000}"/>
    <cellStyle name="60% - Accent5 7 4" xfId="5834" xr:uid="{00000000-0005-0000-0000-0000C5160000}"/>
    <cellStyle name="60% - Accent5 7 5" xfId="5835" xr:uid="{00000000-0005-0000-0000-0000C6160000}"/>
    <cellStyle name="60% - Accent5 7 6" xfId="5836" xr:uid="{00000000-0005-0000-0000-0000C7160000}"/>
    <cellStyle name="60% - Accent5 7 7" xfId="5837" xr:uid="{00000000-0005-0000-0000-0000C8160000}"/>
    <cellStyle name="60% - Accent5 8" xfId="5838" xr:uid="{00000000-0005-0000-0000-0000C9160000}"/>
    <cellStyle name="60% - Accent5 8 2" xfId="5839" xr:uid="{00000000-0005-0000-0000-0000CA160000}"/>
    <cellStyle name="60% - Accent5 8 2 2" xfId="5840" xr:uid="{00000000-0005-0000-0000-0000CB160000}"/>
    <cellStyle name="60% - Accent5 8 3" xfId="5841" xr:uid="{00000000-0005-0000-0000-0000CC160000}"/>
    <cellStyle name="60% - Accent5 8 4" xfId="5842" xr:uid="{00000000-0005-0000-0000-0000CD160000}"/>
    <cellStyle name="60% - Accent5 8 5" xfId="5843" xr:uid="{00000000-0005-0000-0000-0000CE160000}"/>
    <cellStyle name="60% - Accent5 8 6" xfId="5844" xr:uid="{00000000-0005-0000-0000-0000CF160000}"/>
    <cellStyle name="60% - Accent5 8 7" xfId="5845" xr:uid="{00000000-0005-0000-0000-0000D0160000}"/>
    <cellStyle name="60% - Accent5 9" xfId="5846" xr:uid="{00000000-0005-0000-0000-0000D1160000}"/>
    <cellStyle name="60% - Accent5 9 2" xfId="5847" xr:uid="{00000000-0005-0000-0000-0000D2160000}"/>
    <cellStyle name="60% - Accent5 9 2 2" xfId="5848" xr:uid="{00000000-0005-0000-0000-0000D3160000}"/>
    <cellStyle name="60% - Accent5 9 3" xfId="5849" xr:uid="{00000000-0005-0000-0000-0000D4160000}"/>
    <cellStyle name="60% - Accent5 9 4" xfId="5850" xr:uid="{00000000-0005-0000-0000-0000D5160000}"/>
    <cellStyle name="60% - Accent5 9 5" xfId="5851" xr:uid="{00000000-0005-0000-0000-0000D6160000}"/>
    <cellStyle name="60% - Accent5 9 6" xfId="5852" xr:uid="{00000000-0005-0000-0000-0000D7160000}"/>
    <cellStyle name="60% - Accent5 9 7" xfId="5853" xr:uid="{00000000-0005-0000-0000-0000D8160000}"/>
    <cellStyle name="60% - Accent6 10" xfId="5854" xr:uid="{00000000-0005-0000-0000-0000D9160000}"/>
    <cellStyle name="60% - Accent6 10 2" xfId="5855" xr:uid="{00000000-0005-0000-0000-0000DA160000}"/>
    <cellStyle name="60% - Accent6 10 2 2" xfId="5856" xr:uid="{00000000-0005-0000-0000-0000DB160000}"/>
    <cellStyle name="60% - Accent6 10 3" xfId="5857" xr:uid="{00000000-0005-0000-0000-0000DC160000}"/>
    <cellStyle name="60% - Accent6 10 4" xfId="5858" xr:uid="{00000000-0005-0000-0000-0000DD160000}"/>
    <cellStyle name="60% - Accent6 10 5" xfId="5859" xr:uid="{00000000-0005-0000-0000-0000DE160000}"/>
    <cellStyle name="60% - Accent6 10 6" xfId="5860" xr:uid="{00000000-0005-0000-0000-0000DF160000}"/>
    <cellStyle name="60% - Accent6 10 7" xfId="5861" xr:uid="{00000000-0005-0000-0000-0000E0160000}"/>
    <cellStyle name="60% - Accent6 11" xfId="5862" xr:uid="{00000000-0005-0000-0000-0000E1160000}"/>
    <cellStyle name="60% - Accent6 11 2" xfId="5863" xr:uid="{00000000-0005-0000-0000-0000E2160000}"/>
    <cellStyle name="60% - Accent6 11 2 2" xfId="5864" xr:uid="{00000000-0005-0000-0000-0000E3160000}"/>
    <cellStyle name="60% - Accent6 11 3" xfId="5865" xr:uid="{00000000-0005-0000-0000-0000E4160000}"/>
    <cellStyle name="60% - Accent6 11 4" xfId="5866" xr:uid="{00000000-0005-0000-0000-0000E5160000}"/>
    <cellStyle name="60% - Accent6 11 5" xfId="5867" xr:uid="{00000000-0005-0000-0000-0000E6160000}"/>
    <cellStyle name="60% - Accent6 11 6" xfId="5868" xr:uid="{00000000-0005-0000-0000-0000E7160000}"/>
    <cellStyle name="60% - Accent6 11 7" xfId="5869" xr:uid="{00000000-0005-0000-0000-0000E8160000}"/>
    <cellStyle name="60% - Accent6 12" xfId="5870" xr:uid="{00000000-0005-0000-0000-0000E9160000}"/>
    <cellStyle name="60% - Accent6 12 2" xfId="5871" xr:uid="{00000000-0005-0000-0000-0000EA160000}"/>
    <cellStyle name="60% - Accent6 12 2 2" xfId="5872" xr:uid="{00000000-0005-0000-0000-0000EB160000}"/>
    <cellStyle name="60% - Accent6 12 3" xfId="5873" xr:uid="{00000000-0005-0000-0000-0000EC160000}"/>
    <cellStyle name="60% - Accent6 12 4" xfId="5874" xr:uid="{00000000-0005-0000-0000-0000ED160000}"/>
    <cellStyle name="60% - Accent6 12 5" xfId="5875" xr:uid="{00000000-0005-0000-0000-0000EE160000}"/>
    <cellStyle name="60% - Accent6 12 6" xfId="5876" xr:uid="{00000000-0005-0000-0000-0000EF160000}"/>
    <cellStyle name="60% - Accent6 12 7" xfId="5877" xr:uid="{00000000-0005-0000-0000-0000F0160000}"/>
    <cellStyle name="60% - Accent6 13" xfId="5878" xr:uid="{00000000-0005-0000-0000-0000F1160000}"/>
    <cellStyle name="60% - Accent6 13 2" xfId="5879" xr:uid="{00000000-0005-0000-0000-0000F2160000}"/>
    <cellStyle name="60% - Accent6 13 2 2" xfId="5880" xr:uid="{00000000-0005-0000-0000-0000F3160000}"/>
    <cellStyle name="60% - Accent6 13 3" xfId="5881" xr:uid="{00000000-0005-0000-0000-0000F4160000}"/>
    <cellStyle name="60% - Accent6 13 4" xfId="5882" xr:uid="{00000000-0005-0000-0000-0000F5160000}"/>
    <cellStyle name="60% - Accent6 13 5" xfId="5883" xr:uid="{00000000-0005-0000-0000-0000F6160000}"/>
    <cellStyle name="60% - Accent6 13 6" xfId="5884" xr:uid="{00000000-0005-0000-0000-0000F7160000}"/>
    <cellStyle name="60% - Accent6 13 7" xfId="5885" xr:uid="{00000000-0005-0000-0000-0000F8160000}"/>
    <cellStyle name="60% - Accent6 14" xfId="5886" xr:uid="{00000000-0005-0000-0000-0000F9160000}"/>
    <cellStyle name="60% - Accent6 14 2" xfId="5887" xr:uid="{00000000-0005-0000-0000-0000FA160000}"/>
    <cellStyle name="60% - Accent6 14 2 2" xfId="5888" xr:uid="{00000000-0005-0000-0000-0000FB160000}"/>
    <cellStyle name="60% - Accent6 14 3" xfId="5889" xr:uid="{00000000-0005-0000-0000-0000FC160000}"/>
    <cellStyle name="60% - Accent6 14 4" xfId="5890" xr:uid="{00000000-0005-0000-0000-0000FD160000}"/>
    <cellStyle name="60% - Accent6 14 5" xfId="5891" xr:uid="{00000000-0005-0000-0000-0000FE160000}"/>
    <cellStyle name="60% - Accent6 14 6" xfId="5892" xr:uid="{00000000-0005-0000-0000-0000FF160000}"/>
    <cellStyle name="60% - Accent6 14 7" xfId="5893" xr:uid="{00000000-0005-0000-0000-000000170000}"/>
    <cellStyle name="60% - Accent6 15" xfId="5894" xr:uid="{00000000-0005-0000-0000-000001170000}"/>
    <cellStyle name="60% - Accent6 15 2" xfId="5895" xr:uid="{00000000-0005-0000-0000-000002170000}"/>
    <cellStyle name="60% - Accent6 15 2 2" xfId="5896" xr:uid="{00000000-0005-0000-0000-000003170000}"/>
    <cellStyle name="60% - Accent6 15 3" xfId="5897" xr:uid="{00000000-0005-0000-0000-000004170000}"/>
    <cellStyle name="60% - Accent6 15 4" xfId="5898" xr:uid="{00000000-0005-0000-0000-000005170000}"/>
    <cellStyle name="60% - Accent6 15 5" xfId="5899" xr:uid="{00000000-0005-0000-0000-000006170000}"/>
    <cellStyle name="60% - Accent6 15 6" xfId="5900" xr:uid="{00000000-0005-0000-0000-000007170000}"/>
    <cellStyle name="60% - Accent6 15 7" xfId="5901" xr:uid="{00000000-0005-0000-0000-000008170000}"/>
    <cellStyle name="60% - Accent6 16" xfId="5902" xr:uid="{00000000-0005-0000-0000-000009170000}"/>
    <cellStyle name="60% - Accent6 16 2" xfId="5903" xr:uid="{00000000-0005-0000-0000-00000A170000}"/>
    <cellStyle name="60% - Accent6 16 2 2" xfId="5904" xr:uid="{00000000-0005-0000-0000-00000B170000}"/>
    <cellStyle name="60% - Accent6 16 3" xfId="5905" xr:uid="{00000000-0005-0000-0000-00000C170000}"/>
    <cellStyle name="60% - Accent6 16 4" xfId="5906" xr:uid="{00000000-0005-0000-0000-00000D170000}"/>
    <cellStyle name="60% - Accent6 16 5" xfId="5907" xr:uid="{00000000-0005-0000-0000-00000E170000}"/>
    <cellStyle name="60% - Accent6 16 6" xfId="5908" xr:uid="{00000000-0005-0000-0000-00000F170000}"/>
    <cellStyle name="60% - Accent6 16 7" xfId="5909" xr:uid="{00000000-0005-0000-0000-000010170000}"/>
    <cellStyle name="60% - Accent6 17" xfId="5910" xr:uid="{00000000-0005-0000-0000-000011170000}"/>
    <cellStyle name="60% - Accent6 17 2" xfId="5911" xr:uid="{00000000-0005-0000-0000-000012170000}"/>
    <cellStyle name="60% - Accent6 17 2 2" xfId="5912" xr:uid="{00000000-0005-0000-0000-000013170000}"/>
    <cellStyle name="60% - Accent6 17 3" xfId="5913" xr:uid="{00000000-0005-0000-0000-000014170000}"/>
    <cellStyle name="60% - Accent6 17 4" xfId="5914" xr:uid="{00000000-0005-0000-0000-000015170000}"/>
    <cellStyle name="60% - Accent6 17 5" xfId="5915" xr:uid="{00000000-0005-0000-0000-000016170000}"/>
    <cellStyle name="60% - Accent6 17 6" xfId="5916" xr:uid="{00000000-0005-0000-0000-000017170000}"/>
    <cellStyle name="60% - Accent6 17 7" xfId="5917" xr:uid="{00000000-0005-0000-0000-000018170000}"/>
    <cellStyle name="60% - Accent6 18" xfId="5918" xr:uid="{00000000-0005-0000-0000-000019170000}"/>
    <cellStyle name="60% - Accent6 18 2" xfId="5919" xr:uid="{00000000-0005-0000-0000-00001A170000}"/>
    <cellStyle name="60% - Accent6 18 2 2" xfId="5920" xr:uid="{00000000-0005-0000-0000-00001B170000}"/>
    <cellStyle name="60% - Accent6 18 3" xfId="5921" xr:uid="{00000000-0005-0000-0000-00001C170000}"/>
    <cellStyle name="60% - Accent6 18 4" xfId="5922" xr:uid="{00000000-0005-0000-0000-00001D170000}"/>
    <cellStyle name="60% - Accent6 18 5" xfId="5923" xr:uid="{00000000-0005-0000-0000-00001E170000}"/>
    <cellStyle name="60% - Accent6 18 6" xfId="5924" xr:uid="{00000000-0005-0000-0000-00001F170000}"/>
    <cellStyle name="60% - Accent6 18 7" xfId="5925" xr:uid="{00000000-0005-0000-0000-000020170000}"/>
    <cellStyle name="60% - Accent6 19" xfId="5926" xr:uid="{00000000-0005-0000-0000-000021170000}"/>
    <cellStyle name="60% - Accent6 19 2" xfId="5927" xr:uid="{00000000-0005-0000-0000-000022170000}"/>
    <cellStyle name="60% - Accent6 19 2 2" xfId="5928" xr:uid="{00000000-0005-0000-0000-000023170000}"/>
    <cellStyle name="60% - Accent6 19 3" xfId="5929" xr:uid="{00000000-0005-0000-0000-000024170000}"/>
    <cellStyle name="60% - Accent6 19 4" xfId="5930" xr:uid="{00000000-0005-0000-0000-000025170000}"/>
    <cellStyle name="60% - Accent6 19 5" xfId="5931" xr:uid="{00000000-0005-0000-0000-000026170000}"/>
    <cellStyle name="60% - Accent6 19 6" xfId="5932" xr:uid="{00000000-0005-0000-0000-000027170000}"/>
    <cellStyle name="60% - Accent6 19 7" xfId="5933" xr:uid="{00000000-0005-0000-0000-000028170000}"/>
    <cellStyle name="60% - Accent6 2" xfId="5934" xr:uid="{00000000-0005-0000-0000-000029170000}"/>
    <cellStyle name="60% - Accent6 2 2" xfId="5935" xr:uid="{00000000-0005-0000-0000-00002A170000}"/>
    <cellStyle name="60% - Accent6 2 2 2" xfId="5936" xr:uid="{00000000-0005-0000-0000-00002B170000}"/>
    <cellStyle name="60% - Accent6 2 3" xfId="5937" xr:uid="{00000000-0005-0000-0000-00002C170000}"/>
    <cellStyle name="60% - Accent6 2 4" xfId="5938" xr:uid="{00000000-0005-0000-0000-00002D170000}"/>
    <cellStyle name="60% - Accent6 2 5" xfId="5939" xr:uid="{00000000-0005-0000-0000-00002E170000}"/>
    <cellStyle name="60% - Accent6 2 6" xfId="5940" xr:uid="{00000000-0005-0000-0000-00002F170000}"/>
    <cellStyle name="60% - Accent6 2 7" xfId="5941" xr:uid="{00000000-0005-0000-0000-000030170000}"/>
    <cellStyle name="60% - Accent6 20" xfId="5942" xr:uid="{00000000-0005-0000-0000-000031170000}"/>
    <cellStyle name="60% - Accent6 20 2" xfId="5943" xr:uid="{00000000-0005-0000-0000-000032170000}"/>
    <cellStyle name="60% - Accent6 20 2 2" xfId="5944" xr:uid="{00000000-0005-0000-0000-000033170000}"/>
    <cellStyle name="60% - Accent6 20 3" xfId="5945" xr:uid="{00000000-0005-0000-0000-000034170000}"/>
    <cellStyle name="60% - Accent6 20 4" xfId="5946" xr:uid="{00000000-0005-0000-0000-000035170000}"/>
    <cellStyle name="60% - Accent6 20 5" xfId="5947" xr:uid="{00000000-0005-0000-0000-000036170000}"/>
    <cellStyle name="60% - Accent6 20 6" xfId="5948" xr:uid="{00000000-0005-0000-0000-000037170000}"/>
    <cellStyle name="60% - Accent6 20 7" xfId="5949" xr:uid="{00000000-0005-0000-0000-000038170000}"/>
    <cellStyle name="60% - Accent6 21" xfId="5950" xr:uid="{00000000-0005-0000-0000-000039170000}"/>
    <cellStyle name="60% - Accent6 21 2" xfId="5951" xr:uid="{00000000-0005-0000-0000-00003A170000}"/>
    <cellStyle name="60% - Accent6 21 2 2" xfId="5952" xr:uid="{00000000-0005-0000-0000-00003B170000}"/>
    <cellStyle name="60% - Accent6 21 3" xfId="5953" xr:uid="{00000000-0005-0000-0000-00003C170000}"/>
    <cellStyle name="60% - Accent6 21 4" xfId="5954" xr:uid="{00000000-0005-0000-0000-00003D170000}"/>
    <cellStyle name="60% - Accent6 21 5" xfId="5955" xr:uid="{00000000-0005-0000-0000-00003E170000}"/>
    <cellStyle name="60% - Accent6 21 6" xfId="5956" xr:uid="{00000000-0005-0000-0000-00003F170000}"/>
    <cellStyle name="60% - Accent6 21 7" xfId="5957" xr:uid="{00000000-0005-0000-0000-000040170000}"/>
    <cellStyle name="60% - Accent6 22" xfId="5958" xr:uid="{00000000-0005-0000-0000-000041170000}"/>
    <cellStyle name="60% - Accent6 22 2" xfId="5959" xr:uid="{00000000-0005-0000-0000-000042170000}"/>
    <cellStyle name="60% - Accent6 22 2 2" xfId="5960" xr:uid="{00000000-0005-0000-0000-000043170000}"/>
    <cellStyle name="60% - Accent6 22 3" xfId="5961" xr:uid="{00000000-0005-0000-0000-000044170000}"/>
    <cellStyle name="60% - Accent6 22 4" xfId="5962" xr:uid="{00000000-0005-0000-0000-000045170000}"/>
    <cellStyle name="60% - Accent6 22 5" xfId="5963" xr:uid="{00000000-0005-0000-0000-000046170000}"/>
    <cellStyle name="60% - Accent6 22 6" xfId="5964" xr:uid="{00000000-0005-0000-0000-000047170000}"/>
    <cellStyle name="60% - Accent6 22 7" xfId="5965" xr:uid="{00000000-0005-0000-0000-000048170000}"/>
    <cellStyle name="60% - Accent6 23" xfId="5966" xr:uid="{00000000-0005-0000-0000-000049170000}"/>
    <cellStyle name="60% - Accent6 23 2" xfId="5967" xr:uid="{00000000-0005-0000-0000-00004A170000}"/>
    <cellStyle name="60% - Accent6 23 2 2" xfId="5968" xr:uid="{00000000-0005-0000-0000-00004B170000}"/>
    <cellStyle name="60% - Accent6 23 3" xfId="5969" xr:uid="{00000000-0005-0000-0000-00004C170000}"/>
    <cellStyle name="60% - Accent6 23 4" xfId="5970" xr:uid="{00000000-0005-0000-0000-00004D170000}"/>
    <cellStyle name="60% - Accent6 23 5" xfId="5971" xr:uid="{00000000-0005-0000-0000-00004E170000}"/>
    <cellStyle name="60% - Accent6 23 6" xfId="5972" xr:uid="{00000000-0005-0000-0000-00004F170000}"/>
    <cellStyle name="60% - Accent6 23 7" xfId="5973" xr:uid="{00000000-0005-0000-0000-000050170000}"/>
    <cellStyle name="60% - Accent6 24" xfId="5974" xr:uid="{00000000-0005-0000-0000-000051170000}"/>
    <cellStyle name="60% - Accent6 24 2" xfId="5975" xr:uid="{00000000-0005-0000-0000-000052170000}"/>
    <cellStyle name="60% - Accent6 24 2 2" xfId="5976" xr:uid="{00000000-0005-0000-0000-000053170000}"/>
    <cellStyle name="60% - Accent6 24 3" xfId="5977" xr:uid="{00000000-0005-0000-0000-000054170000}"/>
    <cellStyle name="60% - Accent6 24 4" xfId="5978" xr:uid="{00000000-0005-0000-0000-000055170000}"/>
    <cellStyle name="60% - Accent6 24 5" xfId="5979" xr:uid="{00000000-0005-0000-0000-000056170000}"/>
    <cellStyle name="60% - Accent6 24 6" xfId="5980" xr:uid="{00000000-0005-0000-0000-000057170000}"/>
    <cellStyle name="60% - Accent6 24 7" xfId="5981" xr:uid="{00000000-0005-0000-0000-000058170000}"/>
    <cellStyle name="60% - Accent6 25" xfId="5982" xr:uid="{00000000-0005-0000-0000-000059170000}"/>
    <cellStyle name="60% - Accent6 25 2" xfId="5983" xr:uid="{00000000-0005-0000-0000-00005A170000}"/>
    <cellStyle name="60% - Accent6 25 2 2" xfId="5984" xr:uid="{00000000-0005-0000-0000-00005B170000}"/>
    <cellStyle name="60% - Accent6 25 3" xfId="5985" xr:uid="{00000000-0005-0000-0000-00005C170000}"/>
    <cellStyle name="60% - Accent6 25 4" xfId="5986" xr:uid="{00000000-0005-0000-0000-00005D170000}"/>
    <cellStyle name="60% - Accent6 25 5" xfId="5987" xr:uid="{00000000-0005-0000-0000-00005E170000}"/>
    <cellStyle name="60% - Accent6 25 6" xfId="5988" xr:uid="{00000000-0005-0000-0000-00005F170000}"/>
    <cellStyle name="60% - Accent6 25 7" xfId="5989" xr:uid="{00000000-0005-0000-0000-000060170000}"/>
    <cellStyle name="60% - Accent6 26" xfId="5990" xr:uid="{00000000-0005-0000-0000-000061170000}"/>
    <cellStyle name="60% - Accent6 26 2" xfId="5991" xr:uid="{00000000-0005-0000-0000-000062170000}"/>
    <cellStyle name="60% - Accent6 26 2 2" xfId="5992" xr:uid="{00000000-0005-0000-0000-000063170000}"/>
    <cellStyle name="60% - Accent6 26 3" xfId="5993" xr:uid="{00000000-0005-0000-0000-000064170000}"/>
    <cellStyle name="60% - Accent6 26 4" xfId="5994" xr:uid="{00000000-0005-0000-0000-000065170000}"/>
    <cellStyle name="60% - Accent6 26 5" xfId="5995" xr:uid="{00000000-0005-0000-0000-000066170000}"/>
    <cellStyle name="60% - Accent6 26 6" xfId="5996" xr:uid="{00000000-0005-0000-0000-000067170000}"/>
    <cellStyle name="60% - Accent6 26 7" xfId="5997" xr:uid="{00000000-0005-0000-0000-000068170000}"/>
    <cellStyle name="60% - Accent6 27" xfId="5998" xr:uid="{00000000-0005-0000-0000-000069170000}"/>
    <cellStyle name="60% - Accent6 27 2" xfId="5999" xr:uid="{00000000-0005-0000-0000-00006A170000}"/>
    <cellStyle name="60% - Accent6 27 2 2" xfId="6000" xr:uid="{00000000-0005-0000-0000-00006B170000}"/>
    <cellStyle name="60% - Accent6 27 3" xfId="6001" xr:uid="{00000000-0005-0000-0000-00006C170000}"/>
    <cellStyle name="60% - Accent6 27 4" xfId="6002" xr:uid="{00000000-0005-0000-0000-00006D170000}"/>
    <cellStyle name="60% - Accent6 27 5" xfId="6003" xr:uid="{00000000-0005-0000-0000-00006E170000}"/>
    <cellStyle name="60% - Accent6 27 6" xfId="6004" xr:uid="{00000000-0005-0000-0000-00006F170000}"/>
    <cellStyle name="60% - Accent6 27 7" xfId="6005" xr:uid="{00000000-0005-0000-0000-000070170000}"/>
    <cellStyle name="60% - Accent6 28" xfId="6006" xr:uid="{00000000-0005-0000-0000-000071170000}"/>
    <cellStyle name="60% - Accent6 28 2" xfId="6007" xr:uid="{00000000-0005-0000-0000-000072170000}"/>
    <cellStyle name="60% - Accent6 28 2 2" xfId="6008" xr:uid="{00000000-0005-0000-0000-000073170000}"/>
    <cellStyle name="60% - Accent6 28 3" xfId="6009" xr:uid="{00000000-0005-0000-0000-000074170000}"/>
    <cellStyle name="60% - Accent6 28 4" xfId="6010" xr:uid="{00000000-0005-0000-0000-000075170000}"/>
    <cellStyle name="60% - Accent6 28 5" xfId="6011" xr:uid="{00000000-0005-0000-0000-000076170000}"/>
    <cellStyle name="60% - Accent6 28 6" xfId="6012" xr:uid="{00000000-0005-0000-0000-000077170000}"/>
    <cellStyle name="60% - Accent6 28 7" xfId="6013" xr:uid="{00000000-0005-0000-0000-000078170000}"/>
    <cellStyle name="60% - Accent6 29" xfId="6014" xr:uid="{00000000-0005-0000-0000-000079170000}"/>
    <cellStyle name="60% - Accent6 29 2" xfId="6015" xr:uid="{00000000-0005-0000-0000-00007A170000}"/>
    <cellStyle name="60% - Accent6 29 2 2" xfId="6016" xr:uid="{00000000-0005-0000-0000-00007B170000}"/>
    <cellStyle name="60% - Accent6 29 3" xfId="6017" xr:uid="{00000000-0005-0000-0000-00007C170000}"/>
    <cellStyle name="60% - Accent6 29 4" xfId="6018" xr:uid="{00000000-0005-0000-0000-00007D170000}"/>
    <cellStyle name="60% - Accent6 29 5" xfId="6019" xr:uid="{00000000-0005-0000-0000-00007E170000}"/>
    <cellStyle name="60% - Accent6 29 6" xfId="6020" xr:uid="{00000000-0005-0000-0000-00007F170000}"/>
    <cellStyle name="60% - Accent6 29 7" xfId="6021" xr:uid="{00000000-0005-0000-0000-000080170000}"/>
    <cellStyle name="60% - Accent6 3" xfId="6022" xr:uid="{00000000-0005-0000-0000-000081170000}"/>
    <cellStyle name="60% - Accent6 3 2" xfId="6023" xr:uid="{00000000-0005-0000-0000-000082170000}"/>
    <cellStyle name="60% - Accent6 3 2 2" xfId="6024" xr:uid="{00000000-0005-0000-0000-000083170000}"/>
    <cellStyle name="60% - Accent6 3 3" xfId="6025" xr:uid="{00000000-0005-0000-0000-000084170000}"/>
    <cellStyle name="60% - Accent6 3 4" xfId="6026" xr:uid="{00000000-0005-0000-0000-000085170000}"/>
    <cellStyle name="60% - Accent6 3 5" xfId="6027" xr:uid="{00000000-0005-0000-0000-000086170000}"/>
    <cellStyle name="60% - Accent6 3 6" xfId="6028" xr:uid="{00000000-0005-0000-0000-000087170000}"/>
    <cellStyle name="60% - Accent6 3 7" xfId="6029" xr:uid="{00000000-0005-0000-0000-000088170000}"/>
    <cellStyle name="60% - Accent6 30" xfId="6030" xr:uid="{00000000-0005-0000-0000-000089170000}"/>
    <cellStyle name="60% - Accent6 30 2" xfId="6031" xr:uid="{00000000-0005-0000-0000-00008A170000}"/>
    <cellStyle name="60% - Accent6 30 2 2" xfId="6032" xr:uid="{00000000-0005-0000-0000-00008B170000}"/>
    <cellStyle name="60% - Accent6 30 3" xfId="6033" xr:uid="{00000000-0005-0000-0000-00008C170000}"/>
    <cellStyle name="60% - Accent6 30 4" xfId="6034" xr:uid="{00000000-0005-0000-0000-00008D170000}"/>
    <cellStyle name="60% - Accent6 30 5" xfId="6035" xr:uid="{00000000-0005-0000-0000-00008E170000}"/>
    <cellStyle name="60% - Accent6 30 6" xfId="6036" xr:uid="{00000000-0005-0000-0000-00008F170000}"/>
    <cellStyle name="60% - Accent6 30 7" xfId="6037" xr:uid="{00000000-0005-0000-0000-000090170000}"/>
    <cellStyle name="60% - Accent6 31" xfId="6038" xr:uid="{00000000-0005-0000-0000-000091170000}"/>
    <cellStyle name="60% - Accent6 31 2" xfId="6039" xr:uid="{00000000-0005-0000-0000-000092170000}"/>
    <cellStyle name="60% - Accent6 31 2 2" xfId="6040" xr:uid="{00000000-0005-0000-0000-000093170000}"/>
    <cellStyle name="60% - Accent6 31 3" xfId="6041" xr:uid="{00000000-0005-0000-0000-000094170000}"/>
    <cellStyle name="60% - Accent6 31 4" xfId="6042" xr:uid="{00000000-0005-0000-0000-000095170000}"/>
    <cellStyle name="60% - Accent6 31 5" xfId="6043" xr:uid="{00000000-0005-0000-0000-000096170000}"/>
    <cellStyle name="60% - Accent6 31 6" xfId="6044" xr:uid="{00000000-0005-0000-0000-000097170000}"/>
    <cellStyle name="60% - Accent6 31 7" xfId="6045" xr:uid="{00000000-0005-0000-0000-000098170000}"/>
    <cellStyle name="60% - Accent6 32" xfId="6046" xr:uid="{00000000-0005-0000-0000-000099170000}"/>
    <cellStyle name="60% - Accent6 32 2" xfId="6047" xr:uid="{00000000-0005-0000-0000-00009A170000}"/>
    <cellStyle name="60% - Accent6 32 2 2" xfId="6048" xr:uid="{00000000-0005-0000-0000-00009B170000}"/>
    <cellStyle name="60% - Accent6 32 3" xfId="6049" xr:uid="{00000000-0005-0000-0000-00009C170000}"/>
    <cellStyle name="60% - Accent6 32 4" xfId="6050" xr:uid="{00000000-0005-0000-0000-00009D170000}"/>
    <cellStyle name="60% - Accent6 32 5" xfId="6051" xr:uid="{00000000-0005-0000-0000-00009E170000}"/>
    <cellStyle name="60% - Accent6 32 6" xfId="6052" xr:uid="{00000000-0005-0000-0000-00009F170000}"/>
    <cellStyle name="60% - Accent6 32 7" xfId="6053" xr:uid="{00000000-0005-0000-0000-0000A0170000}"/>
    <cellStyle name="60% - Accent6 33" xfId="6054" xr:uid="{00000000-0005-0000-0000-0000A1170000}"/>
    <cellStyle name="60% - Accent6 33 2" xfId="6055" xr:uid="{00000000-0005-0000-0000-0000A2170000}"/>
    <cellStyle name="60% - Accent6 33 2 2" xfId="6056" xr:uid="{00000000-0005-0000-0000-0000A3170000}"/>
    <cellStyle name="60% - Accent6 33 3" xfId="6057" xr:uid="{00000000-0005-0000-0000-0000A4170000}"/>
    <cellStyle name="60% - Accent6 33 4" xfId="6058" xr:uid="{00000000-0005-0000-0000-0000A5170000}"/>
    <cellStyle name="60% - Accent6 33 5" xfId="6059" xr:uid="{00000000-0005-0000-0000-0000A6170000}"/>
    <cellStyle name="60% - Accent6 33 6" xfId="6060" xr:uid="{00000000-0005-0000-0000-0000A7170000}"/>
    <cellStyle name="60% - Accent6 33 7" xfId="6061" xr:uid="{00000000-0005-0000-0000-0000A8170000}"/>
    <cellStyle name="60% - Accent6 34" xfId="6062" xr:uid="{00000000-0005-0000-0000-0000A9170000}"/>
    <cellStyle name="60% - Accent6 34 2" xfId="6063" xr:uid="{00000000-0005-0000-0000-0000AA170000}"/>
    <cellStyle name="60% - Accent6 34 2 2" xfId="6064" xr:uid="{00000000-0005-0000-0000-0000AB170000}"/>
    <cellStyle name="60% - Accent6 34 3" xfId="6065" xr:uid="{00000000-0005-0000-0000-0000AC170000}"/>
    <cellStyle name="60% - Accent6 34 4" xfId="6066" xr:uid="{00000000-0005-0000-0000-0000AD170000}"/>
    <cellStyle name="60% - Accent6 34 5" xfId="6067" xr:uid="{00000000-0005-0000-0000-0000AE170000}"/>
    <cellStyle name="60% - Accent6 34 6" xfId="6068" xr:uid="{00000000-0005-0000-0000-0000AF170000}"/>
    <cellStyle name="60% - Accent6 34 7" xfId="6069" xr:uid="{00000000-0005-0000-0000-0000B0170000}"/>
    <cellStyle name="60% - Accent6 35" xfId="6070" xr:uid="{00000000-0005-0000-0000-0000B1170000}"/>
    <cellStyle name="60% - Accent6 35 2" xfId="6071" xr:uid="{00000000-0005-0000-0000-0000B2170000}"/>
    <cellStyle name="60% - Accent6 35 2 2" xfId="6072" xr:uid="{00000000-0005-0000-0000-0000B3170000}"/>
    <cellStyle name="60% - Accent6 35 3" xfId="6073" xr:uid="{00000000-0005-0000-0000-0000B4170000}"/>
    <cellStyle name="60% - Accent6 35 4" xfId="6074" xr:uid="{00000000-0005-0000-0000-0000B5170000}"/>
    <cellStyle name="60% - Accent6 35 5" xfId="6075" xr:uid="{00000000-0005-0000-0000-0000B6170000}"/>
    <cellStyle name="60% - Accent6 35 6" xfId="6076" xr:uid="{00000000-0005-0000-0000-0000B7170000}"/>
    <cellStyle name="60% - Accent6 35 7" xfId="6077" xr:uid="{00000000-0005-0000-0000-0000B8170000}"/>
    <cellStyle name="60% - Accent6 36" xfId="6078" xr:uid="{00000000-0005-0000-0000-0000B9170000}"/>
    <cellStyle name="60% - Accent6 36 2" xfId="6079" xr:uid="{00000000-0005-0000-0000-0000BA170000}"/>
    <cellStyle name="60% - Accent6 36 2 2" xfId="6080" xr:uid="{00000000-0005-0000-0000-0000BB170000}"/>
    <cellStyle name="60% - Accent6 36 3" xfId="6081" xr:uid="{00000000-0005-0000-0000-0000BC170000}"/>
    <cellStyle name="60% - Accent6 36 4" xfId="6082" xr:uid="{00000000-0005-0000-0000-0000BD170000}"/>
    <cellStyle name="60% - Accent6 36 5" xfId="6083" xr:uid="{00000000-0005-0000-0000-0000BE170000}"/>
    <cellStyle name="60% - Accent6 36 6" xfId="6084" xr:uid="{00000000-0005-0000-0000-0000BF170000}"/>
    <cellStyle name="60% - Accent6 36 7" xfId="6085" xr:uid="{00000000-0005-0000-0000-0000C0170000}"/>
    <cellStyle name="60% - Accent6 37" xfId="6086" xr:uid="{00000000-0005-0000-0000-0000C1170000}"/>
    <cellStyle name="60% - Accent6 37 2" xfId="6087" xr:uid="{00000000-0005-0000-0000-0000C2170000}"/>
    <cellStyle name="60% - Accent6 37 3" xfId="6088" xr:uid="{00000000-0005-0000-0000-0000C3170000}"/>
    <cellStyle name="60% - Accent6 38" xfId="6089" xr:uid="{00000000-0005-0000-0000-0000C4170000}"/>
    <cellStyle name="60% - Accent6 39" xfId="6090" xr:uid="{00000000-0005-0000-0000-0000C5170000}"/>
    <cellStyle name="60% - Accent6 4" xfId="6091" xr:uid="{00000000-0005-0000-0000-0000C6170000}"/>
    <cellStyle name="60% - Accent6 4 2" xfId="6092" xr:uid="{00000000-0005-0000-0000-0000C7170000}"/>
    <cellStyle name="60% - Accent6 4 2 2" xfId="6093" xr:uid="{00000000-0005-0000-0000-0000C8170000}"/>
    <cellStyle name="60% - Accent6 4 3" xfId="6094" xr:uid="{00000000-0005-0000-0000-0000C9170000}"/>
    <cellStyle name="60% - Accent6 4 4" xfId="6095" xr:uid="{00000000-0005-0000-0000-0000CA170000}"/>
    <cellStyle name="60% - Accent6 4 5" xfId="6096" xr:uid="{00000000-0005-0000-0000-0000CB170000}"/>
    <cellStyle name="60% - Accent6 4 6" xfId="6097" xr:uid="{00000000-0005-0000-0000-0000CC170000}"/>
    <cellStyle name="60% - Accent6 4 7" xfId="6098" xr:uid="{00000000-0005-0000-0000-0000CD170000}"/>
    <cellStyle name="60% - Accent6 40" xfId="6099" xr:uid="{00000000-0005-0000-0000-0000CE170000}"/>
    <cellStyle name="60% - Accent6 41" xfId="6100" xr:uid="{00000000-0005-0000-0000-0000CF170000}"/>
    <cellStyle name="60% - Accent6 42" xfId="6101" xr:uid="{00000000-0005-0000-0000-0000D0170000}"/>
    <cellStyle name="60% - Accent6 43" xfId="6102" xr:uid="{00000000-0005-0000-0000-0000D1170000}"/>
    <cellStyle name="60% - Accent6 44" xfId="6103" xr:uid="{00000000-0005-0000-0000-0000D2170000}"/>
    <cellStyle name="60% - Accent6 45" xfId="6104" xr:uid="{00000000-0005-0000-0000-0000D3170000}"/>
    <cellStyle name="60% - Accent6 46" xfId="6105" xr:uid="{00000000-0005-0000-0000-0000D4170000}"/>
    <cellStyle name="60% - Accent6 47" xfId="6106" xr:uid="{00000000-0005-0000-0000-0000D5170000}"/>
    <cellStyle name="60% - Accent6 48" xfId="6107" xr:uid="{00000000-0005-0000-0000-0000D6170000}"/>
    <cellStyle name="60% - Accent6 49" xfId="6108" xr:uid="{00000000-0005-0000-0000-0000D7170000}"/>
    <cellStyle name="60% - Accent6 5" xfId="6109" xr:uid="{00000000-0005-0000-0000-0000D8170000}"/>
    <cellStyle name="60% - Accent6 5 2" xfId="6110" xr:uid="{00000000-0005-0000-0000-0000D9170000}"/>
    <cellStyle name="60% - Accent6 5 2 2" xfId="6111" xr:uid="{00000000-0005-0000-0000-0000DA170000}"/>
    <cellStyle name="60% - Accent6 5 3" xfId="6112" xr:uid="{00000000-0005-0000-0000-0000DB170000}"/>
    <cellStyle name="60% - Accent6 5 4" xfId="6113" xr:uid="{00000000-0005-0000-0000-0000DC170000}"/>
    <cellStyle name="60% - Accent6 5 5" xfId="6114" xr:uid="{00000000-0005-0000-0000-0000DD170000}"/>
    <cellStyle name="60% - Accent6 5 6" xfId="6115" xr:uid="{00000000-0005-0000-0000-0000DE170000}"/>
    <cellStyle name="60% - Accent6 5 7" xfId="6116" xr:uid="{00000000-0005-0000-0000-0000DF170000}"/>
    <cellStyle name="60% - Accent6 50" xfId="6117" xr:uid="{00000000-0005-0000-0000-0000E0170000}"/>
    <cellStyle name="60% - Accent6 51" xfId="6118" xr:uid="{00000000-0005-0000-0000-0000E1170000}"/>
    <cellStyle name="60% - Accent6 52" xfId="6119" xr:uid="{00000000-0005-0000-0000-0000E2170000}"/>
    <cellStyle name="60% - Accent6 53" xfId="6120" xr:uid="{00000000-0005-0000-0000-0000E3170000}"/>
    <cellStyle name="60% - Accent6 54" xfId="6121" xr:uid="{00000000-0005-0000-0000-0000E4170000}"/>
    <cellStyle name="60% - Accent6 55" xfId="6122" xr:uid="{00000000-0005-0000-0000-0000E5170000}"/>
    <cellStyle name="60% - Accent6 56" xfId="6123" xr:uid="{00000000-0005-0000-0000-0000E6170000}"/>
    <cellStyle name="60% - Accent6 57" xfId="6124" xr:uid="{00000000-0005-0000-0000-0000E7170000}"/>
    <cellStyle name="60% - Accent6 58" xfId="6125" xr:uid="{00000000-0005-0000-0000-0000E8170000}"/>
    <cellStyle name="60% - Accent6 59" xfId="6126" xr:uid="{00000000-0005-0000-0000-0000E9170000}"/>
    <cellStyle name="60% - Accent6 6" xfId="6127" xr:uid="{00000000-0005-0000-0000-0000EA170000}"/>
    <cellStyle name="60% - Accent6 6 2" xfId="6128" xr:uid="{00000000-0005-0000-0000-0000EB170000}"/>
    <cellStyle name="60% - Accent6 6 2 2" xfId="6129" xr:uid="{00000000-0005-0000-0000-0000EC170000}"/>
    <cellStyle name="60% - Accent6 6 3" xfId="6130" xr:uid="{00000000-0005-0000-0000-0000ED170000}"/>
    <cellStyle name="60% - Accent6 6 4" xfId="6131" xr:uid="{00000000-0005-0000-0000-0000EE170000}"/>
    <cellStyle name="60% - Accent6 6 5" xfId="6132" xr:uid="{00000000-0005-0000-0000-0000EF170000}"/>
    <cellStyle name="60% - Accent6 6 6" xfId="6133" xr:uid="{00000000-0005-0000-0000-0000F0170000}"/>
    <cellStyle name="60% - Accent6 6 7" xfId="6134" xr:uid="{00000000-0005-0000-0000-0000F1170000}"/>
    <cellStyle name="60% - Accent6 60" xfId="6135" xr:uid="{00000000-0005-0000-0000-0000F2170000}"/>
    <cellStyle name="60% - Accent6 7" xfId="6136" xr:uid="{00000000-0005-0000-0000-0000F3170000}"/>
    <cellStyle name="60% - Accent6 7 2" xfId="6137" xr:uid="{00000000-0005-0000-0000-0000F4170000}"/>
    <cellStyle name="60% - Accent6 7 2 2" xfId="6138" xr:uid="{00000000-0005-0000-0000-0000F5170000}"/>
    <cellStyle name="60% - Accent6 7 3" xfId="6139" xr:uid="{00000000-0005-0000-0000-0000F6170000}"/>
    <cellStyle name="60% - Accent6 7 4" xfId="6140" xr:uid="{00000000-0005-0000-0000-0000F7170000}"/>
    <cellStyle name="60% - Accent6 7 5" xfId="6141" xr:uid="{00000000-0005-0000-0000-0000F8170000}"/>
    <cellStyle name="60% - Accent6 7 6" xfId="6142" xr:uid="{00000000-0005-0000-0000-0000F9170000}"/>
    <cellStyle name="60% - Accent6 7 7" xfId="6143" xr:uid="{00000000-0005-0000-0000-0000FA170000}"/>
    <cellStyle name="60% - Accent6 8" xfId="6144" xr:uid="{00000000-0005-0000-0000-0000FB170000}"/>
    <cellStyle name="60% - Accent6 8 2" xfId="6145" xr:uid="{00000000-0005-0000-0000-0000FC170000}"/>
    <cellStyle name="60% - Accent6 8 2 2" xfId="6146" xr:uid="{00000000-0005-0000-0000-0000FD170000}"/>
    <cellStyle name="60% - Accent6 8 3" xfId="6147" xr:uid="{00000000-0005-0000-0000-0000FE170000}"/>
    <cellStyle name="60% - Accent6 8 4" xfId="6148" xr:uid="{00000000-0005-0000-0000-0000FF170000}"/>
    <cellStyle name="60% - Accent6 8 5" xfId="6149" xr:uid="{00000000-0005-0000-0000-000000180000}"/>
    <cellStyle name="60% - Accent6 8 6" xfId="6150" xr:uid="{00000000-0005-0000-0000-000001180000}"/>
    <cellStyle name="60% - Accent6 8 7" xfId="6151" xr:uid="{00000000-0005-0000-0000-000002180000}"/>
    <cellStyle name="60% - Accent6 9" xfId="6152" xr:uid="{00000000-0005-0000-0000-000003180000}"/>
    <cellStyle name="60% - Accent6 9 2" xfId="6153" xr:uid="{00000000-0005-0000-0000-000004180000}"/>
    <cellStyle name="60% - Accent6 9 2 2" xfId="6154" xr:uid="{00000000-0005-0000-0000-000005180000}"/>
    <cellStyle name="60% - Accent6 9 3" xfId="6155" xr:uid="{00000000-0005-0000-0000-000006180000}"/>
    <cellStyle name="60% - Accent6 9 4" xfId="6156" xr:uid="{00000000-0005-0000-0000-000007180000}"/>
    <cellStyle name="60% - Accent6 9 5" xfId="6157" xr:uid="{00000000-0005-0000-0000-000008180000}"/>
    <cellStyle name="60% - Accent6 9 6" xfId="6158" xr:uid="{00000000-0005-0000-0000-000009180000}"/>
    <cellStyle name="60% - Accent6 9 7" xfId="6159" xr:uid="{00000000-0005-0000-0000-00000A180000}"/>
    <cellStyle name="60% - Akzent1" xfId="6160" xr:uid="{00000000-0005-0000-0000-00000B180000}"/>
    <cellStyle name="60% - Akzent1 2" xfId="6161" xr:uid="{00000000-0005-0000-0000-00000C180000}"/>
    <cellStyle name="60% - Akzent1 3" xfId="6162" xr:uid="{00000000-0005-0000-0000-00000D180000}"/>
    <cellStyle name="60% - Akzent1 4" xfId="6163" xr:uid="{00000000-0005-0000-0000-00000E180000}"/>
    <cellStyle name="60% - Akzent1 5" xfId="6164" xr:uid="{00000000-0005-0000-0000-00000F180000}"/>
    <cellStyle name="60% - Akzent1 6" xfId="6165" xr:uid="{00000000-0005-0000-0000-000010180000}"/>
    <cellStyle name="60% - Akzent1 7" xfId="6166" xr:uid="{00000000-0005-0000-0000-000011180000}"/>
    <cellStyle name="60% - Akzent2" xfId="6167" xr:uid="{00000000-0005-0000-0000-000012180000}"/>
    <cellStyle name="60% - Akzent2 2" xfId="6168" xr:uid="{00000000-0005-0000-0000-000013180000}"/>
    <cellStyle name="60% - Akzent2 3" xfId="6169" xr:uid="{00000000-0005-0000-0000-000014180000}"/>
    <cellStyle name="60% - Akzent2 4" xfId="6170" xr:uid="{00000000-0005-0000-0000-000015180000}"/>
    <cellStyle name="60% - Akzent2 5" xfId="6171" xr:uid="{00000000-0005-0000-0000-000016180000}"/>
    <cellStyle name="60% - Akzent2 6" xfId="6172" xr:uid="{00000000-0005-0000-0000-000017180000}"/>
    <cellStyle name="60% - Akzent2 7" xfId="6173" xr:uid="{00000000-0005-0000-0000-000018180000}"/>
    <cellStyle name="60% - Akzent3" xfId="6174" xr:uid="{00000000-0005-0000-0000-000019180000}"/>
    <cellStyle name="60% - Akzent3 2" xfId="6175" xr:uid="{00000000-0005-0000-0000-00001A180000}"/>
    <cellStyle name="60% - Akzent3 3" xfId="6176" xr:uid="{00000000-0005-0000-0000-00001B180000}"/>
    <cellStyle name="60% - Akzent3 4" xfId="6177" xr:uid="{00000000-0005-0000-0000-00001C180000}"/>
    <cellStyle name="60% - Akzent3 5" xfId="6178" xr:uid="{00000000-0005-0000-0000-00001D180000}"/>
    <cellStyle name="60% - Akzent3 6" xfId="6179" xr:uid="{00000000-0005-0000-0000-00001E180000}"/>
    <cellStyle name="60% - Akzent3 7" xfId="6180" xr:uid="{00000000-0005-0000-0000-00001F180000}"/>
    <cellStyle name="60% - Akzent4" xfId="6181" xr:uid="{00000000-0005-0000-0000-000020180000}"/>
    <cellStyle name="60% - Akzent4 2" xfId="6182" xr:uid="{00000000-0005-0000-0000-000021180000}"/>
    <cellStyle name="60% - Akzent4 3" xfId="6183" xr:uid="{00000000-0005-0000-0000-000022180000}"/>
    <cellStyle name="60% - Akzent4 4" xfId="6184" xr:uid="{00000000-0005-0000-0000-000023180000}"/>
    <cellStyle name="60% - Akzent4 5" xfId="6185" xr:uid="{00000000-0005-0000-0000-000024180000}"/>
    <cellStyle name="60% - Akzent4 6" xfId="6186" xr:uid="{00000000-0005-0000-0000-000025180000}"/>
    <cellStyle name="60% - Akzent4 7" xfId="6187" xr:uid="{00000000-0005-0000-0000-000026180000}"/>
    <cellStyle name="60% - Akzent5" xfId="6188" xr:uid="{00000000-0005-0000-0000-000027180000}"/>
    <cellStyle name="60% - Akzent5 2" xfId="6189" xr:uid="{00000000-0005-0000-0000-000028180000}"/>
    <cellStyle name="60% - Akzent5 3" xfId="6190" xr:uid="{00000000-0005-0000-0000-000029180000}"/>
    <cellStyle name="60% - Akzent5 4" xfId="6191" xr:uid="{00000000-0005-0000-0000-00002A180000}"/>
    <cellStyle name="60% - Akzent5 5" xfId="6192" xr:uid="{00000000-0005-0000-0000-00002B180000}"/>
    <cellStyle name="60% - Akzent5 6" xfId="6193" xr:uid="{00000000-0005-0000-0000-00002C180000}"/>
    <cellStyle name="60% - Akzent5 7" xfId="6194" xr:uid="{00000000-0005-0000-0000-00002D180000}"/>
    <cellStyle name="60% - Akzent6" xfId="6195" xr:uid="{00000000-0005-0000-0000-00002E180000}"/>
    <cellStyle name="60% - Akzent6 2" xfId="6196" xr:uid="{00000000-0005-0000-0000-00002F180000}"/>
    <cellStyle name="60% - Akzent6 3" xfId="6197" xr:uid="{00000000-0005-0000-0000-000030180000}"/>
    <cellStyle name="60% - Akzent6 4" xfId="6198" xr:uid="{00000000-0005-0000-0000-000031180000}"/>
    <cellStyle name="60% - Akzent6 5" xfId="6199" xr:uid="{00000000-0005-0000-0000-000032180000}"/>
    <cellStyle name="60% - Akzent6 6" xfId="6200" xr:uid="{00000000-0005-0000-0000-000033180000}"/>
    <cellStyle name="60% - Akzent6 7" xfId="6201" xr:uid="{00000000-0005-0000-0000-000034180000}"/>
    <cellStyle name="Accent1 10" xfId="6202" xr:uid="{00000000-0005-0000-0000-000035180000}"/>
    <cellStyle name="Accent1 10 2" xfId="6203" xr:uid="{00000000-0005-0000-0000-000036180000}"/>
    <cellStyle name="Accent1 10 2 2" xfId="6204" xr:uid="{00000000-0005-0000-0000-000037180000}"/>
    <cellStyle name="Accent1 10 3" xfId="6205" xr:uid="{00000000-0005-0000-0000-000038180000}"/>
    <cellStyle name="Accent1 10 4" xfId="6206" xr:uid="{00000000-0005-0000-0000-000039180000}"/>
    <cellStyle name="Accent1 10 5" xfId="6207" xr:uid="{00000000-0005-0000-0000-00003A180000}"/>
    <cellStyle name="Accent1 10 6" xfId="6208" xr:uid="{00000000-0005-0000-0000-00003B180000}"/>
    <cellStyle name="Accent1 10 7" xfId="6209" xr:uid="{00000000-0005-0000-0000-00003C180000}"/>
    <cellStyle name="Accent1 11" xfId="6210" xr:uid="{00000000-0005-0000-0000-00003D180000}"/>
    <cellStyle name="Accent1 11 2" xfId="6211" xr:uid="{00000000-0005-0000-0000-00003E180000}"/>
    <cellStyle name="Accent1 11 2 2" xfId="6212" xr:uid="{00000000-0005-0000-0000-00003F180000}"/>
    <cellStyle name="Accent1 11 3" xfId="6213" xr:uid="{00000000-0005-0000-0000-000040180000}"/>
    <cellStyle name="Accent1 11 4" xfId="6214" xr:uid="{00000000-0005-0000-0000-000041180000}"/>
    <cellStyle name="Accent1 11 5" xfId="6215" xr:uid="{00000000-0005-0000-0000-000042180000}"/>
    <cellStyle name="Accent1 11 6" xfId="6216" xr:uid="{00000000-0005-0000-0000-000043180000}"/>
    <cellStyle name="Accent1 11 7" xfId="6217" xr:uid="{00000000-0005-0000-0000-000044180000}"/>
    <cellStyle name="Accent1 12" xfId="6218" xr:uid="{00000000-0005-0000-0000-000045180000}"/>
    <cellStyle name="Accent1 12 2" xfId="6219" xr:uid="{00000000-0005-0000-0000-000046180000}"/>
    <cellStyle name="Accent1 12 2 2" xfId="6220" xr:uid="{00000000-0005-0000-0000-000047180000}"/>
    <cellStyle name="Accent1 12 3" xfId="6221" xr:uid="{00000000-0005-0000-0000-000048180000}"/>
    <cellStyle name="Accent1 12 4" xfId="6222" xr:uid="{00000000-0005-0000-0000-000049180000}"/>
    <cellStyle name="Accent1 12 5" xfId="6223" xr:uid="{00000000-0005-0000-0000-00004A180000}"/>
    <cellStyle name="Accent1 12 6" xfId="6224" xr:uid="{00000000-0005-0000-0000-00004B180000}"/>
    <cellStyle name="Accent1 12 7" xfId="6225" xr:uid="{00000000-0005-0000-0000-00004C180000}"/>
    <cellStyle name="Accent1 13" xfId="6226" xr:uid="{00000000-0005-0000-0000-00004D180000}"/>
    <cellStyle name="Accent1 13 2" xfId="6227" xr:uid="{00000000-0005-0000-0000-00004E180000}"/>
    <cellStyle name="Accent1 13 2 2" xfId="6228" xr:uid="{00000000-0005-0000-0000-00004F180000}"/>
    <cellStyle name="Accent1 13 3" xfId="6229" xr:uid="{00000000-0005-0000-0000-000050180000}"/>
    <cellStyle name="Accent1 13 4" xfId="6230" xr:uid="{00000000-0005-0000-0000-000051180000}"/>
    <cellStyle name="Accent1 13 5" xfId="6231" xr:uid="{00000000-0005-0000-0000-000052180000}"/>
    <cellStyle name="Accent1 13 6" xfId="6232" xr:uid="{00000000-0005-0000-0000-000053180000}"/>
    <cellStyle name="Accent1 13 7" xfId="6233" xr:uid="{00000000-0005-0000-0000-000054180000}"/>
    <cellStyle name="Accent1 14" xfId="6234" xr:uid="{00000000-0005-0000-0000-000055180000}"/>
    <cellStyle name="Accent1 14 2" xfId="6235" xr:uid="{00000000-0005-0000-0000-000056180000}"/>
    <cellStyle name="Accent1 14 2 2" xfId="6236" xr:uid="{00000000-0005-0000-0000-000057180000}"/>
    <cellStyle name="Accent1 14 3" xfId="6237" xr:uid="{00000000-0005-0000-0000-000058180000}"/>
    <cellStyle name="Accent1 14 4" xfId="6238" xr:uid="{00000000-0005-0000-0000-000059180000}"/>
    <cellStyle name="Accent1 14 5" xfId="6239" xr:uid="{00000000-0005-0000-0000-00005A180000}"/>
    <cellStyle name="Accent1 14 6" xfId="6240" xr:uid="{00000000-0005-0000-0000-00005B180000}"/>
    <cellStyle name="Accent1 14 7" xfId="6241" xr:uid="{00000000-0005-0000-0000-00005C180000}"/>
    <cellStyle name="Accent1 15" xfId="6242" xr:uid="{00000000-0005-0000-0000-00005D180000}"/>
    <cellStyle name="Accent1 15 2" xfId="6243" xr:uid="{00000000-0005-0000-0000-00005E180000}"/>
    <cellStyle name="Accent1 15 2 2" xfId="6244" xr:uid="{00000000-0005-0000-0000-00005F180000}"/>
    <cellStyle name="Accent1 15 3" xfId="6245" xr:uid="{00000000-0005-0000-0000-000060180000}"/>
    <cellStyle name="Accent1 15 4" xfId="6246" xr:uid="{00000000-0005-0000-0000-000061180000}"/>
    <cellStyle name="Accent1 15 5" xfId="6247" xr:uid="{00000000-0005-0000-0000-000062180000}"/>
    <cellStyle name="Accent1 15 6" xfId="6248" xr:uid="{00000000-0005-0000-0000-000063180000}"/>
    <cellStyle name="Accent1 15 7" xfId="6249" xr:uid="{00000000-0005-0000-0000-000064180000}"/>
    <cellStyle name="Accent1 16" xfId="6250" xr:uid="{00000000-0005-0000-0000-000065180000}"/>
    <cellStyle name="Accent1 16 2" xfId="6251" xr:uid="{00000000-0005-0000-0000-000066180000}"/>
    <cellStyle name="Accent1 16 2 2" xfId="6252" xr:uid="{00000000-0005-0000-0000-000067180000}"/>
    <cellStyle name="Accent1 16 3" xfId="6253" xr:uid="{00000000-0005-0000-0000-000068180000}"/>
    <cellStyle name="Accent1 16 4" xfId="6254" xr:uid="{00000000-0005-0000-0000-000069180000}"/>
    <cellStyle name="Accent1 16 5" xfId="6255" xr:uid="{00000000-0005-0000-0000-00006A180000}"/>
    <cellStyle name="Accent1 16 6" xfId="6256" xr:uid="{00000000-0005-0000-0000-00006B180000}"/>
    <cellStyle name="Accent1 16 7" xfId="6257" xr:uid="{00000000-0005-0000-0000-00006C180000}"/>
    <cellStyle name="Accent1 17" xfId="6258" xr:uid="{00000000-0005-0000-0000-00006D180000}"/>
    <cellStyle name="Accent1 17 2" xfId="6259" xr:uid="{00000000-0005-0000-0000-00006E180000}"/>
    <cellStyle name="Accent1 17 2 2" xfId="6260" xr:uid="{00000000-0005-0000-0000-00006F180000}"/>
    <cellStyle name="Accent1 17 3" xfId="6261" xr:uid="{00000000-0005-0000-0000-000070180000}"/>
    <cellStyle name="Accent1 17 4" xfId="6262" xr:uid="{00000000-0005-0000-0000-000071180000}"/>
    <cellStyle name="Accent1 17 5" xfId="6263" xr:uid="{00000000-0005-0000-0000-000072180000}"/>
    <cellStyle name="Accent1 17 6" xfId="6264" xr:uid="{00000000-0005-0000-0000-000073180000}"/>
    <cellStyle name="Accent1 17 7" xfId="6265" xr:uid="{00000000-0005-0000-0000-000074180000}"/>
    <cellStyle name="Accent1 18" xfId="6266" xr:uid="{00000000-0005-0000-0000-000075180000}"/>
    <cellStyle name="Accent1 18 2" xfId="6267" xr:uid="{00000000-0005-0000-0000-000076180000}"/>
    <cellStyle name="Accent1 18 2 2" xfId="6268" xr:uid="{00000000-0005-0000-0000-000077180000}"/>
    <cellStyle name="Accent1 18 3" xfId="6269" xr:uid="{00000000-0005-0000-0000-000078180000}"/>
    <cellStyle name="Accent1 18 4" xfId="6270" xr:uid="{00000000-0005-0000-0000-000079180000}"/>
    <cellStyle name="Accent1 18 5" xfId="6271" xr:uid="{00000000-0005-0000-0000-00007A180000}"/>
    <cellStyle name="Accent1 18 6" xfId="6272" xr:uid="{00000000-0005-0000-0000-00007B180000}"/>
    <cellStyle name="Accent1 18 7" xfId="6273" xr:uid="{00000000-0005-0000-0000-00007C180000}"/>
    <cellStyle name="Accent1 19" xfId="6274" xr:uid="{00000000-0005-0000-0000-00007D180000}"/>
    <cellStyle name="Accent1 19 2" xfId="6275" xr:uid="{00000000-0005-0000-0000-00007E180000}"/>
    <cellStyle name="Accent1 19 2 2" xfId="6276" xr:uid="{00000000-0005-0000-0000-00007F180000}"/>
    <cellStyle name="Accent1 19 3" xfId="6277" xr:uid="{00000000-0005-0000-0000-000080180000}"/>
    <cellStyle name="Accent1 19 4" xfId="6278" xr:uid="{00000000-0005-0000-0000-000081180000}"/>
    <cellStyle name="Accent1 19 5" xfId="6279" xr:uid="{00000000-0005-0000-0000-000082180000}"/>
    <cellStyle name="Accent1 19 6" xfId="6280" xr:uid="{00000000-0005-0000-0000-000083180000}"/>
    <cellStyle name="Accent1 19 7" xfId="6281" xr:uid="{00000000-0005-0000-0000-000084180000}"/>
    <cellStyle name="Accent1 2" xfId="6282" xr:uid="{00000000-0005-0000-0000-000085180000}"/>
    <cellStyle name="Accent1 2 2" xfId="6283" xr:uid="{00000000-0005-0000-0000-000086180000}"/>
    <cellStyle name="Accent1 2 2 2" xfId="6284" xr:uid="{00000000-0005-0000-0000-000087180000}"/>
    <cellStyle name="Accent1 2 3" xfId="6285" xr:uid="{00000000-0005-0000-0000-000088180000}"/>
    <cellStyle name="Accent1 2 4" xfId="6286" xr:uid="{00000000-0005-0000-0000-000089180000}"/>
    <cellStyle name="Accent1 2 5" xfId="6287" xr:uid="{00000000-0005-0000-0000-00008A180000}"/>
    <cellStyle name="Accent1 2 6" xfId="6288" xr:uid="{00000000-0005-0000-0000-00008B180000}"/>
    <cellStyle name="Accent1 2 7" xfId="6289" xr:uid="{00000000-0005-0000-0000-00008C180000}"/>
    <cellStyle name="Accent1 20" xfId="6290" xr:uid="{00000000-0005-0000-0000-00008D180000}"/>
    <cellStyle name="Accent1 20 2" xfId="6291" xr:uid="{00000000-0005-0000-0000-00008E180000}"/>
    <cellStyle name="Accent1 20 2 2" xfId="6292" xr:uid="{00000000-0005-0000-0000-00008F180000}"/>
    <cellStyle name="Accent1 20 3" xfId="6293" xr:uid="{00000000-0005-0000-0000-000090180000}"/>
    <cellStyle name="Accent1 20 4" xfId="6294" xr:uid="{00000000-0005-0000-0000-000091180000}"/>
    <cellStyle name="Accent1 20 5" xfId="6295" xr:uid="{00000000-0005-0000-0000-000092180000}"/>
    <cellStyle name="Accent1 20 6" xfId="6296" xr:uid="{00000000-0005-0000-0000-000093180000}"/>
    <cellStyle name="Accent1 20 7" xfId="6297" xr:uid="{00000000-0005-0000-0000-000094180000}"/>
    <cellStyle name="Accent1 21" xfId="6298" xr:uid="{00000000-0005-0000-0000-000095180000}"/>
    <cellStyle name="Accent1 21 2" xfId="6299" xr:uid="{00000000-0005-0000-0000-000096180000}"/>
    <cellStyle name="Accent1 21 2 2" xfId="6300" xr:uid="{00000000-0005-0000-0000-000097180000}"/>
    <cellStyle name="Accent1 21 3" xfId="6301" xr:uid="{00000000-0005-0000-0000-000098180000}"/>
    <cellStyle name="Accent1 21 4" xfId="6302" xr:uid="{00000000-0005-0000-0000-000099180000}"/>
    <cellStyle name="Accent1 21 5" xfId="6303" xr:uid="{00000000-0005-0000-0000-00009A180000}"/>
    <cellStyle name="Accent1 21 6" xfId="6304" xr:uid="{00000000-0005-0000-0000-00009B180000}"/>
    <cellStyle name="Accent1 21 7" xfId="6305" xr:uid="{00000000-0005-0000-0000-00009C180000}"/>
    <cellStyle name="Accent1 22" xfId="6306" xr:uid="{00000000-0005-0000-0000-00009D180000}"/>
    <cellStyle name="Accent1 22 2" xfId="6307" xr:uid="{00000000-0005-0000-0000-00009E180000}"/>
    <cellStyle name="Accent1 22 2 2" xfId="6308" xr:uid="{00000000-0005-0000-0000-00009F180000}"/>
    <cellStyle name="Accent1 22 3" xfId="6309" xr:uid="{00000000-0005-0000-0000-0000A0180000}"/>
    <cellStyle name="Accent1 22 4" xfId="6310" xr:uid="{00000000-0005-0000-0000-0000A1180000}"/>
    <cellStyle name="Accent1 22 5" xfId="6311" xr:uid="{00000000-0005-0000-0000-0000A2180000}"/>
    <cellStyle name="Accent1 22 6" xfId="6312" xr:uid="{00000000-0005-0000-0000-0000A3180000}"/>
    <cellStyle name="Accent1 22 7" xfId="6313" xr:uid="{00000000-0005-0000-0000-0000A4180000}"/>
    <cellStyle name="Accent1 23" xfId="6314" xr:uid="{00000000-0005-0000-0000-0000A5180000}"/>
    <cellStyle name="Accent1 23 2" xfId="6315" xr:uid="{00000000-0005-0000-0000-0000A6180000}"/>
    <cellStyle name="Accent1 23 2 2" xfId="6316" xr:uid="{00000000-0005-0000-0000-0000A7180000}"/>
    <cellStyle name="Accent1 23 3" xfId="6317" xr:uid="{00000000-0005-0000-0000-0000A8180000}"/>
    <cellStyle name="Accent1 23 4" xfId="6318" xr:uid="{00000000-0005-0000-0000-0000A9180000}"/>
    <cellStyle name="Accent1 23 5" xfId="6319" xr:uid="{00000000-0005-0000-0000-0000AA180000}"/>
    <cellStyle name="Accent1 23 6" xfId="6320" xr:uid="{00000000-0005-0000-0000-0000AB180000}"/>
    <cellStyle name="Accent1 23 7" xfId="6321" xr:uid="{00000000-0005-0000-0000-0000AC180000}"/>
    <cellStyle name="Accent1 24" xfId="6322" xr:uid="{00000000-0005-0000-0000-0000AD180000}"/>
    <cellStyle name="Accent1 24 2" xfId="6323" xr:uid="{00000000-0005-0000-0000-0000AE180000}"/>
    <cellStyle name="Accent1 24 2 2" xfId="6324" xr:uid="{00000000-0005-0000-0000-0000AF180000}"/>
    <cellStyle name="Accent1 24 3" xfId="6325" xr:uid="{00000000-0005-0000-0000-0000B0180000}"/>
    <cellStyle name="Accent1 24 4" xfId="6326" xr:uid="{00000000-0005-0000-0000-0000B1180000}"/>
    <cellStyle name="Accent1 24 5" xfId="6327" xr:uid="{00000000-0005-0000-0000-0000B2180000}"/>
    <cellStyle name="Accent1 24 6" xfId="6328" xr:uid="{00000000-0005-0000-0000-0000B3180000}"/>
    <cellStyle name="Accent1 24 7" xfId="6329" xr:uid="{00000000-0005-0000-0000-0000B4180000}"/>
    <cellStyle name="Accent1 25" xfId="6330" xr:uid="{00000000-0005-0000-0000-0000B5180000}"/>
    <cellStyle name="Accent1 25 2" xfId="6331" xr:uid="{00000000-0005-0000-0000-0000B6180000}"/>
    <cellStyle name="Accent1 25 2 2" xfId="6332" xr:uid="{00000000-0005-0000-0000-0000B7180000}"/>
    <cellStyle name="Accent1 25 3" xfId="6333" xr:uid="{00000000-0005-0000-0000-0000B8180000}"/>
    <cellStyle name="Accent1 25 4" xfId="6334" xr:uid="{00000000-0005-0000-0000-0000B9180000}"/>
    <cellStyle name="Accent1 25 5" xfId="6335" xr:uid="{00000000-0005-0000-0000-0000BA180000}"/>
    <cellStyle name="Accent1 25 6" xfId="6336" xr:uid="{00000000-0005-0000-0000-0000BB180000}"/>
    <cellStyle name="Accent1 25 7" xfId="6337" xr:uid="{00000000-0005-0000-0000-0000BC180000}"/>
    <cellStyle name="Accent1 26" xfId="6338" xr:uid="{00000000-0005-0000-0000-0000BD180000}"/>
    <cellStyle name="Accent1 26 2" xfId="6339" xr:uid="{00000000-0005-0000-0000-0000BE180000}"/>
    <cellStyle name="Accent1 26 2 2" xfId="6340" xr:uid="{00000000-0005-0000-0000-0000BF180000}"/>
    <cellStyle name="Accent1 26 3" xfId="6341" xr:uid="{00000000-0005-0000-0000-0000C0180000}"/>
    <cellStyle name="Accent1 26 4" xfId="6342" xr:uid="{00000000-0005-0000-0000-0000C1180000}"/>
    <cellStyle name="Accent1 26 5" xfId="6343" xr:uid="{00000000-0005-0000-0000-0000C2180000}"/>
    <cellStyle name="Accent1 26 6" xfId="6344" xr:uid="{00000000-0005-0000-0000-0000C3180000}"/>
    <cellStyle name="Accent1 26 7" xfId="6345" xr:uid="{00000000-0005-0000-0000-0000C4180000}"/>
    <cellStyle name="Accent1 27" xfId="6346" xr:uid="{00000000-0005-0000-0000-0000C5180000}"/>
    <cellStyle name="Accent1 27 2" xfId="6347" xr:uid="{00000000-0005-0000-0000-0000C6180000}"/>
    <cellStyle name="Accent1 27 2 2" xfId="6348" xr:uid="{00000000-0005-0000-0000-0000C7180000}"/>
    <cellStyle name="Accent1 27 3" xfId="6349" xr:uid="{00000000-0005-0000-0000-0000C8180000}"/>
    <cellStyle name="Accent1 27 4" xfId="6350" xr:uid="{00000000-0005-0000-0000-0000C9180000}"/>
    <cellStyle name="Accent1 27 5" xfId="6351" xr:uid="{00000000-0005-0000-0000-0000CA180000}"/>
    <cellStyle name="Accent1 27 6" xfId="6352" xr:uid="{00000000-0005-0000-0000-0000CB180000}"/>
    <cellStyle name="Accent1 27 7" xfId="6353" xr:uid="{00000000-0005-0000-0000-0000CC180000}"/>
    <cellStyle name="Accent1 28" xfId="6354" xr:uid="{00000000-0005-0000-0000-0000CD180000}"/>
    <cellStyle name="Accent1 28 2" xfId="6355" xr:uid="{00000000-0005-0000-0000-0000CE180000}"/>
    <cellStyle name="Accent1 28 2 2" xfId="6356" xr:uid="{00000000-0005-0000-0000-0000CF180000}"/>
    <cellStyle name="Accent1 28 3" xfId="6357" xr:uid="{00000000-0005-0000-0000-0000D0180000}"/>
    <cellStyle name="Accent1 28 4" xfId="6358" xr:uid="{00000000-0005-0000-0000-0000D1180000}"/>
    <cellStyle name="Accent1 28 5" xfId="6359" xr:uid="{00000000-0005-0000-0000-0000D2180000}"/>
    <cellStyle name="Accent1 28 6" xfId="6360" xr:uid="{00000000-0005-0000-0000-0000D3180000}"/>
    <cellStyle name="Accent1 28 7" xfId="6361" xr:uid="{00000000-0005-0000-0000-0000D4180000}"/>
    <cellStyle name="Accent1 29" xfId="6362" xr:uid="{00000000-0005-0000-0000-0000D5180000}"/>
    <cellStyle name="Accent1 29 2" xfId="6363" xr:uid="{00000000-0005-0000-0000-0000D6180000}"/>
    <cellStyle name="Accent1 29 2 2" xfId="6364" xr:uid="{00000000-0005-0000-0000-0000D7180000}"/>
    <cellStyle name="Accent1 29 3" xfId="6365" xr:uid="{00000000-0005-0000-0000-0000D8180000}"/>
    <cellStyle name="Accent1 29 4" xfId="6366" xr:uid="{00000000-0005-0000-0000-0000D9180000}"/>
    <cellStyle name="Accent1 29 5" xfId="6367" xr:uid="{00000000-0005-0000-0000-0000DA180000}"/>
    <cellStyle name="Accent1 29 6" xfId="6368" xr:uid="{00000000-0005-0000-0000-0000DB180000}"/>
    <cellStyle name="Accent1 29 7" xfId="6369" xr:uid="{00000000-0005-0000-0000-0000DC180000}"/>
    <cellStyle name="Accent1 3" xfId="6370" xr:uid="{00000000-0005-0000-0000-0000DD180000}"/>
    <cellStyle name="Accent1 3 2" xfId="6371" xr:uid="{00000000-0005-0000-0000-0000DE180000}"/>
    <cellStyle name="Accent1 3 2 2" xfId="6372" xr:uid="{00000000-0005-0000-0000-0000DF180000}"/>
    <cellStyle name="Accent1 3 3" xfId="6373" xr:uid="{00000000-0005-0000-0000-0000E0180000}"/>
    <cellStyle name="Accent1 3 4" xfId="6374" xr:uid="{00000000-0005-0000-0000-0000E1180000}"/>
    <cellStyle name="Accent1 3 5" xfId="6375" xr:uid="{00000000-0005-0000-0000-0000E2180000}"/>
    <cellStyle name="Accent1 3 6" xfId="6376" xr:uid="{00000000-0005-0000-0000-0000E3180000}"/>
    <cellStyle name="Accent1 3 7" xfId="6377" xr:uid="{00000000-0005-0000-0000-0000E4180000}"/>
    <cellStyle name="Accent1 30" xfId="6378" xr:uid="{00000000-0005-0000-0000-0000E5180000}"/>
    <cellStyle name="Accent1 30 2" xfId="6379" xr:uid="{00000000-0005-0000-0000-0000E6180000}"/>
    <cellStyle name="Accent1 30 2 2" xfId="6380" xr:uid="{00000000-0005-0000-0000-0000E7180000}"/>
    <cellStyle name="Accent1 30 3" xfId="6381" xr:uid="{00000000-0005-0000-0000-0000E8180000}"/>
    <cellStyle name="Accent1 30 4" xfId="6382" xr:uid="{00000000-0005-0000-0000-0000E9180000}"/>
    <cellStyle name="Accent1 30 5" xfId="6383" xr:uid="{00000000-0005-0000-0000-0000EA180000}"/>
    <cellStyle name="Accent1 30 6" xfId="6384" xr:uid="{00000000-0005-0000-0000-0000EB180000}"/>
    <cellStyle name="Accent1 30 7" xfId="6385" xr:uid="{00000000-0005-0000-0000-0000EC180000}"/>
    <cellStyle name="Accent1 31" xfId="6386" xr:uid="{00000000-0005-0000-0000-0000ED180000}"/>
    <cellStyle name="Accent1 31 2" xfId="6387" xr:uid="{00000000-0005-0000-0000-0000EE180000}"/>
    <cellStyle name="Accent1 31 2 2" xfId="6388" xr:uid="{00000000-0005-0000-0000-0000EF180000}"/>
    <cellStyle name="Accent1 31 3" xfId="6389" xr:uid="{00000000-0005-0000-0000-0000F0180000}"/>
    <cellStyle name="Accent1 31 4" xfId="6390" xr:uid="{00000000-0005-0000-0000-0000F1180000}"/>
    <cellStyle name="Accent1 31 5" xfId="6391" xr:uid="{00000000-0005-0000-0000-0000F2180000}"/>
    <cellStyle name="Accent1 31 6" xfId="6392" xr:uid="{00000000-0005-0000-0000-0000F3180000}"/>
    <cellStyle name="Accent1 31 7" xfId="6393" xr:uid="{00000000-0005-0000-0000-0000F4180000}"/>
    <cellStyle name="Accent1 32" xfId="6394" xr:uid="{00000000-0005-0000-0000-0000F5180000}"/>
    <cellStyle name="Accent1 32 2" xfId="6395" xr:uid="{00000000-0005-0000-0000-0000F6180000}"/>
    <cellStyle name="Accent1 32 2 2" xfId="6396" xr:uid="{00000000-0005-0000-0000-0000F7180000}"/>
    <cellStyle name="Accent1 32 3" xfId="6397" xr:uid="{00000000-0005-0000-0000-0000F8180000}"/>
    <cellStyle name="Accent1 32 4" xfId="6398" xr:uid="{00000000-0005-0000-0000-0000F9180000}"/>
    <cellStyle name="Accent1 32 5" xfId="6399" xr:uid="{00000000-0005-0000-0000-0000FA180000}"/>
    <cellStyle name="Accent1 32 6" xfId="6400" xr:uid="{00000000-0005-0000-0000-0000FB180000}"/>
    <cellStyle name="Accent1 32 7" xfId="6401" xr:uid="{00000000-0005-0000-0000-0000FC180000}"/>
    <cellStyle name="Accent1 33" xfId="6402" xr:uid="{00000000-0005-0000-0000-0000FD180000}"/>
    <cellStyle name="Accent1 33 2" xfId="6403" xr:uid="{00000000-0005-0000-0000-0000FE180000}"/>
    <cellStyle name="Accent1 33 2 2" xfId="6404" xr:uid="{00000000-0005-0000-0000-0000FF180000}"/>
    <cellStyle name="Accent1 33 3" xfId="6405" xr:uid="{00000000-0005-0000-0000-000000190000}"/>
    <cellStyle name="Accent1 33 4" xfId="6406" xr:uid="{00000000-0005-0000-0000-000001190000}"/>
    <cellStyle name="Accent1 33 5" xfId="6407" xr:uid="{00000000-0005-0000-0000-000002190000}"/>
    <cellStyle name="Accent1 33 6" xfId="6408" xr:uid="{00000000-0005-0000-0000-000003190000}"/>
    <cellStyle name="Accent1 33 7" xfId="6409" xr:uid="{00000000-0005-0000-0000-000004190000}"/>
    <cellStyle name="Accent1 34" xfId="6410" xr:uid="{00000000-0005-0000-0000-000005190000}"/>
    <cellStyle name="Accent1 34 2" xfId="6411" xr:uid="{00000000-0005-0000-0000-000006190000}"/>
    <cellStyle name="Accent1 34 2 2" xfId="6412" xr:uid="{00000000-0005-0000-0000-000007190000}"/>
    <cellStyle name="Accent1 34 3" xfId="6413" xr:uid="{00000000-0005-0000-0000-000008190000}"/>
    <cellStyle name="Accent1 34 4" xfId="6414" xr:uid="{00000000-0005-0000-0000-000009190000}"/>
    <cellStyle name="Accent1 34 5" xfId="6415" xr:uid="{00000000-0005-0000-0000-00000A190000}"/>
    <cellStyle name="Accent1 34 6" xfId="6416" xr:uid="{00000000-0005-0000-0000-00000B190000}"/>
    <cellStyle name="Accent1 34 7" xfId="6417" xr:uid="{00000000-0005-0000-0000-00000C190000}"/>
    <cellStyle name="Accent1 35" xfId="6418" xr:uid="{00000000-0005-0000-0000-00000D190000}"/>
    <cellStyle name="Accent1 35 2" xfId="6419" xr:uid="{00000000-0005-0000-0000-00000E190000}"/>
    <cellStyle name="Accent1 35 2 2" xfId="6420" xr:uid="{00000000-0005-0000-0000-00000F190000}"/>
    <cellStyle name="Accent1 35 3" xfId="6421" xr:uid="{00000000-0005-0000-0000-000010190000}"/>
    <cellStyle name="Accent1 35 4" xfId="6422" xr:uid="{00000000-0005-0000-0000-000011190000}"/>
    <cellStyle name="Accent1 35 5" xfId="6423" xr:uid="{00000000-0005-0000-0000-000012190000}"/>
    <cellStyle name="Accent1 35 6" xfId="6424" xr:uid="{00000000-0005-0000-0000-000013190000}"/>
    <cellStyle name="Accent1 35 7" xfId="6425" xr:uid="{00000000-0005-0000-0000-000014190000}"/>
    <cellStyle name="Accent1 36" xfId="6426" xr:uid="{00000000-0005-0000-0000-000015190000}"/>
    <cellStyle name="Accent1 36 2" xfId="6427" xr:uid="{00000000-0005-0000-0000-000016190000}"/>
    <cellStyle name="Accent1 36 2 2" xfId="6428" xr:uid="{00000000-0005-0000-0000-000017190000}"/>
    <cellStyle name="Accent1 36 3" xfId="6429" xr:uid="{00000000-0005-0000-0000-000018190000}"/>
    <cellStyle name="Accent1 36 4" xfId="6430" xr:uid="{00000000-0005-0000-0000-000019190000}"/>
    <cellStyle name="Accent1 36 5" xfId="6431" xr:uid="{00000000-0005-0000-0000-00001A190000}"/>
    <cellStyle name="Accent1 36 6" xfId="6432" xr:uid="{00000000-0005-0000-0000-00001B190000}"/>
    <cellStyle name="Accent1 36 7" xfId="6433" xr:uid="{00000000-0005-0000-0000-00001C190000}"/>
    <cellStyle name="Accent1 37" xfId="6434" xr:uid="{00000000-0005-0000-0000-00001D190000}"/>
    <cellStyle name="Accent1 37 2" xfId="6435" xr:uid="{00000000-0005-0000-0000-00001E190000}"/>
    <cellStyle name="Accent1 37 3" xfId="6436" xr:uid="{00000000-0005-0000-0000-00001F190000}"/>
    <cellStyle name="Accent1 38" xfId="6437" xr:uid="{00000000-0005-0000-0000-000020190000}"/>
    <cellStyle name="Accent1 39" xfId="6438" xr:uid="{00000000-0005-0000-0000-000021190000}"/>
    <cellStyle name="Accent1 4" xfId="6439" xr:uid="{00000000-0005-0000-0000-000022190000}"/>
    <cellStyle name="Accent1 4 2" xfId="6440" xr:uid="{00000000-0005-0000-0000-000023190000}"/>
    <cellStyle name="Accent1 4 2 2" xfId="6441" xr:uid="{00000000-0005-0000-0000-000024190000}"/>
    <cellStyle name="Accent1 4 3" xfId="6442" xr:uid="{00000000-0005-0000-0000-000025190000}"/>
    <cellStyle name="Accent1 4 4" xfId="6443" xr:uid="{00000000-0005-0000-0000-000026190000}"/>
    <cellStyle name="Accent1 4 5" xfId="6444" xr:uid="{00000000-0005-0000-0000-000027190000}"/>
    <cellStyle name="Accent1 4 6" xfId="6445" xr:uid="{00000000-0005-0000-0000-000028190000}"/>
    <cellStyle name="Accent1 4 7" xfId="6446" xr:uid="{00000000-0005-0000-0000-000029190000}"/>
    <cellStyle name="Accent1 40" xfId="6447" xr:uid="{00000000-0005-0000-0000-00002A190000}"/>
    <cellStyle name="Accent1 41" xfId="6448" xr:uid="{00000000-0005-0000-0000-00002B190000}"/>
    <cellStyle name="Accent1 42" xfId="6449" xr:uid="{00000000-0005-0000-0000-00002C190000}"/>
    <cellStyle name="Accent1 43" xfId="6450" xr:uid="{00000000-0005-0000-0000-00002D190000}"/>
    <cellStyle name="Accent1 44" xfId="6451" xr:uid="{00000000-0005-0000-0000-00002E190000}"/>
    <cellStyle name="Accent1 45" xfId="6452" xr:uid="{00000000-0005-0000-0000-00002F190000}"/>
    <cellStyle name="Accent1 46" xfId="6453" xr:uid="{00000000-0005-0000-0000-000030190000}"/>
    <cellStyle name="Accent1 47" xfId="6454" xr:uid="{00000000-0005-0000-0000-000031190000}"/>
    <cellStyle name="Accent1 48" xfId="6455" xr:uid="{00000000-0005-0000-0000-000032190000}"/>
    <cellStyle name="Accent1 49" xfId="6456" xr:uid="{00000000-0005-0000-0000-000033190000}"/>
    <cellStyle name="Accent1 5" xfId="6457" xr:uid="{00000000-0005-0000-0000-000034190000}"/>
    <cellStyle name="Accent1 5 2" xfId="6458" xr:uid="{00000000-0005-0000-0000-000035190000}"/>
    <cellStyle name="Accent1 5 2 2" xfId="6459" xr:uid="{00000000-0005-0000-0000-000036190000}"/>
    <cellStyle name="Accent1 5 3" xfId="6460" xr:uid="{00000000-0005-0000-0000-000037190000}"/>
    <cellStyle name="Accent1 5 4" xfId="6461" xr:uid="{00000000-0005-0000-0000-000038190000}"/>
    <cellStyle name="Accent1 5 5" xfId="6462" xr:uid="{00000000-0005-0000-0000-000039190000}"/>
    <cellStyle name="Accent1 5 6" xfId="6463" xr:uid="{00000000-0005-0000-0000-00003A190000}"/>
    <cellStyle name="Accent1 5 7" xfId="6464" xr:uid="{00000000-0005-0000-0000-00003B190000}"/>
    <cellStyle name="Accent1 50" xfId="6465" xr:uid="{00000000-0005-0000-0000-00003C190000}"/>
    <cellStyle name="Accent1 51" xfId="6466" xr:uid="{00000000-0005-0000-0000-00003D190000}"/>
    <cellStyle name="Accent1 52" xfId="6467" xr:uid="{00000000-0005-0000-0000-00003E190000}"/>
    <cellStyle name="Accent1 53" xfId="6468" xr:uid="{00000000-0005-0000-0000-00003F190000}"/>
    <cellStyle name="Accent1 54" xfId="6469" xr:uid="{00000000-0005-0000-0000-000040190000}"/>
    <cellStyle name="Accent1 55" xfId="6470" xr:uid="{00000000-0005-0000-0000-000041190000}"/>
    <cellStyle name="Accent1 56" xfId="6471" xr:uid="{00000000-0005-0000-0000-000042190000}"/>
    <cellStyle name="Accent1 57" xfId="6472" xr:uid="{00000000-0005-0000-0000-000043190000}"/>
    <cellStyle name="Accent1 58" xfId="6473" xr:uid="{00000000-0005-0000-0000-000044190000}"/>
    <cellStyle name="Accent1 59" xfId="6474" xr:uid="{00000000-0005-0000-0000-000045190000}"/>
    <cellStyle name="Accent1 6" xfId="6475" xr:uid="{00000000-0005-0000-0000-000046190000}"/>
    <cellStyle name="Accent1 6 2" xfId="6476" xr:uid="{00000000-0005-0000-0000-000047190000}"/>
    <cellStyle name="Accent1 6 2 2" xfId="6477" xr:uid="{00000000-0005-0000-0000-000048190000}"/>
    <cellStyle name="Accent1 6 3" xfId="6478" xr:uid="{00000000-0005-0000-0000-000049190000}"/>
    <cellStyle name="Accent1 6 4" xfId="6479" xr:uid="{00000000-0005-0000-0000-00004A190000}"/>
    <cellStyle name="Accent1 6 5" xfId="6480" xr:uid="{00000000-0005-0000-0000-00004B190000}"/>
    <cellStyle name="Accent1 6 6" xfId="6481" xr:uid="{00000000-0005-0000-0000-00004C190000}"/>
    <cellStyle name="Accent1 6 7" xfId="6482" xr:uid="{00000000-0005-0000-0000-00004D190000}"/>
    <cellStyle name="Accent1 60" xfId="6483" xr:uid="{00000000-0005-0000-0000-00004E190000}"/>
    <cellStyle name="Accent1 7" xfId="6484" xr:uid="{00000000-0005-0000-0000-00004F190000}"/>
    <cellStyle name="Accent1 7 2" xfId="6485" xr:uid="{00000000-0005-0000-0000-000050190000}"/>
    <cellStyle name="Accent1 7 2 2" xfId="6486" xr:uid="{00000000-0005-0000-0000-000051190000}"/>
    <cellStyle name="Accent1 7 3" xfId="6487" xr:uid="{00000000-0005-0000-0000-000052190000}"/>
    <cellStyle name="Accent1 7 4" xfId="6488" xr:uid="{00000000-0005-0000-0000-000053190000}"/>
    <cellStyle name="Accent1 7 5" xfId="6489" xr:uid="{00000000-0005-0000-0000-000054190000}"/>
    <cellStyle name="Accent1 7 6" xfId="6490" xr:uid="{00000000-0005-0000-0000-000055190000}"/>
    <cellStyle name="Accent1 7 7" xfId="6491" xr:uid="{00000000-0005-0000-0000-000056190000}"/>
    <cellStyle name="Accent1 8" xfId="6492" xr:uid="{00000000-0005-0000-0000-000057190000}"/>
    <cellStyle name="Accent1 8 2" xfId="6493" xr:uid="{00000000-0005-0000-0000-000058190000}"/>
    <cellStyle name="Accent1 8 2 2" xfId="6494" xr:uid="{00000000-0005-0000-0000-000059190000}"/>
    <cellStyle name="Accent1 8 3" xfId="6495" xr:uid="{00000000-0005-0000-0000-00005A190000}"/>
    <cellStyle name="Accent1 8 4" xfId="6496" xr:uid="{00000000-0005-0000-0000-00005B190000}"/>
    <cellStyle name="Accent1 8 5" xfId="6497" xr:uid="{00000000-0005-0000-0000-00005C190000}"/>
    <cellStyle name="Accent1 8 6" xfId="6498" xr:uid="{00000000-0005-0000-0000-00005D190000}"/>
    <cellStyle name="Accent1 8 7" xfId="6499" xr:uid="{00000000-0005-0000-0000-00005E190000}"/>
    <cellStyle name="Accent1 9" xfId="6500" xr:uid="{00000000-0005-0000-0000-00005F190000}"/>
    <cellStyle name="Accent1 9 2" xfId="6501" xr:uid="{00000000-0005-0000-0000-000060190000}"/>
    <cellStyle name="Accent1 9 2 2" xfId="6502" xr:uid="{00000000-0005-0000-0000-000061190000}"/>
    <cellStyle name="Accent1 9 3" xfId="6503" xr:uid="{00000000-0005-0000-0000-000062190000}"/>
    <cellStyle name="Accent1 9 4" xfId="6504" xr:uid="{00000000-0005-0000-0000-000063190000}"/>
    <cellStyle name="Accent1 9 5" xfId="6505" xr:uid="{00000000-0005-0000-0000-000064190000}"/>
    <cellStyle name="Accent1 9 6" xfId="6506" xr:uid="{00000000-0005-0000-0000-000065190000}"/>
    <cellStyle name="Accent1 9 7" xfId="6507" xr:uid="{00000000-0005-0000-0000-000066190000}"/>
    <cellStyle name="Accent2 10" xfId="6508" xr:uid="{00000000-0005-0000-0000-000067190000}"/>
    <cellStyle name="Accent2 10 2" xfId="6509" xr:uid="{00000000-0005-0000-0000-000068190000}"/>
    <cellStyle name="Accent2 10 2 2" xfId="6510" xr:uid="{00000000-0005-0000-0000-000069190000}"/>
    <cellStyle name="Accent2 10 3" xfId="6511" xr:uid="{00000000-0005-0000-0000-00006A190000}"/>
    <cellStyle name="Accent2 10 4" xfId="6512" xr:uid="{00000000-0005-0000-0000-00006B190000}"/>
    <cellStyle name="Accent2 10 5" xfId="6513" xr:uid="{00000000-0005-0000-0000-00006C190000}"/>
    <cellStyle name="Accent2 10 6" xfId="6514" xr:uid="{00000000-0005-0000-0000-00006D190000}"/>
    <cellStyle name="Accent2 10 7" xfId="6515" xr:uid="{00000000-0005-0000-0000-00006E190000}"/>
    <cellStyle name="Accent2 11" xfId="6516" xr:uid="{00000000-0005-0000-0000-00006F190000}"/>
    <cellStyle name="Accent2 11 2" xfId="6517" xr:uid="{00000000-0005-0000-0000-000070190000}"/>
    <cellStyle name="Accent2 11 2 2" xfId="6518" xr:uid="{00000000-0005-0000-0000-000071190000}"/>
    <cellStyle name="Accent2 11 3" xfId="6519" xr:uid="{00000000-0005-0000-0000-000072190000}"/>
    <cellStyle name="Accent2 11 4" xfId="6520" xr:uid="{00000000-0005-0000-0000-000073190000}"/>
    <cellStyle name="Accent2 11 5" xfId="6521" xr:uid="{00000000-0005-0000-0000-000074190000}"/>
    <cellStyle name="Accent2 11 6" xfId="6522" xr:uid="{00000000-0005-0000-0000-000075190000}"/>
    <cellStyle name="Accent2 11 7" xfId="6523" xr:uid="{00000000-0005-0000-0000-000076190000}"/>
    <cellStyle name="Accent2 12" xfId="6524" xr:uid="{00000000-0005-0000-0000-000077190000}"/>
    <cellStyle name="Accent2 12 2" xfId="6525" xr:uid="{00000000-0005-0000-0000-000078190000}"/>
    <cellStyle name="Accent2 12 2 2" xfId="6526" xr:uid="{00000000-0005-0000-0000-000079190000}"/>
    <cellStyle name="Accent2 12 3" xfId="6527" xr:uid="{00000000-0005-0000-0000-00007A190000}"/>
    <cellStyle name="Accent2 12 4" xfId="6528" xr:uid="{00000000-0005-0000-0000-00007B190000}"/>
    <cellStyle name="Accent2 12 5" xfId="6529" xr:uid="{00000000-0005-0000-0000-00007C190000}"/>
    <cellStyle name="Accent2 12 6" xfId="6530" xr:uid="{00000000-0005-0000-0000-00007D190000}"/>
    <cellStyle name="Accent2 12 7" xfId="6531" xr:uid="{00000000-0005-0000-0000-00007E190000}"/>
    <cellStyle name="Accent2 13" xfId="6532" xr:uid="{00000000-0005-0000-0000-00007F190000}"/>
    <cellStyle name="Accent2 13 2" xfId="6533" xr:uid="{00000000-0005-0000-0000-000080190000}"/>
    <cellStyle name="Accent2 13 2 2" xfId="6534" xr:uid="{00000000-0005-0000-0000-000081190000}"/>
    <cellStyle name="Accent2 13 3" xfId="6535" xr:uid="{00000000-0005-0000-0000-000082190000}"/>
    <cellStyle name="Accent2 13 4" xfId="6536" xr:uid="{00000000-0005-0000-0000-000083190000}"/>
    <cellStyle name="Accent2 13 5" xfId="6537" xr:uid="{00000000-0005-0000-0000-000084190000}"/>
    <cellStyle name="Accent2 13 6" xfId="6538" xr:uid="{00000000-0005-0000-0000-000085190000}"/>
    <cellStyle name="Accent2 13 7" xfId="6539" xr:uid="{00000000-0005-0000-0000-000086190000}"/>
    <cellStyle name="Accent2 14" xfId="6540" xr:uid="{00000000-0005-0000-0000-000087190000}"/>
    <cellStyle name="Accent2 14 2" xfId="6541" xr:uid="{00000000-0005-0000-0000-000088190000}"/>
    <cellStyle name="Accent2 14 2 2" xfId="6542" xr:uid="{00000000-0005-0000-0000-000089190000}"/>
    <cellStyle name="Accent2 14 3" xfId="6543" xr:uid="{00000000-0005-0000-0000-00008A190000}"/>
    <cellStyle name="Accent2 14 4" xfId="6544" xr:uid="{00000000-0005-0000-0000-00008B190000}"/>
    <cellStyle name="Accent2 14 5" xfId="6545" xr:uid="{00000000-0005-0000-0000-00008C190000}"/>
    <cellStyle name="Accent2 14 6" xfId="6546" xr:uid="{00000000-0005-0000-0000-00008D190000}"/>
    <cellStyle name="Accent2 14 7" xfId="6547" xr:uid="{00000000-0005-0000-0000-00008E190000}"/>
    <cellStyle name="Accent2 15" xfId="6548" xr:uid="{00000000-0005-0000-0000-00008F190000}"/>
    <cellStyle name="Accent2 15 2" xfId="6549" xr:uid="{00000000-0005-0000-0000-000090190000}"/>
    <cellStyle name="Accent2 15 2 2" xfId="6550" xr:uid="{00000000-0005-0000-0000-000091190000}"/>
    <cellStyle name="Accent2 15 3" xfId="6551" xr:uid="{00000000-0005-0000-0000-000092190000}"/>
    <cellStyle name="Accent2 15 4" xfId="6552" xr:uid="{00000000-0005-0000-0000-000093190000}"/>
    <cellStyle name="Accent2 15 5" xfId="6553" xr:uid="{00000000-0005-0000-0000-000094190000}"/>
    <cellStyle name="Accent2 15 6" xfId="6554" xr:uid="{00000000-0005-0000-0000-000095190000}"/>
    <cellStyle name="Accent2 15 7" xfId="6555" xr:uid="{00000000-0005-0000-0000-000096190000}"/>
    <cellStyle name="Accent2 16" xfId="6556" xr:uid="{00000000-0005-0000-0000-000097190000}"/>
    <cellStyle name="Accent2 16 2" xfId="6557" xr:uid="{00000000-0005-0000-0000-000098190000}"/>
    <cellStyle name="Accent2 16 2 2" xfId="6558" xr:uid="{00000000-0005-0000-0000-000099190000}"/>
    <cellStyle name="Accent2 16 3" xfId="6559" xr:uid="{00000000-0005-0000-0000-00009A190000}"/>
    <cellStyle name="Accent2 16 4" xfId="6560" xr:uid="{00000000-0005-0000-0000-00009B190000}"/>
    <cellStyle name="Accent2 16 5" xfId="6561" xr:uid="{00000000-0005-0000-0000-00009C190000}"/>
    <cellStyle name="Accent2 16 6" xfId="6562" xr:uid="{00000000-0005-0000-0000-00009D190000}"/>
    <cellStyle name="Accent2 16 7" xfId="6563" xr:uid="{00000000-0005-0000-0000-00009E190000}"/>
    <cellStyle name="Accent2 17" xfId="6564" xr:uid="{00000000-0005-0000-0000-00009F190000}"/>
    <cellStyle name="Accent2 17 2" xfId="6565" xr:uid="{00000000-0005-0000-0000-0000A0190000}"/>
    <cellStyle name="Accent2 17 2 2" xfId="6566" xr:uid="{00000000-0005-0000-0000-0000A1190000}"/>
    <cellStyle name="Accent2 17 3" xfId="6567" xr:uid="{00000000-0005-0000-0000-0000A2190000}"/>
    <cellStyle name="Accent2 17 4" xfId="6568" xr:uid="{00000000-0005-0000-0000-0000A3190000}"/>
    <cellStyle name="Accent2 17 5" xfId="6569" xr:uid="{00000000-0005-0000-0000-0000A4190000}"/>
    <cellStyle name="Accent2 17 6" xfId="6570" xr:uid="{00000000-0005-0000-0000-0000A5190000}"/>
    <cellStyle name="Accent2 17 7" xfId="6571" xr:uid="{00000000-0005-0000-0000-0000A6190000}"/>
    <cellStyle name="Accent2 18" xfId="6572" xr:uid="{00000000-0005-0000-0000-0000A7190000}"/>
    <cellStyle name="Accent2 18 2" xfId="6573" xr:uid="{00000000-0005-0000-0000-0000A8190000}"/>
    <cellStyle name="Accent2 18 2 2" xfId="6574" xr:uid="{00000000-0005-0000-0000-0000A9190000}"/>
    <cellStyle name="Accent2 18 3" xfId="6575" xr:uid="{00000000-0005-0000-0000-0000AA190000}"/>
    <cellStyle name="Accent2 18 4" xfId="6576" xr:uid="{00000000-0005-0000-0000-0000AB190000}"/>
    <cellStyle name="Accent2 18 5" xfId="6577" xr:uid="{00000000-0005-0000-0000-0000AC190000}"/>
    <cellStyle name="Accent2 18 6" xfId="6578" xr:uid="{00000000-0005-0000-0000-0000AD190000}"/>
    <cellStyle name="Accent2 18 7" xfId="6579" xr:uid="{00000000-0005-0000-0000-0000AE190000}"/>
    <cellStyle name="Accent2 19" xfId="6580" xr:uid="{00000000-0005-0000-0000-0000AF190000}"/>
    <cellStyle name="Accent2 19 2" xfId="6581" xr:uid="{00000000-0005-0000-0000-0000B0190000}"/>
    <cellStyle name="Accent2 19 2 2" xfId="6582" xr:uid="{00000000-0005-0000-0000-0000B1190000}"/>
    <cellStyle name="Accent2 19 3" xfId="6583" xr:uid="{00000000-0005-0000-0000-0000B2190000}"/>
    <cellStyle name="Accent2 19 4" xfId="6584" xr:uid="{00000000-0005-0000-0000-0000B3190000}"/>
    <cellStyle name="Accent2 19 5" xfId="6585" xr:uid="{00000000-0005-0000-0000-0000B4190000}"/>
    <cellStyle name="Accent2 19 6" xfId="6586" xr:uid="{00000000-0005-0000-0000-0000B5190000}"/>
    <cellStyle name="Accent2 19 7" xfId="6587" xr:uid="{00000000-0005-0000-0000-0000B6190000}"/>
    <cellStyle name="Accent2 2" xfId="6588" xr:uid="{00000000-0005-0000-0000-0000B7190000}"/>
    <cellStyle name="Accent2 2 2" xfId="6589" xr:uid="{00000000-0005-0000-0000-0000B8190000}"/>
    <cellStyle name="Accent2 2 2 2" xfId="6590" xr:uid="{00000000-0005-0000-0000-0000B9190000}"/>
    <cellStyle name="Accent2 2 3" xfId="6591" xr:uid="{00000000-0005-0000-0000-0000BA190000}"/>
    <cellStyle name="Accent2 2 4" xfId="6592" xr:uid="{00000000-0005-0000-0000-0000BB190000}"/>
    <cellStyle name="Accent2 2 5" xfId="6593" xr:uid="{00000000-0005-0000-0000-0000BC190000}"/>
    <cellStyle name="Accent2 2 6" xfId="6594" xr:uid="{00000000-0005-0000-0000-0000BD190000}"/>
    <cellStyle name="Accent2 2 7" xfId="6595" xr:uid="{00000000-0005-0000-0000-0000BE190000}"/>
    <cellStyle name="Accent2 20" xfId="6596" xr:uid="{00000000-0005-0000-0000-0000BF190000}"/>
    <cellStyle name="Accent2 20 2" xfId="6597" xr:uid="{00000000-0005-0000-0000-0000C0190000}"/>
    <cellStyle name="Accent2 20 2 2" xfId="6598" xr:uid="{00000000-0005-0000-0000-0000C1190000}"/>
    <cellStyle name="Accent2 20 3" xfId="6599" xr:uid="{00000000-0005-0000-0000-0000C2190000}"/>
    <cellStyle name="Accent2 20 4" xfId="6600" xr:uid="{00000000-0005-0000-0000-0000C3190000}"/>
    <cellStyle name="Accent2 20 5" xfId="6601" xr:uid="{00000000-0005-0000-0000-0000C4190000}"/>
    <cellStyle name="Accent2 20 6" xfId="6602" xr:uid="{00000000-0005-0000-0000-0000C5190000}"/>
    <cellStyle name="Accent2 20 7" xfId="6603" xr:uid="{00000000-0005-0000-0000-0000C6190000}"/>
    <cellStyle name="Accent2 21" xfId="6604" xr:uid="{00000000-0005-0000-0000-0000C7190000}"/>
    <cellStyle name="Accent2 21 2" xfId="6605" xr:uid="{00000000-0005-0000-0000-0000C8190000}"/>
    <cellStyle name="Accent2 21 2 2" xfId="6606" xr:uid="{00000000-0005-0000-0000-0000C9190000}"/>
    <cellStyle name="Accent2 21 3" xfId="6607" xr:uid="{00000000-0005-0000-0000-0000CA190000}"/>
    <cellStyle name="Accent2 21 4" xfId="6608" xr:uid="{00000000-0005-0000-0000-0000CB190000}"/>
    <cellStyle name="Accent2 21 5" xfId="6609" xr:uid="{00000000-0005-0000-0000-0000CC190000}"/>
    <cellStyle name="Accent2 21 6" xfId="6610" xr:uid="{00000000-0005-0000-0000-0000CD190000}"/>
    <cellStyle name="Accent2 21 7" xfId="6611" xr:uid="{00000000-0005-0000-0000-0000CE190000}"/>
    <cellStyle name="Accent2 22" xfId="6612" xr:uid="{00000000-0005-0000-0000-0000CF190000}"/>
    <cellStyle name="Accent2 22 2" xfId="6613" xr:uid="{00000000-0005-0000-0000-0000D0190000}"/>
    <cellStyle name="Accent2 22 2 2" xfId="6614" xr:uid="{00000000-0005-0000-0000-0000D1190000}"/>
    <cellStyle name="Accent2 22 3" xfId="6615" xr:uid="{00000000-0005-0000-0000-0000D2190000}"/>
    <cellStyle name="Accent2 22 4" xfId="6616" xr:uid="{00000000-0005-0000-0000-0000D3190000}"/>
    <cellStyle name="Accent2 22 5" xfId="6617" xr:uid="{00000000-0005-0000-0000-0000D4190000}"/>
    <cellStyle name="Accent2 22 6" xfId="6618" xr:uid="{00000000-0005-0000-0000-0000D5190000}"/>
    <cellStyle name="Accent2 22 7" xfId="6619" xr:uid="{00000000-0005-0000-0000-0000D6190000}"/>
    <cellStyle name="Accent2 23" xfId="6620" xr:uid="{00000000-0005-0000-0000-0000D7190000}"/>
    <cellStyle name="Accent2 23 2" xfId="6621" xr:uid="{00000000-0005-0000-0000-0000D8190000}"/>
    <cellStyle name="Accent2 23 2 2" xfId="6622" xr:uid="{00000000-0005-0000-0000-0000D9190000}"/>
    <cellStyle name="Accent2 23 3" xfId="6623" xr:uid="{00000000-0005-0000-0000-0000DA190000}"/>
    <cellStyle name="Accent2 23 4" xfId="6624" xr:uid="{00000000-0005-0000-0000-0000DB190000}"/>
    <cellStyle name="Accent2 23 5" xfId="6625" xr:uid="{00000000-0005-0000-0000-0000DC190000}"/>
    <cellStyle name="Accent2 23 6" xfId="6626" xr:uid="{00000000-0005-0000-0000-0000DD190000}"/>
    <cellStyle name="Accent2 23 7" xfId="6627" xr:uid="{00000000-0005-0000-0000-0000DE190000}"/>
    <cellStyle name="Accent2 24" xfId="6628" xr:uid="{00000000-0005-0000-0000-0000DF190000}"/>
    <cellStyle name="Accent2 24 2" xfId="6629" xr:uid="{00000000-0005-0000-0000-0000E0190000}"/>
    <cellStyle name="Accent2 24 2 2" xfId="6630" xr:uid="{00000000-0005-0000-0000-0000E1190000}"/>
    <cellStyle name="Accent2 24 3" xfId="6631" xr:uid="{00000000-0005-0000-0000-0000E2190000}"/>
    <cellStyle name="Accent2 24 4" xfId="6632" xr:uid="{00000000-0005-0000-0000-0000E3190000}"/>
    <cellStyle name="Accent2 24 5" xfId="6633" xr:uid="{00000000-0005-0000-0000-0000E4190000}"/>
    <cellStyle name="Accent2 24 6" xfId="6634" xr:uid="{00000000-0005-0000-0000-0000E5190000}"/>
    <cellStyle name="Accent2 24 7" xfId="6635" xr:uid="{00000000-0005-0000-0000-0000E6190000}"/>
    <cellStyle name="Accent2 25" xfId="6636" xr:uid="{00000000-0005-0000-0000-0000E7190000}"/>
    <cellStyle name="Accent2 25 2" xfId="6637" xr:uid="{00000000-0005-0000-0000-0000E8190000}"/>
    <cellStyle name="Accent2 25 2 2" xfId="6638" xr:uid="{00000000-0005-0000-0000-0000E9190000}"/>
    <cellStyle name="Accent2 25 3" xfId="6639" xr:uid="{00000000-0005-0000-0000-0000EA190000}"/>
    <cellStyle name="Accent2 25 4" xfId="6640" xr:uid="{00000000-0005-0000-0000-0000EB190000}"/>
    <cellStyle name="Accent2 25 5" xfId="6641" xr:uid="{00000000-0005-0000-0000-0000EC190000}"/>
    <cellStyle name="Accent2 25 6" xfId="6642" xr:uid="{00000000-0005-0000-0000-0000ED190000}"/>
    <cellStyle name="Accent2 25 7" xfId="6643" xr:uid="{00000000-0005-0000-0000-0000EE190000}"/>
    <cellStyle name="Accent2 26" xfId="6644" xr:uid="{00000000-0005-0000-0000-0000EF190000}"/>
    <cellStyle name="Accent2 26 2" xfId="6645" xr:uid="{00000000-0005-0000-0000-0000F0190000}"/>
    <cellStyle name="Accent2 26 2 2" xfId="6646" xr:uid="{00000000-0005-0000-0000-0000F1190000}"/>
    <cellStyle name="Accent2 26 3" xfId="6647" xr:uid="{00000000-0005-0000-0000-0000F2190000}"/>
    <cellStyle name="Accent2 26 4" xfId="6648" xr:uid="{00000000-0005-0000-0000-0000F3190000}"/>
    <cellStyle name="Accent2 26 5" xfId="6649" xr:uid="{00000000-0005-0000-0000-0000F4190000}"/>
    <cellStyle name="Accent2 26 6" xfId="6650" xr:uid="{00000000-0005-0000-0000-0000F5190000}"/>
    <cellStyle name="Accent2 26 7" xfId="6651" xr:uid="{00000000-0005-0000-0000-0000F6190000}"/>
    <cellStyle name="Accent2 27" xfId="6652" xr:uid="{00000000-0005-0000-0000-0000F7190000}"/>
    <cellStyle name="Accent2 27 2" xfId="6653" xr:uid="{00000000-0005-0000-0000-0000F8190000}"/>
    <cellStyle name="Accent2 27 2 2" xfId="6654" xr:uid="{00000000-0005-0000-0000-0000F9190000}"/>
    <cellStyle name="Accent2 27 3" xfId="6655" xr:uid="{00000000-0005-0000-0000-0000FA190000}"/>
    <cellStyle name="Accent2 27 4" xfId="6656" xr:uid="{00000000-0005-0000-0000-0000FB190000}"/>
    <cellStyle name="Accent2 27 5" xfId="6657" xr:uid="{00000000-0005-0000-0000-0000FC190000}"/>
    <cellStyle name="Accent2 27 6" xfId="6658" xr:uid="{00000000-0005-0000-0000-0000FD190000}"/>
    <cellStyle name="Accent2 27 7" xfId="6659" xr:uid="{00000000-0005-0000-0000-0000FE190000}"/>
    <cellStyle name="Accent2 28" xfId="6660" xr:uid="{00000000-0005-0000-0000-0000FF190000}"/>
    <cellStyle name="Accent2 28 2" xfId="6661" xr:uid="{00000000-0005-0000-0000-0000001A0000}"/>
    <cellStyle name="Accent2 28 2 2" xfId="6662" xr:uid="{00000000-0005-0000-0000-0000011A0000}"/>
    <cellStyle name="Accent2 28 3" xfId="6663" xr:uid="{00000000-0005-0000-0000-0000021A0000}"/>
    <cellStyle name="Accent2 28 4" xfId="6664" xr:uid="{00000000-0005-0000-0000-0000031A0000}"/>
    <cellStyle name="Accent2 28 5" xfId="6665" xr:uid="{00000000-0005-0000-0000-0000041A0000}"/>
    <cellStyle name="Accent2 28 6" xfId="6666" xr:uid="{00000000-0005-0000-0000-0000051A0000}"/>
    <cellStyle name="Accent2 28 7" xfId="6667" xr:uid="{00000000-0005-0000-0000-0000061A0000}"/>
    <cellStyle name="Accent2 29" xfId="6668" xr:uid="{00000000-0005-0000-0000-0000071A0000}"/>
    <cellStyle name="Accent2 29 2" xfId="6669" xr:uid="{00000000-0005-0000-0000-0000081A0000}"/>
    <cellStyle name="Accent2 29 2 2" xfId="6670" xr:uid="{00000000-0005-0000-0000-0000091A0000}"/>
    <cellStyle name="Accent2 29 3" xfId="6671" xr:uid="{00000000-0005-0000-0000-00000A1A0000}"/>
    <cellStyle name="Accent2 29 4" xfId="6672" xr:uid="{00000000-0005-0000-0000-00000B1A0000}"/>
    <cellStyle name="Accent2 29 5" xfId="6673" xr:uid="{00000000-0005-0000-0000-00000C1A0000}"/>
    <cellStyle name="Accent2 29 6" xfId="6674" xr:uid="{00000000-0005-0000-0000-00000D1A0000}"/>
    <cellStyle name="Accent2 29 7" xfId="6675" xr:uid="{00000000-0005-0000-0000-00000E1A0000}"/>
    <cellStyle name="Accent2 3" xfId="6676" xr:uid="{00000000-0005-0000-0000-00000F1A0000}"/>
    <cellStyle name="Accent2 3 2" xfId="6677" xr:uid="{00000000-0005-0000-0000-0000101A0000}"/>
    <cellStyle name="Accent2 3 2 2" xfId="6678" xr:uid="{00000000-0005-0000-0000-0000111A0000}"/>
    <cellStyle name="Accent2 3 3" xfId="6679" xr:uid="{00000000-0005-0000-0000-0000121A0000}"/>
    <cellStyle name="Accent2 3 4" xfId="6680" xr:uid="{00000000-0005-0000-0000-0000131A0000}"/>
    <cellStyle name="Accent2 3 5" xfId="6681" xr:uid="{00000000-0005-0000-0000-0000141A0000}"/>
    <cellStyle name="Accent2 3 6" xfId="6682" xr:uid="{00000000-0005-0000-0000-0000151A0000}"/>
    <cellStyle name="Accent2 3 7" xfId="6683" xr:uid="{00000000-0005-0000-0000-0000161A0000}"/>
    <cellStyle name="Accent2 30" xfId="6684" xr:uid="{00000000-0005-0000-0000-0000171A0000}"/>
    <cellStyle name="Accent2 30 2" xfId="6685" xr:uid="{00000000-0005-0000-0000-0000181A0000}"/>
    <cellStyle name="Accent2 30 2 2" xfId="6686" xr:uid="{00000000-0005-0000-0000-0000191A0000}"/>
    <cellStyle name="Accent2 30 3" xfId="6687" xr:uid="{00000000-0005-0000-0000-00001A1A0000}"/>
    <cellStyle name="Accent2 30 4" xfId="6688" xr:uid="{00000000-0005-0000-0000-00001B1A0000}"/>
    <cellStyle name="Accent2 30 5" xfId="6689" xr:uid="{00000000-0005-0000-0000-00001C1A0000}"/>
    <cellStyle name="Accent2 30 6" xfId="6690" xr:uid="{00000000-0005-0000-0000-00001D1A0000}"/>
    <cellStyle name="Accent2 30 7" xfId="6691" xr:uid="{00000000-0005-0000-0000-00001E1A0000}"/>
    <cellStyle name="Accent2 31" xfId="6692" xr:uid="{00000000-0005-0000-0000-00001F1A0000}"/>
    <cellStyle name="Accent2 31 2" xfId="6693" xr:uid="{00000000-0005-0000-0000-0000201A0000}"/>
    <cellStyle name="Accent2 31 2 2" xfId="6694" xr:uid="{00000000-0005-0000-0000-0000211A0000}"/>
    <cellStyle name="Accent2 31 3" xfId="6695" xr:uid="{00000000-0005-0000-0000-0000221A0000}"/>
    <cellStyle name="Accent2 31 4" xfId="6696" xr:uid="{00000000-0005-0000-0000-0000231A0000}"/>
    <cellStyle name="Accent2 31 5" xfId="6697" xr:uid="{00000000-0005-0000-0000-0000241A0000}"/>
    <cellStyle name="Accent2 31 6" xfId="6698" xr:uid="{00000000-0005-0000-0000-0000251A0000}"/>
    <cellStyle name="Accent2 31 7" xfId="6699" xr:uid="{00000000-0005-0000-0000-0000261A0000}"/>
    <cellStyle name="Accent2 32" xfId="6700" xr:uid="{00000000-0005-0000-0000-0000271A0000}"/>
    <cellStyle name="Accent2 32 2" xfId="6701" xr:uid="{00000000-0005-0000-0000-0000281A0000}"/>
    <cellStyle name="Accent2 32 2 2" xfId="6702" xr:uid="{00000000-0005-0000-0000-0000291A0000}"/>
    <cellStyle name="Accent2 32 3" xfId="6703" xr:uid="{00000000-0005-0000-0000-00002A1A0000}"/>
    <cellStyle name="Accent2 32 4" xfId="6704" xr:uid="{00000000-0005-0000-0000-00002B1A0000}"/>
    <cellStyle name="Accent2 32 5" xfId="6705" xr:uid="{00000000-0005-0000-0000-00002C1A0000}"/>
    <cellStyle name="Accent2 32 6" xfId="6706" xr:uid="{00000000-0005-0000-0000-00002D1A0000}"/>
    <cellStyle name="Accent2 32 7" xfId="6707" xr:uid="{00000000-0005-0000-0000-00002E1A0000}"/>
    <cellStyle name="Accent2 33" xfId="6708" xr:uid="{00000000-0005-0000-0000-00002F1A0000}"/>
    <cellStyle name="Accent2 33 2" xfId="6709" xr:uid="{00000000-0005-0000-0000-0000301A0000}"/>
    <cellStyle name="Accent2 33 2 2" xfId="6710" xr:uid="{00000000-0005-0000-0000-0000311A0000}"/>
    <cellStyle name="Accent2 33 3" xfId="6711" xr:uid="{00000000-0005-0000-0000-0000321A0000}"/>
    <cellStyle name="Accent2 33 4" xfId="6712" xr:uid="{00000000-0005-0000-0000-0000331A0000}"/>
    <cellStyle name="Accent2 33 5" xfId="6713" xr:uid="{00000000-0005-0000-0000-0000341A0000}"/>
    <cellStyle name="Accent2 33 6" xfId="6714" xr:uid="{00000000-0005-0000-0000-0000351A0000}"/>
    <cellStyle name="Accent2 33 7" xfId="6715" xr:uid="{00000000-0005-0000-0000-0000361A0000}"/>
    <cellStyle name="Accent2 34" xfId="6716" xr:uid="{00000000-0005-0000-0000-0000371A0000}"/>
    <cellStyle name="Accent2 34 2" xfId="6717" xr:uid="{00000000-0005-0000-0000-0000381A0000}"/>
    <cellStyle name="Accent2 34 2 2" xfId="6718" xr:uid="{00000000-0005-0000-0000-0000391A0000}"/>
    <cellStyle name="Accent2 34 3" xfId="6719" xr:uid="{00000000-0005-0000-0000-00003A1A0000}"/>
    <cellStyle name="Accent2 34 4" xfId="6720" xr:uid="{00000000-0005-0000-0000-00003B1A0000}"/>
    <cellStyle name="Accent2 34 5" xfId="6721" xr:uid="{00000000-0005-0000-0000-00003C1A0000}"/>
    <cellStyle name="Accent2 34 6" xfId="6722" xr:uid="{00000000-0005-0000-0000-00003D1A0000}"/>
    <cellStyle name="Accent2 34 7" xfId="6723" xr:uid="{00000000-0005-0000-0000-00003E1A0000}"/>
    <cellStyle name="Accent2 35" xfId="6724" xr:uid="{00000000-0005-0000-0000-00003F1A0000}"/>
    <cellStyle name="Accent2 35 2" xfId="6725" xr:uid="{00000000-0005-0000-0000-0000401A0000}"/>
    <cellStyle name="Accent2 35 2 2" xfId="6726" xr:uid="{00000000-0005-0000-0000-0000411A0000}"/>
    <cellStyle name="Accent2 35 3" xfId="6727" xr:uid="{00000000-0005-0000-0000-0000421A0000}"/>
    <cellStyle name="Accent2 35 4" xfId="6728" xr:uid="{00000000-0005-0000-0000-0000431A0000}"/>
    <cellStyle name="Accent2 35 5" xfId="6729" xr:uid="{00000000-0005-0000-0000-0000441A0000}"/>
    <cellStyle name="Accent2 35 6" xfId="6730" xr:uid="{00000000-0005-0000-0000-0000451A0000}"/>
    <cellStyle name="Accent2 35 7" xfId="6731" xr:uid="{00000000-0005-0000-0000-0000461A0000}"/>
    <cellStyle name="Accent2 36" xfId="6732" xr:uid="{00000000-0005-0000-0000-0000471A0000}"/>
    <cellStyle name="Accent2 36 2" xfId="6733" xr:uid="{00000000-0005-0000-0000-0000481A0000}"/>
    <cellStyle name="Accent2 36 2 2" xfId="6734" xr:uid="{00000000-0005-0000-0000-0000491A0000}"/>
    <cellStyle name="Accent2 36 3" xfId="6735" xr:uid="{00000000-0005-0000-0000-00004A1A0000}"/>
    <cellStyle name="Accent2 36 4" xfId="6736" xr:uid="{00000000-0005-0000-0000-00004B1A0000}"/>
    <cellStyle name="Accent2 36 5" xfId="6737" xr:uid="{00000000-0005-0000-0000-00004C1A0000}"/>
    <cellStyle name="Accent2 36 6" xfId="6738" xr:uid="{00000000-0005-0000-0000-00004D1A0000}"/>
    <cellStyle name="Accent2 36 7" xfId="6739" xr:uid="{00000000-0005-0000-0000-00004E1A0000}"/>
    <cellStyle name="Accent2 37" xfId="6740" xr:uid="{00000000-0005-0000-0000-00004F1A0000}"/>
    <cellStyle name="Accent2 37 2" xfId="6741" xr:uid="{00000000-0005-0000-0000-0000501A0000}"/>
    <cellStyle name="Accent2 37 3" xfId="6742" xr:uid="{00000000-0005-0000-0000-0000511A0000}"/>
    <cellStyle name="Accent2 38" xfId="6743" xr:uid="{00000000-0005-0000-0000-0000521A0000}"/>
    <cellStyle name="Accent2 39" xfId="6744" xr:uid="{00000000-0005-0000-0000-0000531A0000}"/>
    <cellStyle name="Accent2 4" xfId="6745" xr:uid="{00000000-0005-0000-0000-0000541A0000}"/>
    <cellStyle name="Accent2 4 2" xfId="6746" xr:uid="{00000000-0005-0000-0000-0000551A0000}"/>
    <cellStyle name="Accent2 4 2 2" xfId="6747" xr:uid="{00000000-0005-0000-0000-0000561A0000}"/>
    <cellStyle name="Accent2 4 3" xfId="6748" xr:uid="{00000000-0005-0000-0000-0000571A0000}"/>
    <cellStyle name="Accent2 4 4" xfId="6749" xr:uid="{00000000-0005-0000-0000-0000581A0000}"/>
    <cellStyle name="Accent2 4 5" xfId="6750" xr:uid="{00000000-0005-0000-0000-0000591A0000}"/>
    <cellStyle name="Accent2 4 6" xfId="6751" xr:uid="{00000000-0005-0000-0000-00005A1A0000}"/>
    <cellStyle name="Accent2 4 7" xfId="6752" xr:uid="{00000000-0005-0000-0000-00005B1A0000}"/>
    <cellStyle name="Accent2 40" xfId="6753" xr:uid="{00000000-0005-0000-0000-00005C1A0000}"/>
    <cellStyle name="Accent2 41" xfId="6754" xr:uid="{00000000-0005-0000-0000-00005D1A0000}"/>
    <cellStyle name="Accent2 42" xfId="6755" xr:uid="{00000000-0005-0000-0000-00005E1A0000}"/>
    <cellStyle name="Accent2 43" xfId="6756" xr:uid="{00000000-0005-0000-0000-00005F1A0000}"/>
    <cellStyle name="Accent2 44" xfId="6757" xr:uid="{00000000-0005-0000-0000-0000601A0000}"/>
    <cellStyle name="Accent2 45" xfId="6758" xr:uid="{00000000-0005-0000-0000-0000611A0000}"/>
    <cellStyle name="Accent2 46" xfId="6759" xr:uid="{00000000-0005-0000-0000-0000621A0000}"/>
    <cellStyle name="Accent2 47" xfId="6760" xr:uid="{00000000-0005-0000-0000-0000631A0000}"/>
    <cellStyle name="Accent2 48" xfId="6761" xr:uid="{00000000-0005-0000-0000-0000641A0000}"/>
    <cellStyle name="Accent2 49" xfId="6762" xr:uid="{00000000-0005-0000-0000-0000651A0000}"/>
    <cellStyle name="Accent2 5" xfId="6763" xr:uid="{00000000-0005-0000-0000-0000661A0000}"/>
    <cellStyle name="Accent2 5 2" xfId="6764" xr:uid="{00000000-0005-0000-0000-0000671A0000}"/>
    <cellStyle name="Accent2 5 2 2" xfId="6765" xr:uid="{00000000-0005-0000-0000-0000681A0000}"/>
    <cellStyle name="Accent2 5 3" xfId="6766" xr:uid="{00000000-0005-0000-0000-0000691A0000}"/>
    <cellStyle name="Accent2 5 4" xfId="6767" xr:uid="{00000000-0005-0000-0000-00006A1A0000}"/>
    <cellStyle name="Accent2 5 5" xfId="6768" xr:uid="{00000000-0005-0000-0000-00006B1A0000}"/>
    <cellStyle name="Accent2 5 6" xfId="6769" xr:uid="{00000000-0005-0000-0000-00006C1A0000}"/>
    <cellStyle name="Accent2 5 7" xfId="6770" xr:uid="{00000000-0005-0000-0000-00006D1A0000}"/>
    <cellStyle name="Accent2 50" xfId="6771" xr:uid="{00000000-0005-0000-0000-00006E1A0000}"/>
    <cellStyle name="Accent2 51" xfId="6772" xr:uid="{00000000-0005-0000-0000-00006F1A0000}"/>
    <cellStyle name="Accent2 52" xfId="6773" xr:uid="{00000000-0005-0000-0000-0000701A0000}"/>
    <cellStyle name="Accent2 53" xfId="6774" xr:uid="{00000000-0005-0000-0000-0000711A0000}"/>
    <cellStyle name="Accent2 54" xfId="6775" xr:uid="{00000000-0005-0000-0000-0000721A0000}"/>
    <cellStyle name="Accent2 55" xfId="6776" xr:uid="{00000000-0005-0000-0000-0000731A0000}"/>
    <cellStyle name="Accent2 56" xfId="6777" xr:uid="{00000000-0005-0000-0000-0000741A0000}"/>
    <cellStyle name="Accent2 57" xfId="6778" xr:uid="{00000000-0005-0000-0000-0000751A0000}"/>
    <cellStyle name="Accent2 58" xfId="6779" xr:uid="{00000000-0005-0000-0000-0000761A0000}"/>
    <cellStyle name="Accent2 59" xfId="6780" xr:uid="{00000000-0005-0000-0000-0000771A0000}"/>
    <cellStyle name="Accent2 6" xfId="6781" xr:uid="{00000000-0005-0000-0000-0000781A0000}"/>
    <cellStyle name="Accent2 6 2" xfId="6782" xr:uid="{00000000-0005-0000-0000-0000791A0000}"/>
    <cellStyle name="Accent2 6 2 2" xfId="6783" xr:uid="{00000000-0005-0000-0000-00007A1A0000}"/>
    <cellStyle name="Accent2 6 3" xfId="6784" xr:uid="{00000000-0005-0000-0000-00007B1A0000}"/>
    <cellStyle name="Accent2 6 4" xfId="6785" xr:uid="{00000000-0005-0000-0000-00007C1A0000}"/>
    <cellStyle name="Accent2 6 5" xfId="6786" xr:uid="{00000000-0005-0000-0000-00007D1A0000}"/>
    <cellStyle name="Accent2 6 6" xfId="6787" xr:uid="{00000000-0005-0000-0000-00007E1A0000}"/>
    <cellStyle name="Accent2 6 7" xfId="6788" xr:uid="{00000000-0005-0000-0000-00007F1A0000}"/>
    <cellStyle name="Accent2 60" xfId="6789" xr:uid="{00000000-0005-0000-0000-0000801A0000}"/>
    <cellStyle name="Accent2 7" xfId="6790" xr:uid="{00000000-0005-0000-0000-0000811A0000}"/>
    <cellStyle name="Accent2 7 2" xfId="6791" xr:uid="{00000000-0005-0000-0000-0000821A0000}"/>
    <cellStyle name="Accent2 7 2 2" xfId="6792" xr:uid="{00000000-0005-0000-0000-0000831A0000}"/>
    <cellStyle name="Accent2 7 3" xfId="6793" xr:uid="{00000000-0005-0000-0000-0000841A0000}"/>
    <cellStyle name="Accent2 7 4" xfId="6794" xr:uid="{00000000-0005-0000-0000-0000851A0000}"/>
    <cellStyle name="Accent2 7 5" xfId="6795" xr:uid="{00000000-0005-0000-0000-0000861A0000}"/>
    <cellStyle name="Accent2 7 6" xfId="6796" xr:uid="{00000000-0005-0000-0000-0000871A0000}"/>
    <cellStyle name="Accent2 7 7" xfId="6797" xr:uid="{00000000-0005-0000-0000-0000881A0000}"/>
    <cellStyle name="Accent2 8" xfId="6798" xr:uid="{00000000-0005-0000-0000-0000891A0000}"/>
    <cellStyle name="Accent2 8 2" xfId="6799" xr:uid="{00000000-0005-0000-0000-00008A1A0000}"/>
    <cellStyle name="Accent2 8 2 2" xfId="6800" xr:uid="{00000000-0005-0000-0000-00008B1A0000}"/>
    <cellStyle name="Accent2 8 3" xfId="6801" xr:uid="{00000000-0005-0000-0000-00008C1A0000}"/>
    <cellStyle name="Accent2 8 4" xfId="6802" xr:uid="{00000000-0005-0000-0000-00008D1A0000}"/>
    <cellStyle name="Accent2 8 5" xfId="6803" xr:uid="{00000000-0005-0000-0000-00008E1A0000}"/>
    <cellStyle name="Accent2 8 6" xfId="6804" xr:uid="{00000000-0005-0000-0000-00008F1A0000}"/>
    <cellStyle name="Accent2 8 7" xfId="6805" xr:uid="{00000000-0005-0000-0000-0000901A0000}"/>
    <cellStyle name="Accent2 9" xfId="6806" xr:uid="{00000000-0005-0000-0000-0000911A0000}"/>
    <cellStyle name="Accent2 9 2" xfId="6807" xr:uid="{00000000-0005-0000-0000-0000921A0000}"/>
    <cellStyle name="Accent2 9 2 2" xfId="6808" xr:uid="{00000000-0005-0000-0000-0000931A0000}"/>
    <cellStyle name="Accent2 9 3" xfId="6809" xr:uid="{00000000-0005-0000-0000-0000941A0000}"/>
    <cellStyle name="Accent2 9 4" xfId="6810" xr:uid="{00000000-0005-0000-0000-0000951A0000}"/>
    <cellStyle name="Accent2 9 5" xfId="6811" xr:uid="{00000000-0005-0000-0000-0000961A0000}"/>
    <cellStyle name="Accent2 9 6" xfId="6812" xr:uid="{00000000-0005-0000-0000-0000971A0000}"/>
    <cellStyle name="Accent2 9 7" xfId="6813" xr:uid="{00000000-0005-0000-0000-0000981A0000}"/>
    <cellStyle name="Accent3 10" xfId="6814" xr:uid="{00000000-0005-0000-0000-0000991A0000}"/>
    <cellStyle name="Accent3 10 2" xfId="6815" xr:uid="{00000000-0005-0000-0000-00009A1A0000}"/>
    <cellStyle name="Accent3 10 2 2" xfId="6816" xr:uid="{00000000-0005-0000-0000-00009B1A0000}"/>
    <cellStyle name="Accent3 10 3" xfId="6817" xr:uid="{00000000-0005-0000-0000-00009C1A0000}"/>
    <cellStyle name="Accent3 10 4" xfId="6818" xr:uid="{00000000-0005-0000-0000-00009D1A0000}"/>
    <cellStyle name="Accent3 10 5" xfId="6819" xr:uid="{00000000-0005-0000-0000-00009E1A0000}"/>
    <cellStyle name="Accent3 10 6" xfId="6820" xr:uid="{00000000-0005-0000-0000-00009F1A0000}"/>
    <cellStyle name="Accent3 10 7" xfId="6821" xr:uid="{00000000-0005-0000-0000-0000A01A0000}"/>
    <cellStyle name="Accent3 11" xfId="6822" xr:uid="{00000000-0005-0000-0000-0000A11A0000}"/>
    <cellStyle name="Accent3 11 2" xfId="6823" xr:uid="{00000000-0005-0000-0000-0000A21A0000}"/>
    <cellStyle name="Accent3 11 2 2" xfId="6824" xr:uid="{00000000-0005-0000-0000-0000A31A0000}"/>
    <cellStyle name="Accent3 11 3" xfId="6825" xr:uid="{00000000-0005-0000-0000-0000A41A0000}"/>
    <cellStyle name="Accent3 11 4" xfId="6826" xr:uid="{00000000-0005-0000-0000-0000A51A0000}"/>
    <cellStyle name="Accent3 11 5" xfId="6827" xr:uid="{00000000-0005-0000-0000-0000A61A0000}"/>
    <cellStyle name="Accent3 11 6" xfId="6828" xr:uid="{00000000-0005-0000-0000-0000A71A0000}"/>
    <cellStyle name="Accent3 11 7" xfId="6829" xr:uid="{00000000-0005-0000-0000-0000A81A0000}"/>
    <cellStyle name="Accent3 12" xfId="6830" xr:uid="{00000000-0005-0000-0000-0000A91A0000}"/>
    <cellStyle name="Accent3 12 2" xfId="6831" xr:uid="{00000000-0005-0000-0000-0000AA1A0000}"/>
    <cellStyle name="Accent3 12 2 2" xfId="6832" xr:uid="{00000000-0005-0000-0000-0000AB1A0000}"/>
    <cellStyle name="Accent3 12 3" xfId="6833" xr:uid="{00000000-0005-0000-0000-0000AC1A0000}"/>
    <cellStyle name="Accent3 12 4" xfId="6834" xr:uid="{00000000-0005-0000-0000-0000AD1A0000}"/>
    <cellStyle name="Accent3 12 5" xfId="6835" xr:uid="{00000000-0005-0000-0000-0000AE1A0000}"/>
    <cellStyle name="Accent3 12 6" xfId="6836" xr:uid="{00000000-0005-0000-0000-0000AF1A0000}"/>
    <cellStyle name="Accent3 12 7" xfId="6837" xr:uid="{00000000-0005-0000-0000-0000B01A0000}"/>
    <cellStyle name="Accent3 13" xfId="6838" xr:uid="{00000000-0005-0000-0000-0000B11A0000}"/>
    <cellStyle name="Accent3 13 2" xfId="6839" xr:uid="{00000000-0005-0000-0000-0000B21A0000}"/>
    <cellStyle name="Accent3 13 2 2" xfId="6840" xr:uid="{00000000-0005-0000-0000-0000B31A0000}"/>
    <cellStyle name="Accent3 13 3" xfId="6841" xr:uid="{00000000-0005-0000-0000-0000B41A0000}"/>
    <cellStyle name="Accent3 13 4" xfId="6842" xr:uid="{00000000-0005-0000-0000-0000B51A0000}"/>
    <cellStyle name="Accent3 13 5" xfId="6843" xr:uid="{00000000-0005-0000-0000-0000B61A0000}"/>
    <cellStyle name="Accent3 13 6" xfId="6844" xr:uid="{00000000-0005-0000-0000-0000B71A0000}"/>
    <cellStyle name="Accent3 13 7" xfId="6845" xr:uid="{00000000-0005-0000-0000-0000B81A0000}"/>
    <cellStyle name="Accent3 14" xfId="6846" xr:uid="{00000000-0005-0000-0000-0000B91A0000}"/>
    <cellStyle name="Accent3 14 2" xfId="6847" xr:uid="{00000000-0005-0000-0000-0000BA1A0000}"/>
    <cellStyle name="Accent3 14 2 2" xfId="6848" xr:uid="{00000000-0005-0000-0000-0000BB1A0000}"/>
    <cellStyle name="Accent3 14 3" xfId="6849" xr:uid="{00000000-0005-0000-0000-0000BC1A0000}"/>
    <cellStyle name="Accent3 14 4" xfId="6850" xr:uid="{00000000-0005-0000-0000-0000BD1A0000}"/>
    <cellStyle name="Accent3 14 5" xfId="6851" xr:uid="{00000000-0005-0000-0000-0000BE1A0000}"/>
    <cellStyle name="Accent3 14 6" xfId="6852" xr:uid="{00000000-0005-0000-0000-0000BF1A0000}"/>
    <cellStyle name="Accent3 14 7" xfId="6853" xr:uid="{00000000-0005-0000-0000-0000C01A0000}"/>
    <cellStyle name="Accent3 15" xfId="6854" xr:uid="{00000000-0005-0000-0000-0000C11A0000}"/>
    <cellStyle name="Accent3 15 2" xfId="6855" xr:uid="{00000000-0005-0000-0000-0000C21A0000}"/>
    <cellStyle name="Accent3 15 2 2" xfId="6856" xr:uid="{00000000-0005-0000-0000-0000C31A0000}"/>
    <cellStyle name="Accent3 15 3" xfId="6857" xr:uid="{00000000-0005-0000-0000-0000C41A0000}"/>
    <cellStyle name="Accent3 15 4" xfId="6858" xr:uid="{00000000-0005-0000-0000-0000C51A0000}"/>
    <cellStyle name="Accent3 15 5" xfId="6859" xr:uid="{00000000-0005-0000-0000-0000C61A0000}"/>
    <cellStyle name="Accent3 15 6" xfId="6860" xr:uid="{00000000-0005-0000-0000-0000C71A0000}"/>
    <cellStyle name="Accent3 15 7" xfId="6861" xr:uid="{00000000-0005-0000-0000-0000C81A0000}"/>
    <cellStyle name="Accent3 16" xfId="6862" xr:uid="{00000000-0005-0000-0000-0000C91A0000}"/>
    <cellStyle name="Accent3 16 2" xfId="6863" xr:uid="{00000000-0005-0000-0000-0000CA1A0000}"/>
    <cellStyle name="Accent3 16 2 2" xfId="6864" xr:uid="{00000000-0005-0000-0000-0000CB1A0000}"/>
    <cellStyle name="Accent3 16 3" xfId="6865" xr:uid="{00000000-0005-0000-0000-0000CC1A0000}"/>
    <cellStyle name="Accent3 16 4" xfId="6866" xr:uid="{00000000-0005-0000-0000-0000CD1A0000}"/>
    <cellStyle name="Accent3 16 5" xfId="6867" xr:uid="{00000000-0005-0000-0000-0000CE1A0000}"/>
    <cellStyle name="Accent3 16 6" xfId="6868" xr:uid="{00000000-0005-0000-0000-0000CF1A0000}"/>
    <cellStyle name="Accent3 16 7" xfId="6869" xr:uid="{00000000-0005-0000-0000-0000D01A0000}"/>
    <cellStyle name="Accent3 17" xfId="6870" xr:uid="{00000000-0005-0000-0000-0000D11A0000}"/>
    <cellStyle name="Accent3 17 2" xfId="6871" xr:uid="{00000000-0005-0000-0000-0000D21A0000}"/>
    <cellStyle name="Accent3 17 2 2" xfId="6872" xr:uid="{00000000-0005-0000-0000-0000D31A0000}"/>
    <cellStyle name="Accent3 17 3" xfId="6873" xr:uid="{00000000-0005-0000-0000-0000D41A0000}"/>
    <cellStyle name="Accent3 17 4" xfId="6874" xr:uid="{00000000-0005-0000-0000-0000D51A0000}"/>
    <cellStyle name="Accent3 17 5" xfId="6875" xr:uid="{00000000-0005-0000-0000-0000D61A0000}"/>
    <cellStyle name="Accent3 17 6" xfId="6876" xr:uid="{00000000-0005-0000-0000-0000D71A0000}"/>
    <cellStyle name="Accent3 17 7" xfId="6877" xr:uid="{00000000-0005-0000-0000-0000D81A0000}"/>
    <cellStyle name="Accent3 18" xfId="6878" xr:uid="{00000000-0005-0000-0000-0000D91A0000}"/>
    <cellStyle name="Accent3 18 2" xfId="6879" xr:uid="{00000000-0005-0000-0000-0000DA1A0000}"/>
    <cellStyle name="Accent3 18 2 2" xfId="6880" xr:uid="{00000000-0005-0000-0000-0000DB1A0000}"/>
    <cellStyle name="Accent3 18 3" xfId="6881" xr:uid="{00000000-0005-0000-0000-0000DC1A0000}"/>
    <cellStyle name="Accent3 18 4" xfId="6882" xr:uid="{00000000-0005-0000-0000-0000DD1A0000}"/>
    <cellStyle name="Accent3 18 5" xfId="6883" xr:uid="{00000000-0005-0000-0000-0000DE1A0000}"/>
    <cellStyle name="Accent3 18 6" xfId="6884" xr:uid="{00000000-0005-0000-0000-0000DF1A0000}"/>
    <cellStyle name="Accent3 18 7" xfId="6885" xr:uid="{00000000-0005-0000-0000-0000E01A0000}"/>
    <cellStyle name="Accent3 19" xfId="6886" xr:uid="{00000000-0005-0000-0000-0000E11A0000}"/>
    <cellStyle name="Accent3 19 2" xfId="6887" xr:uid="{00000000-0005-0000-0000-0000E21A0000}"/>
    <cellStyle name="Accent3 19 2 2" xfId="6888" xr:uid="{00000000-0005-0000-0000-0000E31A0000}"/>
    <cellStyle name="Accent3 19 3" xfId="6889" xr:uid="{00000000-0005-0000-0000-0000E41A0000}"/>
    <cellStyle name="Accent3 19 4" xfId="6890" xr:uid="{00000000-0005-0000-0000-0000E51A0000}"/>
    <cellStyle name="Accent3 19 5" xfId="6891" xr:uid="{00000000-0005-0000-0000-0000E61A0000}"/>
    <cellStyle name="Accent3 19 6" xfId="6892" xr:uid="{00000000-0005-0000-0000-0000E71A0000}"/>
    <cellStyle name="Accent3 19 7" xfId="6893" xr:uid="{00000000-0005-0000-0000-0000E81A0000}"/>
    <cellStyle name="Accent3 2" xfId="6894" xr:uid="{00000000-0005-0000-0000-0000E91A0000}"/>
    <cellStyle name="Accent3 2 2" xfId="6895" xr:uid="{00000000-0005-0000-0000-0000EA1A0000}"/>
    <cellStyle name="Accent3 2 2 2" xfId="6896" xr:uid="{00000000-0005-0000-0000-0000EB1A0000}"/>
    <cellStyle name="Accent3 2 3" xfId="6897" xr:uid="{00000000-0005-0000-0000-0000EC1A0000}"/>
    <cellStyle name="Accent3 2 4" xfId="6898" xr:uid="{00000000-0005-0000-0000-0000ED1A0000}"/>
    <cellStyle name="Accent3 2 5" xfId="6899" xr:uid="{00000000-0005-0000-0000-0000EE1A0000}"/>
    <cellStyle name="Accent3 2 6" xfId="6900" xr:uid="{00000000-0005-0000-0000-0000EF1A0000}"/>
    <cellStyle name="Accent3 2 7" xfId="6901" xr:uid="{00000000-0005-0000-0000-0000F01A0000}"/>
    <cellStyle name="Accent3 20" xfId="6902" xr:uid="{00000000-0005-0000-0000-0000F11A0000}"/>
    <cellStyle name="Accent3 20 2" xfId="6903" xr:uid="{00000000-0005-0000-0000-0000F21A0000}"/>
    <cellStyle name="Accent3 20 2 2" xfId="6904" xr:uid="{00000000-0005-0000-0000-0000F31A0000}"/>
    <cellStyle name="Accent3 20 3" xfId="6905" xr:uid="{00000000-0005-0000-0000-0000F41A0000}"/>
    <cellStyle name="Accent3 20 4" xfId="6906" xr:uid="{00000000-0005-0000-0000-0000F51A0000}"/>
    <cellStyle name="Accent3 20 5" xfId="6907" xr:uid="{00000000-0005-0000-0000-0000F61A0000}"/>
    <cellStyle name="Accent3 20 6" xfId="6908" xr:uid="{00000000-0005-0000-0000-0000F71A0000}"/>
    <cellStyle name="Accent3 20 7" xfId="6909" xr:uid="{00000000-0005-0000-0000-0000F81A0000}"/>
    <cellStyle name="Accent3 21" xfId="6910" xr:uid="{00000000-0005-0000-0000-0000F91A0000}"/>
    <cellStyle name="Accent3 21 2" xfId="6911" xr:uid="{00000000-0005-0000-0000-0000FA1A0000}"/>
    <cellStyle name="Accent3 21 2 2" xfId="6912" xr:uid="{00000000-0005-0000-0000-0000FB1A0000}"/>
    <cellStyle name="Accent3 21 3" xfId="6913" xr:uid="{00000000-0005-0000-0000-0000FC1A0000}"/>
    <cellStyle name="Accent3 21 4" xfId="6914" xr:uid="{00000000-0005-0000-0000-0000FD1A0000}"/>
    <cellStyle name="Accent3 21 5" xfId="6915" xr:uid="{00000000-0005-0000-0000-0000FE1A0000}"/>
    <cellStyle name="Accent3 21 6" xfId="6916" xr:uid="{00000000-0005-0000-0000-0000FF1A0000}"/>
    <cellStyle name="Accent3 21 7" xfId="6917" xr:uid="{00000000-0005-0000-0000-0000001B0000}"/>
    <cellStyle name="Accent3 22" xfId="6918" xr:uid="{00000000-0005-0000-0000-0000011B0000}"/>
    <cellStyle name="Accent3 22 2" xfId="6919" xr:uid="{00000000-0005-0000-0000-0000021B0000}"/>
    <cellStyle name="Accent3 22 2 2" xfId="6920" xr:uid="{00000000-0005-0000-0000-0000031B0000}"/>
    <cellStyle name="Accent3 22 3" xfId="6921" xr:uid="{00000000-0005-0000-0000-0000041B0000}"/>
    <cellStyle name="Accent3 22 4" xfId="6922" xr:uid="{00000000-0005-0000-0000-0000051B0000}"/>
    <cellStyle name="Accent3 22 5" xfId="6923" xr:uid="{00000000-0005-0000-0000-0000061B0000}"/>
    <cellStyle name="Accent3 22 6" xfId="6924" xr:uid="{00000000-0005-0000-0000-0000071B0000}"/>
    <cellStyle name="Accent3 22 7" xfId="6925" xr:uid="{00000000-0005-0000-0000-0000081B0000}"/>
    <cellStyle name="Accent3 23" xfId="6926" xr:uid="{00000000-0005-0000-0000-0000091B0000}"/>
    <cellStyle name="Accent3 23 2" xfId="6927" xr:uid="{00000000-0005-0000-0000-00000A1B0000}"/>
    <cellStyle name="Accent3 23 2 2" xfId="6928" xr:uid="{00000000-0005-0000-0000-00000B1B0000}"/>
    <cellStyle name="Accent3 23 3" xfId="6929" xr:uid="{00000000-0005-0000-0000-00000C1B0000}"/>
    <cellStyle name="Accent3 23 4" xfId="6930" xr:uid="{00000000-0005-0000-0000-00000D1B0000}"/>
    <cellStyle name="Accent3 23 5" xfId="6931" xr:uid="{00000000-0005-0000-0000-00000E1B0000}"/>
    <cellStyle name="Accent3 23 6" xfId="6932" xr:uid="{00000000-0005-0000-0000-00000F1B0000}"/>
    <cellStyle name="Accent3 23 7" xfId="6933" xr:uid="{00000000-0005-0000-0000-0000101B0000}"/>
    <cellStyle name="Accent3 24" xfId="6934" xr:uid="{00000000-0005-0000-0000-0000111B0000}"/>
    <cellStyle name="Accent3 24 2" xfId="6935" xr:uid="{00000000-0005-0000-0000-0000121B0000}"/>
    <cellStyle name="Accent3 24 2 2" xfId="6936" xr:uid="{00000000-0005-0000-0000-0000131B0000}"/>
    <cellStyle name="Accent3 24 3" xfId="6937" xr:uid="{00000000-0005-0000-0000-0000141B0000}"/>
    <cellStyle name="Accent3 24 4" xfId="6938" xr:uid="{00000000-0005-0000-0000-0000151B0000}"/>
    <cellStyle name="Accent3 24 5" xfId="6939" xr:uid="{00000000-0005-0000-0000-0000161B0000}"/>
    <cellStyle name="Accent3 24 6" xfId="6940" xr:uid="{00000000-0005-0000-0000-0000171B0000}"/>
    <cellStyle name="Accent3 24 7" xfId="6941" xr:uid="{00000000-0005-0000-0000-0000181B0000}"/>
    <cellStyle name="Accent3 25" xfId="6942" xr:uid="{00000000-0005-0000-0000-0000191B0000}"/>
    <cellStyle name="Accent3 25 2" xfId="6943" xr:uid="{00000000-0005-0000-0000-00001A1B0000}"/>
    <cellStyle name="Accent3 25 2 2" xfId="6944" xr:uid="{00000000-0005-0000-0000-00001B1B0000}"/>
    <cellStyle name="Accent3 25 3" xfId="6945" xr:uid="{00000000-0005-0000-0000-00001C1B0000}"/>
    <cellStyle name="Accent3 25 4" xfId="6946" xr:uid="{00000000-0005-0000-0000-00001D1B0000}"/>
    <cellStyle name="Accent3 25 5" xfId="6947" xr:uid="{00000000-0005-0000-0000-00001E1B0000}"/>
    <cellStyle name="Accent3 25 6" xfId="6948" xr:uid="{00000000-0005-0000-0000-00001F1B0000}"/>
    <cellStyle name="Accent3 25 7" xfId="6949" xr:uid="{00000000-0005-0000-0000-0000201B0000}"/>
    <cellStyle name="Accent3 26" xfId="6950" xr:uid="{00000000-0005-0000-0000-0000211B0000}"/>
    <cellStyle name="Accent3 26 2" xfId="6951" xr:uid="{00000000-0005-0000-0000-0000221B0000}"/>
    <cellStyle name="Accent3 26 2 2" xfId="6952" xr:uid="{00000000-0005-0000-0000-0000231B0000}"/>
    <cellStyle name="Accent3 26 3" xfId="6953" xr:uid="{00000000-0005-0000-0000-0000241B0000}"/>
    <cellStyle name="Accent3 26 4" xfId="6954" xr:uid="{00000000-0005-0000-0000-0000251B0000}"/>
    <cellStyle name="Accent3 26 5" xfId="6955" xr:uid="{00000000-0005-0000-0000-0000261B0000}"/>
    <cellStyle name="Accent3 26 6" xfId="6956" xr:uid="{00000000-0005-0000-0000-0000271B0000}"/>
    <cellStyle name="Accent3 26 7" xfId="6957" xr:uid="{00000000-0005-0000-0000-0000281B0000}"/>
    <cellStyle name="Accent3 27" xfId="6958" xr:uid="{00000000-0005-0000-0000-0000291B0000}"/>
    <cellStyle name="Accent3 27 2" xfId="6959" xr:uid="{00000000-0005-0000-0000-00002A1B0000}"/>
    <cellStyle name="Accent3 27 2 2" xfId="6960" xr:uid="{00000000-0005-0000-0000-00002B1B0000}"/>
    <cellStyle name="Accent3 27 3" xfId="6961" xr:uid="{00000000-0005-0000-0000-00002C1B0000}"/>
    <cellStyle name="Accent3 27 4" xfId="6962" xr:uid="{00000000-0005-0000-0000-00002D1B0000}"/>
    <cellStyle name="Accent3 27 5" xfId="6963" xr:uid="{00000000-0005-0000-0000-00002E1B0000}"/>
    <cellStyle name="Accent3 27 6" xfId="6964" xr:uid="{00000000-0005-0000-0000-00002F1B0000}"/>
    <cellStyle name="Accent3 27 7" xfId="6965" xr:uid="{00000000-0005-0000-0000-0000301B0000}"/>
    <cellStyle name="Accent3 28" xfId="6966" xr:uid="{00000000-0005-0000-0000-0000311B0000}"/>
    <cellStyle name="Accent3 28 2" xfId="6967" xr:uid="{00000000-0005-0000-0000-0000321B0000}"/>
    <cellStyle name="Accent3 28 2 2" xfId="6968" xr:uid="{00000000-0005-0000-0000-0000331B0000}"/>
    <cellStyle name="Accent3 28 3" xfId="6969" xr:uid="{00000000-0005-0000-0000-0000341B0000}"/>
    <cellStyle name="Accent3 28 4" xfId="6970" xr:uid="{00000000-0005-0000-0000-0000351B0000}"/>
    <cellStyle name="Accent3 28 5" xfId="6971" xr:uid="{00000000-0005-0000-0000-0000361B0000}"/>
    <cellStyle name="Accent3 28 6" xfId="6972" xr:uid="{00000000-0005-0000-0000-0000371B0000}"/>
    <cellStyle name="Accent3 28 7" xfId="6973" xr:uid="{00000000-0005-0000-0000-0000381B0000}"/>
    <cellStyle name="Accent3 29" xfId="6974" xr:uid="{00000000-0005-0000-0000-0000391B0000}"/>
    <cellStyle name="Accent3 29 2" xfId="6975" xr:uid="{00000000-0005-0000-0000-00003A1B0000}"/>
    <cellStyle name="Accent3 29 2 2" xfId="6976" xr:uid="{00000000-0005-0000-0000-00003B1B0000}"/>
    <cellStyle name="Accent3 29 3" xfId="6977" xr:uid="{00000000-0005-0000-0000-00003C1B0000}"/>
    <cellStyle name="Accent3 29 4" xfId="6978" xr:uid="{00000000-0005-0000-0000-00003D1B0000}"/>
    <cellStyle name="Accent3 29 5" xfId="6979" xr:uid="{00000000-0005-0000-0000-00003E1B0000}"/>
    <cellStyle name="Accent3 29 6" xfId="6980" xr:uid="{00000000-0005-0000-0000-00003F1B0000}"/>
    <cellStyle name="Accent3 29 7" xfId="6981" xr:uid="{00000000-0005-0000-0000-0000401B0000}"/>
    <cellStyle name="Accent3 3" xfId="6982" xr:uid="{00000000-0005-0000-0000-0000411B0000}"/>
    <cellStyle name="Accent3 3 2" xfId="6983" xr:uid="{00000000-0005-0000-0000-0000421B0000}"/>
    <cellStyle name="Accent3 3 2 2" xfId="6984" xr:uid="{00000000-0005-0000-0000-0000431B0000}"/>
    <cellStyle name="Accent3 3 3" xfId="6985" xr:uid="{00000000-0005-0000-0000-0000441B0000}"/>
    <cellStyle name="Accent3 3 4" xfId="6986" xr:uid="{00000000-0005-0000-0000-0000451B0000}"/>
    <cellStyle name="Accent3 3 5" xfId="6987" xr:uid="{00000000-0005-0000-0000-0000461B0000}"/>
    <cellStyle name="Accent3 3 6" xfId="6988" xr:uid="{00000000-0005-0000-0000-0000471B0000}"/>
    <cellStyle name="Accent3 3 7" xfId="6989" xr:uid="{00000000-0005-0000-0000-0000481B0000}"/>
    <cellStyle name="Accent3 30" xfId="6990" xr:uid="{00000000-0005-0000-0000-0000491B0000}"/>
    <cellStyle name="Accent3 30 2" xfId="6991" xr:uid="{00000000-0005-0000-0000-00004A1B0000}"/>
    <cellStyle name="Accent3 30 2 2" xfId="6992" xr:uid="{00000000-0005-0000-0000-00004B1B0000}"/>
    <cellStyle name="Accent3 30 3" xfId="6993" xr:uid="{00000000-0005-0000-0000-00004C1B0000}"/>
    <cellStyle name="Accent3 30 4" xfId="6994" xr:uid="{00000000-0005-0000-0000-00004D1B0000}"/>
    <cellStyle name="Accent3 30 5" xfId="6995" xr:uid="{00000000-0005-0000-0000-00004E1B0000}"/>
    <cellStyle name="Accent3 30 6" xfId="6996" xr:uid="{00000000-0005-0000-0000-00004F1B0000}"/>
    <cellStyle name="Accent3 30 7" xfId="6997" xr:uid="{00000000-0005-0000-0000-0000501B0000}"/>
    <cellStyle name="Accent3 31" xfId="6998" xr:uid="{00000000-0005-0000-0000-0000511B0000}"/>
    <cellStyle name="Accent3 31 2" xfId="6999" xr:uid="{00000000-0005-0000-0000-0000521B0000}"/>
    <cellStyle name="Accent3 31 2 2" xfId="7000" xr:uid="{00000000-0005-0000-0000-0000531B0000}"/>
    <cellStyle name="Accent3 31 3" xfId="7001" xr:uid="{00000000-0005-0000-0000-0000541B0000}"/>
    <cellStyle name="Accent3 31 4" xfId="7002" xr:uid="{00000000-0005-0000-0000-0000551B0000}"/>
    <cellStyle name="Accent3 31 5" xfId="7003" xr:uid="{00000000-0005-0000-0000-0000561B0000}"/>
    <cellStyle name="Accent3 31 6" xfId="7004" xr:uid="{00000000-0005-0000-0000-0000571B0000}"/>
    <cellStyle name="Accent3 31 7" xfId="7005" xr:uid="{00000000-0005-0000-0000-0000581B0000}"/>
    <cellStyle name="Accent3 32" xfId="7006" xr:uid="{00000000-0005-0000-0000-0000591B0000}"/>
    <cellStyle name="Accent3 32 2" xfId="7007" xr:uid="{00000000-0005-0000-0000-00005A1B0000}"/>
    <cellStyle name="Accent3 32 2 2" xfId="7008" xr:uid="{00000000-0005-0000-0000-00005B1B0000}"/>
    <cellStyle name="Accent3 32 3" xfId="7009" xr:uid="{00000000-0005-0000-0000-00005C1B0000}"/>
    <cellStyle name="Accent3 32 4" xfId="7010" xr:uid="{00000000-0005-0000-0000-00005D1B0000}"/>
    <cellStyle name="Accent3 32 5" xfId="7011" xr:uid="{00000000-0005-0000-0000-00005E1B0000}"/>
    <cellStyle name="Accent3 32 6" xfId="7012" xr:uid="{00000000-0005-0000-0000-00005F1B0000}"/>
    <cellStyle name="Accent3 32 7" xfId="7013" xr:uid="{00000000-0005-0000-0000-0000601B0000}"/>
    <cellStyle name="Accent3 33" xfId="7014" xr:uid="{00000000-0005-0000-0000-0000611B0000}"/>
    <cellStyle name="Accent3 33 2" xfId="7015" xr:uid="{00000000-0005-0000-0000-0000621B0000}"/>
    <cellStyle name="Accent3 33 2 2" xfId="7016" xr:uid="{00000000-0005-0000-0000-0000631B0000}"/>
    <cellStyle name="Accent3 33 3" xfId="7017" xr:uid="{00000000-0005-0000-0000-0000641B0000}"/>
    <cellStyle name="Accent3 33 4" xfId="7018" xr:uid="{00000000-0005-0000-0000-0000651B0000}"/>
    <cellStyle name="Accent3 33 5" xfId="7019" xr:uid="{00000000-0005-0000-0000-0000661B0000}"/>
    <cellStyle name="Accent3 33 6" xfId="7020" xr:uid="{00000000-0005-0000-0000-0000671B0000}"/>
    <cellStyle name="Accent3 33 7" xfId="7021" xr:uid="{00000000-0005-0000-0000-0000681B0000}"/>
    <cellStyle name="Accent3 34" xfId="7022" xr:uid="{00000000-0005-0000-0000-0000691B0000}"/>
    <cellStyle name="Accent3 34 2" xfId="7023" xr:uid="{00000000-0005-0000-0000-00006A1B0000}"/>
    <cellStyle name="Accent3 34 2 2" xfId="7024" xr:uid="{00000000-0005-0000-0000-00006B1B0000}"/>
    <cellStyle name="Accent3 34 3" xfId="7025" xr:uid="{00000000-0005-0000-0000-00006C1B0000}"/>
    <cellStyle name="Accent3 34 4" xfId="7026" xr:uid="{00000000-0005-0000-0000-00006D1B0000}"/>
    <cellStyle name="Accent3 34 5" xfId="7027" xr:uid="{00000000-0005-0000-0000-00006E1B0000}"/>
    <cellStyle name="Accent3 34 6" xfId="7028" xr:uid="{00000000-0005-0000-0000-00006F1B0000}"/>
    <cellStyle name="Accent3 34 7" xfId="7029" xr:uid="{00000000-0005-0000-0000-0000701B0000}"/>
    <cellStyle name="Accent3 35" xfId="7030" xr:uid="{00000000-0005-0000-0000-0000711B0000}"/>
    <cellStyle name="Accent3 35 2" xfId="7031" xr:uid="{00000000-0005-0000-0000-0000721B0000}"/>
    <cellStyle name="Accent3 35 2 2" xfId="7032" xr:uid="{00000000-0005-0000-0000-0000731B0000}"/>
    <cellStyle name="Accent3 35 3" xfId="7033" xr:uid="{00000000-0005-0000-0000-0000741B0000}"/>
    <cellStyle name="Accent3 35 4" xfId="7034" xr:uid="{00000000-0005-0000-0000-0000751B0000}"/>
    <cellStyle name="Accent3 35 5" xfId="7035" xr:uid="{00000000-0005-0000-0000-0000761B0000}"/>
    <cellStyle name="Accent3 35 6" xfId="7036" xr:uid="{00000000-0005-0000-0000-0000771B0000}"/>
    <cellStyle name="Accent3 35 7" xfId="7037" xr:uid="{00000000-0005-0000-0000-0000781B0000}"/>
    <cellStyle name="Accent3 36" xfId="7038" xr:uid="{00000000-0005-0000-0000-0000791B0000}"/>
    <cellStyle name="Accent3 36 2" xfId="7039" xr:uid="{00000000-0005-0000-0000-00007A1B0000}"/>
    <cellStyle name="Accent3 36 2 2" xfId="7040" xr:uid="{00000000-0005-0000-0000-00007B1B0000}"/>
    <cellStyle name="Accent3 36 3" xfId="7041" xr:uid="{00000000-0005-0000-0000-00007C1B0000}"/>
    <cellStyle name="Accent3 36 4" xfId="7042" xr:uid="{00000000-0005-0000-0000-00007D1B0000}"/>
    <cellStyle name="Accent3 36 5" xfId="7043" xr:uid="{00000000-0005-0000-0000-00007E1B0000}"/>
    <cellStyle name="Accent3 36 6" xfId="7044" xr:uid="{00000000-0005-0000-0000-00007F1B0000}"/>
    <cellStyle name="Accent3 36 7" xfId="7045" xr:uid="{00000000-0005-0000-0000-0000801B0000}"/>
    <cellStyle name="Accent3 37" xfId="7046" xr:uid="{00000000-0005-0000-0000-0000811B0000}"/>
    <cellStyle name="Accent3 37 2" xfId="7047" xr:uid="{00000000-0005-0000-0000-0000821B0000}"/>
    <cellStyle name="Accent3 37 3" xfId="7048" xr:uid="{00000000-0005-0000-0000-0000831B0000}"/>
    <cellStyle name="Accent3 38" xfId="7049" xr:uid="{00000000-0005-0000-0000-0000841B0000}"/>
    <cellStyle name="Accent3 39" xfId="7050" xr:uid="{00000000-0005-0000-0000-0000851B0000}"/>
    <cellStyle name="Accent3 4" xfId="7051" xr:uid="{00000000-0005-0000-0000-0000861B0000}"/>
    <cellStyle name="Accent3 4 2" xfId="7052" xr:uid="{00000000-0005-0000-0000-0000871B0000}"/>
    <cellStyle name="Accent3 4 2 2" xfId="7053" xr:uid="{00000000-0005-0000-0000-0000881B0000}"/>
    <cellStyle name="Accent3 4 3" xfId="7054" xr:uid="{00000000-0005-0000-0000-0000891B0000}"/>
    <cellStyle name="Accent3 4 4" xfId="7055" xr:uid="{00000000-0005-0000-0000-00008A1B0000}"/>
    <cellStyle name="Accent3 4 5" xfId="7056" xr:uid="{00000000-0005-0000-0000-00008B1B0000}"/>
    <cellStyle name="Accent3 4 6" xfId="7057" xr:uid="{00000000-0005-0000-0000-00008C1B0000}"/>
    <cellStyle name="Accent3 4 7" xfId="7058" xr:uid="{00000000-0005-0000-0000-00008D1B0000}"/>
    <cellStyle name="Accent3 40" xfId="7059" xr:uid="{00000000-0005-0000-0000-00008E1B0000}"/>
    <cellStyle name="Accent3 41" xfId="7060" xr:uid="{00000000-0005-0000-0000-00008F1B0000}"/>
    <cellStyle name="Accent3 42" xfId="7061" xr:uid="{00000000-0005-0000-0000-0000901B0000}"/>
    <cellStyle name="Accent3 43" xfId="7062" xr:uid="{00000000-0005-0000-0000-0000911B0000}"/>
    <cellStyle name="Accent3 44" xfId="7063" xr:uid="{00000000-0005-0000-0000-0000921B0000}"/>
    <cellStyle name="Accent3 45" xfId="7064" xr:uid="{00000000-0005-0000-0000-0000931B0000}"/>
    <cellStyle name="Accent3 46" xfId="7065" xr:uid="{00000000-0005-0000-0000-0000941B0000}"/>
    <cellStyle name="Accent3 47" xfId="7066" xr:uid="{00000000-0005-0000-0000-0000951B0000}"/>
    <cellStyle name="Accent3 48" xfId="7067" xr:uid="{00000000-0005-0000-0000-0000961B0000}"/>
    <cellStyle name="Accent3 49" xfId="7068" xr:uid="{00000000-0005-0000-0000-0000971B0000}"/>
    <cellStyle name="Accent3 5" xfId="7069" xr:uid="{00000000-0005-0000-0000-0000981B0000}"/>
    <cellStyle name="Accent3 5 2" xfId="7070" xr:uid="{00000000-0005-0000-0000-0000991B0000}"/>
    <cellStyle name="Accent3 5 2 2" xfId="7071" xr:uid="{00000000-0005-0000-0000-00009A1B0000}"/>
    <cellStyle name="Accent3 5 3" xfId="7072" xr:uid="{00000000-0005-0000-0000-00009B1B0000}"/>
    <cellStyle name="Accent3 5 4" xfId="7073" xr:uid="{00000000-0005-0000-0000-00009C1B0000}"/>
    <cellStyle name="Accent3 5 5" xfId="7074" xr:uid="{00000000-0005-0000-0000-00009D1B0000}"/>
    <cellStyle name="Accent3 5 6" xfId="7075" xr:uid="{00000000-0005-0000-0000-00009E1B0000}"/>
    <cellStyle name="Accent3 5 7" xfId="7076" xr:uid="{00000000-0005-0000-0000-00009F1B0000}"/>
    <cellStyle name="Accent3 50" xfId="7077" xr:uid="{00000000-0005-0000-0000-0000A01B0000}"/>
    <cellStyle name="Accent3 51" xfId="7078" xr:uid="{00000000-0005-0000-0000-0000A11B0000}"/>
    <cellStyle name="Accent3 52" xfId="7079" xr:uid="{00000000-0005-0000-0000-0000A21B0000}"/>
    <cellStyle name="Accent3 53" xfId="7080" xr:uid="{00000000-0005-0000-0000-0000A31B0000}"/>
    <cellStyle name="Accent3 54" xfId="7081" xr:uid="{00000000-0005-0000-0000-0000A41B0000}"/>
    <cellStyle name="Accent3 55" xfId="7082" xr:uid="{00000000-0005-0000-0000-0000A51B0000}"/>
    <cellStyle name="Accent3 56" xfId="7083" xr:uid="{00000000-0005-0000-0000-0000A61B0000}"/>
    <cellStyle name="Accent3 57" xfId="7084" xr:uid="{00000000-0005-0000-0000-0000A71B0000}"/>
    <cellStyle name="Accent3 58" xfId="7085" xr:uid="{00000000-0005-0000-0000-0000A81B0000}"/>
    <cellStyle name="Accent3 59" xfId="7086" xr:uid="{00000000-0005-0000-0000-0000A91B0000}"/>
    <cellStyle name="Accent3 6" xfId="7087" xr:uid="{00000000-0005-0000-0000-0000AA1B0000}"/>
    <cellStyle name="Accent3 6 2" xfId="7088" xr:uid="{00000000-0005-0000-0000-0000AB1B0000}"/>
    <cellStyle name="Accent3 6 2 2" xfId="7089" xr:uid="{00000000-0005-0000-0000-0000AC1B0000}"/>
    <cellStyle name="Accent3 6 3" xfId="7090" xr:uid="{00000000-0005-0000-0000-0000AD1B0000}"/>
    <cellStyle name="Accent3 6 4" xfId="7091" xr:uid="{00000000-0005-0000-0000-0000AE1B0000}"/>
    <cellStyle name="Accent3 6 5" xfId="7092" xr:uid="{00000000-0005-0000-0000-0000AF1B0000}"/>
    <cellStyle name="Accent3 6 6" xfId="7093" xr:uid="{00000000-0005-0000-0000-0000B01B0000}"/>
    <cellStyle name="Accent3 6 7" xfId="7094" xr:uid="{00000000-0005-0000-0000-0000B11B0000}"/>
    <cellStyle name="Accent3 60" xfId="7095" xr:uid="{00000000-0005-0000-0000-0000B21B0000}"/>
    <cellStyle name="Accent3 7" xfId="7096" xr:uid="{00000000-0005-0000-0000-0000B31B0000}"/>
    <cellStyle name="Accent3 7 2" xfId="7097" xr:uid="{00000000-0005-0000-0000-0000B41B0000}"/>
    <cellStyle name="Accent3 7 2 2" xfId="7098" xr:uid="{00000000-0005-0000-0000-0000B51B0000}"/>
    <cellStyle name="Accent3 7 3" xfId="7099" xr:uid="{00000000-0005-0000-0000-0000B61B0000}"/>
    <cellStyle name="Accent3 7 4" xfId="7100" xr:uid="{00000000-0005-0000-0000-0000B71B0000}"/>
    <cellStyle name="Accent3 7 5" xfId="7101" xr:uid="{00000000-0005-0000-0000-0000B81B0000}"/>
    <cellStyle name="Accent3 7 6" xfId="7102" xr:uid="{00000000-0005-0000-0000-0000B91B0000}"/>
    <cellStyle name="Accent3 7 7" xfId="7103" xr:uid="{00000000-0005-0000-0000-0000BA1B0000}"/>
    <cellStyle name="Accent3 8" xfId="7104" xr:uid="{00000000-0005-0000-0000-0000BB1B0000}"/>
    <cellStyle name="Accent3 8 2" xfId="7105" xr:uid="{00000000-0005-0000-0000-0000BC1B0000}"/>
    <cellStyle name="Accent3 8 2 2" xfId="7106" xr:uid="{00000000-0005-0000-0000-0000BD1B0000}"/>
    <cellStyle name="Accent3 8 3" xfId="7107" xr:uid="{00000000-0005-0000-0000-0000BE1B0000}"/>
    <cellStyle name="Accent3 8 4" xfId="7108" xr:uid="{00000000-0005-0000-0000-0000BF1B0000}"/>
    <cellStyle name="Accent3 8 5" xfId="7109" xr:uid="{00000000-0005-0000-0000-0000C01B0000}"/>
    <cellStyle name="Accent3 8 6" xfId="7110" xr:uid="{00000000-0005-0000-0000-0000C11B0000}"/>
    <cellStyle name="Accent3 8 7" xfId="7111" xr:uid="{00000000-0005-0000-0000-0000C21B0000}"/>
    <cellStyle name="Accent3 9" xfId="7112" xr:uid="{00000000-0005-0000-0000-0000C31B0000}"/>
    <cellStyle name="Accent3 9 2" xfId="7113" xr:uid="{00000000-0005-0000-0000-0000C41B0000}"/>
    <cellStyle name="Accent3 9 2 2" xfId="7114" xr:uid="{00000000-0005-0000-0000-0000C51B0000}"/>
    <cellStyle name="Accent3 9 3" xfId="7115" xr:uid="{00000000-0005-0000-0000-0000C61B0000}"/>
    <cellStyle name="Accent3 9 4" xfId="7116" xr:uid="{00000000-0005-0000-0000-0000C71B0000}"/>
    <cellStyle name="Accent3 9 5" xfId="7117" xr:uid="{00000000-0005-0000-0000-0000C81B0000}"/>
    <cellStyle name="Accent3 9 6" xfId="7118" xr:uid="{00000000-0005-0000-0000-0000C91B0000}"/>
    <cellStyle name="Accent3 9 7" xfId="7119" xr:uid="{00000000-0005-0000-0000-0000CA1B0000}"/>
    <cellStyle name="Accent4 10" xfId="7120" xr:uid="{00000000-0005-0000-0000-0000CB1B0000}"/>
    <cellStyle name="Accent4 10 2" xfId="7121" xr:uid="{00000000-0005-0000-0000-0000CC1B0000}"/>
    <cellStyle name="Accent4 10 2 2" xfId="7122" xr:uid="{00000000-0005-0000-0000-0000CD1B0000}"/>
    <cellStyle name="Accent4 10 3" xfId="7123" xr:uid="{00000000-0005-0000-0000-0000CE1B0000}"/>
    <cellStyle name="Accent4 10 4" xfId="7124" xr:uid="{00000000-0005-0000-0000-0000CF1B0000}"/>
    <cellStyle name="Accent4 10 5" xfId="7125" xr:uid="{00000000-0005-0000-0000-0000D01B0000}"/>
    <cellStyle name="Accent4 10 6" xfId="7126" xr:uid="{00000000-0005-0000-0000-0000D11B0000}"/>
    <cellStyle name="Accent4 10 7" xfId="7127" xr:uid="{00000000-0005-0000-0000-0000D21B0000}"/>
    <cellStyle name="Accent4 11" xfId="7128" xr:uid="{00000000-0005-0000-0000-0000D31B0000}"/>
    <cellStyle name="Accent4 11 2" xfId="7129" xr:uid="{00000000-0005-0000-0000-0000D41B0000}"/>
    <cellStyle name="Accent4 11 2 2" xfId="7130" xr:uid="{00000000-0005-0000-0000-0000D51B0000}"/>
    <cellStyle name="Accent4 11 3" xfId="7131" xr:uid="{00000000-0005-0000-0000-0000D61B0000}"/>
    <cellStyle name="Accent4 11 4" xfId="7132" xr:uid="{00000000-0005-0000-0000-0000D71B0000}"/>
    <cellStyle name="Accent4 11 5" xfId="7133" xr:uid="{00000000-0005-0000-0000-0000D81B0000}"/>
    <cellStyle name="Accent4 11 6" xfId="7134" xr:uid="{00000000-0005-0000-0000-0000D91B0000}"/>
    <cellStyle name="Accent4 11 7" xfId="7135" xr:uid="{00000000-0005-0000-0000-0000DA1B0000}"/>
    <cellStyle name="Accent4 12" xfId="7136" xr:uid="{00000000-0005-0000-0000-0000DB1B0000}"/>
    <cellStyle name="Accent4 12 2" xfId="7137" xr:uid="{00000000-0005-0000-0000-0000DC1B0000}"/>
    <cellStyle name="Accent4 12 2 2" xfId="7138" xr:uid="{00000000-0005-0000-0000-0000DD1B0000}"/>
    <cellStyle name="Accent4 12 3" xfId="7139" xr:uid="{00000000-0005-0000-0000-0000DE1B0000}"/>
    <cellStyle name="Accent4 12 4" xfId="7140" xr:uid="{00000000-0005-0000-0000-0000DF1B0000}"/>
    <cellStyle name="Accent4 12 5" xfId="7141" xr:uid="{00000000-0005-0000-0000-0000E01B0000}"/>
    <cellStyle name="Accent4 12 6" xfId="7142" xr:uid="{00000000-0005-0000-0000-0000E11B0000}"/>
    <cellStyle name="Accent4 12 7" xfId="7143" xr:uid="{00000000-0005-0000-0000-0000E21B0000}"/>
    <cellStyle name="Accent4 13" xfId="7144" xr:uid="{00000000-0005-0000-0000-0000E31B0000}"/>
    <cellStyle name="Accent4 13 2" xfId="7145" xr:uid="{00000000-0005-0000-0000-0000E41B0000}"/>
    <cellStyle name="Accent4 13 2 2" xfId="7146" xr:uid="{00000000-0005-0000-0000-0000E51B0000}"/>
    <cellStyle name="Accent4 13 3" xfId="7147" xr:uid="{00000000-0005-0000-0000-0000E61B0000}"/>
    <cellStyle name="Accent4 13 4" xfId="7148" xr:uid="{00000000-0005-0000-0000-0000E71B0000}"/>
    <cellStyle name="Accent4 13 5" xfId="7149" xr:uid="{00000000-0005-0000-0000-0000E81B0000}"/>
    <cellStyle name="Accent4 13 6" xfId="7150" xr:uid="{00000000-0005-0000-0000-0000E91B0000}"/>
    <cellStyle name="Accent4 13 7" xfId="7151" xr:uid="{00000000-0005-0000-0000-0000EA1B0000}"/>
    <cellStyle name="Accent4 14" xfId="7152" xr:uid="{00000000-0005-0000-0000-0000EB1B0000}"/>
    <cellStyle name="Accent4 14 2" xfId="7153" xr:uid="{00000000-0005-0000-0000-0000EC1B0000}"/>
    <cellStyle name="Accent4 14 2 2" xfId="7154" xr:uid="{00000000-0005-0000-0000-0000ED1B0000}"/>
    <cellStyle name="Accent4 14 3" xfId="7155" xr:uid="{00000000-0005-0000-0000-0000EE1B0000}"/>
    <cellStyle name="Accent4 14 4" xfId="7156" xr:uid="{00000000-0005-0000-0000-0000EF1B0000}"/>
    <cellStyle name="Accent4 14 5" xfId="7157" xr:uid="{00000000-0005-0000-0000-0000F01B0000}"/>
    <cellStyle name="Accent4 14 6" xfId="7158" xr:uid="{00000000-0005-0000-0000-0000F11B0000}"/>
    <cellStyle name="Accent4 14 7" xfId="7159" xr:uid="{00000000-0005-0000-0000-0000F21B0000}"/>
    <cellStyle name="Accent4 15" xfId="7160" xr:uid="{00000000-0005-0000-0000-0000F31B0000}"/>
    <cellStyle name="Accent4 15 2" xfId="7161" xr:uid="{00000000-0005-0000-0000-0000F41B0000}"/>
    <cellStyle name="Accent4 15 2 2" xfId="7162" xr:uid="{00000000-0005-0000-0000-0000F51B0000}"/>
    <cellStyle name="Accent4 15 3" xfId="7163" xr:uid="{00000000-0005-0000-0000-0000F61B0000}"/>
    <cellStyle name="Accent4 15 4" xfId="7164" xr:uid="{00000000-0005-0000-0000-0000F71B0000}"/>
    <cellStyle name="Accent4 15 5" xfId="7165" xr:uid="{00000000-0005-0000-0000-0000F81B0000}"/>
    <cellStyle name="Accent4 15 6" xfId="7166" xr:uid="{00000000-0005-0000-0000-0000F91B0000}"/>
    <cellStyle name="Accent4 15 7" xfId="7167" xr:uid="{00000000-0005-0000-0000-0000FA1B0000}"/>
    <cellStyle name="Accent4 16" xfId="7168" xr:uid="{00000000-0005-0000-0000-0000FB1B0000}"/>
    <cellStyle name="Accent4 16 2" xfId="7169" xr:uid="{00000000-0005-0000-0000-0000FC1B0000}"/>
    <cellStyle name="Accent4 16 2 2" xfId="7170" xr:uid="{00000000-0005-0000-0000-0000FD1B0000}"/>
    <cellStyle name="Accent4 16 3" xfId="7171" xr:uid="{00000000-0005-0000-0000-0000FE1B0000}"/>
    <cellStyle name="Accent4 16 4" xfId="7172" xr:uid="{00000000-0005-0000-0000-0000FF1B0000}"/>
    <cellStyle name="Accent4 16 5" xfId="7173" xr:uid="{00000000-0005-0000-0000-0000001C0000}"/>
    <cellStyle name="Accent4 16 6" xfId="7174" xr:uid="{00000000-0005-0000-0000-0000011C0000}"/>
    <cellStyle name="Accent4 16 7" xfId="7175" xr:uid="{00000000-0005-0000-0000-0000021C0000}"/>
    <cellStyle name="Accent4 17" xfId="7176" xr:uid="{00000000-0005-0000-0000-0000031C0000}"/>
    <cellStyle name="Accent4 17 2" xfId="7177" xr:uid="{00000000-0005-0000-0000-0000041C0000}"/>
    <cellStyle name="Accent4 17 2 2" xfId="7178" xr:uid="{00000000-0005-0000-0000-0000051C0000}"/>
    <cellStyle name="Accent4 17 3" xfId="7179" xr:uid="{00000000-0005-0000-0000-0000061C0000}"/>
    <cellStyle name="Accent4 17 4" xfId="7180" xr:uid="{00000000-0005-0000-0000-0000071C0000}"/>
    <cellStyle name="Accent4 17 5" xfId="7181" xr:uid="{00000000-0005-0000-0000-0000081C0000}"/>
    <cellStyle name="Accent4 17 6" xfId="7182" xr:uid="{00000000-0005-0000-0000-0000091C0000}"/>
    <cellStyle name="Accent4 17 7" xfId="7183" xr:uid="{00000000-0005-0000-0000-00000A1C0000}"/>
    <cellStyle name="Accent4 18" xfId="7184" xr:uid="{00000000-0005-0000-0000-00000B1C0000}"/>
    <cellStyle name="Accent4 18 2" xfId="7185" xr:uid="{00000000-0005-0000-0000-00000C1C0000}"/>
    <cellStyle name="Accent4 18 2 2" xfId="7186" xr:uid="{00000000-0005-0000-0000-00000D1C0000}"/>
    <cellStyle name="Accent4 18 3" xfId="7187" xr:uid="{00000000-0005-0000-0000-00000E1C0000}"/>
    <cellStyle name="Accent4 18 4" xfId="7188" xr:uid="{00000000-0005-0000-0000-00000F1C0000}"/>
    <cellStyle name="Accent4 18 5" xfId="7189" xr:uid="{00000000-0005-0000-0000-0000101C0000}"/>
    <cellStyle name="Accent4 18 6" xfId="7190" xr:uid="{00000000-0005-0000-0000-0000111C0000}"/>
    <cellStyle name="Accent4 18 7" xfId="7191" xr:uid="{00000000-0005-0000-0000-0000121C0000}"/>
    <cellStyle name="Accent4 19" xfId="7192" xr:uid="{00000000-0005-0000-0000-0000131C0000}"/>
    <cellStyle name="Accent4 19 2" xfId="7193" xr:uid="{00000000-0005-0000-0000-0000141C0000}"/>
    <cellStyle name="Accent4 19 2 2" xfId="7194" xr:uid="{00000000-0005-0000-0000-0000151C0000}"/>
    <cellStyle name="Accent4 19 3" xfId="7195" xr:uid="{00000000-0005-0000-0000-0000161C0000}"/>
    <cellStyle name="Accent4 19 4" xfId="7196" xr:uid="{00000000-0005-0000-0000-0000171C0000}"/>
    <cellStyle name="Accent4 19 5" xfId="7197" xr:uid="{00000000-0005-0000-0000-0000181C0000}"/>
    <cellStyle name="Accent4 19 6" xfId="7198" xr:uid="{00000000-0005-0000-0000-0000191C0000}"/>
    <cellStyle name="Accent4 19 7" xfId="7199" xr:uid="{00000000-0005-0000-0000-00001A1C0000}"/>
    <cellStyle name="Accent4 2" xfId="7200" xr:uid="{00000000-0005-0000-0000-00001B1C0000}"/>
    <cellStyle name="Accent4 2 2" xfId="7201" xr:uid="{00000000-0005-0000-0000-00001C1C0000}"/>
    <cellStyle name="Accent4 2 2 2" xfId="7202" xr:uid="{00000000-0005-0000-0000-00001D1C0000}"/>
    <cellStyle name="Accent4 2 3" xfId="7203" xr:uid="{00000000-0005-0000-0000-00001E1C0000}"/>
    <cellStyle name="Accent4 2 4" xfId="7204" xr:uid="{00000000-0005-0000-0000-00001F1C0000}"/>
    <cellStyle name="Accent4 2 5" xfId="7205" xr:uid="{00000000-0005-0000-0000-0000201C0000}"/>
    <cellStyle name="Accent4 2 6" xfId="7206" xr:uid="{00000000-0005-0000-0000-0000211C0000}"/>
    <cellStyle name="Accent4 2 7" xfId="7207" xr:uid="{00000000-0005-0000-0000-0000221C0000}"/>
    <cellStyle name="Accent4 20" xfId="7208" xr:uid="{00000000-0005-0000-0000-0000231C0000}"/>
    <cellStyle name="Accent4 20 2" xfId="7209" xr:uid="{00000000-0005-0000-0000-0000241C0000}"/>
    <cellStyle name="Accent4 20 2 2" xfId="7210" xr:uid="{00000000-0005-0000-0000-0000251C0000}"/>
    <cellStyle name="Accent4 20 3" xfId="7211" xr:uid="{00000000-0005-0000-0000-0000261C0000}"/>
    <cellStyle name="Accent4 20 4" xfId="7212" xr:uid="{00000000-0005-0000-0000-0000271C0000}"/>
    <cellStyle name="Accent4 20 5" xfId="7213" xr:uid="{00000000-0005-0000-0000-0000281C0000}"/>
    <cellStyle name="Accent4 20 6" xfId="7214" xr:uid="{00000000-0005-0000-0000-0000291C0000}"/>
    <cellStyle name="Accent4 20 7" xfId="7215" xr:uid="{00000000-0005-0000-0000-00002A1C0000}"/>
    <cellStyle name="Accent4 21" xfId="7216" xr:uid="{00000000-0005-0000-0000-00002B1C0000}"/>
    <cellStyle name="Accent4 21 2" xfId="7217" xr:uid="{00000000-0005-0000-0000-00002C1C0000}"/>
    <cellStyle name="Accent4 21 2 2" xfId="7218" xr:uid="{00000000-0005-0000-0000-00002D1C0000}"/>
    <cellStyle name="Accent4 21 3" xfId="7219" xr:uid="{00000000-0005-0000-0000-00002E1C0000}"/>
    <cellStyle name="Accent4 21 4" xfId="7220" xr:uid="{00000000-0005-0000-0000-00002F1C0000}"/>
    <cellStyle name="Accent4 21 5" xfId="7221" xr:uid="{00000000-0005-0000-0000-0000301C0000}"/>
    <cellStyle name="Accent4 21 6" xfId="7222" xr:uid="{00000000-0005-0000-0000-0000311C0000}"/>
    <cellStyle name="Accent4 21 7" xfId="7223" xr:uid="{00000000-0005-0000-0000-0000321C0000}"/>
    <cellStyle name="Accent4 22" xfId="7224" xr:uid="{00000000-0005-0000-0000-0000331C0000}"/>
    <cellStyle name="Accent4 22 2" xfId="7225" xr:uid="{00000000-0005-0000-0000-0000341C0000}"/>
    <cellStyle name="Accent4 22 2 2" xfId="7226" xr:uid="{00000000-0005-0000-0000-0000351C0000}"/>
    <cellStyle name="Accent4 22 3" xfId="7227" xr:uid="{00000000-0005-0000-0000-0000361C0000}"/>
    <cellStyle name="Accent4 22 4" xfId="7228" xr:uid="{00000000-0005-0000-0000-0000371C0000}"/>
    <cellStyle name="Accent4 22 5" xfId="7229" xr:uid="{00000000-0005-0000-0000-0000381C0000}"/>
    <cellStyle name="Accent4 22 6" xfId="7230" xr:uid="{00000000-0005-0000-0000-0000391C0000}"/>
    <cellStyle name="Accent4 22 7" xfId="7231" xr:uid="{00000000-0005-0000-0000-00003A1C0000}"/>
    <cellStyle name="Accent4 23" xfId="7232" xr:uid="{00000000-0005-0000-0000-00003B1C0000}"/>
    <cellStyle name="Accent4 23 2" xfId="7233" xr:uid="{00000000-0005-0000-0000-00003C1C0000}"/>
    <cellStyle name="Accent4 23 2 2" xfId="7234" xr:uid="{00000000-0005-0000-0000-00003D1C0000}"/>
    <cellStyle name="Accent4 23 3" xfId="7235" xr:uid="{00000000-0005-0000-0000-00003E1C0000}"/>
    <cellStyle name="Accent4 23 4" xfId="7236" xr:uid="{00000000-0005-0000-0000-00003F1C0000}"/>
    <cellStyle name="Accent4 23 5" xfId="7237" xr:uid="{00000000-0005-0000-0000-0000401C0000}"/>
    <cellStyle name="Accent4 23 6" xfId="7238" xr:uid="{00000000-0005-0000-0000-0000411C0000}"/>
    <cellStyle name="Accent4 23 7" xfId="7239" xr:uid="{00000000-0005-0000-0000-0000421C0000}"/>
    <cellStyle name="Accent4 24" xfId="7240" xr:uid="{00000000-0005-0000-0000-0000431C0000}"/>
    <cellStyle name="Accent4 24 2" xfId="7241" xr:uid="{00000000-0005-0000-0000-0000441C0000}"/>
    <cellStyle name="Accent4 24 2 2" xfId="7242" xr:uid="{00000000-0005-0000-0000-0000451C0000}"/>
    <cellStyle name="Accent4 24 3" xfId="7243" xr:uid="{00000000-0005-0000-0000-0000461C0000}"/>
    <cellStyle name="Accent4 24 4" xfId="7244" xr:uid="{00000000-0005-0000-0000-0000471C0000}"/>
    <cellStyle name="Accent4 24 5" xfId="7245" xr:uid="{00000000-0005-0000-0000-0000481C0000}"/>
    <cellStyle name="Accent4 24 6" xfId="7246" xr:uid="{00000000-0005-0000-0000-0000491C0000}"/>
    <cellStyle name="Accent4 24 7" xfId="7247" xr:uid="{00000000-0005-0000-0000-00004A1C0000}"/>
    <cellStyle name="Accent4 25" xfId="7248" xr:uid="{00000000-0005-0000-0000-00004B1C0000}"/>
    <cellStyle name="Accent4 25 2" xfId="7249" xr:uid="{00000000-0005-0000-0000-00004C1C0000}"/>
    <cellStyle name="Accent4 25 2 2" xfId="7250" xr:uid="{00000000-0005-0000-0000-00004D1C0000}"/>
    <cellStyle name="Accent4 25 3" xfId="7251" xr:uid="{00000000-0005-0000-0000-00004E1C0000}"/>
    <cellStyle name="Accent4 25 4" xfId="7252" xr:uid="{00000000-0005-0000-0000-00004F1C0000}"/>
    <cellStyle name="Accent4 25 5" xfId="7253" xr:uid="{00000000-0005-0000-0000-0000501C0000}"/>
    <cellStyle name="Accent4 25 6" xfId="7254" xr:uid="{00000000-0005-0000-0000-0000511C0000}"/>
    <cellStyle name="Accent4 25 7" xfId="7255" xr:uid="{00000000-0005-0000-0000-0000521C0000}"/>
    <cellStyle name="Accent4 26" xfId="7256" xr:uid="{00000000-0005-0000-0000-0000531C0000}"/>
    <cellStyle name="Accent4 26 2" xfId="7257" xr:uid="{00000000-0005-0000-0000-0000541C0000}"/>
    <cellStyle name="Accent4 26 2 2" xfId="7258" xr:uid="{00000000-0005-0000-0000-0000551C0000}"/>
    <cellStyle name="Accent4 26 3" xfId="7259" xr:uid="{00000000-0005-0000-0000-0000561C0000}"/>
    <cellStyle name="Accent4 26 4" xfId="7260" xr:uid="{00000000-0005-0000-0000-0000571C0000}"/>
    <cellStyle name="Accent4 26 5" xfId="7261" xr:uid="{00000000-0005-0000-0000-0000581C0000}"/>
    <cellStyle name="Accent4 26 6" xfId="7262" xr:uid="{00000000-0005-0000-0000-0000591C0000}"/>
    <cellStyle name="Accent4 26 7" xfId="7263" xr:uid="{00000000-0005-0000-0000-00005A1C0000}"/>
    <cellStyle name="Accent4 27" xfId="7264" xr:uid="{00000000-0005-0000-0000-00005B1C0000}"/>
    <cellStyle name="Accent4 27 2" xfId="7265" xr:uid="{00000000-0005-0000-0000-00005C1C0000}"/>
    <cellStyle name="Accent4 27 2 2" xfId="7266" xr:uid="{00000000-0005-0000-0000-00005D1C0000}"/>
    <cellStyle name="Accent4 27 3" xfId="7267" xr:uid="{00000000-0005-0000-0000-00005E1C0000}"/>
    <cellStyle name="Accent4 27 4" xfId="7268" xr:uid="{00000000-0005-0000-0000-00005F1C0000}"/>
    <cellStyle name="Accent4 27 5" xfId="7269" xr:uid="{00000000-0005-0000-0000-0000601C0000}"/>
    <cellStyle name="Accent4 27 6" xfId="7270" xr:uid="{00000000-0005-0000-0000-0000611C0000}"/>
    <cellStyle name="Accent4 27 7" xfId="7271" xr:uid="{00000000-0005-0000-0000-0000621C0000}"/>
    <cellStyle name="Accent4 28" xfId="7272" xr:uid="{00000000-0005-0000-0000-0000631C0000}"/>
    <cellStyle name="Accent4 28 2" xfId="7273" xr:uid="{00000000-0005-0000-0000-0000641C0000}"/>
    <cellStyle name="Accent4 28 2 2" xfId="7274" xr:uid="{00000000-0005-0000-0000-0000651C0000}"/>
    <cellStyle name="Accent4 28 3" xfId="7275" xr:uid="{00000000-0005-0000-0000-0000661C0000}"/>
    <cellStyle name="Accent4 28 4" xfId="7276" xr:uid="{00000000-0005-0000-0000-0000671C0000}"/>
    <cellStyle name="Accent4 28 5" xfId="7277" xr:uid="{00000000-0005-0000-0000-0000681C0000}"/>
    <cellStyle name="Accent4 28 6" xfId="7278" xr:uid="{00000000-0005-0000-0000-0000691C0000}"/>
    <cellStyle name="Accent4 28 7" xfId="7279" xr:uid="{00000000-0005-0000-0000-00006A1C0000}"/>
    <cellStyle name="Accent4 29" xfId="7280" xr:uid="{00000000-0005-0000-0000-00006B1C0000}"/>
    <cellStyle name="Accent4 29 2" xfId="7281" xr:uid="{00000000-0005-0000-0000-00006C1C0000}"/>
    <cellStyle name="Accent4 29 2 2" xfId="7282" xr:uid="{00000000-0005-0000-0000-00006D1C0000}"/>
    <cellStyle name="Accent4 29 3" xfId="7283" xr:uid="{00000000-0005-0000-0000-00006E1C0000}"/>
    <cellStyle name="Accent4 29 4" xfId="7284" xr:uid="{00000000-0005-0000-0000-00006F1C0000}"/>
    <cellStyle name="Accent4 29 5" xfId="7285" xr:uid="{00000000-0005-0000-0000-0000701C0000}"/>
    <cellStyle name="Accent4 29 6" xfId="7286" xr:uid="{00000000-0005-0000-0000-0000711C0000}"/>
    <cellStyle name="Accent4 29 7" xfId="7287" xr:uid="{00000000-0005-0000-0000-0000721C0000}"/>
    <cellStyle name="Accent4 3" xfId="7288" xr:uid="{00000000-0005-0000-0000-0000731C0000}"/>
    <cellStyle name="Accent4 3 2" xfId="7289" xr:uid="{00000000-0005-0000-0000-0000741C0000}"/>
    <cellStyle name="Accent4 3 2 2" xfId="7290" xr:uid="{00000000-0005-0000-0000-0000751C0000}"/>
    <cellStyle name="Accent4 3 3" xfId="7291" xr:uid="{00000000-0005-0000-0000-0000761C0000}"/>
    <cellStyle name="Accent4 3 4" xfId="7292" xr:uid="{00000000-0005-0000-0000-0000771C0000}"/>
    <cellStyle name="Accent4 3 5" xfId="7293" xr:uid="{00000000-0005-0000-0000-0000781C0000}"/>
    <cellStyle name="Accent4 3 6" xfId="7294" xr:uid="{00000000-0005-0000-0000-0000791C0000}"/>
    <cellStyle name="Accent4 3 7" xfId="7295" xr:uid="{00000000-0005-0000-0000-00007A1C0000}"/>
    <cellStyle name="Accent4 30" xfId="7296" xr:uid="{00000000-0005-0000-0000-00007B1C0000}"/>
    <cellStyle name="Accent4 30 2" xfId="7297" xr:uid="{00000000-0005-0000-0000-00007C1C0000}"/>
    <cellStyle name="Accent4 30 2 2" xfId="7298" xr:uid="{00000000-0005-0000-0000-00007D1C0000}"/>
    <cellStyle name="Accent4 30 3" xfId="7299" xr:uid="{00000000-0005-0000-0000-00007E1C0000}"/>
    <cellStyle name="Accent4 30 4" xfId="7300" xr:uid="{00000000-0005-0000-0000-00007F1C0000}"/>
    <cellStyle name="Accent4 30 5" xfId="7301" xr:uid="{00000000-0005-0000-0000-0000801C0000}"/>
    <cellStyle name="Accent4 30 6" xfId="7302" xr:uid="{00000000-0005-0000-0000-0000811C0000}"/>
    <cellStyle name="Accent4 30 7" xfId="7303" xr:uid="{00000000-0005-0000-0000-0000821C0000}"/>
    <cellStyle name="Accent4 31" xfId="7304" xr:uid="{00000000-0005-0000-0000-0000831C0000}"/>
    <cellStyle name="Accent4 31 2" xfId="7305" xr:uid="{00000000-0005-0000-0000-0000841C0000}"/>
    <cellStyle name="Accent4 31 2 2" xfId="7306" xr:uid="{00000000-0005-0000-0000-0000851C0000}"/>
    <cellStyle name="Accent4 31 3" xfId="7307" xr:uid="{00000000-0005-0000-0000-0000861C0000}"/>
    <cellStyle name="Accent4 31 4" xfId="7308" xr:uid="{00000000-0005-0000-0000-0000871C0000}"/>
    <cellStyle name="Accent4 31 5" xfId="7309" xr:uid="{00000000-0005-0000-0000-0000881C0000}"/>
    <cellStyle name="Accent4 31 6" xfId="7310" xr:uid="{00000000-0005-0000-0000-0000891C0000}"/>
    <cellStyle name="Accent4 31 7" xfId="7311" xr:uid="{00000000-0005-0000-0000-00008A1C0000}"/>
    <cellStyle name="Accent4 32" xfId="7312" xr:uid="{00000000-0005-0000-0000-00008B1C0000}"/>
    <cellStyle name="Accent4 32 2" xfId="7313" xr:uid="{00000000-0005-0000-0000-00008C1C0000}"/>
    <cellStyle name="Accent4 32 2 2" xfId="7314" xr:uid="{00000000-0005-0000-0000-00008D1C0000}"/>
    <cellStyle name="Accent4 32 3" xfId="7315" xr:uid="{00000000-0005-0000-0000-00008E1C0000}"/>
    <cellStyle name="Accent4 32 4" xfId="7316" xr:uid="{00000000-0005-0000-0000-00008F1C0000}"/>
    <cellStyle name="Accent4 32 5" xfId="7317" xr:uid="{00000000-0005-0000-0000-0000901C0000}"/>
    <cellStyle name="Accent4 32 6" xfId="7318" xr:uid="{00000000-0005-0000-0000-0000911C0000}"/>
    <cellStyle name="Accent4 32 7" xfId="7319" xr:uid="{00000000-0005-0000-0000-0000921C0000}"/>
    <cellStyle name="Accent4 33" xfId="7320" xr:uid="{00000000-0005-0000-0000-0000931C0000}"/>
    <cellStyle name="Accent4 33 2" xfId="7321" xr:uid="{00000000-0005-0000-0000-0000941C0000}"/>
    <cellStyle name="Accent4 33 2 2" xfId="7322" xr:uid="{00000000-0005-0000-0000-0000951C0000}"/>
    <cellStyle name="Accent4 33 3" xfId="7323" xr:uid="{00000000-0005-0000-0000-0000961C0000}"/>
    <cellStyle name="Accent4 33 4" xfId="7324" xr:uid="{00000000-0005-0000-0000-0000971C0000}"/>
    <cellStyle name="Accent4 33 5" xfId="7325" xr:uid="{00000000-0005-0000-0000-0000981C0000}"/>
    <cellStyle name="Accent4 33 6" xfId="7326" xr:uid="{00000000-0005-0000-0000-0000991C0000}"/>
    <cellStyle name="Accent4 33 7" xfId="7327" xr:uid="{00000000-0005-0000-0000-00009A1C0000}"/>
    <cellStyle name="Accent4 34" xfId="7328" xr:uid="{00000000-0005-0000-0000-00009B1C0000}"/>
    <cellStyle name="Accent4 34 2" xfId="7329" xr:uid="{00000000-0005-0000-0000-00009C1C0000}"/>
    <cellStyle name="Accent4 34 2 2" xfId="7330" xr:uid="{00000000-0005-0000-0000-00009D1C0000}"/>
    <cellStyle name="Accent4 34 3" xfId="7331" xr:uid="{00000000-0005-0000-0000-00009E1C0000}"/>
    <cellStyle name="Accent4 34 4" xfId="7332" xr:uid="{00000000-0005-0000-0000-00009F1C0000}"/>
    <cellStyle name="Accent4 34 5" xfId="7333" xr:uid="{00000000-0005-0000-0000-0000A01C0000}"/>
    <cellStyle name="Accent4 34 6" xfId="7334" xr:uid="{00000000-0005-0000-0000-0000A11C0000}"/>
    <cellStyle name="Accent4 34 7" xfId="7335" xr:uid="{00000000-0005-0000-0000-0000A21C0000}"/>
    <cellStyle name="Accent4 35" xfId="7336" xr:uid="{00000000-0005-0000-0000-0000A31C0000}"/>
    <cellStyle name="Accent4 35 2" xfId="7337" xr:uid="{00000000-0005-0000-0000-0000A41C0000}"/>
    <cellStyle name="Accent4 35 2 2" xfId="7338" xr:uid="{00000000-0005-0000-0000-0000A51C0000}"/>
    <cellStyle name="Accent4 35 3" xfId="7339" xr:uid="{00000000-0005-0000-0000-0000A61C0000}"/>
    <cellStyle name="Accent4 35 4" xfId="7340" xr:uid="{00000000-0005-0000-0000-0000A71C0000}"/>
    <cellStyle name="Accent4 35 5" xfId="7341" xr:uid="{00000000-0005-0000-0000-0000A81C0000}"/>
    <cellStyle name="Accent4 35 6" xfId="7342" xr:uid="{00000000-0005-0000-0000-0000A91C0000}"/>
    <cellStyle name="Accent4 35 7" xfId="7343" xr:uid="{00000000-0005-0000-0000-0000AA1C0000}"/>
    <cellStyle name="Accent4 36" xfId="7344" xr:uid="{00000000-0005-0000-0000-0000AB1C0000}"/>
    <cellStyle name="Accent4 36 2" xfId="7345" xr:uid="{00000000-0005-0000-0000-0000AC1C0000}"/>
    <cellStyle name="Accent4 36 2 2" xfId="7346" xr:uid="{00000000-0005-0000-0000-0000AD1C0000}"/>
    <cellStyle name="Accent4 36 3" xfId="7347" xr:uid="{00000000-0005-0000-0000-0000AE1C0000}"/>
    <cellStyle name="Accent4 36 4" xfId="7348" xr:uid="{00000000-0005-0000-0000-0000AF1C0000}"/>
    <cellStyle name="Accent4 36 5" xfId="7349" xr:uid="{00000000-0005-0000-0000-0000B01C0000}"/>
    <cellStyle name="Accent4 36 6" xfId="7350" xr:uid="{00000000-0005-0000-0000-0000B11C0000}"/>
    <cellStyle name="Accent4 36 7" xfId="7351" xr:uid="{00000000-0005-0000-0000-0000B21C0000}"/>
    <cellStyle name="Accent4 37" xfId="7352" xr:uid="{00000000-0005-0000-0000-0000B31C0000}"/>
    <cellStyle name="Accent4 37 2" xfId="7353" xr:uid="{00000000-0005-0000-0000-0000B41C0000}"/>
    <cellStyle name="Accent4 37 3" xfId="7354" xr:uid="{00000000-0005-0000-0000-0000B51C0000}"/>
    <cellStyle name="Accent4 38" xfId="7355" xr:uid="{00000000-0005-0000-0000-0000B61C0000}"/>
    <cellStyle name="Accent4 39" xfId="7356" xr:uid="{00000000-0005-0000-0000-0000B71C0000}"/>
    <cellStyle name="Accent4 4" xfId="7357" xr:uid="{00000000-0005-0000-0000-0000B81C0000}"/>
    <cellStyle name="Accent4 4 2" xfId="7358" xr:uid="{00000000-0005-0000-0000-0000B91C0000}"/>
    <cellStyle name="Accent4 4 2 2" xfId="7359" xr:uid="{00000000-0005-0000-0000-0000BA1C0000}"/>
    <cellStyle name="Accent4 4 3" xfId="7360" xr:uid="{00000000-0005-0000-0000-0000BB1C0000}"/>
    <cellStyle name="Accent4 4 4" xfId="7361" xr:uid="{00000000-0005-0000-0000-0000BC1C0000}"/>
    <cellStyle name="Accent4 4 5" xfId="7362" xr:uid="{00000000-0005-0000-0000-0000BD1C0000}"/>
    <cellStyle name="Accent4 4 6" xfId="7363" xr:uid="{00000000-0005-0000-0000-0000BE1C0000}"/>
    <cellStyle name="Accent4 4 7" xfId="7364" xr:uid="{00000000-0005-0000-0000-0000BF1C0000}"/>
    <cellStyle name="Accent4 40" xfId="7365" xr:uid="{00000000-0005-0000-0000-0000C01C0000}"/>
    <cellStyle name="Accent4 41" xfId="7366" xr:uid="{00000000-0005-0000-0000-0000C11C0000}"/>
    <cellStyle name="Accent4 42" xfId="7367" xr:uid="{00000000-0005-0000-0000-0000C21C0000}"/>
    <cellStyle name="Accent4 43" xfId="7368" xr:uid="{00000000-0005-0000-0000-0000C31C0000}"/>
    <cellStyle name="Accent4 44" xfId="7369" xr:uid="{00000000-0005-0000-0000-0000C41C0000}"/>
    <cellStyle name="Accent4 45" xfId="7370" xr:uid="{00000000-0005-0000-0000-0000C51C0000}"/>
    <cellStyle name="Accent4 46" xfId="7371" xr:uid="{00000000-0005-0000-0000-0000C61C0000}"/>
    <cellStyle name="Accent4 47" xfId="7372" xr:uid="{00000000-0005-0000-0000-0000C71C0000}"/>
    <cellStyle name="Accent4 48" xfId="7373" xr:uid="{00000000-0005-0000-0000-0000C81C0000}"/>
    <cellStyle name="Accent4 49" xfId="7374" xr:uid="{00000000-0005-0000-0000-0000C91C0000}"/>
    <cellStyle name="Accent4 5" xfId="7375" xr:uid="{00000000-0005-0000-0000-0000CA1C0000}"/>
    <cellStyle name="Accent4 5 2" xfId="7376" xr:uid="{00000000-0005-0000-0000-0000CB1C0000}"/>
    <cellStyle name="Accent4 5 2 2" xfId="7377" xr:uid="{00000000-0005-0000-0000-0000CC1C0000}"/>
    <cellStyle name="Accent4 5 3" xfId="7378" xr:uid="{00000000-0005-0000-0000-0000CD1C0000}"/>
    <cellStyle name="Accent4 5 4" xfId="7379" xr:uid="{00000000-0005-0000-0000-0000CE1C0000}"/>
    <cellStyle name="Accent4 5 5" xfId="7380" xr:uid="{00000000-0005-0000-0000-0000CF1C0000}"/>
    <cellStyle name="Accent4 5 6" xfId="7381" xr:uid="{00000000-0005-0000-0000-0000D01C0000}"/>
    <cellStyle name="Accent4 5 7" xfId="7382" xr:uid="{00000000-0005-0000-0000-0000D11C0000}"/>
    <cellStyle name="Accent4 50" xfId="7383" xr:uid="{00000000-0005-0000-0000-0000D21C0000}"/>
    <cellStyle name="Accent4 51" xfId="7384" xr:uid="{00000000-0005-0000-0000-0000D31C0000}"/>
    <cellStyle name="Accent4 52" xfId="7385" xr:uid="{00000000-0005-0000-0000-0000D41C0000}"/>
    <cellStyle name="Accent4 53" xfId="7386" xr:uid="{00000000-0005-0000-0000-0000D51C0000}"/>
    <cellStyle name="Accent4 54" xfId="7387" xr:uid="{00000000-0005-0000-0000-0000D61C0000}"/>
    <cellStyle name="Accent4 55" xfId="7388" xr:uid="{00000000-0005-0000-0000-0000D71C0000}"/>
    <cellStyle name="Accent4 56" xfId="7389" xr:uid="{00000000-0005-0000-0000-0000D81C0000}"/>
    <cellStyle name="Accent4 57" xfId="7390" xr:uid="{00000000-0005-0000-0000-0000D91C0000}"/>
    <cellStyle name="Accent4 58" xfId="7391" xr:uid="{00000000-0005-0000-0000-0000DA1C0000}"/>
    <cellStyle name="Accent4 59" xfId="7392" xr:uid="{00000000-0005-0000-0000-0000DB1C0000}"/>
    <cellStyle name="Accent4 6" xfId="7393" xr:uid="{00000000-0005-0000-0000-0000DC1C0000}"/>
    <cellStyle name="Accent4 6 2" xfId="7394" xr:uid="{00000000-0005-0000-0000-0000DD1C0000}"/>
    <cellStyle name="Accent4 6 2 2" xfId="7395" xr:uid="{00000000-0005-0000-0000-0000DE1C0000}"/>
    <cellStyle name="Accent4 6 3" xfId="7396" xr:uid="{00000000-0005-0000-0000-0000DF1C0000}"/>
    <cellStyle name="Accent4 6 4" xfId="7397" xr:uid="{00000000-0005-0000-0000-0000E01C0000}"/>
    <cellStyle name="Accent4 6 5" xfId="7398" xr:uid="{00000000-0005-0000-0000-0000E11C0000}"/>
    <cellStyle name="Accent4 6 6" xfId="7399" xr:uid="{00000000-0005-0000-0000-0000E21C0000}"/>
    <cellStyle name="Accent4 6 7" xfId="7400" xr:uid="{00000000-0005-0000-0000-0000E31C0000}"/>
    <cellStyle name="Accent4 60" xfId="7401" xr:uid="{00000000-0005-0000-0000-0000E41C0000}"/>
    <cellStyle name="Accent4 7" xfId="7402" xr:uid="{00000000-0005-0000-0000-0000E51C0000}"/>
    <cellStyle name="Accent4 7 2" xfId="7403" xr:uid="{00000000-0005-0000-0000-0000E61C0000}"/>
    <cellStyle name="Accent4 7 2 2" xfId="7404" xr:uid="{00000000-0005-0000-0000-0000E71C0000}"/>
    <cellStyle name="Accent4 7 3" xfId="7405" xr:uid="{00000000-0005-0000-0000-0000E81C0000}"/>
    <cellStyle name="Accent4 7 4" xfId="7406" xr:uid="{00000000-0005-0000-0000-0000E91C0000}"/>
    <cellStyle name="Accent4 7 5" xfId="7407" xr:uid="{00000000-0005-0000-0000-0000EA1C0000}"/>
    <cellStyle name="Accent4 7 6" xfId="7408" xr:uid="{00000000-0005-0000-0000-0000EB1C0000}"/>
    <cellStyle name="Accent4 7 7" xfId="7409" xr:uid="{00000000-0005-0000-0000-0000EC1C0000}"/>
    <cellStyle name="Accent4 8" xfId="7410" xr:uid="{00000000-0005-0000-0000-0000ED1C0000}"/>
    <cellStyle name="Accent4 8 2" xfId="7411" xr:uid="{00000000-0005-0000-0000-0000EE1C0000}"/>
    <cellStyle name="Accent4 8 2 2" xfId="7412" xr:uid="{00000000-0005-0000-0000-0000EF1C0000}"/>
    <cellStyle name="Accent4 8 3" xfId="7413" xr:uid="{00000000-0005-0000-0000-0000F01C0000}"/>
    <cellStyle name="Accent4 8 4" xfId="7414" xr:uid="{00000000-0005-0000-0000-0000F11C0000}"/>
    <cellStyle name="Accent4 8 5" xfId="7415" xr:uid="{00000000-0005-0000-0000-0000F21C0000}"/>
    <cellStyle name="Accent4 8 6" xfId="7416" xr:uid="{00000000-0005-0000-0000-0000F31C0000}"/>
    <cellStyle name="Accent4 8 7" xfId="7417" xr:uid="{00000000-0005-0000-0000-0000F41C0000}"/>
    <cellStyle name="Accent4 9" xfId="7418" xr:uid="{00000000-0005-0000-0000-0000F51C0000}"/>
    <cellStyle name="Accent4 9 2" xfId="7419" xr:uid="{00000000-0005-0000-0000-0000F61C0000}"/>
    <cellStyle name="Accent4 9 2 2" xfId="7420" xr:uid="{00000000-0005-0000-0000-0000F71C0000}"/>
    <cellStyle name="Accent4 9 3" xfId="7421" xr:uid="{00000000-0005-0000-0000-0000F81C0000}"/>
    <cellStyle name="Accent4 9 4" xfId="7422" xr:uid="{00000000-0005-0000-0000-0000F91C0000}"/>
    <cellStyle name="Accent4 9 5" xfId="7423" xr:uid="{00000000-0005-0000-0000-0000FA1C0000}"/>
    <cellStyle name="Accent4 9 6" xfId="7424" xr:uid="{00000000-0005-0000-0000-0000FB1C0000}"/>
    <cellStyle name="Accent4 9 7" xfId="7425" xr:uid="{00000000-0005-0000-0000-0000FC1C0000}"/>
    <cellStyle name="Accent5 10" xfId="7426" xr:uid="{00000000-0005-0000-0000-0000FD1C0000}"/>
    <cellStyle name="Accent5 10 2" xfId="7427" xr:uid="{00000000-0005-0000-0000-0000FE1C0000}"/>
    <cellStyle name="Accent5 10 2 2" xfId="7428" xr:uid="{00000000-0005-0000-0000-0000FF1C0000}"/>
    <cellStyle name="Accent5 10 3" xfId="7429" xr:uid="{00000000-0005-0000-0000-0000001D0000}"/>
    <cellStyle name="Accent5 10 4" xfId="7430" xr:uid="{00000000-0005-0000-0000-0000011D0000}"/>
    <cellStyle name="Accent5 10 5" xfId="7431" xr:uid="{00000000-0005-0000-0000-0000021D0000}"/>
    <cellStyle name="Accent5 10 6" xfId="7432" xr:uid="{00000000-0005-0000-0000-0000031D0000}"/>
    <cellStyle name="Accent5 10 7" xfId="7433" xr:uid="{00000000-0005-0000-0000-0000041D0000}"/>
    <cellStyle name="Accent5 11" xfId="7434" xr:uid="{00000000-0005-0000-0000-0000051D0000}"/>
    <cellStyle name="Accent5 11 2" xfId="7435" xr:uid="{00000000-0005-0000-0000-0000061D0000}"/>
    <cellStyle name="Accent5 11 2 2" xfId="7436" xr:uid="{00000000-0005-0000-0000-0000071D0000}"/>
    <cellStyle name="Accent5 11 3" xfId="7437" xr:uid="{00000000-0005-0000-0000-0000081D0000}"/>
    <cellStyle name="Accent5 11 4" xfId="7438" xr:uid="{00000000-0005-0000-0000-0000091D0000}"/>
    <cellStyle name="Accent5 11 5" xfId="7439" xr:uid="{00000000-0005-0000-0000-00000A1D0000}"/>
    <cellStyle name="Accent5 11 6" xfId="7440" xr:uid="{00000000-0005-0000-0000-00000B1D0000}"/>
    <cellStyle name="Accent5 11 7" xfId="7441" xr:uid="{00000000-0005-0000-0000-00000C1D0000}"/>
    <cellStyle name="Accent5 12" xfId="7442" xr:uid="{00000000-0005-0000-0000-00000D1D0000}"/>
    <cellStyle name="Accent5 12 2" xfId="7443" xr:uid="{00000000-0005-0000-0000-00000E1D0000}"/>
    <cellStyle name="Accent5 12 2 2" xfId="7444" xr:uid="{00000000-0005-0000-0000-00000F1D0000}"/>
    <cellStyle name="Accent5 12 3" xfId="7445" xr:uid="{00000000-0005-0000-0000-0000101D0000}"/>
    <cellStyle name="Accent5 12 4" xfId="7446" xr:uid="{00000000-0005-0000-0000-0000111D0000}"/>
    <cellStyle name="Accent5 12 5" xfId="7447" xr:uid="{00000000-0005-0000-0000-0000121D0000}"/>
    <cellStyle name="Accent5 12 6" xfId="7448" xr:uid="{00000000-0005-0000-0000-0000131D0000}"/>
    <cellStyle name="Accent5 12 7" xfId="7449" xr:uid="{00000000-0005-0000-0000-0000141D0000}"/>
    <cellStyle name="Accent5 13" xfId="7450" xr:uid="{00000000-0005-0000-0000-0000151D0000}"/>
    <cellStyle name="Accent5 13 2" xfId="7451" xr:uid="{00000000-0005-0000-0000-0000161D0000}"/>
    <cellStyle name="Accent5 13 2 2" xfId="7452" xr:uid="{00000000-0005-0000-0000-0000171D0000}"/>
    <cellStyle name="Accent5 13 3" xfId="7453" xr:uid="{00000000-0005-0000-0000-0000181D0000}"/>
    <cellStyle name="Accent5 13 4" xfId="7454" xr:uid="{00000000-0005-0000-0000-0000191D0000}"/>
    <cellStyle name="Accent5 13 5" xfId="7455" xr:uid="{00000000-0005-0000-0000-00001A1D0000}"/>
    <cellStyle name="Accent5 13 6" xfId="7456" xr:uid="{00000000-0005-0000-0000-00001B1D0000}"/>
    <cellStyle name="Accent5 13 7" xfId="7457" xr:uid="{00000000-0005-0000-0000-00001C1D0000}"/>
    <cellStyle name="Accent5 14" xfId="7458" xr:uid="{00000000-0005-0000-0000-00001D1D0000}"/>
    <cellStyle name="Accent5 14 2" xfId="7459" xr:uid="{00000000-0005-0000-0000-00001E1D0000}"/>
    <cellStyle name="Accent5 14 2 2" xfId="7460" xr:uid="{00000000-0005-0000-0000-00001F1D0000}"/>
    <cellStyle name="Accent5 14 3" xfId="7461" xr:uid="{00000000-0005-0000-0000-0000201D0000}"/>
    <cellStyle name="Accent5 14 4" xfId="7462" xr:uid="{00000000-0005-0000-0000-0000211D0000}"/>
    <cellStyle name="Accent5 14 5" xfId="7463" xr:uid="{00000000-0005-0000-0000-0000221D0000}"/>
    <cellStyle name="Accent5 14 6" xfId="7464" xr:uid="{00000000-0005-0000-0000-0000231D0000}"/>
    <cellStyle name="Accent5 14 7" xfId="7465" xr:uid="{00000000-0005-0000-0000-0000241D0000}"/>
    <cellStyle name="Accent5 15" xfId="7466" xr:uid="{00000000-0005-0000-0000-0000251D0000}"/>
    <cellStyle name="Accent5 15 2" xfId="7467" xr:uid="{00000000-0005-0000-0000-0000261D0000}"/>
    <cellStyle name="Accent5 15 2 2" xfId="7468" xr:uid="{00000000-0005-0000-0000-0000271D0000}"/>
    <cellStyle name="Accent5 15 3" xfId="7469" xr:uid="{00000000-0005-0000-0000-0000281D0000}"/>
    <cellStyle name="Accent5 15 4" xfId="7470" xr:uid="{00000000-0005-0000-0000-0000291D0000}"/>
    <cellStyle name="Accent5 15 5" xfId="7471" xr:uid="{00000000-0005-0000-0000-00002A1D0000}"/>
    <cellStyle name="Accent5 15 6" xfId="7472" xr:uid="{00000000-0005-0000-0000-00002B1D0000}"/>
    <cellStyle name="Accent5 15 7" xfId="7473" xr:uid="{00000000-0005-0000-0000-00002C1D0000}"/>
    <cellStyle name="Accent5 16" xfId="7474" xr:uid="{00000000-0005-0000-0000-00002D1D0000}"/>
    <cellStyle name="Accent5 16 2" xfId="7475" xr:uid="{00000000-0005-0000-0000-00002E1D0000}"/>
    <cellStyle name="Accent5 16 2 2" xfId="7476" xr:uid="{00000000-0005-0000-0000-00002F1D0000}"/>
    <cellStyle name="Accent5 16 3" xfId="7477" xr:uid="{00000000-0005-0000-0000-0000301D0000}"/>
    <cellStyle name="Accent5 16 4" xfId="7478" xr:uid="{00000000-0005-0000-0000-0000311D0000}"/>
    <cellStyle name="Accent5 16 5" xfId="7479" xr:uid="{00000000-0005-0000-0000-0000321D0000}"/>
    <cellStyle name="Accent5 16 6" xfId="7480" xr:uid="{00000000-0005-0000-0000-0000331D0000}"/>
    <cellStyle name="Accent5 16 7" xfId="7481" xr:uid="{00000000-0005-0000-0000-0000341D0000}"/>
    <cellStyle name="Accent5 17" xfId="7482" xr:uid="{00000000-0005-0000-0000-0000351D0000}"/>
    <cellStyle name="Accent5 17 2" xfId="7483" xr:uid="{00000000-0005-0000-0000-0000361D0000}"/>
    <cellStyle name="Accent5 17 2 2" xfId="7484" xr:uid="{00000000-0005-0000-0000-0000371D0000}"/>
    <cellStyle name="Accent5 17 3" xfId="7485" xr:uid="{00000000-0005-0000-0000-0000381D0000}"/>
    <cellStyle name="Accent5 17 4" xfId="7486" xr:uid="{00000000-0005-0000-0000-0000391D0000}"/>
    <cellStyle name="Accent5 17 5" xfId="7487" xr:uid="{00000000-0005-0000-0000-00003A1D0000}"/>
    <cellStyle name="Accent5 17 6" xfId="7488" xr:uid="{00000000-0005-0000-0000-00003B1D0000}"/>
    <cellStyle name="Accent5 17 7" xfId="7489" xr:uid="{00000000-0005-0000-0000-00003C1D0000}"/>
    <cellStyle name="Accent5 18" xfId="7490" xr:uid="{00000000-0005-0000-0000-00003D1D0000}"/>
    <cellStyle name="Accent5 18 2" xfId="7491" xr:uid="{00000000-0005-0000-0000-00003E1D0000}"/>
    <cellStyle name="Accent5 18 2 2" xfId="7492" xr:uid="{00000000-0005-0000-0000-00003F1D0000}"/>
    <cellStyle name="Accent5 18 3" xfId="7493" xr:uid="{00000000-0005-0000-0000-0000401D0000}"/>
    <cellStyle name="Accent5 18 4" xfId="7494" xr:uid="{00000000-0005-0000-0000-0000411D0000}"/>
    <cellStyle name="Accent5 18 5" xfId="7495" xr:uid="{00000000-0005-0000-0000-0000421D0000}"/>
    <cellStyle name="Accent5 18 6" xfId="7496" xr:uid="{00000000-0005-0000-0000-0000431D0000}"/>
    <cellStyle name="Accent5 18 7" xfId="7497" xr:uid="{00000000-0005-0000-0000-0000441D0000}"/>
    <cellStyle name="Accent5 19" xfId="7498" xr:uid="{00000000-0005-0000-0000-0000451D0000}"/>
    <cellStyle name="Accent5 19 2" xfId="7499" xr:uid="{00000000-0005-0000-0000-0000461D0000}"/>
    <cellStyle name="Accent5 19 2 2" xfId="7500" xr:uid="{00000000-0005-0000-0000-0000471D0000}"/>
    <cellStyle name="Accent5 19 3" xfId="7501" xr:uid="{00000000-0005-0000-0000-0000481D0000}"/>
    <cellStyle name="Accent5 19 4" xfId="7502" xr:uid="{00000000-0005-0000-0000-0000491D0000}"/>
    <cellStyle name="Accent5 19 5" xfId="7503" xr:uid="{00000000-0005-0000-0000-00004A1D0000}"/>
    <cellStyle name="Accent5 19 6" xfId="7504" xr:uid="{00000000-0005-0000-0000-00004B1D0000}"/>
    <cellStyle name="Accent5 19 7" xfId="7505" xr:uid="{00000000-0005-0000-0000-00004C1D0000}"/>
    <cellStyle name="Accent5 2" xfId="7506" xr:uid="{00000000-0005-0000-0000-00004D1D0000}"/>
    <cellStyle name="Accent5 2 2" xfId="7507" xr:uid="{00000000-0005-0000-0000-00004E1D0000}"/>
    <cellStyle name="Accent5 2 2 2" xfId="7508" xr:uid="{00000000-0005-0000-0000-00004F1D0000}"/>
    <cellStyle name="Accent5 2 3" xfId="7509" xr:uid="{00000000-0005-0000-0000-0000501D0000}"/>
    <cellStyle name="Accent5 2 4" xfId="7510" xr:uid="{00000000-0005-0000-0000-0000511D0000}"/>
    <cellStyle name="Accent5 2 5" xfId="7511" xr:uid="{00000000-0005-0000-0000-0000521D0000}"/>
    <cellStyle name="Accent5 2 6" xfId="7512" xr:uid="{00000000-0005-0000-0000-0000531D0000}"/>
    <cellStyle name="Accent5 2 7" xfId="7513" xr:uid="{00000000-0005-0000-0000-0000541D0000}"/>
    <cellStyle name="Accent5 20" xfId="7514" xr:uid="{00000000-0005-0000-0000-0000551D0000}"/>
    <cellStyle name="Accent5 20 2" xfId="7515" xr:uid="{00000000-0005-0000-0000-0000561D0000}"/>
    <cellStyle name="Accent5 20 2 2" xfId="7516" xr:uid="{00000000-0005-0000-0000-0000571D0000}"/>
    <cellStyle name="Accent5 20 3" xfId="7517" xr:uid="{00000000-0005-0000-0000-0000581D0000}"/>
    <cellStyle name="Accent5 20 4" xfId="7518" xr:uid="{00000000-0005-0000-0000-0000591D0000}"/>
    <cellStyle name="Accent5 20 5" xfId="7519" xr:uid="{00000000-0005-0000-0000-00005A1D0000}"/>
    <cellStyle name="Accent5 20 6" xfId="7520" xr:uid="{00000000-0005-0000-0000-00005B1D0000}"/>
    <cellStyle name="Accent5 20 7" xfId="7521" xr:uid="{00000000-0005-0000-0000-00005C1D0000}"/>
    <cellStyle name="Accent5 21" xfId="7522" xr:uid="{00000000-0005-0000-0000-00005D1D0000}"/>
    <cellStyle name="Accent5 21 2" xfId="7523" xr:uid="{00000000-0005-0000-0000-00005E1D0000}"/>
    <cellStyle name="Accent5 21 2 2" xfId="7524" xr:uid="{00000000-0005-0000-0000-00005F1D0000}"/>
    <cellStyle name="Accent5 21 3" xfId="7525" xr:uid="{00000000-0005-0000-0000-0000601D0000}"/>
    <cellStyle name="Accent5 21 4" xfId="7526" xr:uid="{00000000-0005-0000-0000-0000611D0000}"/>
    <cellStyle name="Accent5 21 5" xfId="7527" xr:uid="{00000000-0005-0000-0000-0000621D0000}"/>
    <cellStyle name="Accent5 21 6" xfId="7528" xr:uid="{00000000-0005-0000-0000-0000631D0000}"/>
    <cellStyle name="Accent5 21 7" xfId="7529" xr:uid="{00000000-0005-0000-0000-0000641D0000}"/>
    <cellStyle name="Accent5 22" xfId="7530" xr:uid="{00000000-0005-0000-0000-0000651D0000}"/>
    <cellStyle name="Accent5 22 2" xfId="7531" xr:uid="{00000000-0005-0000-0000-0000661D0000}"/>
    <cellStyle name="Accent5 22 2 2" xfId="7532" xr:uid="{00000000-0005-0000-0000-0000671D0000}"/>
    <cellStyle name="Accent5 22 3" xfId="7533" xr:uid="{00000000-0005-0000-0000-0000681D0000}"/>
    <cellStyle name="Accent5 22 4" xfId="7534" xr:uid="{00000000-0005-0000-0000-0000691D0000}"/>
    <cellStyle name="Accent5 22 5" xfId="7535" xr:uid="{00000000-0005-0000-0000-00006A1D0000}"/>
    <cellStyle name="Accent5 22 6" xfId="7536" xr:uid="{00000000-0005-0000-0000-00006B1D0000}"/>
    <cellStyle name="Accent5 22 7" xfId="7537" xr:uid="{00000000-0005-0000-0000-00006C1D0000}"/>
    <cellStyle name="Accent5 23" xfId="7538" xr:uid="{00000000-0005-0000-0000-00006D1D0000}"/>
    <cellStyle name="Accent5 23 2" xfId="7539" xr:uid="{00000000-0005-0000-0000-00006E1D0000}"/>
    <cellStyle name="Accent5 23 2 2" xfId="7540" xr:uid="{00000000-0005-0000-0000-00006F1D0000}"/>
    <cellStyle name="Accent5 23 3" xfId="7541" xr:uid="{00000000-0005-0000-0000-0000701D0000}"/>
    <cellStyle name="Accent5 23 4" xfId="7542" xr:uid="{00000000-0005-0000-0000-0000711D0000}"/>
    <cellStyle name="Accent5 23 5" xfId="7543" xr:uid="{00000000-0005-0000-0000-0000721D0000}"/>
    <cellStyle name="Accent5 23 6" xfId="7544" xr:uid="{00000000-0005-0000-0000-0000731D0000}"/>
    <cellStyle name="Accent5 23 7" xfId="7545" xr:uid="{00000000-0005-0000-0000-0000741D0000}"/>
    <cellStyle name="Accent5 24" xfId="7546" xr:uid="{00000000-0005-0000-0000-0000751D0000}"/>
    <cellStyle name="Accent5 24 2" xfId="7547" xr:uid="{00000000-0005-0000-0000-0000761D0000}"/>
    <cellStyle name="Accent5 24 2 2" xfId="7548" xr:uid="{00000000-0005-0000-0000-0000771D0000}"/>
    <cellStyle name="Accent5 24 3" xfId="7549" xr:uid="{00000000-0005-0000-0000-0000781D0000}"/>
    <cellStyle name="Accent5 24 4" xfId="7550" xr:uid="{00000000-0005-0000-0000-0000791D0000}"/>
    <cellStyle name="Accent5 24 5" xfId="7551" xr:uid="{00000000-0005-0000-0000-00007A1D0000}"/>
    <cellStyle name="Accent5 24 6" xfId="7552" xr:uid="{00000000-0005-0000-0000-00007B1D0000}"/>
    <cellStyle name="Accent5 24 7" xfId="7553" xr:uid="{00000000-0005-0000-0000-00007C1D0000}"/>
    <cellStyle name="Accent5 25" xfId="7554" xr:uid="{00000000-0005-0000-0000-00007D1D0000}"/>
    <cellStyle name="Accent5 25 2" xfId="7555" xr:uid="{00000000-0005-0000-0000-00007E1D0000}"/>
    <cellStyle name="Accent5 25 2 2" xfId="7556" xr:uid="{00000000-0005-0000-0000-00007F1D0000}"/>
    <cellStyle name="Accent5 25 3" xfId="7557" xr:uid="{00000000-0005-0000-0000-0000801D0000}"/>
    <cellStyle name="Accent5 25 4" xfId="7558" xr:uid="{00000000-0005-0000-0000-0000811D0000}"/>
    <cellStyle name="Accent5 25 5" xfId="7559" xr:uid="{00000000-0005-0000-0000-0000821D0000}"/>
    <cellStyle name="Accent5 25 6" xfId="7560" xr:uid="{00000000-0005-0000-0000-0000831D0000}"/>
    <cellStyle name="Accent5 25 7" xfId="7561" xr:uid="{00000000-0005-0000-0000-0000841D0000}"/>
    <cellStyle name="Accent5 26" xfId="7562" xr:uid="{00000000-0005-0000-0000-0000851D0000}"/>
    <cellStyle name="Accent5 26 2" xfId="7563" xr:uid="{00000000-0005-0000-0000-0000861D0000}"/>
    <cellStyle name="Accent5 26 2 2" xfId="7564" xr:uid="{00000000-0005-0000-0000-0000871D0000}"/>
    <cellStyle name="Accent5 26 3" xfId="7565" xr:uid="{00000000-0005-0000-0000-0000881D0000}"/>
    <cellStyle name="Accent5 26 4" xfId="7566" xr:uid="{00000000-0005-0000-0000-0000891D0000}"/>
    <cellStyle name="Accent5 26 5" xfId="7567" xr:uid="{00000000-0005-0000-0000-00008A1D0000}"/>
    <cellStyle name="Accent5 26 6" xfId="7568" xr:uid="{00000000-0005-0000-0000-00008B1D0000}"/>
    <cellStyle name="Accent5 26 7" xfId="7569" xr:uid="{00000000-0005-0000-0000-00008C1D0000}"/>
    <cellStyle name="Accent5 27" xfId="7570" xr:uid="{00000000-0005-0000-0000-00008D1D0000}"/>
    <cellStyle name="Accent5 27 2" xfId="7571" xr:uid="{00000000-0005-0000-0000-00008E1D0000}"/>
    <cellStyle name="Accent5 27 2 2" xfId="7572" xr:uid="{00000000-0005-0000-0000-00008F1D0000}"/>
    <cellStyle name="Accent5 27 3" xfId="7573" xr:uid="{00000000-0005-0000-0000-0000901D0000}"/>
    <cellStyle name="Accent5 27 4" xfId="7574" xr:uid="{00000000-0005-0000-0000-0000911D0000}"/>
    <cellStyle name="Accent5 27 5" xfId="7575" xr:uid="{00000000-0005-0000-0000-0000921D0000}"/>
    <cellStyle name="Accent5 27 6" xfId="7576" xr:uid="{00000000-0005-0000-0000-0000931D0000}"/>
    <cellStyle name="Accent5 27 7" xfId="7577" xr:uid="{00000000-0005-0000-0000-0000941D0000}"/>
    <cellStyle name="Accent5 28" xfId="7578" xr:uid="{00000000-0005-0000-0000-0000951D0000}"/>
    <cellStyle name="Accent5 28 2" xfId="7579" xr:uid="{00000000-0005-0000-0000-0000961D0000}"/>
    <cellStyle name="Accent5 28 2 2" xfId="7580" xr:uid="{00000000-0005-0000-0000-0000971D0000}"/>
    <cellStyle name="Accent5 28 3" xfId="7581" xr:uid="{00000000-0005-0000-0000-0000981D0000}"/>
    <cellStyle name="Accent5 28 4" xfId="7582" xr:uid="{00000000-0005-0000-0000-0000991D0000}"/>
    <cellStyle name="Accent5 28 5" xfId="7583" xr:uid="{00000000-0005-0000-0000-00009A1D0000}"/>
    <cellStyle name="Accent5 28 6" xfId="7584" xr:uid="{00000000-0005-0000-0000-00009B1D0000}"/>
    <cellStyle name="Accent5 28 7" xfId="7585" xr:uid="{00000000-0005-0000-0000-00009C1D0000}"/>
    <cellStyle name="Accent5 29" xfId="7586" xr:uid="{00000000-0005-0000-0000-00009D1D0000}"/>
    <cellStyle name="Accent5 29 2" xfId="7587" xr:uid="{00000000-0005-0000-0000-00009E1D0000}"/>
    <cellStyle name="Accent5 29 2 2" xfId="7588" xr:uid="{00000000-0005-0000-0000-00009F1D0000}"/>
    <cellStyle name="Accent5 29 3" xfId="7589" xr:uid="{00000000-0005-0000-0000-0000A01D0000}"/>
    <cellStyle name="Accent5 29 4" xfId="7590" xr:uid="{00000000-0005-0000-0000-0000A11D0000}"/>
    <cellStyle name="Accent5 29 5" xfId="7591" xr:uid="{00000000-0005-0000-0000-0000A21D0000}"/>
    <cellStyle name="Accent5 29 6" xfId="7592" xr:uid="{00000000-0005-0000-0000-0000A31D0000}"/>
    <cellStyle name="Accent5 29 7" xfId="7593" xr:uid="{00000000-0005-0000-0000-0000A41D0000}"/>
    <cellStyle name="Accent5 3" xfId="7594" xr:uid="{00000000-0005-0000-0000-0000A51D0000}"/>
    <cellStyle name="Accent5 3 2" xfId="7595" xr:uid="{00000000-0005-0000-0000-0000A61D0000}"/>
    <cellStyle name="Accent5 3 2 2" xfId="7596" xr:uid="{00000000-0005-0000-0000-0000A71D0000}"/>
    <cellStyle name="Accent5 3 3" xfId="7597" xr:uid="{00000000-0005-0000-0000-0000A81D0000}"/>
    <cellStyle name="Accent5 3 4" xfId="7598" xr:uid="{00000000-0005-0000-0000-0000A91D0000}"/>
    <cellStyle name="Accent5 3 5" xfId="7599" xr:uid="{00000000-0005-0000-0000-0000AA1D0000}"/>
    <cellStyle name="Accent5 3 6" xfId="7600" xr:uid="{00000000-0005-0000-0000-0000AB1D0000}"/>
    <cellStyle name="Accent5 3 7" xfId="7601" xr:uid="{00000000-0005-0000-0000-0000AC1D0000}"/>
    <cellStyle name="Accent5 30" xfId="7602" xr:uid="{00000000-0005-0000-0000-0000AD1D0000}"/>
    <cellStyle name="Accent5 30 2" xfId="7603" xr:uid="{00000000-0005-0000-0000-0000AE1D0000}"/>
    <cellStyle name="Accent5 30 2 2" xfId="7604" xr:uid="{00000000-0005-0000-0000-0000AF1D0000}"/>
    <cellStyle name="Accent5 30 3" xfId="7605" xr:uid="{00000000-0005-0000-0000-0000B01D0000}"/>
    <cellStyle name="Accent5 30 4" xfId="7606" xr:uid="{00000000-0005-0000-0000-0000B11D0000}"/>
    <cellStyle name="Accent5 30 5" xfId="7607" xr:uid="{00000000-0005-0000-0000-0000B21D0000}"/>
    <cellStyle name="Accent5 30 6" xfId="7608" xr:uid="{00000000-0005-0000-0000-0000B31D0000}"/>
    <cellStyle name="Accent5 30 7" xfId="7609" xr:uid="{00000000-0005-0000-0000-0000B41D0000}"/>
    <cellStyle name="Accent5 31" xfId="7610" xr:uid="{00000000-0005-0000-0000-0000B51D0000}"/>
    <cellStyle name="Accent5 31 2" xfId="7611" xr:uid="{00000000-0005-0000-0000-0000B61D0000}"/>
    <cellStyle name="Accent5 31 2 2" xfId="7612" xr:uid="{00000000-0005-0000-0000-0000B71D0000}"/>
    <cellStyle name="Accent5 31 3" xfId="7613" xr:uid="{00000000-0005-0000-0000-0000B81D0000}"/>
    <cellStyle name="Accent5 31 4" xfId="7614" xr:uid="{00000000-0005-0000-0000-0000B91D0000}"/>
    <cellStyle name="Accent5 31 5" xfId="7615" xr:uid="{00000000-0005-0000-0000-0000BA1D0000}"/>
    <cellStyle name="Accent5 31 6" xfId="7616" xr:uid="{00000000-0005-0000-0000-0000BB1D0000}"/>
    <cellStyle name="Accent5 31 7" xfId="7617" xr:uid="{00000000-0005-0000-0000-0000BC1D0000}"/>
    <cellStyle name="Accent5 32" xfId="7618" xr:uid="{00000000-0005-0000-0000-0000BD1D0000}"/>
    <cellStyle name="Accent5 32 2" xfId="7619" xr:uid="{00000000-0005-0000-0000-0000BE1D0000}"/>
    <cellStyle name="Accent5 32 2 2" xfId="7620" xr:uid="{00000000-0005-0000-0000-0000BF1D0000}"/>
    <cellStyle name="Accent5 32 3" xfId="7621" xr:uid="{00000000-0005-0000-0000-0000C01D0000}"/>
    <cellStyle name="Accent5 32 4" xfId="7622" xr:uid="{00000000-0005-0000-0000-0000C11D0000}"/>
    <cellStyle name="Accent5 32 5" xfId="7623" xr:uid="{00000000-0005-0000-0000-0000C21D0000}"/>
    <cellStyle name="Accent5 32 6" xfId="7624" xr:uid="{00000000-0005-0000-0000-0000C31D0000}"/>
    <cellStyle name="Accent5 32 7" xfId="7625" xr:uid="{00000000-0005-0000-0000-0000C41D0000}"/>
    <cellStyle name="Accent5 33" xfId="7626" xr:uid="{00000000-0005-0000-0000-0000C51D0000}"/>
    <cellStyle name="Accent5 33 2" xfId="7627" xr:uid="{00000000-0005-0000-0000-0000C61D0000}"/>
    <cellStyle name="Accent5 33 2 2" xfId="7628" xr:uid="{00000000-0005-0000-0000-0000C71D0000}"/>
    <cellStyle name="Accent5 33 3" xfId="7629" xr:uid="{00000000-0005-0000-0000-0000C81D0000}"/>
    <cellStyle name="Accent5 33 4" xfId="7630" xr:uid="{00000000-0005-0000-0000-0000C91D0000}"/>
    <cellStyle name="Accent5 33 5" xfId="7631" xr:uid="{00000000-0005-0000-0000-0000CA1D0000}"/>
    <cellStyle name="Accent5 33 6" xfId="7632" xr:uid="{00000000-0005-0000-0000-0000CB1D0000}"/>
    <cellStyle name="Accent5 33 7" xfId="7633" xr:uid="{00000000-0005-0000-0000-0000CC1D0000}"/>
    <cellStyle name="Accent5 34" xfId="7634" xr:uid="{00000000-0005-0000-0000-0000CD1D0000}"/>
    <cellStyle name="Accent5 34 2" xfId="7635" xr:uid="{00000000-0005-0000-0000-0000CE1D0000}"/>
    <cellStyle name="Accent5 34 2 2" xfId="7636" xr:uid="{00000000-0005-0000-0000-0000CF1D0000}"/>
    <cellStyle name="Accent5 34 3" xfId="7637" xr:uid="{00000000-0005-0000-0000-0000D01D0000}"/>
    <cellStyle name="Accent5 34 4" xfId="7638" xr:uid="{00000000-0005-0000-0000-0000D11D0000}"/>
    <cellStyle name="Accent5 34 5" xfId="7639" xr:uid="{00000000-0005-0000-0000-0000D21D0000}"/>
    <cellStyle name="Accent5 34 6" xfId="7640" xr:uid="{00000000-0005-0000-0000-0000D31D0000}"/>
    <cellStyle name="Accent5 34 7" xfId="7641" xr:uid="{00000000-0005-0000-0000-0000D41D0000}"/>
    <cellStyle name="Accent5 35" xfId="7642" xr:uid="{00000000-0005-0000-0000-0000D51D0000}"/>
    <cellStyle name="Accent5 35 2" xfId="7643" xr:uid="{00000000-0005-0000-0000-0000D61D0000}"/>
    <cellStyle name="Accent5 35 2 2" xfId="7644" xr:uid="{00000000-0005-0000-0000-0000D71D0000}"/>
    <cellStyle name="Accent5 35 3" xfId="7645" xr:uid="{00000000-0005-0000-0000-0000D81D0000}"/>
    <cellStyle name="Accent5 35 4" xfId="7646" xr:uid="{00000000-0005-0000-0000-0000D91D0000}"/>
    <cellStyle name="Accent5 35 5" xfId="7647" xr:uid="{00000000-0005-0000-0000-0000DA1D0000}"/>
    <cellStyle name="Accent5 35 6" xfId="7648" xr:uid="{00000000-0005-0000-0000-0000DB1D0000}"/>
    <cellStyle name="Accent5 35 7" xfId="7649" xr:uid="{00000000-0005-0000-0000-0000DC1D0000}"/>
    <cellStyle name="Accent5 36" xfId="7650" xr:uid="{00000000-0005-0000-0000-0000DD1D0000}"/>
    <cellStyle name="Accent5 36 2" xfId="7651" xr:uid="{00000000-0005-0000-0000-0000DE1D0000}"/>
    <cellStyle name="Accent5 36 2 2" xfId="7652" xr:uid="{00000000-0005-0000-0000-0000DF1D0000}"/>
    <cellStyle name="Accent5 36 3" xfId="7653" xr:uid="{00000000-0005-0000-0000-0000E01D0000}"/>
    <cellStyle name="Accent5 36 4" xfId="7654" xr:uid="{00000000-0005-0000-0000-0000E11D0000}"/>
    <cellStyle name="Accent5 36 5" xfId="7655" xr:uid="{00000000-0005-0000-0000-0000E21D0000}"/>
    <cellStyle name="Accent5 36 6" xfId="7656" xr:uid="{00000000-0005-0000-0000-0000E31D0000}"/>
    <cellStyle name="Accent5 36 7" xfId="7657" xr:uid="{00000000-0005-0000-0000-0000E41D0000}"/>
    <cellStyle name="Accent5 37" xfId="7658" xr:uid="{00000000-0005-0000-0000-0000E51D0000}"/>
    <cellStyle name="Accent5 37 2" xfId="7659" xr:uid="{00000000-0005-0000-0000-0000E61D0000}"/>
    <cellStyle name="Accent5 37 3" xfId="7660" xr:uid="{00000000-0005-0000-0000-0000E71D0000}"/>
    <cellStyle name="Accent5 38" xfId="7661" xr:uid="{00000000-0005-0000-0000-0000E81D0000}"/>
    <cellStyle name="Accent5 39" xfId="7662" xr:uid="{00000000-0005-0000-0000-0000E91D0000}"/>
    <cellStyle name="Accent5 4" xfId="7663" xr:uid="{00000000-0005-0000-0000-0000EA1D0000}"/>
    <cellStyle name="Accent5 4 2" xfId="7664" xr:uid="{00000000-0005-0000-0000-0000EB1D0000}"/>
    <cellStyle name="Accent5 4 2 2" xfId="7665" xr:uid="{00000000-0005-0000-0000-0000EC1D0000}"/>
    <cellStyle name="Accent5 4 3" xfId="7666" xr:uid="{00000000-0005-0000-0000-0000ED1D0000}"/>
    <cellStyle name="Accent5 4 4" xfId="7667" xr:uid="{00000000-0005-0000-0000-0000EE1D0000}"/>
    <cellStyle name="Accent5 4 5" xfId="7668" xr:uid="{00000000-0005-0000-0000-0000EF1D0000}"/>
    <cellStyle name="Accent5 4 6" xfId="7669" xr:uid="{00000000-0005-0000-0000-0000F01D0000}"/>
    <cellStyle name="Accent5 4 7" xfId="7670" xr:uid="{00000000-0005-0000-0000-0000F11D0000}"/>
    <cellStyle name="Accent5 40" xfId="7671" xr:uid="{00000000-0005-0000-0000-0000F21D0000}"/>
    <cellStyle name="Accent5 41" xfId="7672" xr:uid="{00000000-0005-0000-0000-0000F31D0000}"/>
    <cellStyle name="Accent5 42" xfId="7673" xr:uid="{00000000-0005-0000-0000-0000F41D0000}"/>
    <cellStyle name="Accent5 43" xfId="7674" xr:uid="{00000000-0005-0000-0000-0000F51D0000}"/>
    <cellStyle name="Accent5 44" xfId="7675" xr:uid="{00000000-0005-0000-0000-0000F61D0000}"/>
    <cellStyle name="Accent5 45" xfId="7676" xr:uid="{00000000-0005-0000-0000-0000F71D0000}"/>
    <cellStyle name="Accent5 46" xfId="7677" xr:uid="{00000000-0005-0000-0000-0000F81D0000}"/>
    <cellStyle name="Accent5 47" xfId="7678" xr:uid="{00000000-0005-0000-0000-0000F91D0000}"/>
    <cellStyle name="Accent5 48" xfId="7679" xr:uid="{00000000-0005-0000-0000-0000FA1D0000}"/>
    <cellStyle name="Accent5 49" xfId="7680" xr:uid="{00000000-0005-0000-0000-0000FB1D0000}"/>
    <cellStyle name="Accent5 5" xfId="7681" xr:uid="{00000000-0005-0000-0000-0000FC1D0000}"/>
    <cellStyle name="Accent5 5 2" xfId="7682" xr:uid="{00000000-0005-0000-0000-0000FD1D0000}"/>
    <cellStyle name="Accent5 5 2 2" xfId="7683" xr:uid="{00000000-0005-0000-0000-0000FE1D0000}"/>
    <cellStyle name="Accent5 5 3" xfId="7684" xr:uid="{00000000-0005-0000-0000-0000FF1D0000}"/>
    <cellStyle name="Accent5 5 4" xfId="7685" xr:uid="{00000000-0005-0000-0000-0000001E0000}"/>
    <cellStyle name="Accent5 5 5" xfId="7686" xr:uid="{00000000-0005-0000-0000-0000011E0000}"/>
    <cellStyle name="Accent5 5 6" xfId="7687" xr:uid="{00000000-0005-0000-0000-0000021E0000}"/>
    <cellStyle name="Accent5 5 7" xfId="7688" xr:uid="{00000000-0005-0000-0000-0000031E0000}"/>
    <cellStyle name="Accent5 50" xfId="7689" xr:uid="{00000000-0005-0000-0000-0000041E0000}"/>
    <cellStyle name="Accent5 51" xfId="7690" xr:uid="{00000000-0005-0000-0000-0000051E0000}"/>
    <cellStyle name="Accent5 52" xfId="7691" xr:uid="{00000000-0005-0000-0000-0000061E0000}"/>
    <cellStyle name="Accent5 53" xfId="7692" xr:uid="{00000000-0005-0000-0000-0000071E0000}"/>
    <cellStyle name="Accent5 54" xfId="7693" xr:uid="{00000000-0005-0000-0000-0000081E0000}"/>
    <cellStyle name="Accent5 55" xfId="7694" xr:uid="{00000000-0005-0000-0000-0000091E0000}"/>
    <cellStyle name="Accent5 56" xfId="7695" xr:uid="{00000000-0005-0000-0000-00000A1E0000}"/>
    <cellStyle name="Accent5 57" xfId="7696" xr:uid="{00000000-0005-0000-0000-00000B1E0000}"/>
    <cellStyle name="Accent5 58" xfId="7697" xr:uid="{00000000-0005-0000-0000-00000C1E0000}"/>
    <cellStyle name="Accent5 59" xfId="7698" xr:uid="{00000000-0005-0000-0000-00000D1E0000}"/>
    <cellStyle name="Accent5 6" xfId="7699" xr:uid="{00000000-0005-0000-0000-00000E1E0000}"/>
    <cellStyle name="Accent5 6 2" xfId="7700" xr:uid="{00000000-0005-0000-0000-00000F1E0000}"/>
    <cellStyle name="Accent5 6 2 2" xfId="7701" xr:uid="{00000000-0005-0000-0000-0000101E0000}"/>
    <cellStyle name="Accent5 6 3" xfId="7702" xr:uid="{00000000-0005-0000-0000-0000111E0000}"/>
    <cellStyle name="Accent5 6 4" xfId="7703" xr:uid="{00000000-0005-0000-0000-0000121E0000}"/>
    <cellStyle name="Accent5 6 5" xfId="7704" xr:uid="{00000000-0005-0000-0000-0000131E0000}"/>
    <cellStyle name="Accent5 6 6" xfId="7705" xr:uid="{00000000-0005-0000-0000-0000141E0000}"/>
    <cellStyle name="Accent5 6 7" xfId="7706" xr:uid="{00000000-0005-0000-0000-0000151E0000}"/>
    <cellStyle name="Accent5 60" xfId="7707" xr:uid="{00000000-0005-0000-0000-0000161E0000}"/>
    <cellStyle name="Accent5 7" xfId="7708" xr:uid="{00000000-0005-0000-0000-0000171E0000}"/>
    <cellStyle name="Accent5 7 2" xfId="7709" xr:uid="{00000000-0005-0000-0000-0000181E0000}"/>
    <cellStyle name="Accent5 7 2 2" xfId="7710" xr:uid="{00000000-0005-0000-0000-0000191E0000}"/>
    <cellStyle name="Accent5 7 3" xfId="7711" xr:uid="{00000000-0005-0000-0000-00001A1E0000}"/>
    <cellStyle name="Accent5 7 4" xfId="7712" xr:uid="{00000000-0005-0000-0000-00001B1E0000}"/>
    <cellStyle name="Accent5 7 5" xfId="7713" xr:uid="{00000000-0005-0000-0000-00001C1E0000}"/>
    <cellStyle name="Accent5 7 6" xfId="7714" xr:uid="{00000000-0005-0000-0000-00001D1E0000}"/>
    <cellStyle name="Accent5 7 7" xfId="7715" xr:uid="{00000000-0005-0000-0000-00001E1E0000}"/>
    <cellStyle name="Accent5 8" xfId="7716" xr:uid="{00000000-0005-0000-0000-00001F1E0000}"/>
    <cellStyle name="Accent5 8 2" xfId="7717" xr:uid="{00000000-0005-0000-0000-0000201E0000}"/>
    <cellStyle name="Accent5 8 2 2" xfId="7718" xr:uid="{00000000-0005-0000-0000-0000211E0000}"/>
    <cellStyle name="Accent5 8 3" xfId="7719" xr:uid="{00000000-0005-0000-0000-0000221E0000}"/>
    <cellStyle name="Accent5 8 4" xfId="7720" xr:uid="{00000000-0005-0000-0000-0000231E0000}"/>
    <cellStyle name="Accent5 8 5" xfId="7721" xr:uid="{00000000-0005-0000-0000-0000241E0000}"/>
    <cellStyle name="Accent5 8 6" xfId="7722" xr:uid="{00000000-0005-0000-0000-0000251E0000}"/>
    <cellStyle name="Accent5 8 7" xfId="7723" xr:uid="{00000000-0005-0000-0000-0000261E0000}"/>
    <cellStyle name="Accent5 9" xfId="7724" xr:uid="{00000000-0005-0000-0000-0000271E0000}"/>
    <cellStyle name="Accent5 9 2" xfId="7725" xr:uid="{00000000-0005-0000-0000-0000281E0000}"/>
    <cellStyle name="Accent5 9 2 2" xfId="7726" xr:uid="{00000000-0005-0000-0000-0000291E0000}"/>
    <cellStyle name="Accent5 9 3" xfId="7727" xr:uid="{00000000-0005-0000-0000-00002A1E0000}"/>
    <cellStyle name="Accent5 9 4" xfId="7728" xr:uid="{00000000-0005-0000-0000-00002B1E0000}"/>
    <cellStyle name="Accent5 9 5" xfId="7729" xr:uid="{00000000-0005-0000-0000-00002C1E0000}"/>
    <cellStyle name="Accent5 9 6" xfId="7730" xr:uid="{00000000-0005-0000-0000-00002D1E0000}"/>
    <cellStyle name="Accent5 9 7" xfId="7731" xr:uid="{00000000-0005-0000-0000-00002E1E0000}"/>
    <cellStyle name="Accent6 10" xfId="7732" xr:uid="{00000000-0005-0000-0000-00002F1E0000}"/>
    <cellStyle name="Accent6 10 2" xfId="7733" xr:uid="{00000000-0005-0000-0000-0000301E0000}"/>
    <cellStyle name="Accent6 10 2 2" xfId="7734" xr:uid="{00000000-0005-0000-0000-0000311E0000}"/>
    <cellStyle name="Accent6 10 3" xfId="7735" xr:uid="{00000000-0005-0000-0000-0000321E0000}"/>
    <cellStyle name="Accent6 10 4" xfId="7736" xr:uid="{00000000-0005-0000-0000-0000331E0000}"/>
    <cellStyle name="Accent6 10 5" xfId="7737" xr:uid="{00000000-0005-0000-0000-0000341E0000}"/>
    <cellStyle name="Accent6 10 6" xfId="7738" xr:uid="{00000000-0005-0000-0000-0000351E0000}"/>
    <cellStyle name="Accent6 10 7" xfId="7739" xr:uid="{00000000-0005-0000-0000-0000361E0000}"/>
    <cellStyle name="Accent6 11" xfId="7740" xr:uid="{00000000-0005-0000-0000-0000371E0000}"/>
    <cellStyle name="Accent6 11 2" xfId="7741" xr:uid="{00000000-0005-0000-0000-0000381E0000}"/>
    <cellStyle name="Accent6 11 2 2" xfId="7742" xr:uid="{00000000-0005-0000-0000-0000391E0000}"/>
    <cellStyle name="Accent6 11 3" xfId="7743" xr:uid="{00000000-0005-0000-0000-00003A1E0000}"/>
    <cellStyle name="Accent6 11 4" xfId="7744" xr:uid="{00000000-0005-0000-0000-00003B1E0000}"/>
    <cellStyle name="Accent6 11 5" xfId="7745" xr:uid="{00000000-0005-0000-0000-00003C1E0000}"/>
    <cellStyle name="Accent6 11 6" xfId="7746" xr:uid="{00000000-0005-0000-0000-00003D1E0000}"/>
    <cellStyle name="Accent6 11 7" xfId="7747" xr:uid="{00000000-0005-0000-0000-00003E1E0000}"/>
    <cellStyle name="Accent6 12" xfId="7748" xr:uid="{00000000-0005-0000-0000-00003F1E0000}"/>
    <cellStyle name="Accent6 12 2" xfId="7749" xr:uid="{00000000-0005-0000-0000-0000401E0000}"/>
    <cellStyle name="Accent6 12 2 2" xfId="7750" xr:uid="{00000000-0005-0000-0000-0000411E0000}"/>
    <cellStyle name="Accent6 12 3" xfId="7751" xr:uid="{00000000-0005-0000-0000-0000421E0000}"/>
    <cellStyle name="Accent6 12 4" xfId="7752" xr:uid="{00000000-0005-0000-0000-0000431E0000}"/>
    <cellStyle name="Accent6 12 5" xfId="7753" xr:uid="{00000000-0005-0000-0000-0000441E0000}"/>
    <cellStyle name="Accent6 12 6" xfId="7754" xr:uid="{00000000-0005-0000-0000-0000451E0000}"/>
    <cellStyle name="Accent6 12 7" xfId="7755" xr:uid="{00000000-0005-0000-0000-0000461E0000}"/>
    <cellStyle name="Accent6 13" xfId="7756" xr:uid="{00000000-0005-0000-0000-0000471E0000}"/>
    <cellStyle name="Accent6 13 2" xfId="7757" xr:uid="{00000000-0005-0000-0000-0000481E0000}"/>
    <cellStyle name="Accent6 13 2 2" xfId="7758" xr:uid="{00000000-0005-0000-0000-0000491E0000}"/>
    <cellStyle name="Accent6 13 3" xfId="7759" xr:uid="{00000000-0005-0000-0000-00004A1E0000}"/>
    <cellStyle name="Accent6 13 4" xfId="7760" xr:uid="{00000000-0005-0000-0000-00004B1E0000}"/>
    <cellStyle name="Accent6 13 5" xfId="7761" xr:uid="{00000000-0005-0000-0000-00004C1E0000}"/>
    <cellStyle name="Accent6 13 6" xfId="7762" xr:uid="{00000000-0005-0000-0000-00004D1E0000}"/>
    <cellStyle name="Accent6 13 7" xfId="7763" xr:uid="{00000000-0005-0000-0000-00004E1E0000}"/>
    <cellStyle name="Accent6 14" xfId="7764" xr:uid="{00000000-0005-0000-0000-00004F1E0000}"/>
    <cellStyle name="Accent6 14 2" xfId="7765" xr:uid="{00000000-0005-0000-0000-0000501E0000}"/>
    <cellStyle name="Accent6 14 2 2" xfId="7766" xr:uid="{00000000-0005-0000-0000-0000511E0000}"/>
    <cellStyle name="Accent6 14 3" xfId="7767" xr:uid="{00000000-0005-0000-0000-0000521E0000}"/>
    <cellStyle name="Accent6 14 4" xfId="7768" xr:uid="{00000000-0005-0000-0000-0000531E0000}"/>
    <cellStyle name="Accent6 14 5" xfId="7769" xr:uid="{00000000-0005-0000-0000-0000541E0000}"/>
    <cellStyle name="Accent6 14 6" xfId="7770" xr:uid="{00000000-0005-0000-0000-0000551E0000}"/>
    <cellStyle name="Accent6 14 7" xfId="7771" xr:uid="{00000000-0005-0000-0000-0000561E0000}"/>
    <cellStyle name="Accent6 15" xfId="7772" xr:uid="{00000000-0005-0000-0000-0000571E0000}"/>
    <cellStyle name="Accent6 15 2" xfId="7773" xr:uid="{00000000-0005-0000-0000-0000581E0000}"/>
    <cellStyle name="Accent6 15 2 2" xfId="7774" xr:uid="{00000000-0005-0000-0000-0000591E0000}"/>
    <cellStyle name="Accent6 15 3" xfId="7775" xr:uid="{00000000-0005-0000-0000-00005A1E0000}"/>
    <cellStyle name="Accent6 15 4" xfId="7776" xr:uid="{00000000-0005-0000-0000-00005B1E0000}"/>
    <cellStyle name="Accent6 15 5" xfId="7777" xr:uid="{00000000-0005-0000-0000-00005C1E0000}"/>
    <cellStyle name="Accent6 15 6" xfId="7778" xr:uid="{00000000-0005-0000-0000-00005D1E0000}"/>
    <cellStyle name="Accent6 15 7" xfId="7779" xr:uid="{00000000-0005-0000-0000-00005E1E0000}"/>
    <cellStyle name="Accent6 16" xfId="7780" xr:uid="{00000000-0005-0000-0000-00005F1E0000}"/>
    <cellStyle name="Accent6 16 2" xfId="7781" xr:uid="{00000000-0005-0000-0000-0000601E0000}"/>
    <cellStyle name="Accent6 16 2 2" xfId="7782" xr:uid="{00000000-0005-0000-0000-0000611E0000}"/>
    <cellStyle name="Accent6 16 3" xfId="7783" xr:uid="{00000000-0005-0000-0000-0000621E0000}"/>
    <cellStyle name="Accent6 16 4" xfId="7784" xr:uid="{00000000-0005-0000-0000-0000631E0000}"/>
    <cellStyle name="Accent6 16 5" xfId="7785" xr:uid="{00000000-0005-0000-0000-0000641E0000}"/>
    <cellStyle name="Accent6 16 6" xfId="7786" xr:uid="{00000000-0005-0000-0000-0000651E0000}"/>
    <cellStyle name="Accent6 16 7" xfId="7787" xr:uid="{00000000-0005-0000-0000-0000661E0000}"/>
    <cellStyle name="Accent6 17" xfId="7788" xr:uid="{00000000-0005-0000-0000-0000671E0000}"/>
    <cellStyle name="Accent6 17 2" xfId="7789" xr:uid="{00000000-0005-0000-0000-0000681E0000}"/>
    <cellStyle name="Accent6 17 2 2" xfId="7790" xr:uid="{00000000-0005-0000-0000-0000691E0000}"/>
    <cellStyle name="Accent6 17 3" xfId="7791" xr:uid="{00000000-0005-0000-0000-00006A1E0000}"/>
    <cellStyle name="Accent6 17 4" xfId="7792" xr:uid="{00000000-0005-0000-0000-00006B1E0000}"/>
    <cellStyle name="Accent6 17 5" xfId="7793" xr:uid="{00000000-0005-0000-0000-00006C1E0000}"/>
    <cellStyle name="Accent6 17 6" xfId="7794" xr:uid="{00000000-0005-0000-0000-00006D1E0000}"/>
    <cellStyle name="Accent6 17 7" xfId="7795" xr:uid="{00000000-0005-0000-0000-00006E1E0000}"/>
    <cellStyle name="Accent6 18" xfId="7796" xr:uid="{00000000-0005-0000-0000-00006F1E0000}"/>
    <cellStyle name="Accent6 18 2" xfId="7797" xr:uid="{00000000-0005-0000-0000-0000701E0000}"/>
    <cellStyle name="Accent6 18 2 2" xfId="7798" xr:uid="{00000000-0005-0000-0000-0000711E0000}"/>
    <cellStyle name="Accent6 18 3" xfId="7799" xr:uid="{00000000-0005-0000-0000-0000721E0000}"/>
    <cellStyle name="Accent6 18 4" xfId="7800" xr:uid="{00000000-0005-0000-0000-0000731E0000}"/>
    <cellStyle name="Accent6 18 5" xfId="7801" xr:uid="{00000000-0005-0000-0000-0000741E0000}"/>
    <cellStyle name="Accent6 18 6" xfId="7802" xr:uid="{00000000-0005-0000-0000-0000751E0000}"/>
    <cellStyle name="Accent6 18 7" xfId="7803" xr:uid="{00000000-0005-0000-0000-0000761E0000}"/>
    <cellStyle name="Accent6 19" xfId="7804" xr:uid="{00000000-0005-0000-0000-0000771E0000}"/>
    <cellStyle name="Accent6 19 2" xfId="7805" xr:uid="{00000000-0005-0000-0000-0000781E0000}"/>
    <cellStyle name="Accent6 19 2 2" xfId="7806" xr:uid="{00000000-0005-0000-0000-0000791E0000}"/>
    <cellStyle name="Accent6 19 3" xfId="7807" xr:uid="{00000000-0005-0000-0000-00007A1E0000}"/>
    <cellStyle name="Accent6 19 4" xfId="7808" xr:uid="{00000000-0005-0000-0000-00007B1E0000}"/>
    <cellStyle name="Accent6 19 5" xfId="7809" xr:uid="{00000000-0005-0000-0000-00007C1E0000}"/>
    <cellStyle name="Accent6 19 6" xfId="7810" xr:uid="{00000000-0005-0000-0000-00007D1E0000}"/>
    <cellStyle name="Accent6 19 7" xfId="7811" xr:uid="{00000000-0005-0000-0000-00007E1E0000}"/>
    <cellStyle name="Accent6 2" xfId="7812" xr:uid="{00000000-0005-0000-0000-00007F1E0000}"/>
    <cellStyle name="Accent6 2 2" xfId="7813" xr:uid="{00000000-0005-0000-0000-0000801E0000}"/>
    <cellStyle name="Accent6 2 2 2" xfId="7814" xr:uid="{00000000-0005-0000-0000-0000811E0000}"/>
    <cellStyle name="Accent6 2 3" xfId="7815" xr:uid="{00000000-0005-0000-0000-0000821E0000}"/>
    <cellStyle name="Accent6 2 4" xfId="7816" xr:uid="{00000000-0005-0000-0000-0000831E0000}"/>
    <cellStyle name="Accent6 2 5" xfId="7817" xr:uid="{00000000-0005-0000-0000-0000841E0000}"/>
    <cellStyle name="Accent6 2 6" xfId="7818" xr:uid="{00000000-0005-0000-0000-0000851E0000}"/>
    <cellStyle name="Accent6 2 7" xfId="7819" xr:uid="{00000000-0005-0000-0000-0000861E0000}"/>
    <cellStyle name="Accent6 20" xfId="7820" xr:uid="{00000000-0005-0000-0000-0000871E0000}"/>
    <cellStyle name="Accent6 20 2" xfId="7821" xr:uid="{00000000-0005-0000-0000-0000881E0000}"/>
    <cellStyle name="Accent6 20 2 2" xfId="7822" xr:uid="{00000000-0005-0000-0000-0000891E0000}"/>
    <cellStyle name="Accent6 20 3" xfId="7823" xr:uid="{00000000-0005-0000-0000-00008A1E0000}"/>
    <cellStyle name="Accent6 20 4" xfId="7824" xr:uid="{00000000-0005-0000-0000-00008B1E0000}"/>
    <cellStyle name="Accent6 20 5" xfId="7825" xr:uid="{00000000-0005-0000-0000-00008C1E0000}"/>
    <cellStyle name="Accent6 20 6" xfId="7826" xr:uid="{00000000-0005-0000-0000-00008D1E0000}"/>
    <cellStyle name="Accent6 20 7" xfId="7827" xr:uid="{00000000-0005-0000-0000-00008E1E0000}"/>
    <cellStyle name="Accent6 21" xfId="7828" xr:uid="{00000000-0005-0000-0000-00008F1E0000}"/>
    <cellStyle name="Accent6 21 2" xfId="7829" xr:uid="{00000000-0005-0000-0000-0000901E0000}"/>
    <cellStyle name="Accent6 21 2 2" xfId="7830" xr:uid="{00000000-0005-0000-0000-0000911E0000}"/>
    <cellStyle name="Accent6 21 3" xfId="7831" xr:uid="{00000000-0005-0000-0000-0000921E0000}"/>
    <cellStyle name="Accent6 21 4" xfId="7832" xr:uid="{00000000-0005-0000-0000-0000931E0000}"/>
    <cellStyle name="Accent6 21 5" xfId="7833" xr:uid="{00000000-0005-0000-0000-0000941E0000}"/>
    <cellStyle name="Accent6 21 6" xfId="7834" xr:uid="{00000000-0005-0000-0000-0000951E0000}"/>
    <cellStyle name="Accent6 21 7" xfId="7835" xr:uid="{00000000-0005-0000-0000-0000961E0000}"/>
    <cellStyle name="Accent6 22" xfId="7836" xr:uid="{00000000-0005-0000-0000-0000971E0000}"/>
    <cellStyle name="Accent6 22 2" xfId="7837" xr:uid="{00000000-0005-0000-0000-0000981E0000}"/>
    <cellStyle name="Accent6 22 2 2" xfId="7838" xr:uid="{00000000-0005-0000-0000-0000991E0000}"/>
    <cellStyle name="Accent6 22 3" xfId="7839" xr:uid="{00000000-0005-0000-0000-00009A1E0000}"/>
    <cellStyle name="Accent6 22 4" xfId="7840" xr:uid="{00000000-0005-0000-0000-00009B1E0000}"/>
    <cellStyle name="Accent6 22 5" xfId="7841" xr:uid="{00000000-0005-0000-0000-00009C1E0000}"/>
    <cellStyle name="Accent6 22 6" xfId="7842" xr:uid="{00000000-0005-0000-0000-00009D1E0000}"/>
    <cellStyle name="Accent6 22 7" xfId="7843" xr:uid="{00000000-0005-0000-0000-00009E1E0000}"/>
    <cellStyle name="Accent6 23" xfId="7844" xr:uid="{00000000-0005-0000-0000-00009F1E0000}"/>
    <cellStyle name="Accent6 23 2" xfId="7845" xr:uid="{00000000-0005-0000-0000-0000A01E0000}"/>
    <cellStyle name="Accent6 23 2 2" xfId="7846" xr:uid="{00000000-0005-0000-0000-0000A11E0000}"/>
    <cellStyle name="Accent6 23 3" xfId="7847" xr:uid="{00000000-0005-0000-0000-0000A21E0000}"/>
    <cellStyle name="Accent6 23 4" xfId="7848" xr:uid="{00000000-0005-0000-0000-0000A31E0000}"/>
    <cellStyle name="Accent6 23 5" xfId="7849" xr:uid="{00000000-0005-0000-0000-0000A41E0000}"/>
    <cellStyle name="Accent6 23 6" xfId="7850" xr:uid="{00000000-0005-0000-0000-0000A51E0000}"/>
    <cellStyle name="Accent6 23 7" xfId="7851" xr:uid="{00000000-0005-0000-0000-0000A61E0000}"/>
    <cellStyle name="Accent6 24" xfId="7852" xr:uid="{00000000-0005-0000-0000-0000A71E0000}"/>
    <cellStyle name="Accent6 24 2" xfId="7853" xr:uid="{00000000-0005-0000-0000-0000A81E0000}"/>
    <cellStyle name="Accent6 24 2 2" xfId="7854" xr:uid="{00000000-0005-0000-0000-0000A91E0000}"/>
    <cellStyle name="Accent6 24 3" xfId="7855" xr:uid="{00000000-0005-0000-0000-0000AA1E0000}"/>
    <cellStyle name="Accent6 24 4" xfId="7856" xr:uid="{00000000-0005-0000-0000-0000AB1E0000}"/>
    <cellStyle name="Accent6 24 5" xfId="7857" xr:uid="{00000000-0005-0000-0000-0000AC1E0000}"/>
    <cellStyle name="Accent6 24 6" xfId="7858" xr:uid="{00000000-0005-0000-0000-0000AD1E0000}"/>
    <cellStyle name="Accent6 24 7" xfId="7859" xr:uid="{00000000-0005-0000-0000-0000AE1E0000}"/>
    <cellStyle name="Accent6 25" xfId="7860" xr:uid="{00000000-0005-0000-0000-0000AF1E0000}"/>
    <cellStyle name="Accent6 25 2" xfId="7861" xr:uid="{00000000-0005-0000-0000-0000B01E0000}"/>
    <cellStyle name="Accent6 25 2 2" xfId="7862" xr:uid="{00000000-0005-0000-0000-0000B11E0000}"/>
    <cellStyle name="Accent6 25 3" xfId="7863" xr:uid="{00000000-0005-0000-0000-0000B21E0000}"/>
    <cellStyle name="Accent6 25 4" xfId="7864" xr:uid="{00000000-0005-0000-0000-0000B31E0000}"/>
    <cellStyle name="Accent6 25 5" xfId="7865" xr:uid="{00000000-0005-0000-0000-0000B41E0000}"/>
    <cellStyle name="Accent6 25 6" xfId="7866" xr:uid="{00000000-0005-0000-0000-0000B51E0000}"/>
    <cellStyle name="Accent6 25 7" xfId="7867" xr:uid="{00000000-0005-0000-0000-0000B61E0000}"/>
    <cellStyle name="Accent6 26" xfId="7868" xr:uid="{00000000-0005-0000-0000-0000B71E0000}"/>
    <cellStyle name="Accent6 26 2" xfId="7869" xr:uid="{00000000-0005-0000-0000-0000B81E0000}"/>
    <cellStyle name="Accent6 26 2 2" xfId="7870" xr:uid="{00000000-0005-0000-0000-0000B91E0000}"/>
    <cellStyle name="Accent6 26 3" xfId="7871" xr:uid="{00000000-0005-0000-0000-0000BA1E0000}"/>
    <cellStyle name="Accent6 26 4" xfId="7872" xr:uid="{00000000-0005-0000-0000-0000BB1E0000}"/>
    <cellStyle name="Accent6 26 5" xfId="7873" xr:uid="{00000000-0005-0000-0000-0000BC1E0000}"/>
    <cellStyle name="Accent6 26 6" xfId="7874" xr:uid="{00000000-0005-0000-0000-0000BD1E0000}"/>
    <cellStyle name="Accent6 26 7" xfId="7875" xr:uid="{00000000-0005-0000-0000-0000BE1E0000}"/>
    <cellStyle name="Accent6 27" xfId="7876" xr:uid="{00000000-0005-0000-0000-0000BF1E0000}"/>
    <cellStyle name="Accent6 27 2" xfId="7877" xr:uid="{00000000-0005-0000-0000-0000C01E0000}"/>
    <cellStyle name="Accent6 27 2 2" xfId="7878" xr:uid="{00000000-0005-0000-0000-0000C11E0000}"/>
    <cellStyle name="Accent6 27 3" xfId="7879" xr:uid="{00000000-0005-0000-0000-0000C21E0000}"/>
    <cellStyle name="Accent6 27 4" xfId="7880" xr:uid="{00000000-0005-0000-0000-0000C31E0000}"/>
    <cellStyle name="Accent6 27 5" xfId="7881" xr:uid="{00000000-0005-0000-0000-0000C41E0000}"/>
    <cellStyle name="Accent6 27 6" xfId="7882" xr:uid="{00000000-0005-0000-0000-0000C51E0000}"/>
    <cellStyle name="Accent6 27 7" xfId="7883" xr:uid="{00000000-0005-0000-0000-0000C61E0000}"/>
    <cellStyle name="Accent6 28" xfId="7884" xr:uid="{00000000-0005-0000-0000-0000C71E0000}"/>
    <cellStyle name="Accent6 28 2" xfId="7885" xr:uid="{00000000-0005-0000-0000-0000C81E0000}"/>
    <cellStyle name="Accent6 28 2 2" xfId="7886" xr:uid="{00000000-0005-0000-0000-0000C91E0000}"/>
    <cellStyle name="Accent6 28 3" xfId="7887" xr:uid="{00000000-0005-0000-0000-0000CA1E0000}"/>
    <cellStyle name="Accent6 28 4" xfId="7888" xr:uid="{00000000-0005-0000-0000-0000CB1E0000}"/>
    <cellStyle name="Accent6 28 5" xfId="7889" xr:uid="{00000000-0005-0000-0000-0000CC1E0000}"/>
    <cellStyle name="Accent6 28 6" xfId="7890" xr:uid="{00000000-0005-0000-0000-0000CD1E0000}"/>
    <cellStyle name="Accent6 28 7" xfId="7891" xr:uid="{00000000-0005-0000-0000-0000CE1E0000}"/>
    <cellStyle name="Accent6 29" xfId="7892" xr:uid="{00000000-0005-0000-0000-0000CF1E0000}"/>
    <cellStyle name="Accent6 29 2" xfId="7893" xr:uid="{00000000-0005-0000-0000-0000D01E0000}"/>
    <cellStyle name="Accent6 29 2 2" xfId="7894" xr:uid="{00000000-0005-0000-0000-0000D11E0000}"/>
    <cellStyle name="Accent6 29 3" xfId="7895" xr:uid="{00000000-0005-0000-0000-0000D21E0000}"/>
    <cellStyle name="Accent6 29 4" xfId="7896" xr:uid="{00000000-0005-0000-0000-0000D31E0000}"/>
    <cellStyle name="Accent6 29 5" xfId="7897" xr:uid="{00000000-0005-0000-0000-0000D41E0000}"/>
    <cellStyle name="Accent6 29 6" xfId="7898" xr:uid="{00000000-0005-0000-0000-0000D51E0000}"/>
    <cellStyle name="Accent6 29 7" xfId="7899" xr:uid="{00000000-0005-0000-0000-0000D61E0000}"/>
    <cellStyle name="Accent6 3" xfId="7900" xr:uid="{00000000-0005-0000-0000-0000D71E0000}"/>
    <cellStyle name="Accent6 3 2" xfId="7901" xr:uid="{00000000-0005-0000-0000-0000D81E0000}"/>
    <cellStyle name="Accent6 3 2 2" xfId="7902" xr:uid="{00000000-0005-0000-0000-0000D91E0000}"/>
    <cellStyle name="Accent6 3 3" xfId="7903" xr:uid="{00000000-0005-0000-0000-0000DA1E0000}"/>
    <cellStyle name="Accent6 3 4" xfId="7904" xr:uid="{00000000-0005-0000-0000-0000DB1E0000}"/>
    <cellStyle name="Accent6 3 5" xfId="7905" xr:uid="{00000000-0005-0000-0000-0000DC1E0000}"/>
    <cellStyle name="Accent6 3 6" xfId="7906" xr:uid="{00000000-0005-0000-0000-0000DD1E0000}"/>
    <cellStyle name="Accent6 3 7" xfId="7907" xr:uid="{00000000-0005-0000-0000-0000DE1E0000}"/>
    <cellStyle name="Accent6 30" xfId="7908" xr:uid="{00000000-0005-0000-0000-0000DF1E0000}"/>
    <cellStyle name="Accent6 30 2" xfId="7909" xr:uid="{00000000-0005-0000-0000-0000E01E0000}"/>
    <cellStyle name="Accent6 30 2 2" xfId="7910" xr:uid="{00000000-0005-0000-0000-0000E11E0000}"/>
    <cellStyle name="Accent6 30 3" xfId="7911" xr:uid="{00000000-0005-0000-0000-0000E21E0000}"/>
    <cellStyle name="Accent6 30 4" xfId="7912" xr:uid="{00000000-0005-0000-0000-0000E31E0000}"/>
    <cellStyle name="Accent6 30 5" xfId="7913" xr:uid="{00000000-0005-0000-0000-0000E41E0000}"/>
    <cellStyle name="Accent6 30 6" xfId="7914" xr:uid="{00000000-0005-0000-0000-0000E51E0000}"/>
    <cellStyle name="Accent6 30 7" xfId="7915" xr:uid="{00000000-0005-0000-0000-0000E61E0000}"/>
    <cellStyle name="Accent6 31" xfId="7916" xr:uid="{00000000-0005-0000-0000-0000E71E0000}"/>
    <cellStyle name="Accent6 31 2" xfId="7917" xr:uid="{00000000-0005-0000-0000-0000E81E0000}"/>
    <cellStyle name="Accent6 31 2 2" xfId="7918" xr:uid="{00000000-0005-0000-0000-0000E91E0000}"/>
    <cellStyle name="Accent6 31 3" xfId="7919" xr:uid="{00000000-0005-0000-0000-0000EA1E0000}"/>
    <cellStyle name="Accent6 31 4" xfId="7920" xr:uid="{00000000-0005-0000-0000-0000EB1E0000}"/>
    <cellStyle name="Accent6 31 5" xfId="7921" xr:uid="{00000000-0005-0000-0000-0000EC1E0000}"/>
    <cellStyle name="Accent6 31 6" xfId="7922" xr:uid="{00000000-0005-0000-0000-0000ED1E0000}"/>
    <cellStyle name="Accent6 31 7" xfId="7923" xr:uid="{00000000-0005-0000-0000-0000EE1E0000}"/>
    <cellStyle name="Accent6 32" xfId="7924" xr:uid="{00000000-0005-0000-0000-0000EF1E0000}"/>
    <cellStyle name="Accent6 32 2" xfId="7925" xr:uid="{00000000-0005-0000-0000-0000F01E0000}"/>
    <cellStyle name="Accent6 32 2 2" xfId="7926" xr:uid="{00000000-0005-0000-0000-0000F11E0000}"/>
    <cellStyle name="Accent6 32 3" xfId="7927" xr:uid="{00000000-0005-0000-0000-0000F21E0000}"/>
    <cellStyle name="Accent6 32 4" xfId="7928" xr:uid="{00000000-0005-0000-0000-0000F31E0000}"/>
    <cellStyle name="Accent6 32 5" xfId="7929" xr:uid="{00000000-0005-0000-0000-0000F41E0000}"/>
    <cellStyle name="Accent6 32 6" xfId="7930" xr:uid="{00000000-0005-0000-0000-0000F51E0000}"/>
    <cellStyle name="Accent6 32 7" xfId="7931" xr:uid="{00000000-0005-0000-0000-0000F61E0000}"/>
    <cellStyle name="Accent6 33" xfId="7932" xr:uid="{00000000-0005-0000-0000-0000F71E0000}"/>
    <cellStyle name="Accent6 33 2" xfId="7933" xr:uid="{00000000-0005-0000-0000-0000F81E0000}"/>
    <cellStyle name="Accent6 33 2 2" xfId="7934" xr:uid="{00000000-0005-0000-0000-0000F91E0000}"/>
    <cellStyle name="Accent6 33 3" xfId="7935" xr:uid="{00000000-0005-0000-0000-0000FA1E0000}"/>
    <cellStyle name="Accent6 33 4" xfId="7936" xr:uid="{00000000-0005-0000-0000-0000FB1E0000}"/>
    <cellStyle name="Accent6 33 5" xfId="7937" xr:uid="{00000000-0005-0000-0000-0000FC1E0000}"/>
    <cellStyle name="Accent6 33 6" xfId="7938" xr:uid="{00000000-0005-0000-0000-0000FD1E0000}"/>
    <cellStyle name="Accent6 33 7" xfId="7939" xr:uid="{00000000-0005-0000-0000-0000FE1E0000}"/>
    <cellStyle name="Accent6 34" xfId="7940" xr:uid="{00000000-0005-0000-0000-0000FF1E0000}"/>
    <cellStyle name="Accent6 34 2" xfId="7941" xr:uid="{00000000-0005-0000-0000-0000001F0000}"/>
    <cellStyle name="Accent6 34 2 2" xfId="7942" xr:uid="{00000000-0005-0000-0000-0000011F0000}"/>
    <cellStyle name="Accent6 34 3" xfId="7943" xr:uid="{00000000-0005-0000-0000-0000021F0000}"/>
    <cellStyle name="Accent6 34 4" xfId="7944" xr:uid="{00000000-0005-0000-0000-0000031F0000}"/>
    <cellStyle name="Accent6 34 5" xfId="7945" xr:uid="{00000000-0005-0000-0000-0000041F0000}"/>
    <cellStyle name="Accent6 34 6" xfId="7946" xr:uid="{00000000-0005-0000-0000-0000051F0000}"/>
    <cellStyle name="Accent6 34 7" xfId="7947" xr:uid="{00000000-0005-0000-0000-0000061F0000}"/>
    <cellStyle name="Accent6 35" xfId="7948" xr:uid="{00000000-0005-0000-0000-0000071F0000}"/>
    <cellStyle name="Accent6 35 2" xfId="7949" xr:uid="{00000000-0005-0000-0000-0000081F0000}"/>
    <cellStyle name="Accent6 35 2 2" xfId="7950" xr:uid="{00000000-0005-0000-0000-0000091F0000}"/>
    <cellStyle name="Accent6 35 3" xfId="7951" xr:uid="{00000000-0005-0000-0000-00000A1F0000}"/>
    <cellStyle name="Accent6 35 4" xfId="7952" xr:uid="{00000000-0005-0000-0000-00000B1F0000}"/>
    <cellStyle name="Accent6 35 5" xfId="7953" xr:uid="{00000000-0005-0000-0000-00000C1F0000}"/>
    <cellStyle name="Accent6 35 6" xfId="7954" xr:uid="{00000000-0005-0000-0000-00000D1F0000}"/>
    <cellStyle name="Accent6 35 7" xfId="7955" xr:uid="{00000000-0005-0000-0000-00000E1F0000}"/>
    <cellStyle name="Accent6 36" xfId="7956" xr:uid="{00000000-0005-0000-0000-00000F1F0000}"/>
    <cellStyle name="Accent6 36 2" xfId="7957" xr:uid="{00000000-0005-0000-0000-0000101F0000}"/>
    <cellStyle name="Accent6 36 2 2" xfId="7958" xr:uid="{00000000-0005-0000-0000-0000111F0000}"/>
    <cellStyle name="Accent6 36 3" xfId="7959" xr:uid="{00000000-0005-0000-0000-0000121F0000}"/>
    <cellStyle name="Accent6 36 4" xfId="7960" xr:uid="{00000000-0005-0000-0000-0000131F0000}"/>
    <cellStyle name="Accent6 36 5" xfId="7961" xr:uid="{00000000-0005-0000-0000-0000141F0000}"/>
    <cellStyle name="Accent6 36 6" xfId="7962" xr:uid="{00000000-0005-0000-0000-0000151F0000}"/>
    <cellStyle name="Accent6 36 7" xfId="7963" xr:uid="{00000000-0005-0000-0000-0000161F0000}"/>
    <cellStyle name="Accent6 37" xfId="7964" xr:uid="{00000000-0005-0000-0000-0000171F0000}"/>
    <cellStyle name="Accent6 37 2" xfId="7965" xr:uid="{00000000-0005-0000-0000-0000181F0000}"/>
    <cellStyle name="Accent6 37 3" xfId="7966" xr:uid="{00000000-0005-0000-0000-0000191F0000}"/>
    <cellStyle name="Accent6 38" xfId="7967" xr:uid="{00000000-0005-0000-0000-00001A1F0000}"/>
    <cellStyle name="Accent6 39" xfId="7968" xr:uid="{00000000-0005-0000-0000-00001B1F0000}"/>
    <cellStyle name="Accent6 4" xfId="7969" xr:uid="{00000000-0005-0000-0000-00001C1F0000}"/>
    <cellStyle name="Accent6 4 2" xfId="7970" xr:uid="{00000000-0005-0000-0000-00001D1F0000}"/>
    <cellStyle name="Accent6 4 2 2" xfId="7971" xr:uid="{00000000-0005-0000-0000-00001E1F0000}"/>
    <cellStyle name="Accent6 4 3" xfId="7972" xr:uid="{00000000-0005-0000-0000-00001F1F0000}"/>
    <cellStyle name="Accent6 4 4" xfId="7973" xr:uid="{00000000-0005-0000-0000-0000201F0000}"/>
    <cellStyle name="Accent6 4 5" xfId="7974" xr:uid="{00000000-0005-0000-0000-0000211F0000}"/>
    <cellStyle name="Accent6 4 6" xfId="7975" xr:uid="{00000000-0005-0000-0000-0000221F0000}"/>
    <cellStyle name="Accent6 4 7" xfId="7976" xr:uid="{00000000-0005-0000-0000-0000231F0000}"/>
    <cellStyle name="Accent6 40" xfId="7977" xr:uid="{00000000-0005-0000-0000-0000241F0000}"/>
    <cellStyle name="Accent6 41" xfId="7978" xr:uid="{00000000-0005-0000-0000-0000251F0000}"/>
    <cellStyle name="Accent6 42" xfId="7979" xr:uid="{00000000-0005-0000-0000-0000261F0000}"/>
    <cellStyle name="Accent6 43" xfId="7980" xr:uid="{00000000-0005-0000-0000-0000271F0000}"/>
    <cellStyle name="Accent6 44" xfId="7981" xr:uid="{00000000-0005-0000-0000-0000281F0000}"/>
    <cellStyle name="Accent6 45" xfId="7982" xr:uid="{00000000-0005-0000-0000-0000291F0000}"/>
    <cellStyle name="Accent6 46" xfId="7983" xr:uid="{00000000-0005-0000-0000-00002A1F0000}"/>
    <cellStyle name="Accent6 47" xfId="7984" xr:uid="{00000000-0005-0000-0000-00002B1F0000}"/>
    <cellStyle name="Accent6 48" xfId="7985" xr:uid="{00000000-0005-0000-0000-00002C1F0000}"/>
    <cellStyle name="Accent6 49" xfId="7986" xr:uid="{00000000-0005-0000-0000-00002D1F0000}"/>
    <cellStyle name="Accent6 5" xfId="7987" xr:uid="{00000000-0005-0000-0000-00002E1F0000}"/>
    <cellStyle name="Accent6 5 2" xfId="7988" xr:uid="{00000000-0005-0000-0000-00002F1F0000}"/>
    <cellStyle name="Accent6 5 2 2" xfId="7989" xr:uid="{00000000-0005-0000-0000-0000301F0000}"/>
    <cellStyle name="Accent6 5 3" xfId="7990" xr:uid="{00000000-0005-0000-0000-0000311F0000}"/>
    <cellStyle name="Accent6 5 4" xfId="7991" xr:uid="{00000000-0005-0000-0000-0000321F0000}"/>
    <cellStyle name="Accent6 5 5" xfId="7992" xr:uid="{00000000-0005-0000-0000-0000331F0000}"/>
    <cellStyle name="Accent6 5 6" xfId="7993" xr:uid="{00000000-0005-0000-0000-0000341F0000}"/>
    <cellStyle name="Accent6 5 7" xfId="7994" xr:uid="{00000000-0005-0000-0000-0000351F0000}"/>
    <cellStyle name="Accent6 50" xfId="7995" xr:uid="{00000000-0005-0000-0000-0000361F0000}"/>
    <cellStyle name="Accent6 51" xfId="7996" xr:uid="{00000000-0005-0000-0000-0000371F0000}"/>
    <cellStyle name="Accent6 52" xfId="7997" xr:uid="{00000000-0005-0000-0000-0000381F0000}"/>
    <cellStyle name="Accent6 53" xfId="7998" xr:uid="{00000000-0005-0000-0000-0000391F0000}"/>
    <cellStyle name="Accent6 54" xfId="7999" xr:uid="{00000000-0005-0000-0000-00003A1F0000}"/>
    <cellStyle name="Accent6 55" xfId="8000" xr:uid="{00000000-0005-0000-0000-00003B1F0000}"/>
    <cellStyle name="Accent6 56" xfId="8001" xr:uid="{00000000-0005-0000-0000-00003C1F0000}"/>
    <cellStyle name="Accent6 57" xfId="8002" xr:uid="{00000000-0005-0000-0000-00003D1F0000}"/>
    <cellStyle name="Accent6 58" xfId="8003" xr:uid="{00000000-0005-0000-0000-00003E1F0000}"/>
    <cellStyle name="Accent6 59" xfId="8004" xr:uid="{00000000-0005-0000-0000-00003F1F0000}"/>
    <cellStyle name="Accent6 6" xfId="8005" xr:uid="{00000000-0005-0000-0000-0000401F0000}"/>
    <cellStyle name="Accent6 6 2" xfId="8006" xr:uid="{00000000-0005-0000-0000-0000411F0000}"/>
    <cellStyle name="Accent6 6 2 2" xfId="8007" xr:uid="{00000000-0005-0000-0000-0000421F0000}"/>
    <cellStyle name="Accent6 6 3" xfId="8008" xr:uid="{00000000-0005-0000-0000-0000431F0000}"/>
    <cellStyle name="Accent6 6 4" xfId="8009" xr:uid="{00000000-0005-0000-0000-0000441F0000}"/>
    <cellStyle name="Accent6 6 5" xfId="8010" xr:uid="{00000000-0005-0000-0000-0000451F0000}"/>
    <cellStyle name="Accent6 6 6" xfId="8011" xr:uid="{00000000-0005-0000-0000-0000461F0000}"/>
    <cellStyle name="Accent6 6 7" xfId="8012" xr:uid="{00000000-0005-0000-0000-0000471F0000}"/>
    <cellStyle name="Accent6 60" xfId="8013" xr:uid="{00000000-0005-0000-0000-0000481F0000}"/>
    <cellStyle name="Accent6 7" xfId="8014" xr:uid="{00000000-0005-0000-0000-0000491F0000}"/>
    <cellStyle name="Accent6 7 2" xfId="8015" xr:uid="{00000000-0005-0000-0000-00004A1F0000}"/>
    <cellStyle name="Accent6 7 2 2" xfId="8016" xr:uid="{00000000-0005-0000-0000-00004B1F0000}"/>
    <cellStyle name="Accent6 7 3" xfId="8017" xr:uid="{00000000-0005-0000-0000-00004C1F0000}"/>
    <cellStyle name="Accent6 7 4" xfId="8018" xr:uid="{00000000-0005-0000-0000-00004D1F0000}"/>
    <cellStyle name="Accent6 7 5" xfId="8019" xr:uid="{00000000-0005-0000-0000-00004E1F0000}"/>
    <cellStyle name="Accent6 7 6" xfId="8020" xr:uid="{00000000-0005-0000-0000-00004F1F0000}"/>
    <cellStyle name="Accent6 7 7" xfId="8021" xr:uid="{00000000-0005-0000-0000-0000501F0000}"/>
    <cellStyle name="Accent6 8" xfId="8022" xr:uid="{00000000-0005-0000-0000-0000511F0000}"/>
    <cellStyle name="Accent6 8 2" xfId="8023" xr:uid="{00000000-0005-0000-0000-0000521F0000}"/>
    <cellStyle name="Accent6 8 2 2" xfId="8024" xr:uid="{00000000-0005-0000-0000-0000531F0000}"/>
    <cellStyle name="Accent6 8 3" xfId="8025" xr:uid="{00000000-0005-0000-0000-0000541F0000}"/>
    <cellStyle name="Accent6 8 4" xfId="8026" xr:uid="{00000000-0005-0000-0000-0000551F0000}"/>
    <cellStyle name="Accent6 8 5" xfId="8027" xr:uid="{00000000-0005-0000-0000-0000561F0000}"/>
    <cellStyle name="Accent6 8 6" xfId="8028" xr:uid="{00000000-0005-0000-0000-0000571F0000}"/>
    <cellStyle name="Accent6 8 7" xfId="8029" xr:uid="{00000000-0005-0000-0000-0000581F0000}"/>
    <cellStyle name="Accent6 9" xfId="8030" xr:uid="{00000000-0005-0000-0000-0000591F0000}"/>
    <cellStyle name="Accent6 9 2" xfId="8031" xr:uid="{00000000-0005-0000-0000-00005A1F0000}"/>
    <cellStyle name="Accent6 9 2 2" xfId="8032" xr:uid="{00000000-0005-0000-0000-00005B1F0000}"/>
    <cellStyle name="Accent6 9 3" xfId="8033" xr:uid="{00000000-0005-0000-0000-00005C1F0000}"/>
    <cellStyle name="Accent6 9 4" xfId="8034" xr:uid="{00000000-0005-0000-0000-00005D1F0000}"/>
    <cellStyle name="Accent6 9 5" xfId="8035" xr:uid="{00000000-0005-0000-0000-00005E1F0000}"/>
    <cellStyle name="Accent6 9 6" xfId="8036" xr:uid="{00000000-0005-0000-0000-00005F1F0000}"/>
    <cellStyle name="Accent6 9 7" xfId="8037" xr:uid="{00000000-0005-0000-0000-0000601F0000}"/>
    <cellStyle name="accounting" xfId="8038" xr:uid="{00000000-0005-0000-0000-0000611F0000}"/>
    <cellStyle name="accounting - (0)" xfId="8039" xr:uid="{00000000-0005-0000-0000-0000621F0000}"/>
    <cellStyle name="accounting - (0) 10" xfId="8040" xr:uid="{00000000-0005-0000-0000-0000631F0000}"/>
    <cellStyle name="accounting - (0) 11" xfId="8041" xr:uid="{00000000-0005-0000-0000-0000641F0000}"/>
    <cellStyle name="accounting - (0) 12" xfId="8042" xr:uid="{00000000-0005-0000-0000-0000651F0000}"/>
    <cellStyle name="accounting - (0) 13" xfId="8043" xr:uid="{00000000-0005-0000-0000-0000661F0000}"/>
    <cellStyle name="accounting - (0) 14" xfId="8044" xr:uid="{00000000-0005-0000-0000-0000671F0000}"/>
    <cellStyle name="accounting - (0) 15" xfId="8045" xr:uid="{00000000-0005-0000-0000-0000681F0000}"/>
    <cellStyle name="accounting - (0) 16" xfId="8046" xr:uid="{00000000-0005-0000-0000-0000691F0000}"/>
    <cellStyle name="accounting - (0) 17" xfId="8047" xr:uid="{00000000-0005-0000-0000-00006A1F0000}"/>
    <cellStyle name="accounting - (0) 18" xfId="8048" xr:uid="{00000000-0005-0000-0000-00006B1F0000}"/>
    <cellStyle name="accounting - (0) 19" xfId="8049" xr:uid="{00000000-0005-0000-0000-00006C1F0000}"/>
    <cellStyle name="accounting - (0) 2" xfId="8050" xr:uid="{00000000-0005-0000-0000-00006D1F0000}"/>
    <cellStyle name="accounting - (0) 20" xfId="8051" xr:uid="{00000000-0005-0000-0000-00006E1F0000}"/>
    <cellStyle name="accounting - (0) 21" xfId="8052" xr:uid="{00000000-0005-0000-0000-00006F1F0000}"/>
    <cellStyle name="accounting - (0) 22" xfId="8053" xr:uid="{00000000-0005-0000-0000-0000701F0000}"/>
    <cellStyle name="accounting - (0) 23" xfId="8054" xr:uid="{00000000-0005-0000-0000-0000711F0000}"/>
    <cellStyle name="accounting - (0) 24" xfId="8055" xr:uid="{00000000-0005-0000-0000-0000721F0000}"/>
    <cellStyle name="accounting - (0) 25" xfId="8056" xr:uid="{00000000-0005-0000-0000-0000731F0000}"/>
    <cellStyle name="accounting - (0) 26" xfId="8057" xr:uid="{00000000-0005-0000-0000-0000741F0000}"/>
    <cellStyle name="accounting - (0) 27" xfId="8058" xr:uid="{00000000-0005-0000-0000-0000751F0000}"/>
    <cellStyle name="accounting - (0) 28" xfId="8059" xr:uid="{00000000-0005-0000-0000-0000761F0000}"/>
    <cellStyle name="accounting - (0) 29" xfId="8060" xr:uid="{00000000-0005-0000-0000-0000771F0000}"/>
    <cellStyle name="accounting - (0) 3" xfId="8061" xr:uid="{00000000-0005-0000-0000-0000781F0000}"/>
    <cellStyle name="accounting - (0) 30" xfId="8062" xr:uid="{00000000-0005-0000-0000-0000791F0000}"/>
    <cellStyle name="accounting - (0) 31" xfId="8063" xr:uid="{00000000-0005-0000-0000-00007A1F0000}"/>
    <cellStyle name="accounting - (0) 32" xfId="8064" xr:uid="{00000000-0005-0000-0000-00007B1F0000}"/>
    <cellStyle name="accounting - (0) 33" xfId="8065" xr:uid="{00000000-0005-0000-0000-00007C1F0000}"/>
    <cellStyle name="accounting - (0) 34" xfId="8066" xr:uid="{00000000-0005-0000-0000-00007D1F0000}"/>
    <cellStyle name="accounting - (0) 35" xfId="8067" xr:uid="{00000000-0005-0000-0000-00007E1F0000}"/>
    <cellStyle name="accounting - (0) 36" xfId="8068" xr:uid="{00000000-0005-0000-0000-00007F1F0000}"/>
    <cellStyle name="accounting - (0) 37" xfId="8069" xr:uid="{00000000-0005-0000-0000-0000801F0000}"/>
    <cellStyle name="accounting - (0) 38" xfId="8070" xr:uid="{00000000-0005-0000-0000-0000811F0000}"/>
    <cellStyle name="accounting - (0) 4" xfId="8071" xr:uid="{00000000-0005-0000-0000-0000821F0000}"/>
    <cellStyle name="accounting - (0) 5" xfId="8072" xr:uid="{00000000-0005-0000-0000-0000831F0000}"/>
    <cellStyle name="accounting - (0) 6" xfId="8073" xr:uid="{00000000-0005-0000-0000-0000841F0000}"/>
    <cellStyle name="accounting - (0) 7" xfId="8074" xr:uid="{00000000-0005-0000-0000-0000851F0000}"/>
    <cellStyle name="accounting - (0) 8" xfId="8075" xr:uid="{00000000-0005-0000-0000-0000861F0000}"/>
    <cellStyle name="accounting - (0) 9" xfId="8076" xr:uid="{00000000-0005-0000-0000-0000871F0000}"/>
    <cellStyle name="accounting - bold" xfId="8077" xr:uid="{00000000-0005-0000-0000-0000881F0000}"/>
    <cellStyle name="accounting - bold(0)" xfId="8078" xr:uid="{00000000-0005-0000-0000-0000891F0000}"/>
    <cellStyle name="accounting - bold_Plat Sensitivities 84 Outlook" xfId="8079" xr:uid="{00000000-0005-0000-0000-00008A1F0000}"/>
    <cellStyle name="accounting 2" xfId="8080" xr:uid="{00000000-0005-0000-0000-00008B1F0000}"/>
    <cellStyle name="accounting 2 10" xfId="8081" xr:uid="{00000000-0005-0000-0000-00008C1F0000}"/>
    <cellStyle name="accounting 2 11" xfId="8082" xr:uid="{00000000-0005-0000-0000-00008D1F0000}"/>
    <cellStyle name="accounting 2 12" xfId="8083" xr:uid="{00000000-0005-0000-0000-00008E1F0000}"/>
    <cellStyle name="accounting 2 13" xfId="8084" xr:uid="{00000000-0005-0000-0000-00008F1F0000}"/>
    <cellStyle name="accounting 2 14" xfId="8085" xr:uid="{00000000-0005-0000-0000-0000901F0000}"/>
    <cellStyle name="accounting 2 15" xfId="8086" xr:uid="{00000000-0005-0000-0000-0000911F0000}"/>
    <cellStyle name="accounting 2 16" xfId="8087" xr:uid="{00000000-0005-0000-0000-0000921F0000}"/>
    <cellStyle name="accounting 2 17" xfId="8088" xr:uid="{00000000-0005-0000-0000-0000931F0000}"/>
    <cellStyle name="accounting 2 18" xfId="8089" xr:uid="{00000000-0005-0000-0000-0000941F0000}"/>
    <cellStyle name="accounting 2 19" xfId="8090" xr:uid="{00000000-0005-0000-0000-0000951F0000}"/>
    <cellStyle name="accounting 2 2" xfId="8091" xr:uid="{00000000-0005-0000-0000-0000961F0000}"/>
    <cellStyle name="accounting 2 20" xfId="8092" xr:uid="{00000000-0005-0000-0000-0000971F0000}"/>
    <cellStyle name="accounting 2 21" xfId="8093" xr:uid="{00000000-0005-0000-0000-0000981F0000}"/>
    <cellStyle name="accounting 2 22" xfId="8094" xr:uid="{00000000-0005-0000-0000-0000991F0000}"/>
    <cellStyle name="accounting 2 23" xfId="8095" xr:uid="{00000000-0005-0000-0000-00009A1F0000}"/>
    <cellStyle name="accounting 2 24" xfId="8096" xr:uid="{00000000-0005-0000-0000-00009B1F0000}"/>
    <cellStyle name="accounting 2 25" xfId="8097" xr:uid="{00000000-0005-0000-0000-00009C1F0000}"/>
    <cellStyle name="accounting 2 26" xfId="8098" xr:uid="{00000000-0005-0000-0000-00009D1F0000}"/>
    <cellStyle name="accounting 2 27" xfId="8099" xr:uid="{00000000-0005-0000-0000-00009E1F0000}"/>
    <cellStyle name="accounting 2 28" xfId="8100" xr:uid="{00000000-0005-0000-0000-00009F1F0000}"/>
    <cellStyle name="accounting 2 29" xfId="8101" xr:uid="{00000000-0005-0000-0000-0000A01F0000}"/>
    <cellStyle name="accounting 2 3" xfId="8102" xr:uid="{00000000-0005-0000-0000-0000A11F0000}"/>
    <cellStyle name="accounting 2 30" xfId="8103" xr:uid="{00000000-0005-0000-0000-0000A21F0000}"/>
    <cellStyle name="accounting 2 4" xfId="8104" xr:uid="{00000000-0005-0000-0000-0000A31F0000}"/>
    <cellStyle name="accounting 2 5" xfId="8105" xr:uid="{00000000-0005-0000-0000-0000A41F0000}"/>
    <cellStyle name="accounting 2 6" xfId="8106" xr:uid="{00000000-0005-0000-0000-0000A51F0000}"/>
    <cellStyle name="accounting 2 7" xfId="8107" xr:uid="{00000000-0005-0000-0000-0000A61F0000}"/>
    <cellStyle name="accounting 2 8" xfId="8108" xr:uid="{00000000-0005-0000-0000-0000A71F0000}"/>
    <cellStyle name="accounting 2 9" xfId="8109" xr:uid="{00000000-0005-0000-0000-0000A81F0000}"/>
    <cellStyle name="accounting 3" xfId="8110" xr:uid="{00000000-0005-0000-0000-0000A91F0000}"/>
    <cellStyle name="accounting 3 10" xfId="8111" xr:uid="{00000000-0005-0000-0000-0000AA1F0000}"/>
    <cellStyle name="accounting 3 11" xfId="8112" xr:uid="{00000000-0005-0000-0000-0000AB1F0000}"/>
    <cellStyle name="accounting 3 12" xfId="8113" xr:uid="{00000000-0005-0000-0000-0000AC1F0000}"/>
    <cellStyle name="accounting 3 13" xfId="8114" xr:uid="{00000000-0005-0000-0000-0000AD1F0000}"/>
    <cellStyle name="accounting 3 14" xfId="8115" xr:uid="{00000000-0005-0000-0000-0000AE1F0000}"/>
    <cellStyle name="accounting 3 15" xfId="8116" xr:uid="{00000000-0005-0000-0000-0000AF1F0000}"/>
    <cellStyle name="accounting 3 16" xfId="8117" xr:uid="{00000000-0005-0000-0000-0000B01F0000}"/>
    <cellStyle name="accounting 3 17" xfId="8118" xr:uid="{00000000-0005-0000-0000-0000B11F0000}"/>
    <cellStyle name="accounting 3 18" xfId="8119" xr:uid="{00000000-0005-0000-0000-0000B21F0000}"/>
    <cellStyle name="accounting 3 19" xfId="8120" xr:uid="{00000000-0005-0000-0000-0000B31F0000}"/>
    <cellStyle name="accounting 3 2" xfId="8121" xr:uid="{00000000-0005-0000-0000-0000B41F0000}"/>
    <cellStyle name="accounting 3 20" xfId="8122" xr:uid="{00000000-0005-0000-0000-0000B51F0000}"/>
    <cellStyle name="accounting 3 21" xfId="8123" xr:uid="{00000000-0005-0000-0000-0000B61F0000}"/>
    <cellStyle name="accounting 3 22" xfId="8124" xr:uid="{00000000-0005-0000-0000-0000B71F0000}"/>
    <cellStyle name="accounting 3 23" xfId="8125" xr:uid="{00000000-0005-0000-0000-0000B81F0000}"/>
    <cellStyle name="accounting 3 24" xfId="8126" xr:uid="{00000000-0005-0000-0000-0000B91F0000}"/>
    <cellStyle name="accounting 3 25" xfId="8127" xr:uid="{00000000-0005-0000-0000-0000BA1F0000}"/>
    <cellStyle name="accounting 3 26" xfId="8128" xr:uid="{00000000-0005-0000-0000-0000BB1F0000}"/>
    <cellStyle name="accounting 3 27" xfId="8129" xr:uid="{00000000-0005-0000-0000-0000BC1F0000}"/>
    <cellStyle name="accounting 3 28" xfId="8130" xr:uid="{00000000-0005-0000-0000-0000BD1F0000}"/>
    <cellStyle name="accounting 3 29" xfId="8131" xr:uid="{00000000-0005-0000-0000-0000BE1F0000}"/>
    <cellStyle name="accounting 3 3" xfId="8132" xr:uid="{00000000-0005-0000-0000-0000BF1F0000}"/>
    <cellStyle name="accounting 3 30" xfId="8133" xr:uid="{00000000-0005-0000-0000-0000C01F0000}"/>
    <cellStyle name="accounting 3 4" xfId="8134" xr:uid="{00000000-0005-0000-0000-0000C11F0000}"/>
    <cellStyle name="accounting 3 5" xfId="8135" xr:uid="{00000000-0005-0000-0000-0000C21F0000}"/>
    <cellStyle name="accounting 3 6" xfId="8136" xr:uid="{00000000-0005-0000-0000-0000C31F0000}"/>
    <cellStyle name="accounting 3 7" xfId="8137" xr:uid="{00000000-0005-0000-0000-0000C41F0000}"/>
    <cellStyle name="accounting 3 8" xfId="8138" xr:uid="{00000000-0005-0000-0000-0000C51F0000}"/>
    <cellStyle name="accounting 3 9" xfId="8139" xr:uid="{00000000-0005-0000-0000-0000C61F0000}"/>
    <cellStyle name="accounting 4" xfId="8140" xr:uid="{00000000-0005-0000-0000-0000C71F0000}"/>
    <cellStyle name="accounting 4 10" xfId="8141" xr:uid="{00000000-0005-0000-0000-0000C81F0000}"/>
    <cellStyle name="accounting 4 11" xfId="8142" xr:uid="{00000000-0005-0000-0000-0000C91F0000}"/>
    <cellStyle name="accounting 4 12" xfId="8143" xr:uid="{00000000-0005-0000-0000-0000CA1F0000}"/>
    <cellStyle name="accounting 4 13" xfId="8144" xr:uid="{00000000-0005-0000-0000-0000CB1F0000}"/>
    <cellStyle name="accounting 4 14" xfId="8145" xr:uid="{00000000-0005-0000-0000-0000CC1F0000}"/>
    <cellStyle name="accounting 4 15" xfId="8146" xr:uid="{00000000-0005-0000-0000-0000CD1F0000}"/>
    <cellStyle name="accounting 4 16" xfId="8147" xr:uid="{00000000-0005-0000-0000-0000CE1F0000}"/>
    <cellStyle name="accounting 4 17" xfId="8148" xr:uid="{00000000-0005-0000-0000-0000CF1F0000}"/>
    <cellStyle name="accounting 4 18" xfId="8149" xr:uid="{00000000-0005-0000-0000-0000D01F0000}"/>
    <cellStyle name="accounting 4 19" xfId="8150" xr:uid="{00000000-0005-0000-0000-0000D11F0000}"/>
    <cellStyle name="accounting 4 2" xfId="8151" xr:uid="{00000000-0005-0000-0000-0000D21F0000}"/>
    <cellStyle name="accounting 4 20" xfId="8152" xr:uid="{00000000-0005-0000-0000-0000D31F0000}"/>
    <cellStyle name="accounting 4 21" xfId="8153" xr:uid="{00000000-0005-0000-0000-0000D41F0000}"/>
    <cellStyle name="accounting 4 22" xfId="8154" xr:uid="{00000000-0005-0000-0000-0000D51F0000}"/>
    <cellStyle name="accounting 4 23" xfId="8155" xr:uid="{00000000-0005-0000-0000-0000D61F0000}"/>
    <cellStyle name="accounting 4 24" xfId="8156" xr:uid="{00000000-0005-0000-0000-0000D71F0000}"/>
    <cellStyle name="accounting 4 25" xfId="8157" xr:uid="{00000000-0005-0000-0000-0000D81F0000}"/>
    <cellStyle name="accounting 4 26" xfId="8158" xr:uid="{00000000-0005-0000-0000-0000D91F0000}"/>
    <cellStyle name="accounting 4 27" xfId="8159" xr:uid="{00000000-0005-0000-0000-0000DA1F0000}"/>
    <cellStyle name="accounting 4 28" xfId="8160" xr:uid="{00000000-0005-0000-0000-0000DB1F0000}"/>
    <cellStyle name="accounting 4 29" xfId="8161" xr:uid="{00000000-0005-0000-0000-0000DC1F0000}"/>
    <cellStyle name="accounting 4 3" xfId="8162" xr:uid="{00000000-0005-0000-0000-0000DD1F0000}"/>
    <cellStyle name="accounting 4 30" xfId="8163" xr:uid="{00000000-0005-0000-0000-0000DE1F0000}"/>
    <cellStyle name="accounting 4 4" xfId="8164" xr:uid="{00000000-0005-0000-0000-0000DF1F0000}"/>
    <cellStyle name="accounting 4 5" xfId="8165" xr:uid="{00000000-0005-0000-0000-0000E01F0000}"/>
    <cellStyle name="accounting 4 6" xfId="8166" xr:uid="{00000000-0005-0000-0000-0000E11F0000}"/>
    <cellStyle name="accounting 4 7" xfId="8167" xr:uid="{00000000-0005-0000-0000-0000E21F0000}"/>
    <cellStyle name="accounting 4 8" xfId="8168" xr:uid="{00000000-0005-0000-0000-0000E31F0000}"/>
    <cellStyle name="accounting 4 9" xfId="8169" xr:uid="{00000000-0005-0000-0000-0000E41F0000}"/>
    <cellStyle name="accounting 5" xfId="8170" xr:uid="{00000000-0005-0000-0000-0000E51F0000}"/>
    <cellStyle name="accounting 5 2" xfId="8171" xr:uid="{00000000-0005-0000-0000-0000E61F0000}"/>
    <cellStyle name="accounting 5 3" xfId="8172" xr:uid="{00000000-0005-0000-0000-0000E71F0000}"/>
    <cellStyle name="accounting 5 4" xfId="8173" xr:uid="{00000000-0005-0000-0000-0000E81F0000}"/>
    <cellStyle name="accounting 5 5" xfId="8174" xr:uid="{00000000-0005-0000-0000-0000E91F0000}"/>
    <cellStyle name="accounting 5 6" xfId="8175" xr:uid="{00000000-0005-0000-0000-0000EA1F0000}"/>
    <cellStyle name="accounting(R)" xfId="8176" xr:uid="{00000000-0005-0000-0000-0000EB1F0000}"/>
    <cellStyle name="accounting(R) 2" xfId="8177" xr:uid="{00000000-0005-0000-0000-0000EC1F0000}"/>
    <cellStyle name="accounting(R) 2 10" xfId="8178" xr:uid="{00000000-0005-0000-0000-0000ED1F0000}"/>
    <cellStyle name="accounting(R) 2 11" xfId="8179" xr:uid="{00000000-0005-0000-0000-0000EE1F0000}"/>
    <cellStyle name="accounting(R) 2 12" xfId="8180" xr:uid="{00000000-0005-0000-0000-0000EF1F0000}"/>
    <cellStyle name="accounting(R) 2 13" xfId="8181" xr:uid="{00000000-0005-0000-0000-0000F01F0000}"/>
    <cellStyle name="accounting(R) 2 14" xfId="8182" xr:uid="{00000000-0005-0000-0000-0000F11F0000}"/>
    <cellStyle name="accounting(R) 2 15" xfId="8183" xr:uid="{00000000-0005-0000-0000-0000F21F0000}"/>
    <cellStyle name="accounting(R) 2 16" xfId="8184" xr:uid="{00000000-0005-0000-0000-0000F31F0000}"/>
    <cellStyle name="accounting(R) 2 17" xfId="8185" xr:uid="{00000000-0005-0000-0000-0000F41F0000}"/>
    <cellStyle name="accounting(R) 2 18" xfId="8186" xr:uid="{00000000-0005-0000-0000-0000F51F0000}"/>
    <cellStyle name="accounting(R) 2 19" xfId="8187" xr:uid="{00000000-0005-0000-0000-0000F61F0000}"/>
    <cellStyle name="accounting(R) 2 2" xfId="8188" xr:uid="{00000000-0005-0000-0000-0000F71F0000}"/>
    <cellStyle name="accounting(R) 2 20" xfId="8189" xr:uid="{00000000-0005-0000-0000-0000F81F0000}"/>
    <cellStyle name="accounting(R) 2 21" xfId="8190" xr:uid="{00000000-0005-0000-0000-0000F91F0000}"/>
    <cellStyle name="accounting(R) 2 22" xfId="8191" xr:uid="{00000000-0005-0000-0000-0000FA1F0000}"/>
    <cellStyle name="accounting(R) 2 23" xfId="8192" xr:uid="{00000000-0005-0000-0000-0000FB1F0000}"/>
    <cellStyle name="accounting(R) 2 24" xfId="8193" xr:uid="{00000000-0005-0000-0000-0000FC1F0000}"/>
    <cellStyle name="accounting(R) 2 25" xfId="8194" xr:uid="{00000000-0005-0000-0000-0000FD1F0000}"/>
    <cellStyle name="accounting(R) 2 26" xfId="8195" xr:uid="{00000000-0005-0000-0000-0000FE1F0000}"/>
    <cellStyle name="accounting(R) 2 27" xfId="8196" xr:uid="{00000000-0005-0000-0000-0000FF1F0000}"/>
    <cellStyle name="accounting(R) 2 28" xfId="8197" xr:uid="{00000000-0005-0000-0000-000000200000}"/>
    <cellStyle name="accounting(R) 2 29" xfId="8198" xr:uid="{00000000-0005-0000-0000-000001200000}"/>
    <cellStyle name="accounting(R) 2 3" xfId="8199" xr:uid="{00000000-0005-0000-0000-000002200000}"/>
    <cellStyle name="accounting(R) 2 30" xfId="8200" xr:uid="{00000000-0005-0000-0000-000003200000}"/>
    <cellStyle name="accounting(R) 2 4" xfId="8201" xr:uid="{00000000-0005-0000-0000-000004200000}"/>
    <cellStyle name="accounting(R) 2 5" xfId="8202" xr:uid="{00000000-0005-0000-0000-000005200000}"/>
    <cellStyle name="accounting(R) 2 6" xfId="8203" xr:uid="{00000000-0005-0000-0000-000006200000}"/>
    <cellStyle name="accounting(R) 2 7" xfId="8204" xr:uid="{00000000-0005-0000-0000-000007200000}"/>
    <cellStyle name="accounting(R) 2 8" xfId="8205" xr:uid="{00000000-0005-0000-0000-000008200000}"/>
    <cellStyle name="accounting(R) 2 9" xfId="8206" xr:uid="{00000000-0005-0000-0000-000009200000}"/>
    <cellStyle name="accounting(R) 3" xfId="8207" xr:uid="{00000000-0005-0000-0000-00000A200000}"/>
    <cellStyle name="accounting(R) 3 10" xfId="8208" xr:uid="{00000000-0005-0000-0000-00000B200000}"/>
    <cellStyle name="accounting(R) 3 11" xfId="8209" xr:uid="{00000000-0005-0000-0000-00000C200000}"/>
    <cellStyle name="accounting(R) 3 12" xfId="8210" xr:uid="{00000000-0005-0000-0000-00000D200000}"/>
    <cellStyle name="accounting(R) 3 13" xfId="8211" xr:uid="{00000000-0005-0000-0000-00000E200000}"/>
    <cellStyle name="accounting(R) 3 14" xfId="8212" xr:uid="{00000000-0005-0000-0000-00000F200000}"/>
    <cellStyle name="accounting(R) 3 15" xfId="8213" xr:uid="{00000000-0005-0000-0000-000010200000}"/>
    <cellStyle name="accounting(R) 3 16" xfId="8214" xr:uid="{00000000-0005-0000-0000-000011200000}"/>
    <cellStyle name="accounting(R) 3 17" xfId="8215" xr:uid="{00000000-0005-0000-0000-000012200000}"/>
    <cellStyle name="accounting(R) 3 18" xfId="8216" xr:uid="{00000000-0005-0000-0000-000013200000}"/>
    <cellStyle name="accounting(R) 3 19" xfId="8217" xr:uid="{00000000-0005-0000-0000-000014200000}"/>
    <cellStyle name="accounting(R) 3 2" xfId="8218" xr:uid="{00000000-0005-0000-0000-000015200000}"/>
    <cellStyle name="accounting(R) 3 20" xfId="8219" xr:uid="{00000000-0005-0000-0000-000016200000}"/>
    <cellStyle name="accounting(R) 3 21" xfId="8220" xr:uid="{00000000-0005-0000-0000-000017200000}"/>
    <cellStyle name="accounting(R) 3 22" xfId="8221" xr:uid="{00000000-0005-0000-0000-000018200000}"/>
    <cellStyle name="accounting(R) 3 23" xfId="8222" xr:uid="{00000000-0005-0000-0000-000019200000}"/>
    <cellStyle name="accounting(R) 3 24" xfId="8223" xr:uid="{00000000-0005-0000-0000-00001A200000}"/>
    <cellStyle name="accounting(R) 3 25" xfId="8224" xr:uid="{00000000-0005-0000-0000-00001B200000}"/>
    <cellStyle name="accounting(R) 3 26" xfId="8225" xr:uid="{00000000-0005-0000-0000-00001C200000}"/>
    <cellStyle name="accounting(R) 3 27" xfId="8226" xr:uid="{00000000-0005-0000-0000-00001D200000}"/>
    <cellStyle name="accounting(R) 3 28" xfId="8227" xr:uid="{00000000-0005-0000-0000-00001E200000}"/>
    <cellStyle name="accounting(R) 3 29" xfId="8228" xr:uid="{00000000-0005-0000-0000-00001F200000}"/>
    <cellStyle name="accounting(R) 3 3" xfId="8229" xr:uid="{00000000-0005-0000-0000-000020200000}"/>
    <cellStyle name="accounting(R) 3 30" xfId="8230" xr:uid="{00000000-0005-0000-0000-000021200000}"/>
    <cellStyle name="accounting(R) 3 4" xfId="8231" xr:uid="{00000000-0005-0000-0000-000022200000}"/>
    <cellStyle name="accounting(R) 3 5" xfId="8232" xr:uid="{00000000-0005-0000-0000-000023200000}"/>
    <cellStyle name="accounting(R) 3 6" xfId="8233" xr:uid="{00000000-0005-0000-0000-000024200000}"/>
    <cellStyle name="accounting(R) 3 7" xfId="8234" xr:uid="{00000000-0005-0000-0000-000025200000}"/>
    <cellStyle name="accounting(R) 3 8" xfId="8235" xr:uid="{00000000-0005-0000-0000-000026200000}"/>
    <cellStyle name="accounting(R) 3 9" xfId="8236" xr:uid="{00000000-0005-0000-0000-000027200000}"/>
    <cellStyle name="accounting(R) 4" xfId="8237" xr:uid="{00000000-0005-0000-0000-000028200000}"/>
    <cellStyle name="accounting(R) 4 10" xfId="8238" xr:uid="{00000000-0005-0000-0000-000029200000}"/>
    <cellStyle name="accounting(R) 4 11" xfId="8239" xr:uid="{00000000-0005-0000-0000-00002A200000}"/>
    <cellStyle name="accounting(R) 4 12" xfId="8240" xr:uid="{00000000-0005-0000-0000-00002B200000}"/>
    <cellStyle name="accounting(R) 4 13" xfId="8241" xr:uid="{00000000-0005-0000-0000-00002C200000}"/>
    <cellStyle name="accounting(R) 4 14" xfId="8242" xr:uid="{00000000-0005-0000-0000-00002D200000}"/>
    <cellStyle name="accounting(R) 4 15" xfId="8243" xr:uid="{00000000-0005-0000-0000-00002E200000}"/>
    <cellStyle name="accounting(R) 4 16" xfId="8244" xr:uid="{00000000-0005-0000-0000-00002F200000}"/>
    <cellStyle name="accounting(R) 4 17" xfId="8245" xr:uid="{00000000-0005-0000-0000-000030200000}"/>
    <cellStyle name="accounting(R) 4 18" xfId="8246" xr:uid="{00000000-0005-0000-0000-000031200000}"/>
    <cellStyle name="accounting(R) 4 19" xfId="8247" xr:uid="{00000000-0005-0000-0000-000032200000}"/>
    <cellStyle name="accounting(R) 4 2" xfId="8248" xr:uid="{00000000-0005-0000-0000-000033200000}"/>
    <cellStyle name="accounting(R) 4 20" xfId="8249" xr:uid="{00000000-0005-0000-0000-000034200000}"/>
    <cellStyle name="accounting(R) 4 21" xfId="8250" xr:uid="{00000000-0005-0000-0000-000035200000}"/>
    <cellStyle name="accounting(R) 4 22" xfId="8251" xr:uid="{00000000-0005-0000-0000-000036200000}"/>
    <cellStyle name="accounting(R) 4 23" xfId="8252" xr:uid="{00000000-0005-0000-0000-000037200000}"/>
    <cellStyle name="accounting(R) 4 24" xfId="8253" xr:uid="{00000000-0005-0000-0000-000038200000}"/>
    <cellStyle name="accounting(R) 4 25" xfId="8254" xr:uid="{00000000-0005-0000-0000-000039200000}"/>
    <cellStyle name="accounting(R) 4 26" xfId="8255" xr:uid="{00000000-0005-0000-0000-00003A200000}"/>
    <cellStyle name="accounting(R) 4 27" xfId="8256" xr:uid="{00000000-0005-0000-0000-00003B200000}"/>
    <cellStyle name="accounting(R) 4 28" xfId="8257" xr:uid="{00000000-0005-0000-0000-00003C200000}"/>
    <cellStyle name="accounting(R) 4 29" xfId="8258" xr:uid="{00000000-0005-0000-0000-00003D200000}"/>
    <cellStyle name="accounting(R) 4 3" xfId="8259" xr:uid="{00000000-0005-0000-0000-00003E200000}"/>
    <cellStyle name="accounting(R) 4 30" xfId="8260" xr:uid="{00000000-0005-0000-0000-00003F200000}"/>
    <cellStyle name="accounting(R) 4 4" xfId="8261" xr:uid="{00000000-0005-0000-0000-000040200000}"/>
    <cellStyle name="accounting(R) 4 5" xfId="8262" xr:uid="{00000000-0005-0000-0000-000041200000}"/>
    <cellStyle name="accounting(R) 4 6" xfId="8263" xr:uid="{00000000-0005-0000-0000-000042200000}"/>
    <cellStyle name="accounting(R) 4 7" xfId="8264" xr:uid="{00000000-0005-0000-0000-000043200000}"/>
    <cellStyle name="accounting(R) 4 8" xfId="8265" xr:uid="{00000000-0005-0000-0000-000044200000}"/>
    <cellStyle name="accounting(R) 4 9" xfId="8266" xr:uid="{00000000-0005-0000-0000-000045200000}"/>
    <cellStyle name="accounting(R) 5" xfId="8267" xr:uid="{00000000-0005-0000-0000-000046200000}"/>
    <cellStyle name="accounting(R) 5 2" xfId="8268" xr:uid="{00000000-0005-0000-0000-000047200000}"/>
    <cellStyle name="accounting(R) 5 3" xfId="8269" xr:uid="{00000000-0005-0000-0000-000048200000}"/>
    <cellStyle name="accounting(R) 5 4" xfId="8270" xr:uid="{00000000-0005-0000-0000-000049200000}"/>
    <cellStyle name="accounting(R) 5 5" xfId="8271" xr:uid="{00000000-0005-0000-0000-00004A200000}"/>
    <cellStyle name="accounting(R) 5 6" xfId="8272" xr:uid="{00000000-0005-0000-0000-00004B200000}"/>
    <cellStyle name="accounting_Plat Sensitivities 84 Outlook" xfId="8273" xr:uid="{00000000-0005-0000-0000-00004C200000}"/>
    <cellStyle name="Akzent1" xfId="8274" xr:uid="{00000000-0005-0000-0000-00004D200000}"/>
    <cellStyle name="Akzent1 2" xfId="8275" xr:uid="{00000000-0005-0000-0000-00004E200000}"/>
    <cellStyle name="Akzent1 3" xfId="8276" xr:uid="{00000000-0005-0000-0000-00004F200000}"/>
    <cellStyle name="Akzent1 4" xfId="8277" xr:uid="{00000000-0005-0000-0000-000050200000}"/>
    <cellStyle name="Akzent1 5" xfId="8278" xr:uid="{00000000-0005-0000-0000-000051200000}"/>
    <cellStyle name="Akzent1 6" xfId="8279" xr:uid="{00000000-0005-0000-0000-000052200000}"/>
    <cellStyle name="Akzent1 7" xfId="8280" xr:uid="{00000000-0005-0000-0000-000053200000}"/>
    <cellStyle name="Akzent2" xfId="8281" xr:uid="{00000000-0005-0000-0000-000054200000}"/>
    <cellStyle name="Akzent2 2" xfId="8282" xr:uid="{00000000-0005-0000-0000-000055200000}"/>
    <cellStyle name="Akzent2 3" xfId="8283" xr:uid="{00000000-0005-0000-0000-000056200000}"/>
    <cellStyle name="Akzent2 4" xfId="8284" xr:uid="{00000000-0005-0000-0000-000057200000}"/>
    <cellStyle name="Akzent2 5" xfId="8285" xr:uid="{00000000-0005-0000-0000-000058200000}"/>
    <cellStyle name="Akzent2 6" xfId="8286" xr:uid="{00000000-0005-0000-0000-000059200000}"/>
    <cellStyle name="Akzent2 7" xfId="8287" xr:uid="{00000000-0005-0000-0000-00005A200000}"/>
    <cellStyle name="Akzent3" xfId="8288" xr:uid="{00000000-0005-0000-0000-00005B200000}"/>
    <cellStyle name="Akzent3 2" xfId="8289" xr:uid="{00000000-0005-0000-0000-00005C200000}"/>
    <cellStyle name="Akzent3 3" xfId="8290" xr:uid="{00000000-0005-0000-0000-00005D200000}"/>
    <cellStyle name="Akzent3 4" xfId="8291" xr:uid="{00000000-0005-0000-0000-00005E200000}"/>
    <cellStyle name="Akzent3 5" xfId="8292" xr:uid="{00000000-0005-0000-0000-00005F200000}"/>
    <cellStyle name="Akzent3 6" xfId="8293" xr:uid="{00000000-0005-0000-0000-000060200000}"/>
    <cellStyle name="Akzent3 7" xfId="8294" xr:uid="{00000000-0005-0000-0000-000061200000}"/>
    <cellStyle name="Akzent4" xfId="8295" xr:uid="{00000000-0005-0000-0000-000062200000}"/>
    <cellStyle name="Akzent4 2" xfId="8296" xr:uid="{00000000-0005-0000-0000-000063200000}"/>
    <cellStyle name="Akzent4 3" xfId="8297" xr:uid="{00000000-0005-0000-0000-000064200000}"/>
    <cellStyle name="Akzent4 4" xfId="8298" xr:uid="{00000000-0005-0000-0000-000065200000}"/>
    <cellStyle name="Akzent4 5" xfId="8299" xr:uid="{00000000-0005-0000-0000-000066200000}"/>
    <cellStyle name="Akzent4 6" xfId="8300" xr:uid="{00000000-0005-0000-0000-000067200000}"/>
    <cellStyle name="Akzent4 7" xfId="8301" xr:uid="{00000000-0005-0000-0000-000068200000}"/>
    <cellStyle name="Akzent5" xfId="8302" xr:uid="{00000000-0005-0000-0000-000069200000}"/>
    <cellStyle name="Akzent5 2" xfId="8303" xr:uid="{00000000-0005-0000-0000-00006A200000}"/>
    <cellStyle name="Akzent5 3" xfId="8304" xr:uid="{00000000-0005-0000-0000-00006B200000}"/>
    <cellStyle name="Akzent5 4" xfId="8305" xr:uid="{00000000-0005-0000-0000-00006C200000}"/>
    <cellStyle name="Akzent5 5" xfId="8306" xr:uid="{00000000-0005-0000-0000-00006D200000}"/>
    <cellStyle name="Akzent5 6" xfId="8307" xr:uid="{00000000-0005-0000-0000-00006E200000}"/>
    <cellStyle name="Akzent5 7" xfId="8308" xr:uid="{00000000-0005-0000-0000-00006F200000}"/>
    <cellStyle name="Akzent6" xfId="8309" xr:uid="{00000000-0005-0000-0000-000070200000}"/>
    <cellStyle name="Akzent6 2" xfId="8310" xr:uid="{00000000-0005-0000-0000-000071200000}"/>
    <cellStyle name="Akzent6 3" xfId="8311" xr:uid="{00000000-0005-0000-0000-000072200000}"/>
    <cellStyle name="Akzent6 4" xfId="8312" xr:uid="{00000000-0005-0000-0000-000073200000}"/>
    <cellStyle name="Akzent6 5" xfId="8313" xr:uid="{00000000-0005-0000-0000-000074200000}"/>
    <cellStyle name="Akzent6 6" xfId="8314" xr:uid="{00000000-0005-0000-0000-000075200000}"/>
    <cellStyle name="Akzent6 7" xfId="8315" xr:uid="{00000000-0005-0000-0000-000076200000}"/>
    <cellStyle name="args.style" xfId="8316" xr:uid="{00000000-0005-0000-0000-000077200000}"/>
    <cellStyle name="args.style 10" xfId="8317" xr:uid="{00000000-0005-0000-0000-000078200000}"/>
    <cellStyle name="args.style 11" xfId="8318" xr:uid="{00000000-0005-0000-0000-000079200000}"/>
    <cellStyle name="args.style 12" xfId="8319" xr:uid="{00000000-0005-0000-0000-00007A200000}"/>
    <cellStyle name="args.style 13" xfId="8320" xr:uid="{00000000-0005-0000-0000-00007B200000}"/>
    <cellStyle name="args.style 2" xfId="8321" xr:uid="{00000000-0005-0000-0000-00007C200000}"/>
    <cellStyle name="args.style 2 10" xfId="8322" xr:uid="{00000000-0005-0000-0000-00007D200000}"/>
    <cellStyle name="args.style 2 11" xfId="8323" xr:uid="{00000000-0005-0000-0000-00007E200000}"/>
    <cellStyle name="args.style 2 12" xfId="8324" xr:uid="{00000000-0005-0000-0000-00007F200000}"/>
    <cellStyle name="args.style 2 13" xfId="8325" xr:uid="{00000000-0005-0000-0000-000080200000}"/>
    <cellStyle name="args.style 2 14" xfId="8326" xr:uid="{00000000-0005-0000-0000-000081200000}"/>
    <cellStyle name="args.style 2 15" xfId="8327" xr:uid="{00000000-0005-0000-0000-000082200000}"/>
    <cellStyle name="args.style 2 16" xfId="8328" xr:uid="{00000000-0005-0000-0000-000083200000}"/>
    <cellStyle name="args.style 2 17" xfId="8329" xr:uid="{00000000-0005-0000-0000-000084200000}"/>
    <cellStyle name="args.style 2 18" xfId="8330" xr:uid="{00000000-0005-0000-0000-000085200000}"/>
    <cellStyle name="args.style 2 19" xfId="8331" xr:uid="{00000000-0005-0000-0000-000086200000}"/>
    <cellStyle name="args.style 2 2" xfId="8332" xr:uid="{00000000-0005-0000-0000-000087200000}"/>
    <cellStyle name="args.style 2 2 2" xfId="8333" xr:uid="{00000000-0005-0000-0000-000088200000}"/>
    <cellStyle name="args.style 2 20" xfId="8334" xr:uid="{00000000-0005-0000-0000-000089200000}"/>
    <cellStyle name="args.style 2 21" xfId="8335" xr:uid="{00000000-0005-0000-0000-00008A200000}"/>
    <cellStyle name="args.style 2 22" xfId="8336" xr:uid="{00000000-0005-0000-0000-00008B200000}"/>
    <cellStyle name="args.style 2 23" xfId="8337" xr:uid="{00000000-0005-0000-0000-00008C200000}"/>
    <cellStyle name="args.style 2 24" xfId="8338" xr:uid="{00000000-0005-0000-0000-00008D200000}"/>
    <cellStyle name="args.style 2 25" xfId="8339" xr:uid="{00000000-0005-0000-0000-00008E200000}"/>
    <cellStyle name="args.style 2 26" xfId="8340" xr:uid="{00000000-0005-0000-0000-00008F200000}"/>
    <cellStyle name="args.style 2 27" xfId="8341" xr:uid="{00000000-0005-0000-0000-000090200000}"/>
    <cellStyle name="args.style 2 28" xfId="8342" xr:uid="{00000000-0005-0000-0000-000091200000}"/>
    <cellStyle name="args.style 2 29" xfId="8343" xr:uid="{00000000-0005-0000-0000-000092200000}"/>
    <cellStyle name="args.style 2 3" xfId="8344" xr:uid="{00000000-0005-0000-0000-000093200000}"/>
    <cellStyle name="args.style 2 30" xfId="8345" xr:uid="{00000000-0005-0000-0000-000094200000}"/>
    <cellStyle name="args.style 2 4" xfId="8346" xr:uid="{00000000-0005-0000-0000-000095200000}"/>
    <cellStyle name="args.style 2 5" xfId="8347" xr:uid="{00000000-0005-0000-0000-000096200000}"/>
    <cellStyle name="args.style 2 6" xfId="8348" xr:uid="{00000000-0005-0000-0000-000097200000}"/>
    <cellStyle name="args.style 2 7" xfId="8349" xr:uid="{00000000-0005-0000-0000-000098200000}"/>
    <cellStyle name="args.style 2 8" xfId="8350" xr:uid="{00000000-0005-0000-0000-000099200000}"/>
    <cellStyle name="args.style 2 9" xfId="8351" xr:uid="{00000000-0005-0000-0000-00009A200000}"/>
    <cellStyle name="args.style 3" xfId="8352" xr:uid="{00000000-0005-0000-0000-00009B200000}"/>
    <cellStyle name="args.style 3 10" xfId="8353" xr:uid="{00000000-0005-0000-0000-00009C200000}"/>
    <cellStyle name="args.style 3 11" xfId="8354" xr:uid="{00000000-0005-0000-0000-00009D200000}"/>
    <cellStyle name="args.style 3 12" xfId="8355" xr:uid="{00000000-0005-0000-0000-00009E200000}"/>
    <cellStyle name="args.style 3 13" xfId="8356" xr:uid="{00000000-0005-0000-0000-00009F200000}"/>
    <cellStyle name="args.style 3 14" xfId="8357" xr:uid="{00000000-0005-0000-0000-0000A0200000}"/>
    <cellStyle name="args.style 3 15" xfId="8358" xr:uid="{00000000-0005-0000-0000-0000A1200000}"/>
    <cellStyle name="args.style 3 16" xfId="8359" xr:uid="{00000000-0005-0000-0000-0000A2200000}"/>
    <cellStyle name="args.style 3 17" xfId="8360" xr:uid="{00000000-0005-0000-0000-0000A3200000}"/>
    <cellStyle name="args.style 3 18" xfId="8361" xr:uid="{00000000-0005-0000-0000-0000A4200000}"/>
    <cellStyle name="args.style 3 19" xfId="8362" xr:uid="{00000000-0005-0000-0000-0000A5200000}"/>
    <cellStyle name="args.style 3 2" xfId="8363" xr:uid="{00000000-0005-0000-0000-0000A6200000}"/>
    <cellStyle name="args.style 3 2 2" xfId="8364" xr:uid="{00000000-0005-0000-0000-0000A7200000}"/>
    <cellStyle name="args.style 3 20" xfId="8365" xr:uid="{00000000-0005-0000-0000-0000A8200000}"/>
    <cellStyle name="args.style 3 21" xfId="8366" xr:uid="{00000000-0005-0000-0000-0000A9200000}"/>
    <cellStyle name="args.style 3 22" xfId="8367" xr:uid="{00000000-0005-0000-0000-0000AA200000}"/>
    <cellStyle name="args.style 3 23" xfId="8368" xr:uid="{00000000-0005-0000-0000-0000AB200000}"/>
    <cellStyle name="args.style 3 24" xfId="8369" xr:uid="{00000000-0005-0000-0000-0000AC200000}"/>
    <cellStyle name="args.style 3 25" xfId="8370" xr:uid="{00000000-0005-0000-0000-0000AD200000}"/>
    <cellStyle name="args.style 3 26" xfId="8371" xr:uid="{00000000-0005-0000-0000-0000AE200000}"/>
    <cellStyle name="args.style 3 27" xfId="8372" xr:uid="{00000000-0005-0000-0000-0000AF200000}"/>
    <cellStyle name="args.style 3 28" xfId="8373" xr:uid="{00000000-0005-0000-0000-0000B0200000}"/>
    <cellStyle name="args.style 3 29" xfId="8374" xr:uid="{00000000-0005-0000-0000-0000B1200000}"/>
    <cellStyle name="args.style 3 3" xfId="8375" xr:uid="{00000000-0005-0000-0000-0000B2200000}"/>
    <cellStyle name="args.style 3 30" xfId="8376" xr:uid="{00000000-0005-0000-0000-0000B3200000}"/>
    <cellStyle name="args.style 3 4" xfId="8377" xr:uid="{00000000-0005-0000-0000-0000B4200000}"/>
    <cellStyle name="args.style 3 5" xfId="8378" xr:uid="{00000000-0005-0000-0000-0000B5200000}"/>
    <cellStyle name="args.style 3 6" xfId="8379" xr:uid="{00000000-0005-0000-0000-0000B6200000}"/>
    <cellStyle name="args.style 3 7" xfId="8380" xr:uid="{00000000-0005-0000-0000-0000B7200000}"/>
    <cellStyle name="args.style 3 8" xfId="8381" xr:uid="{00000000-0005-0000-0000-0000B8200000}"/>
    <cellStyle name="args.style 3 9" xfId="8382" xr:uid="{00000000-0005-0000-0000-0000B9200000}"/>
    <cellStyle name="args.style 4" xfId="8383" xr:uid="{00000000-0005-0000-0000-0000BA200000}"/>
    <cellStyle name="args.style 4 10" xfId="8384" xr:uid="{00000000-0005-0000-0000-0000BB200000}"/>
    <cellStyle name="args.style 4 11" xfId="8385" xr:uid="{00000000-0005-0000-0000-0000BC200000}"/>
    <cellStyle name="args.style 4 12" xfId="8386" xr:uid="{00000000-0005-0000-0000-0000BD200000}"/>
    <cellStyle name="args.style 4 13" xfId="8387" xr:uid="{00000000-0005-0000-0000-0000BE200000}"/>
    <cellStyle name="args.style 4 14" xfId="8388" xr:uid="{00000000-0005-0000-0000-0000BF200000}"/>
    <cellStyle name="args.style 4 15" xfId="8389" xr:uid="{00000000-0005-0000-0000-0000C0200000}"/>
    <cellStyle name="args.style 4 16" xfId="8390" xr:uid="{00000000-0005-0000-0000-0000C1200000}"/>
    <cellStyle name="args.style 4 17" xfId="8391" xr:uid="{00000000-0005-0000-0000-0000C2200000}"/>
    <cellStyle name="args.style 4 18" xfId="8392" xr:uid="{00000000-0005-0000-0000-0000C3200000}"/>
    <cellStyle name="args.style 4 19" xfId="8393" xr:uid="{00000000-0005-0000-0000-0000C4200000}"/>
    <cellStyle name="args.style 4 2" xfId="8394" xr:uid="{00000000-0005-0000-0000-0000C5200000}"/>
    <cellStyle name="args.style 4 2 2" xfId="8395" xr:uid="{00000000-0005-0000-0000-0000C6200000}"/>
    <cellStyle name="args.style 4 20" xfId="8396" xr:uid="{00000000-0005-0000-0000-0000C7200000}"/>
    <cellStyle name="args.style 4 21" xfId="8397" xr:uid="{00000000-0005-0000-0000-0000C8200000}"/>
    <cellStyle name="args.style 4 22" xfId="8398" xr:uid="{00000000-0005-0000-0000-0000C9200000}"/>
    <cellStyle name="args.style 4 23" xfId="8399" xr:uid="{00000000-0005-0000-0000-0000CA200000}"/>
    <cellStyle name="args.style 4 24" xfId="8400" xr:uid="{00000000-0005-0000-0000-0000CB200000}"/>
    <cellStyle name="args.style 4 25" xfId="8401" xr:uid="{00000000-0005-0000-0000-0000CC200000}"/>
    <cellStyle name="args.style 4 26" xfId="8402" xr:uid="{00000000-0005-0000-0000-0000CD200000}"/>
    <cellStyle name="args.style 4 27" xfId="8403" xr:uid="{00000000-0005-0000-0000-0000CE200000}"/>
    <cellStyle name="args.style 4 28" xfId="8404" xr:uid="{00000000-0005-0000-0000-0000CF200000}"/>
    <cellStyle name="args.style 4 29" xfId="8405" xr:uid="{00000000-0005-0000-0000-0000D0200000}"/>
    <cellStyle name="args.style 4 3" xfId="8406" xr:uid="{00000000-0005-0000-0000-0000D1200000}"/>
    <cellStyle name="args.style 4 30" xfId="8407" xr:uid="{00000000-0005-0000-0000-0000D2200000}"/>
    <cellStyle name="args.style 4 4" xfId="8408" xr:uid="{00000000-0005-0000-0000-0000D3200000}"/>
    <cellStyle name="args.style 4 5" xfId="8409" xr:uid="{00000000-0005-0000-0000-0000D4200000}"/>
    <cellStyle name="args.style 4 6" xfId="8410" xr:uid="{00000000-0005-0000-0000-0000D5200000}"/>
    <cellStyle name="args.style 4 7" xfId="8411" xr:uid="{00000000-0005-0000-0000-0000D6200000}"/>
    <cellStyle name="args.style 4 8" xfId="8412" xr:uid="{00000000-0005-0000-0000-0000D7200000}"/>
    <cellStyle name="args.style 4 9" xfId="8413" xr:uid="{00000000-0005-0000-0000-0000D8200000}"/>
    <cellStyle name="args.style 5" xfId="8414" xr:uid="{00000000-0005-0000-0000-0000D9200000}"/>
    <cellStyle name="args.style 5 2" xfId="8415" xr:uid="{00000000-0005-0000-0000-0000DA200000}"/>
    <cellStyle name="args.style 5 3" xfId="8416" xr:uid="{00000000-0005-0000-0000-0000DB200000}"/>
    <cellStyle name="args.style 5 4" xfId="8417" xr:uid="{00000000-0005-0000-0000-0000DC200000}"/>
    <cellStyle name="args.style 5 5" xfId="8418" xr:uid="{00000000-0005-0000-0000-0000DD200000}"/>
    <cellStyle name="args.style 5 6" xfId="8419" xr:uid="{00000000-0005-0000-0000-0000DE200000}"/>
    <cellStyle name="args.style 6" xfId="8420" xr:uid="{00000000-0005-0000-0000-0000DF200000}"/>
    <cellStyle name="args.style 6 2" xfId="8421" xr:uid="{00000000-0005-0000-0000-0000E0200000}"/>
    <cellStyle name="args.style 7" xfId="8422" xr:uid="{00000000-0005-0000-0000-0000E1200000}"/>
    <cellStyle name="args.style 8" xfId="8423" xr:uid="{00000000-0005-0000-0000-0000E2200000}"/>
    <cellStyle name="args.style 9" xfId="8424" xr:uid="{00000000-0005-0000-0000-0000E3200000}"/>
    <cellStyle name="Arial 8" xfId="8425" xr:uid="{00000000-0005-0000-0000-0000E4200000}"/>
    <cellStyle name="Arial 8 10" xfId="8426" xr:uid="{00000000-0005-0000-0000-0000E5200000}"/>
    <cellStyle name="Arial 8 11" xfId="8427" xr:uid="{00000000-0005-0000-0000-0000E6200000}"/>
    <cellStyle name="Arial 8 12" xfId="8428" xr:uid="{00000000-0005-0000-0000-0000E7200000}"/>
    <cellStyle name="Arial 8 13" xfId="8429" xr:uid="{00000000-0005-0000-0000-0000E8200000}"/>
    <cellStyle name="Arial 8 14" xfId="8430" xr:uid="{00000000-0005-0000-0000-0000E9200000}"/>
    <cellStyle name="Arial 8 15" xfId="8431" xr:uid="{00000000-0005-0000-0000-0000EA200000}"/>
    <cellStyle name="Arial 8 16" xfId="8432" xr:uid="{00000000-0005-0000-0000-0000EB200000}"/>
    <cellStyle name="Arial 8 17" xfId="8433" xr:uid="{00000000-0005-0000-0000-0000EC200000}"/>
    <cellStyle name="Arial 8 18" xfId="8434" xr:uid="{00000000-0005-0000-0000-0000ED200000}"/>
    <cellStyle name="Arial 8 19" xfId="8435" xr:uid="{00000000-0005-0000-0000-0000EE200000}"/>
    <cellStyle name="Arial 8 2" xfId="8436" xr:uid="{00000000-0005-0000-0000-0000EF200000}"/>
    <cellStyle name="Arial 8 20" xfId="8437" xr:uid="{00000000-0005-0000-0000-0000F0200000}"/>
    <cellStyle name="Arial 8 21" xfId="8438" xr:uid="{00000000-0005-0000-0000-0000F1200000}"/>
    <cellStyle name="Arial 8 22" xfId="8439" xr:uid="{00000000-0005-0000-0000-0000F2200000}"/>
    <cellStyle name="Arial 8 23" xfId="8440" xr:uid="{00000000-0005-0000-0000-0000F3200000}"/>
    <cellStyle name="Arial 8 24" xfId="8441" xr:uid="{00000000-0005-0000-0000-0000F4200000}"/>
    <cellStyle name="Arial 8 25" xfId="8442" xr:uid="{00000000-0005-0000-0000-0000F5200000}"/>
    <cellStyle name="Arial 8 26" xfId="8443" xr:uid="{00000000-0005-0000-0000-0000F6200000}"/>
    <cellStyle name="Arial 8 27" xfId="8444" xr:uid="{00000000-0005-0000-0000-0000F7200000}"/>
    <cellStyle name="Arial 8 28" xfId="8445" xr:uid="{00000000-0005-0000-0000-0000F8200000}"/>
    <cellStyle name="Arial 8 29" xfId="8446" xr:uid="{00000000-0005-0000-0000-0000F9200000}"/>
    <cellStyle name="Arial 8 3" xfId="8447" xr:uid="{00000000-0005-0000-0000-0000FA200000}"/>
    <cellStyle name="Arial 8 30" xfId="8448" xr:uid="{00000000-0005-0000-0000-0000FB200000}"/>
    <cellStyle name="Arial 8 31" xfId="8449" xr:uid="{00000000-0005-0000-0000-0000FC200000}"/>
    <cellStyle name="Arial 8 32" xfId="8450" xr:uid="{00000000-0005-0000-0000-0000FD200000}"/>
    <cellStyle name="Arial 8 33" xfId="8451" xr:uid="{00000000-0005-0000-0000-0000FE200000}"/>
    <cellStyle name="Arial 8 34" xfId="8452" xr:uid="{00000000-0005-0000-0000-0000FF200000}"/>
    <cellStyle name="Arial 8 35" xfId="8453" xr:uid="{00000000-0005-0000-0000-000000210000}"/>
    <cellStyle name="Arial 8 36" xfId="8454" xr:uid="{00000000-0005-0000-0000-000001210000}"/>
    <cellStyle name="Arial 8 37" xfId="8455" xr:uid="{00000000-0005-0000-0000-000002210000}"/>
    <cellStyle name="Arial 8 38" xfId="8456" xr:uid="{00000000-0005-0000-0000-000003210000}"/>
    <cellStyle name="Arial 8 4" xfId="8457" xr:uid="{00000000-0005-0000-0000-000004210000}"/>
    <cellStyle name="Arial 8 5" xfId="8458" xr:uid="{00000000-0005-0000-0000-000005210000}"/>
    <cellStyle name="Arial 8 6" xfId="8459" xr:uid="{00000000-0005-0000-0000-000006210000}"/>
    <cellStyle name="Arial 8 7" xfId="8460" xr:uid="{00000000-0005-0000-0000-000007210000}"/>
    <cellStyle name="Arial 8 8" xfId="8461" xr:uid="{00000000-0005-0000-0000-000008210000}"/>
    <cellStyle name="Arial 8 9" xfId="8462" xr:uid="{00000000-0005-0000-0000-000009210000}"/>
    <cellStyle name="Ausgabe" xfId="8463" xr:uid="{00000000-0005-0000-0000-00000A210000}"/>
    <cellStyle name="Ausgabe 2" xfId="8464" xr:uid="{00000000-0005-0000-0000-00000B210000}"/>
    <cellStyle name="Ausgabe 3" xfId="8465" xr:uid="{00000000-0005-0000-0000-00000C210000}"/>
    <cellStyle name="Ausgabe 4" xfId="8466" xr:uid="{00000000-0005-0000-0000-00000D210000}"/>
    <cellStyle name="Ausgabe 5" xfId="8467" xr:uid="{00000000-0005-0000-0000-00000E210000}"/>
    <cellStyle name="Ausgabe 6" xfId="8468" xr:uid="{00000000-0005-0000-0000-00000F210000}"/>
    <cellStyle name="Ausgabe 7" xfId="8469" xr:uid="{00000000-0005-0000-0000-000010210000}"/>
    <cellStyle name="Background" xfId="8470" xr:uid="{00000000-0005-0000-0000-000011210000}"/>
    <cellStyle name="Background 2" xfId="8471" xr:uid="{00000000-0005-0000-0000-000012210000}"/>
    <cellStyle name="Background 2 2" xfId="8472" xr:uid="{00000000-0005-0000-0000-000013210000}"/>
    <cellStyle name="Background 3" xfId="8473" xr:uid="{00000000-0005-0000-0000-000014210000}"/>
    <cellStyle name="Background 4" xfId="8474" xr:uid="{00000000-0005-0000-0000-000015210000}"/>
    <cellStyle name="Background 5" xfId="8475" xr:uid="{00000000-0005-0000-0000-000016210000}"/>
    <cellStyle name="Background 6" xfId="8476" xr:uid="{00000000-0005-0000-0000-000017210000}"/>
    <cellStyle name="Background 7" xfId="8477" xr:uid="{00000000-0005-0000-0000-000018210000}"/>
    <cellStyle name="Background 8" xfId="8478" xr:uid="{00000000-0005-0000-0000-000019210000}"/>
    <cellStyle name="Background 9" xfId="8479" xr:uid="{00000000-0005-0000-0000-00001A210000}"/>
    <cellStyle name="Bad 10" xfId="8480" xr:uid="{00000000-0005-0000-0000-00001B210000}"/>
    <cellStyle name="Bad 10 2" xfId="8481" xr:uid="{00000000-0005-0000-0000-00001C210000}"/>
    <cellStyle name="Bad 10 2 2" xfId="8482" xr:uid="{00000000-0005-0000-0000-00001D210000}"/>
    <cellStyle name="Bad 10 3" xfId="8483" xr:uid="{00000000-0005-0000-0000-00001E210000}"/>
    <cellStyle name="Bad 10 4" xfId="8484" xr:uid="{00000000-0005-0000-0000-00001F210000}"/>
    <cellStyle name="Bad 10 5" xfId="8485" xr:uid="{00000000-0005-0000-0000-000020210000}"/>
    <cellStyle name="Bad 10 6" xfId="8486" xr:uid="{00000000-0005-0000-0000-000021210000}"/>
    <cellStyle name="Bad 10 7" xfId="8487" xr:uid="{00000000-0005-0000-0000-000022210000}"/>
    <cellStyle name="Bad 11" xfId="8488" xr:uid="{00000000-0005-0000-0000-000023210000}"/>
    <cellStyle name="Bad 11 2" xfId="8489" xr:uid="{00000000-0005-0000-0000-000024210000}"/>
    <cellStyle name="Bad 11 2 2" xfId="8490" xr:uid="{00000000-0005-0000-0000-000025210000}"/>
    <cellStyle name="Bad 11 3" xfId="8491" xr:uid="{00000000-0005-0000-0000-000026210000}"/>
    <cellStyle name="Bad 11 4" xfId="8492" xr:uid="{00000000-0005-0000-0000-000027210000}"/>
    <cellStyle name="Bad 11 5" xfId="8493" xr:uid="{00000000-0005-0000-0000-000028210000}"/>
    <cellStyle name="Bad 11 6" xfId="8494" xr:uid="{00000000-0005-0000-0000-000029210000}"/>
    <cellStyle name="Bad 11 7" xfId="8495" xr:uid="{00000000-0005-0000-0000-00002A210000}"/>
    <cellStyle name="Bad 12" xfId="8496" xr:uid="{00000000-0005-0000-0000-00002B210000}"/>
    <cellStyle name="Bad 12 2" xfId="8497" xr:uid="{00000000-0005-0000-0000-00002C210000}"/>
    <cellStyle name="Bad 12 2 2" xfId="8498" xr:uid="{00000000-0005-0000-0000-00002D210000}"/>
    <cellStyle name="Bad 12 3" xfId="8499" xr:uid="{00000000-0005-0000-0000-00002E210000}"/>
    <cellStyle name="Bad 12 4" xfId="8500" xr:uid="{00000000-0005-0000-0000-00002F210000}"/>
    <cellStyle name="Bad 12 5" xfId="8501" xr:uid="{00000000-0005-0000-0000-000030210000}"/>
    <cellStyle name="Bad 12 6" xfId="8502" xr:uid="{00000000-0005-0000-0000-000031210000}"/>
    <cellStyle name="Bad 12 7" xfId="8503" xr:uid="{00000000-0005-0000-0000-000032210000}"/>
    <cellStyle name="Bad 13" xfId="8504" xr:uid="{00000000-0005-0000-0000-000033210000}"/>
    <cellStyle name="Bad 13 2" xfId="8505" xr:uid="{00000000-0005-0000-0000-000034210000}"/>
    <cellStyle name="Bad 13 2 2" xfId="8506" xr:uid="{00000000-0005-0000-0000-000035210000}"/>
    <cellStyle name="Bad 13 3" xfId="8507" xr:uid="{00000000-0005-0000-0000-000036210000}"/>
    <cellStyle name="Bad 13 4" xfId="8508" xr:uid="{00000000-0005-0000-0000-000037210000}"/>
    <cellStyle name="Bad 13 5" xfId="8509" xr:uid="{00000000-0005-0000-0000-000038210000}"/>
    <cellStyle name="Bad 13 6" xfId="8510" xr:uid="{00000000-0005-0000-0000-000039210000}"/>
    <cellStyle name="Bad 13 7" xfId="8511" xr:uid="{00000000-0005-0000-0000-00003A210000}"/>
    <cellStyle name="Bad 14" xfId="8512" xr:uid="{00000000-0005-0000-0000-00003B210000}"/>
    <cellStyle name="Bad 14 2" xfId="8513" xr:uid="{00000000-0005-0000-0000-00003C210000}"/>
    <cellStyle name="Bad 14 2 2" xfId="8514" xr:uid="{00000000-0005-0000-0000-00003D210000}"/>
    <cellStyle name="Bad 14 3" xfId="8515" xr:uid="{00000000-0005-0000-0000-00003E210000}"/>
    <cellStyle name="Bad 14 4" xfId="8516" xr:uid="{00000000-0005-0000-0000-00003F210000}"/>
    <cellStyle name="Bad 14 5" xfId="8517" xr:uid="{00000000-0005-0000-0000-000040210000}"/>
    <cellStyle name="Bad 14 6" xfId="8518" xr:uid="{00000000-0005-0000-0000-000041210000}"/>
    <cellStyle name="Bad 14 7" xfId="8519" xr:uid="{00000000-0005-0000-0000-000042210000}"/>
    <cellStyle name="Bad 15" xfId="8520" xr:uid="{00000000-0005-0000-0000-000043210000}"/>
    <cellStyle name="Bad 15 2" xfId="8521" xr:uid="{00000000-0005-0000-0000-000044210000}"/>
    <cellStyle name="Bad 15 2 2" xfId="8522" xr:uid="{00000000-0005-0000-0000-000045210000}"/>
    <cellStyle name="Bad 15 3" xfId="8523" xr:uid="{00000000-0005-0000-0000-000046210000}"/>
    <cellStyle name="Bad 15 4" xfId="8524" xr:uid="{00000000-0005-0000-0000-000047210000}"/>
    <cellStyle name="Bad 15 5" xfId="8525" xr:uid="{00000000-0005-0000-0000-000048210000}"/>
    <cellStyle name="Bad 15 6" xfId="8526" xr:uid="{00000000-0005-0000-0000-000049210000}"/>
    <cellStyle name="Bad 15 7" xfId="8527" xr:uid="{00000000-0005-0000-0000-00004A210000}"/>
    <cellStyle name="Bad 16" xfId="8528" xr:uid="{00000000-0005-0000-0000-00004B210000}"/>
    <cellStyle name="Bad 16 2" xfId="8529" xr:uid="{00000000-0005-0000-0000-00004C210000}"/>
    <cellStyle name="Bad 16 2 2" xfId="8530" xr:uid="{00000000-0005-0000-0000-00004D210000}"/>
    <cellStyle name="Bad 16 3" xfId="8531" xr:uid="{00000000-0005-0000-0000-00004E210000}"/>
    <cellStyle name="Bad 16 4" xfId="8532" xr:uid="{00000000-0005-0000-0000-00004F210000}"/>
    <cellStyle name="Bad 16 5" xfId="8533" xr:uid="{00000000-0005-0000-0000-000050210000}"/>
    <cellStyle name="Bad 16 6" xfId="8534" xr:uid="{00000000-0005-0000-0000-000051210000}"/>
    <cellStyle name="Bad 16 7" xfId="8535" xr:uid="{00000000-0005-0000-0000-000052210000}"/>
    <cellStyle name="Bad 17" xfId="8536" xr:uid="{00000000-0005-0000-0000-000053210000}"/>
    <cellStyle name="Bad 17 2" xfId="8537" xr:uid="{00000000-0005-0000-0000-000054210000}"/>
    <cellStyle name="Bad 17 2 2" xfId="8538" xr:uid="{00000000-0005-0000-0000-000055210000}"/>
    <cellStyle name="Bad 17 3" xfId="8539" xr:uid="{00000000-0005-0000-0000-000056210000}"/>
    <cellStyle name="Bad 17 4" xfId="8540" xr:uid="{00000000-0005-0000-0000-000057210000}"/>
    <cellStyle name="Bad 17 5" xfId="8541" xr:uid="{00000000-0005-0000-0000-000058210000}"/>
    <cellStyle name="Bad 17 6" xfId="8542" xr:uid="{00000000-0005-0000-0000-000059210000}"/>
    <cellStyle name="Bad 17 7" xfId="8543" xr:uid="{00000000-0005-0000-0000-00005A210000}"/>
    <cellStyle name="Bad 18" xfId="8544" xr:uid="{00000000-0005-0000-0000-00005B210000}"/>
    <cellStyle name="Bad 18 2" xfId="8545" xr:uid="{00000000-0005-0000-0000-00005C210000}"/>
    <cellStyle name="Bad 18 2 2" xfId="8546" xr:uid="{00000000-0005-0000-0000-00005D210000}"/>
    <cellStyle name="Bad 18 3" xfId="8547" xr:uid="{00000000-0005-0000-0000-00005E210000}"/>
    <cellStyle name="Bad 18 4" xfId="8548" xr:uid="{00000000-0005-0000-0000-00005F210000}"/>
    <cellStyle name="Bad 18 5" xfId="8549" xr:uid="{00000000-0005-0000-0000-000060210000}"/>
    <cellStyle name="Bad 18 6" xfId="8550" xr:uid="{00000000-0005-0000-0000-000061210000}"/>
    <cellStyle name="Bad 18 7" xfId="8551" xr:uid="{00000000-0005-0000-0000-000062210000}"/>
    <cellStyle name="Bad 19" xfId="8552" xr:uid="{00000000-0005-0000-0000-000063210000}"/>
    <cellStyle name="Bad 19 2" xfId="8553" xr:uid="{00000000-0005-0000-0000-000064210000}"/>
    <cellStyle name="Bad 19 2 2" xfId="8554" xr:uid="{00000000-0005-0000-0000-000065210000}"/>
    <cellStyle name="Bad 19 3" xfId="8555" xr:uid="{00000000-0005-0000-0000-000066210000}"/>
    <cellStyle name="Bad 19 4" xfId="8556" xr:uid="{00000000-0005-0000-0000-000067210000}"/>
    <cellStyle name="Bad 19 5" xfId="8557" xr:uid="{00000000-0005-0000-0000-000068210000}"/>
    <cellStyle name="Bad 19 6" xfId="8558" xr:uid="{00000000-0005-0000-0000-000069210000}"/>
    <cellStyle name="Bad 19 7" xfId="8559" xr:uid="{00000000-0005-0000-0000-00006A210000}"/>
    <cellStyle name="Bad 2" xfId="8560" xr:uid="{00000000-0005-0000-0000-00006B210000}"/>
    <cellStyle name="Bad 2 2" xfId="8561" xr:uid="{00000000-0005-0000-0000-00006C210000}"/>
    <cellStyle name="Bad 2 2 2" xfId="8562" xr:uid="{00000000-0005-0000-0000-00006D210000}"/>
    <cellStyle name="Bad 2 3" xfId="8563" xr:uid="{00000000-0005-0000-0000-00006E210000}"/>
    <cellStyle name="Bad 2 4" xfId="8564" xr:uid="{00000000-0005-0000-0000-00006F210000}"/>
    <cellStyle name="Bad 2 5" xfId="8565" xr:uid="{00000000-0005-0000-0000-000070210000}"/>
    <cellStyle name="Bad 2 6" xfId="8566" xr:uid="{00000000-0005-0000-0000-000071210000}"/>
    <cellStyle name="Bad 2 7" xfId="8567" xr:uid="{00000000-0005-0000-0000-000072210000}"/>
    <cellStyle name="Bad 20" xfId="8568" xr:uid="{00000000-0005-0000-0000-000073210000}"/>
    <cellStyle name="Bad 20 2" xfId="8569" xr:uid="{00000000-0005-0000-0000-000074210000}"/>
    <cellStyle name="Bad 20 2 2" xfId="8570" xr:uid="{00000000-0005-0000-0000-000075210000}"/>
    <cellStyle name="Bad 20 3" xfId="8571" xr:uid="{00000000-0005-0000-0000-000076210000}"/>
    <cellStyle name="Bad 20 4" xfId="8572" xr:uid="{00000000-0005-0000-0000-000077210000}"/>
    <cellStyle name="Bad 20 5" xfId="8573" xr:uid="{00000000-0005-0000-0000-000078210000}"/>
    <cellStyle name="Bad 20 6" xfId="8574" xr:uid="{00000000-0005-0000-0000-000079210000}"/>
    <cellStyle name="Bad 20 7" xfId="8575" xr:uid="{00000000-0005-0000-0000-00007A210000}"/>
    <cellStyle name="Bad 21" xfId="8576" xr:uid="{00000000-0005-0000-0000-00007B210000}"/>
    <cellStyle name="Bad 21 2" xfId="8577" xr:uid="{00000000-0005-0000-0000-00007C210000}"/>
    <cellStyle name="Bad 21 2 2" xfId="8578" xr:uid="{00000000-0005-0000-0000-00007D210000}"/>
    <cellStyle name="Bad 21 3" xfId="8579" xr:uid="{00000000-0005-0000-0000-00007E210000}"/>
    <cellStyle name="Bad 21 4" xfId="8580" xr:uid="{00000000-0005-0000-0000-00007F210000}"/>
    <cellStyle name="Bad 21 5" xfId="8581" xr:uid="{00000000-0005-0000-0000-000080210000}"/>
    <cellStyle name="Bad 21 6" xfId="8582" xr:uid="{00000000-0005-0000-0000-000081210000}"/>
    <cellStyle name="Bad 21 7" xfId="8583" xr:uid="{00000000-0005-0000-0000-000082210000}"/>
    <cellStyle name="Bad 22" xfId="8584" xr:uid="{00000000-0005-0000-0000-000083210000}"/>
    <cellStyle name="Bad 22 2" xfId="8585" xr:uid="{00000000-0005-0000-0000-000084210000}"/>
    <cellStyle name="Bad 22 2 2" xfId="8586" xr:uid="{00000000-0005-0000-0000-000085210000}"/>
    <cellStyle name="Bad 22 3" xfId="8587" xr:uid="{00000000-0005-0000-0000-000086210000}"/>
    <cellStyle name="Bad 22 4" xfId="8588" xr:uid="{00000000-0005-0000-0000-000087210000}"/>
    <cellStyle name="Bad 22 5" xfId="8589" xr:uid="{00000000-0005-0000-0000-000088210000}"/>
    <cellStyle name="Bad 22 6" xfId="8590" xr:uid="{00000000-0005-0000-0000-000089210000}"/>
    <cellStyle name="Bad 22 7" xfId="8591" xr:uid="{00000000-0005-0000-0000-00008A210000}"/>
    <cellStyle name="Bad 23" xfId="8592" xr:uid="{00000000-0005-0000-0000-00008B210000}"/>
    <cellStyle name="Bad 23 2" xfId="8593" xr:uid="{00000000-0005-0000-0000-00008C210000}"/>
    <cellStyle name="Bad 23 2 2" xfId="8594" xr:uid="{00000000-0005-0000-0000-00008D210000}"/>
    <cellStyle name="Bad 23 3" xfId="8595" xr:uid="{00000000-0005-0000-0000-00008E210000}"/>
    <cellStyle name="Bad 23 4" xfId="8596" xr:uid="{00000000-0005-0000-0000-00008F210000}"/>
    <cellStyle name="Bad 23 5" xfId="8597" xr:uid="{00000000-0005-0000-0000-000090210000}"/>
    <cellStyle name="Bad 23 6" xfId="8598" xr:uid="{00000000-0005-0000-0000-000091210000}"/>
    <cellStyle name="Bad 23 7" xfId="8599" xr:uid="{00000000-0005-0000-0000-000092210000}"/>
    <cellStyle name="Bad 24" xfId="8600" xr:uid="{00000000-0005-0000-0000-000093210000}"/>
    <cellStyle name="Bad 24 2" xfId="8601" xr:uid="{00000000-0005-0000-0000-000094210000}"/>
    <cellStyle name="Bad 24 2 2" xfId="8602" xr:uid="{00000000-0005-0000-0000-000095210000}"/>
    <cellStyle name="Bad 24 3" xfId="8603" xr:uid="{00000000-0005-0000-0000-000096210000}"/>
    <cellStyle name="Bad 24 4" xfId="8604" xr:uid="{00000000-0005-0000-0000-000097210000}"/>
    <cellStyle name="Bad 24 5" xfId="8605" xr:uid="{00000000-0005-0000-0000-000098210000}"/>
    <cellStyle name="Bad 24 6" xfId="8606" xr:uid="{00000000-0005-0000-0000-000099210000}"/>
    <cellStyle name="Bad 24 7" xfId="8607" xr:uid="{00000000-0005-0000-0000-00009A210000}"/>
    <cellStyle name="Bad 25" xfId="8608" xr:uid="{00000000-0005-0000-0000-00009B210000}"/>
    <cellStyle name="Bad 25 2" xfId="8609" xr:uid="{00000000-0005-0000-0000-00009C210000}"/>
    <cellStyle name="Bad 25 2 2" xfId="8610" xr:uid="{00000000-0005-0000-0000-00009D210000}"/>
    <cellStyle name="Bad 25 3" xfId="8611" xr:uid="{00000000-0005-0000-0000-00009E210000}"/>
    <cellStyle name="Bad 25 4" xfId="8612" xr:uid="{00000000-0005-0000-0000-00009F210000}"/>
    <cellStyle name="Bad 25 5" xfId="8613" xr:uid="{00000000-0005-0000-0000-0000A0210000}"/>
    <cellStyle name="Bad 25 6" xfId="8614" xr:uid="{00000000-0005-0000-0000-0000A1210000}"/>
    <cellStyle name="Bad 25 7" xfId="8615" xr:uid="{00000000-0005-0000-0000-0000A2210000}"/>
    <cellStyle name="Bad 26" xfId="8616" xr:uid="{00000000-0005-0000-0000-0000A3210000}"/>
    <cellStyle name="Bad 26 2" xfId="8617" xr:uid="{00000000-0005-0000-0000-0000A4210000}"/>
    <cellStyle name="Bad 26 2 2" xfId="8618" xr:uid="{00000000-0005-0000-0000-0000A5210000}"/>
    <cellStyle name="Bad 26 3" xfId="8619" xr:uid="{00000000-0005-0000-0000-0000A6210000}"/>
    <cellStyle name="Bad 26 4" xfId="8620" xr:uid="{00000000-0005-0000-0000-0000A7210000}"/>
    <cellStyle name="Bad 26 5" xfId="8621" xr:uid="{00000000-0005-0000-0000-0000A8210000}"/>
    <cellStyle name="Bad 26 6" xfId="8622" xr:uid="{00000000-0005-0000-0000-0000A9210000}"/>
    <cellStyle name="Bad 26 7" xfId="8623" xr:uid="{00000000-0005-0000-0000-0000AA210000}"/>
    <cellStyle name="Bad 27" xfId="8624" xr:uid="{00000000-0005-0000-0000-0000AB210000}"/>
    <cellStyle name="Bad 27 2" xfId="8625" xr:uid="{00000000-0005-0000-0000-0000AC210000}"/>
    <cellStyle name="Bad 27 2 2" xfId="8626" xr:uid="{00000000-0005-0000-0000-0000AD210000}"/>
    <cellStyle name="Bad 27 3" xfId="8627" xr:uid="{00000000-0005-0000-0000-0000AE210000}"/>
    <cellStyle name="Bad 27 4" xfId="8628" xr:uid="{00000000-0005-0000-0000-0000AF210000}"/>
    <cellStyle name="Bad 27 5" xfId="8629" xr:uid="{00000000-0005-0000-0000-0000B0210000}"/>
    <cellStyle name="Bad 27 6" xfId="8630" xr:uid="{00000000-0005-0000-0000-0000B1210000}"/>
    <cellStyle name="Bad 27 7" xfId="8631" xr:uid="{00000000-0005-0000-0000-0000B2210000}"/>
    <cellStyle name="Bad 28" xfId="8632" xr:uid="{00000000-0005-0000-0000-0000B3210000}"/>
    <cellStyle name="Bad 28 2" xfId="8633" xr:uid="{00000000-0005-0000-0000-0000B4210000}"/>
    <cellStyle name="Bad 28 2 2" xfId="8634" xr:uid="{00000000-0005-0000-0000-0000B5210000}"/>
    <cellStyle name="Bad 28 3" xfId="8635" xr:uid="{00000000-0005-0000-0000-0000B6210000}"/>
    <cellStyle name="Bad 28 4" xfId="8636" xr:uid="{00000000-0005-0000-0000-0000B7210000}"/>
    <cellStyle name="Bad 28 5" xfId="8637" xr:uid="{00000000-0005-0000-0000-0000B8210000}"/>
    <cellStyle name="Bad 28 6" xfId="8638" xr:uid="{00000000-0005-0000-0000-0000B9210000}"/>
    <cellStyle name="Bad 28 7" xfId="8639" xr:uid="{00000000-0005-0000-0000-0000BA210000}"/>
    <cellStyle name="Bad 29" xfId="8640" xr:uid="{00000000-0005-0000-0000-0000BB210000}"/>
    <cellStyle name="Bad 29 2" xfId="8641" xr:uid="{00000000-0005-0000-0000-0000BC210000}"/>
    <cellStyle name="Bad 29 2 2" xfId="8642" xr:uid="{00000000-0005-0000-0000-0000BD210000}"/>
    <cellStyle name="Bad 29 3" xfId="8643" xr:uid="{00000000-0005-0000-0000-0000BE210000}"/>
    <cellStyle name="Bad 29 4" xfId="8644" xr:uid="{00000000-0005-0000-0000-0000BF210000}"/>
    <cellStyle name="Bad 29 5" xfId="8645" xr:uid="{00000000-0005-0000-0000-0000C0210000}"/>
    <cellStyle name="Bad 29 6" xfId="8646" xr:uid="{00000000-0005-0000-0000-0000C1210000}"/>
    <cellStyle name="Bad 29 7" xfId="8647" xr:uid="{00000000-0005-0000-0000-0000C2210000}"/>
    <cellStyle name="Bad 3" xfId="8648" xr:uid="{00000000-0005-0000-0000-0000C3210000}"/>
    <cellStyle name="Bad 3 2" xfId="8649" xr:uid="{00000000-0005-0000-0000-0000C4210000}"/>
    <cellStyle name="Bad 3 2 2" xfId="8650" xr:uid="{00000000-0005-0000-0000-0000C5210000}"/>
    <cellStyle name="Bad 3 3" xfId="8651" xr:uid="{00000000-0005-0000-0000-0000C6210000}"/>
    <cellStyle name="Bad 3 4" xfId="8652" xr:uid="{00000000-0005-0000-0000-0000C7210000}"/>
    <cellStyle name="Bad 3 5" xfId="8653" xr:uid="{00000000-0005-0000-0000-0000C8210000}"/>
    <cellStyle name="Bad 3 6" xfId="8654" xr:uid="{00000000-0005-0000-0000-0000C9210000}"/>
    <cellStyle name="Bad 3 7" xfId="8655" xr:uid="{00000000-0005-0000-0000-0000CA210000}"/>
    <cellStyle name="Bad 30" xfId="8656" xr:uid="{00000000-0005-0000-0000-0000CB210000}"/>
    <cellStyle name="Bad 30 2" xfId="8657" xr:uid="{00000000-0005-0000-0000-0000CC210000}"/>
    <cellStyle name="Bad 30 2 2" xfId="8658" xr:uid="{00000000-0005-0000-0000-0000CD210000}"/>
    <cellStyle name="Bad 30 3" xfId="8659" xr:uid="{00000000-0005-0000-0000-0000CE210000}"/>
    <cellStyle name="Bad 30 4" xfId="8660" xr:uid="{00000000-0005-0000-0000-0000CF210000}"/>
    <cellStyle name="Bad 30 5" xfId="8661" xr:uid="{00000000-0005-0000-0000-0000D0210000}"/>
    <cellStyle name="Bad 30 6" xfId="8662" xr:uid="{00000000-0005-0000-0000-0000D1210000}"/>
    <cellStyle name="Bad 30 7" xfId="8663" xr:uid="{00000000-0005-0000-0000-0000D2210000}"/>
    <cellStyle name="Bad 31" xfId="8664" xr:uid="{00000000-0005-0000-0000-0000D3210000}"/>
    <cellStyle name="Bad 31 2" xfId="8665" xr:uid="{00000000-0005-0000-0000-0000D4210000}"/>
    <cellStyle name="Bad 31 2 2" xfId="8666" xr:uid="{00000000-0005-0000-0000-0000D5210000}"/>
    <cellStyle name="Bad 31 3" xfId="8667" xr:uid="{00000000-0005-0000-0000-0000D6210000}"/>
    <cellStyle name="Bad 31 4" xfId="8668" xr:uid="{00000000-0005-0000-0000-0000D7210000}"/>
    <cellStyle name="Bad 31 5" xfId="8669" xr:uid="{00000000-0005-0000-0000-0000D8210000}"/>
    <cellStyle name="Bad 31 6" xfId="8670" xr:uid="{00000000-0005-0000-0000-0000D9210000}"/>
    <cellStyle name="Bad 31 7" xfId="8671" xr:uid="{00000000-0005-0000-0000-0000DA210000}"/>
    <cellStyle name="Bad 32" xfId="8672" xr:uid="{00000000-0005-0000-0000-0000DB210000}"/>
    <cellStyle name="Bad 32 2" xfId="8673" xr:uid="{00000000-0005-0000-0000-0000DC210000}"/>
    <cellStyle name="Bad 32 2 2" xfId="8674" xr:uid="{00000000-0005-0000-0000-0000DD210000}"/>
    <cellStyle name="Bad 32 3" xfId="8675" xr:uid="{00000000-0005-0000-0000-0000DE210000}"/>
    <cellStyle name="Bad 32 4" xfId="8676" xr:uid="{00000000-0005-0000-0000-0000DF210000}"/>
    <cellStyle name="Bad 32 5" xfId="8677" xr:uid="{00000000-0005-0000-0000-0000E0210000}"/>
    <cellStyle name="Bad 32 6" xfId="8678" xr:uid="{00000000-0005-0000-0000-0000E1210000}"/>
    <cellStyle name="Bad 32 7" xfId="8679" xr:uid="{00000000-0005-0000-0000-0000E2210000}"/>
    <cellStyle name="Bad 33" xfId="8680" xr:uid="{00000000-0005-0000-0000-0000E3210000}"/>
    <cellStyle name="Bad 33 2" xfId="8681" xr:uid="{00000000-0005-0000-0000-0000E4210000}"/>
    <cellStyle name="Bad 33 2 2" xfId="8682" xr:uid="{00000000-0005-0000-0000-0000E5210000}"/>
    <cellStyle name="Bad 33 3" xfId="8683" xr:uid="{00000000-0005-0000-0000-0000E6210000}"/>
    <cellStyle name="Bad 33 4" xfId="8684" xr:uid="{00000000-0005-0000-0000-0000E7210000}"/>
    <cellStyle name="Bad 33 5" xfId="8685" xr:uid="{00000000-0005-0000-0000-0000E8210000}"/>
    <cellStyle name="Bad 33 6" xfId="8686" xr:uid="{00000000-0005-0000-0000-0000E9210000}"/>
    <cellStyle name="Bad 33 7" xfId="8687" xr:uid="{00000000-0005-0000-0000-0000EA210000}"/>
    <cellStyle name="Bad 34" xfId="8688" xr:uid="{00000000-0005-0000-0000-0000EB210000}"/>
    <cellStyle name="Bad 34 2" xfId="8689" xr:uid="{00000000-0005-0000-0000-0000EC210000}"/>
    <cellStyle name="Bad 34 2 2" xfId="8690" xr:uid="{00000000-0005-0000-0000-0000ED210000}"/>
    <cellStyle name="Bad 34 3" xfId="8691" xr:uid="{00000000-0005-0000-0000-0000EE210000}"/>
    <cellStyle name="Bad 34 4" xfId="8692" xr:uid="{00000000-0005-0000-0000-0000EF210000}"/>
    <cellStyle name="Bad 34 5" xfId="8693" xr:uid="{00000000-0005-0000-0000-0000F0210000}"/>
    <cellStyle name="Bad 34 6" xfId="8694" xr:uid="{00000000-0005-0000-0000-0000F1210000}"/>
    <cellStyle name="Bad 34 7" xfId="8695" xr:uid="{00000000-0005-0000-0000-0000F2210000}"/>
    <cellStyle name="Bad 35" xfId="8696" xr:uid="{00000000-0005-0000-0000-0000F3210000}"/>
    <cellStyle name="Bad 35 2" xfId="8697" xr:uid="{00000000-0005-0000-0000-0000F4210000}"/>
    <cellStyle name="Bad 35 2 2" xfId="8698" xr:uid="{00000000-0005-0000-0000-0000F5210000}"/>
    <cellStyle name="Bad 35 3" xfId="8699" xr:uid="{00000000-0005-0000-0000-0000F6210000}"/>
    <cellStyle name="Bad 35 4" xfId="8700" xr:uid="{00000000-0005-0000-0000-0000F7210000}"/>
    <cellStyle name="Bad 35 5" xfId="8701" xr:uid="{00000000-0005-0000-0000-0000F8210000}"/>
    <cellStyle name="Bad 35 6" xfId="8702" xr:uid="{00000000-0005-0000-0000-0000F9210000}"/>
    <cellStyle name="Bad 35 7" xfId="8703" xr:uid="{00000000-0005-0000-0000-0000FA210000}"/>
    <cellStyle name="Bad 36" xfId="8704" xr:uid="{00000000-0005-0000-0000-0000FB210000}"/>
    <cellStyle name="Bad 36 2" xfId="8705" xr:uid="{00000000-0005-0000-0000-0000FC210000}"/>
    <cellStyle name="Bad 36 2 2" xfId="8706" xr:uid="{00000000-0005-0000-0000-0000FD210000}"/>
    <cellStyle name="Bad 36 3" xfId="8707" xr:uid="{00000000-0005-0000-0000-0000FE210000}"/>
    <cellStyle name="Bad 36 4" xfId="8708" xr:uid="{00000000-0005-0000-0000-0000FF210000}"/>
    <cellStyle name="Bad 36 5" xfId="8709" xr:uid="{00000000-0005-0000-0000-000000220000}"/>
    <cellStyle name="Bad 36 6" xfId="8710" xr:uid="{00000000-0005-0000-0000-000001220000}"/>
    <cellStyle name="Bad 36 7" xfId="8711" xr:uid="{00000000-0005-0000-0000-000002220000}"/>
    <cellStyle name="Bad 37" xfId="8712" xr:uid="{00000000-0005-0000-0000-000003220000}"/>
    <cellStyle name="Bad 37 2" xfId="8713" xr:uid="{00000000-0005-0000-0000-000004220000}"/>
    <cellStyle name="Bad 37 3" xfId="8714" xr:uid="{00000000-0005-0000-0000-000005220000}"/>
    <cellStyle name="Bad 38" xfId="8715" xr:uid="{00000000-0005-0000-0000-000006220000}"/>
    <cellStyle name="Bad 39" xfId="8716" xr:uid="{00000000-0005-0000-0000-000007220000}"/>
    <cellStyle name="Bad 4" xfId="8717" xr:uid="{00000000-0005-0000-0000-000008220000}"/>
    <cellStyle name="Bad 4 2" xfId="8718" xr:uid="{00000000-0005-0000-0000-000009220000}"/>
    <cellStyle name="Bad 4 2 2" xfId="8719" xr:uid="{00000000-0005-0000-0000-00000A220000}"/>
    <cellStyle name="Bad 4 3" xfId="8720" xr:uid="{00000000-0005-0000-0000-00000B220000}"/>
    <cellStyle name="Bad 4 4" xfId="8721" xr:uid="{00000000-0005-0000-0000-00000C220000}"/>
    <cellStyle name="Bad 4 5" xfId="8722" xr:uid="{00000000-0005-0000-0000-00000D220000}"/>
    <cellStyle name="Bad 4 6" xfId="8723" xr:uid="{00000000-0005-0000-0000-00000E220000}"/>
    <cellStyle name="Bad 4 7" xfId="8724" xr:uid="{00000000-0005-0000-0000-00000F220000}"/>
    <cellStyle name="Bad 40" xfId="8725" xr:uid="{00000000-0005-0000-0000-000010220000}"/>
    <cellStyle name="Bad 41" xfId="8726" xr:uid="{00000000-0005-0000-0000-000011220000}"/>
    <cellStyle name="Bad 42" xfId="8727" xr:uid="{00000000-0005-0000-0000-000012220000}"/>
    <cellStyle name="Bad 43" xfId="8728" xr:uid="{00000000-0005-0000-0000-000013220000}"/>
    <cellStyle name="Bad 44" xfId="8729" xr:uid="{00000000-0005-0000-0000-000014220000}"/>
    <cellStyle name="Bad 45" xfId="8730" xr:uid="{00000000-0005-0000-0000-000015220000}"/>
    <cellStyle name="Bad 46" xfId="8731" xr:uid="{00000000-0005-0000-0000-000016220000}"/>
    <cellStyle name="Bad 47" xfId="8732" xr:uid="{00000000-0005-0000-0000-000017220000}"/>
    <cellStyle name="Bad 48" xfId="8733" xr:uid="{00000000-0005-0000-0000-000018220000}"/>
    <cellStyle name="Bad 49" xfId="8734" xr:uid="{00000000-0005-0000-0000-000019220000}"/>
    <cellStyle name="Bad 5" xfId="8735" xr:uid="{00000000-0005-0000-0000-00001A220000}"/>
    <cellStyle name="Bad 5 2" xfId="8736" xr:uid="{00000000-0005-0000-0000-00001B220000}"/>
    <cellStyle name="Bad 5 2 2" xfId="8737" xr:uid="{00000000-0005-0000-0000-00001C220000}"/>
    <cellStyle name="Bad 5 3" xfId="8738" xr:uid="{00000000-0005-0000-0000-00001D220000}"/>
    <cellStyle name="Bad 5 4" xfId="8739" xr:uid="{00000000-0005-0000-0000-00001E220000}"/>
    <cellStyle name="Bad 5 5" xfId="8740" xr:uid="{00000000-0005-0000-0000-00001F220000}"/>
    <cellStyle name="Bad 5 6" xfId="8741" xr:uid="{00000000-0005-0000-0000-000020220000}"/>
    <cellStyle name="Bad 5 7" xfId="8742" xr:uid="{00000000-0005-0000-0000-000021220000}"/>
    <cellStyle name="Bad 50" xfId="8743" xr:uid="{00000000-0005-0000-0000-000022220000}"/>
    <cellStyle name="Bad 51" xfId="8744" xr:uid="{00000000-0005-0000-0000-000023220000}"/>
    <cellStyle name="Bad 52" xfId="8745" xr:uid="{00000000-0005-0000-0000-000024220000}"/>
    <cellStyle name="Bad 53" xfId="8746" xr:uid="{00000000-0005-0000-0000-000025220000}"/>
    <cellStyle name="Bad 54" xfId="8747" xr:uid="{00000000-0005-0000-0000-000026220000}"/>
    <cellStyle name="Bad 55" xfId="8748" xr:uid="{00000000-0005-0000-0000-000027220000}"/>
    <cellStyle name="Bad 56" xfId="8749" xr:uid="{00000000-0005-0000-0000-000028220000}"/>
    <cellStyle name="Bad 57" xfId="8750" xr:uid="{00000000-0005-0000-0000-000029220000}"/>
    <cellStyle name="Bad 58" xfId="8751" xr:uid="{00000000-0005-0000-0000-00002A220000}"/>
    <cellStyle name="Bad 59" xfId="8752" xr:uid="{00000000-0005-0000-0000-00002B220000}"/>
    <cellStyle name="Bad 6" xfId="8753" xr:uid="{00000000-0005-0000-0000-00002C220000}"/>
    <cellStyle name="Bad 6 2" xfId="8754" xr:uid="{00000000-0005-0000-0000-00002D220000}"/>
    <cellStyle name="Bad 6 2 2" xfId="8755" xr:uid="{00000000-0005-0000-0000-00002E220000}"/>
    <cellStyle name="Bad 6 3" xfId="8756" xr:uid="{00000000-0005-0000-0000-00002F220000}"/>
    <cellStyle name="Bad 6 4" xfId="8757" xr:uid="{00000000-0005-0000-0000-000030220000}"/>
    <cellStyle name="Bad 6 5" xfId="8758" xr:uid="{00000000-0005-0000-0000-000031220000}"/>
    <cellStyle name="Bad 6 6" xfId="8759" xr:uid="{00000000-0005-0000-0000-000032220000}"/>
    <cellStyle name="Bad 6 7" xfId="8760" xr:uid="{00000000-0005-0000-0000-000033220000}"/>
    <cellStyle name="Bad 60" xfId="8761" xr:uid="{00000000-0005-0000-0000-000034220000}"/>
    <cellStyle name="Bad 7" xfId="8762" xr:uid="{00000000-0005-0000-0000-000035220000}"/>
    <cellStyle name="Bad 7 2" xfId="8763" xr:uid="{00000000-0005-0000-0000-000036220000}"/>
    <cellStyle name="Bad 7 2 2" xfId="8764" xr:uid="{00000000-0005-0000-0000-000037220000}"/>
    <cellStyle name="Bad 7 3" xfId="8765" xr:uid="{00000000-0005-0000-0000-000038220000}"/>
    <cellStyle name="Bad 7 4" xfId="8766" xr:uid="{00000000-0005-0000-0000-000039220000}"/>
    <cellStyle name="Bad 7 5" xfId="8767" xr:uid="{00000000-0005-0000-0000-00003A220000}"/>
    <cellStyle name="Bad 7 6" xfId="8768" xr:uid="{00000000-0005-0000-0000-00003B220000}"/>
    <cellStyle name="Bad 7 7" xfId="8769" xr:uid="{00000000-0005-0000-0000-00003C220000}"/>
    <cellStyle name="Bad 8" xfId="8770" xr:uid="{00000000-0005-0000-0000-00003D220000}"/>
    <cellStyle name="Bad 8 2" xfId="8771" xr:uid="{00000000-0005-0000-0000-00003E220000}"/>
    <cellStyle name="Bad 8 2 2" xfId="8772" xr:uid="{00000000-0005-0000-0000-00003F220000}"/>
    <cellStyle name="Bad 8 3" xfId="8773" xr:uid="{00000000-0005-0000-0000-000040220000}"/>
    <cellStyle name="Bad 8 4" xfId="8774" xr:uid="{00000000-0005-0000-0000-000041220000}"/>
    <cellStyle name="Bad 8 5" xfId="8775" xr:uid="{00000000-0005-0000-0000-000042220000}"/>
    <cellStyle name="Bad 8 6" xfId="8776" xr:uid="{00000000-0005-0000-0000-000043220000}"/>
    <cellStyle name="Bad 8 7" xfId="8777" xr:uid="{00000000-0005-0000-0000-000044220000}"/>
    <cellStyle name="Bad 9" xfId="8778" xr:uid="{00000000-0005-0000-0000-000045220000}"/>
    <cellStyle name="Bad 9 2" xfId="8779" xr:uid="{00000000-0005-0000-0000-000046220000}"/>
    <cellStyle name="Bad 9 2 2" xfId="8780" xr:uid="{00000000-0005-0000-0000-000047220000}"/>
    <cellStyle name="Bad 9 3" xfId="8781" xr:uid="{00000000-0005-0000-0000-000048220000}"/>
    <cellStyle name="Bad 9 4" xfId="8782" xr:uid="{00000000-0005-0000-0000-000049220000}"/>
    <cellStyle name="Bad 9 5" xfId="8783" xr:uid="{00000000-0005-0000-0000-00004A220000}"/>
    <cellStyle name="Bad 9 6" xfId="8784" xr:uid="{00000000-0005-0000-0000-00004B220000}"/>
    <cellStyle name="Bad 9 7" xfId="8785" xr:uid="{00000000-0005-0000-0000-00004C220000}"/>
    <cellStyle name="Berechnung" xfId="8786" xr:uid="{00000000-0005-0000-0000-00004D220000}"/>
    <cellStyle name="Berechnung 2" xfId="8787" xr:uid="{00000000-0005-0000-0000-00004E220000}"/>
    <cellStyle name="Berechnung 3" xfId="8788" xr:uid="{00000000-0005-0000-0000-00004F220000}"/>
    <cellStyle name="Berechnung 4" xfId="8789" xr:uid="{00000000-0005-0000-0000-000050220000}"/>
    <cellStyle name="Berechnung 5" xfId="8790" xr:uid="{00000000-0005-0000-0000-000051220000}"/>
    <cellStyle name="Berechnung 6" xfId="8791" xr:uid="{00000000-0005-0000-0000-000052220000}"/>
    <cellStyle name="Berechnung 7" xfId="8792" xr:uid="{00000000-0005-0000-0000-000053220000}"/>
    <cellStyle name="Bold" xfId="8793" xr:uid="{00000000-0005-0000-0000-000054220000}"/>
    <cellStyle name="bracket" xfId="8794" xr:uid="{00000000-0005-0000-0000-000055220000}"/>
    <cellStyle name="bracket - bold" xfId="8795" xr:uid="{00000000-0005-0000-0000-000056220000}"/>
    <cellStyle name="bracket - bold 2" xfId="8796" xr:uid="{00000000-0005-0000-0000-000057220000}"/>
    <cellStyle name="bracket - bold 2 2" xfId="8797" xr:uid="{00000000-0005-0000-0000-000058220000}"/>
    <cellStyle name="bracket - bold 3" xfId="8798" xr:uid="{00000000-0005-0000-0000-000059220000}"/>
    <cellStyle name="bracket - bold 4" xfId="8799" xr:uid="{00000000-0005-0000-0000-00005A220000}"/>
    <cellStyle name="bracket - bold 5" xfId="8800" xr:uid="{00000000-0005-0000-0000-00005B220000}"/>
    <cellStyle name="bracket - bold 6" xfId="8801" xr:uid="{00000000-0005-0000-0000-00005C220000}"/>
    <cellStyle name="bracket - bold 7" xfId="8802" xr:uid="{00000000-0005-0000-0000-00005D220000}"/>
    <cellStyle name="bracket - bold 8" xfId="8803" xr:uid="{00000000-0005-0000-0000-00005E220000}"/>
    <cellStyle name="bracket - bold 9" xfId="8804" xr:uid="{00000000-0005-0000-0000-00005F220000}"/>
    <cellStyle name="bracket 10" xfId="8805" xr:uid="{00000000-0005-0000-0000-000060220000}"/>
    <cellStyle name="bracket 11" xfId="8806" xr:uid="{00000000-0005-0000-0000-000061220000}"/>
    <cellStyle name="bracket 12" xfId="8807" xr:uid="{00000000-0005-0000-0000-000062220000}"/>
    <cellStyle name="bracket 13" xfId="8808" xr:uid="{00000000-0005-0000-0000-000063220000}"/>
    <cellStyle name="bracket 14" xfId="8809" xr:uid="{00000000-0005-0000-0000-000064220000}"/>
    <cellStyle name="bracket 15" xfId="8810" xr:uid="{00000000-0005-0000-0000-000065220000}"/>
    <cellStyle name="bracket 16" xfId="8811" xr:uid="{00000000-0005-0000-0000-000066220000}"/>
    <cellStyle name="bracket 17" xfId="8812" xr:uid="{00000000-0005-0000-0000-000067220000}"/>
    <cellStyle name="bracket 18" xfId="8813" xr:uid="{00000000-0005-0000-0000-000068220000}"/>
    <cellStyle name="bracket 19" xfId="8814" xr:uid="{00000000-0005-0000-0000-000069220000}"/>
    <cellStyle name="bracket 2" xfId="8815" xr:uid="{00000000-0005-0000-0000-00006A220000}"/>
    <cellStyle name="bracket 20" xfId="8816" xr:uid="{00000000-0005-0000-0000-00006B220000}"/>
    <cellStyle name="bracket 21" xfId="8817" xr:uid="{00000000-0005-0000-0000-00006C220000}"/>
    <cellStyle name="bracket 22" xfId="8818" xr:uid="{00000000-0005-0000-0000-00006D220000}"/>
    <cellStyle name="bracket 23" xfId="8819" xr:uid="{00000000-0005-0000-0000-00006E220000}"/>
    <cellStyle name="bracket 24" xfId="8820" xr:uid="{00000000-0005-0000-0000-00006F220000}"/>
    <cellStyle name="bracket 25" xfId="8821" xr:uid="{00000000-0005-0000-0000-000070220000}"/>
    <cellStyle name="bracket 26" xfId="8822" xr:uid="{00000000-0005-0000-0000-000071220000}"/>
    <cellStyle name="bracket 27" xfId="8823" xr:uid="{00000000-0005-0000-0000-000072220000}"/>
    <cellStyle name="bracket 28" xfId="8824" xr:uid="{00000000-0005-0000-0000-000073220000}"/>
    <cellStyle name="bracket 29" xfId="8825" xr:uid="{00000000-0005-0000-0000-000074220000}"/>
    <cellStyle name="bracket 3" xfId="8826" xr:uid="{00000000-0005-0000-0000-000075220000}"/>
    <cellStyle name="bracket 30" xfId="8827" xr:uid="{00000000-0005-0000-0000-000076220000}"/>
    <cellStyle name="bracket 31" xfId="8828" xr:uid="{00000000-0005-0000-0000-000077220000}"/>
    <cellStyle name="bracket 32" xfId="8829" xr:uid="{00000000-0005-0000-0000-000078220000}"/>
    <cellStyle name="bracket 33" xfId="8830" xr:uid="{00000000-0005-0000-0000-000079220000}"/>
    <cellStyle name="bracket 34" xfId="8831" xr:uid="{00000000-0005-0000-0000-00007A220000}"/>
    <cellStyle name="bracket 35" xfId="8832" xr:uid="{00000000-0005-0000-0000-00007B220000}"/>
    <cellStyle name="bracket 36" xfId="8833" xr:uid="{00000000-0005-0000-0000-00007C220000}"/>
    <cellStyle name="bracket 37" xfId="8834" xr:uid="{00000000-0005-0000-0000-00007D220000}"/>
    <cellStyle name="bracket 38" xfId="8835" xr:uid="{00000000-0005-0000-0000-00007E220000}"/>
    <cellStyle name="bracket 4" xfId="8836" xr:uid="{00000000-0005-0000-0000-00007F220000}"/>
    <cellStyle name="bracket 5" xfId="8837" xr:uid="{00000000-0005-0000-0000-000080220000}"/>
    <cellStyle name="bracket 6" xfId="8838" xr:uid="{00000000-0005-0000-0000-000081220000}"/>
    <cellStyle name="bracket 7" xfId="8839" xr:uid="{00000000-0005-0000-0000-000082220000}"/>
    <cellStyle name="bracket 8" xfId="8840" xr:uid="{00000000-0005-0000-0000-000083220000}"/>
    <cellStyle name="bracket 9" xfId="8841" xr:uid="{00000000-0005-0000-0000-000084220000}"/>
    <cellStyle name="Calculated - 1 dec" xfId="8842" xr:uid="{00000000-0005-0000-0000-000085220000}"/>
    <cellStyle name="Calculated - 2 dec" xfId="8843" xr:uid="{00000000-0005-0000-0000-000086220000}"/>
    <cellStyle name="Calculated - 3 dec" xfId="8844" xr:uid="{00000000-0005-0000-0000-000087220000}"/>
    <cellStyle name="Calculated - no dec" xfId="8845" xr:uid="{00000000-0005-0000-0000-000088220000}"/>
    <cellStyle name="Calculation 10" xfId="8846" xr:uid="{00000000-0005-0000-0000-000089220000}"/>
    <cellStyle name="Calculation 10 2" xfId="8847" xr:uid="{00000000-0005-0000-0000-00008A220000}"/>
    <cellStyle name="Calculation 10 2 2" xfId="8848" xr:uid="{00000000-0005-0000-0000-00008B220000}"/>
    <cellStyle name="Calculation 10 3" xfId="8849" xr:uid="{00000000-0005-0000-0000-00008C220000}"/>
    <cellStyle name="Calculation 10 4" xfId="8850" xr:uid="{00000000-0005-0000-0000-00008D220000}"/>
    <cellStyle name="Calculation 10 5" xfId="8851" xr:uid="{00000000-0005-0000-0000-00008E220000}"/>
    <cellStyle name="Calculation 10 6" xfId="8852" xr:uid="{00000000-0005-0000-0000-00008F220000}"/>
    <cellStyle name="Calculation 10 7" xfId="8853" xr:uid="{00000000-0005-0000-0000-000090220000}"/>
    <cellStyle name="Calculation 11" xfId="8854" xr:uid="{00000000-0005-0000-0000-000091220000}"/>
    <cellStyle name="Calculation 11 2" xfId="8855" xr:uid="{00000000-0005-0000-0000-000092220000}"/>
    <cellStyle name="Calculation 11 2 2" xfId="8856" xr:uid="{00000000-0005-0000-0000-000093220000}"/>
    <cellStyle name="Calculation 11 3" xfId="8857" xr:uid="{00000000-0005-0000-0000-000094220000}"/>
    <cellStyle name="Calculation 11 4" xfId="8858" xr:uid="{00000000-0005-0000-0000-000095220000}"/>
    <cellStyle name="Calculation 11 5" xfId="8859" xr:uid="{00000000-0005-0000-0000-000096220000}"/>
    <cellStyle name="Calculation 11 6" xfId="8860" xr:uid="{00000000-0005-0000-0000-000097220000}"/>
    <cellStyle name="Calculation 11 7" xfId="8861" xr:uid="{00000000-0005-0000-0000-000098220000}"/>
    <cellStyle name="Calculation 12" xfId="8862" xr:uid="{00000000-0005-0000-0000-000099220000}"/>
    <cellStyle name="Calculation 12 2" xfId="8863" xr:uid="{00000000-0005-0000-0000-00009A220000}"/>
    <cellStyle name="Calculation 12 2 2" xfId="8864" xr:uid="{00000000-0005-0000-0000-00009B220000}"/>
    <cellStyle name="Calculation 12 3" xfId="8865" xr:uid="{00000000-0005-0000-0000-00009C220000}"/>
    <cellStyle name="Calculation 12 4" xfId="8866" xr:uid="{00000000-0005-0000-0000-00009D220000}"/>
    <cellStyle name="Calculation 12 5" xfId="8867" xr:uid="{00000000-0005-0000-0000-00009E220000}"/>
    <cellStyle name="Calculation 12 6" xfId="8868" xr:uid="{00000000-0005-0000-0000-00009F220000}"/>
    <cellStyle name="Calculation 12 7" xfId="8869" xr:uid="{00000000-0005-0000-0000-0000A0220000}"/>
    <cellStyle name="Calculation 13" xfId="8870" xr:uid="{00000000-0005-0000-0000-0000A1220000}"/>
    <cellStyle name="Calculation 13 2" xfId="8871" xr:uid="{00000000-0005-0000-0000-0000A2220000}"/>
    <cellStyle name="Calculation 13 2 2" xfId="8872" xr:uid="{00000000-0005-0000-0000-0000A3220000}"/>
    <cellStyle name="Calculation 13 3" xfId="8873" xr:uid="{00000000-0005-0000-0000-0000A4220000}"/>
    <cellStyle name="Calculation 13 4" xfId="8874" xr:uid="{00000000-0005-0000-0000-0000A5220000}"/>
    <cellStyle name="Calculation 13 5" xfId="8875" xr:uid="{00000000-0005-0000-0000-0000A6220000}"/>
    <cellStyle name="Calculation 13 6" xfId="8876" xr:uid="{00000000-0005-0000-0000-0000A7220000}"/>
    <cellStyle name="Calculation 13 7" xfId="8877" xr:uid="{00000000-0005-0000-0000-0000A8220000}"/>
    <cellStyle name="Calculation 14" xfId="8878" xr:uid="{00000000-0005-0000-0000-0000A9220000}"/>
    <cellStyle name="Calculation 14 2" xfId="8879" xr:uid="{00000000-0005-0000-0000-0000AA220000}"/>
    <cellStyle name="Calculation 14 2 2" xfId="8880" xr:uid="{00000000-0005-0000-0000-0000AB220000}"/>
    <cellStyle name="Calculation 14 3" xfId="8881" xr:uid="{00000000-0005-0000-0000-0000AC220000}"/>
    <cellStyle name="Calculation 14 4" xfId="8882" xr:uid="{00000000-0005-0000-0000-0000AD220000}"/>
    <cellStyle name="Calculation 14 5" xfId="8883" xr:uid="{00000000-0005-0000-0000-0000AE220000}"/>
    <cellStyle name="Calculation 14 6" xfId="8884" xr:uid="{00000000-0005-0000-0000-0000AF220000}"/>
    <cellStyle name="Calculation 14 7" xfId="8885" xr:uid="{00000000-0005-0000-0000-0000B0220000}"/>
    <cellStyle name="Calculation 15" xfId="8886" xr:uid="{00000000-0005-0000-0000-0000B1220000}"/>
    <cellStyle name="Calculation 15 2" xfId="8887" xr:uid="{00000000-0005-0000-0000-0000B2220000}"/>
    <cellStyle name="Calculation 15 2 2" xfId="8888" xr:uid="{00000000-0005-0000-0000-0000B3220000}"/>
    <cellStyle name="Calculation 15 3" xfId="8889" xr:uid="{00000000-0005-0000-0000-0000B4220000}"/>
    <cellStyle name="Calculation 15 4" xfId="8890" xr:uid="{00000000-0005-0000-0000-0000B5220000}"/>
    <cellStyle name="Calculation 15 5" xfId="8891" xr:uid="{00000000-0005-0000-0000-0000B6220000}"/>
    <cellStyle name="Calculation 15 6" xfId="8892" xr:uid="{00000000-0005-0000-0000-0000B7220000}"/>
    <cellStyle name="Calculation 15 7" xfId="8893" xr:uid="{00000000-0005-0000-0000-0000B8220000}"/>
    <cellStyle name="Calculation 16" xfId="8894" xr:uid="{00000000-0005-0000-0000-0000B9220000}"/>
    <cellStyle name="Calculation 16 2" xfId="8895" xr:uid="{00000000-0005-0000-0000-0000BA220000}"/>
    <cellStyle name="Calculation 16 2 2" xfId="8896" xr:uid="{00000000-0005-0000-0000-0000BB220000}"/>
    <cellStyle name="Calculation 16 3" xfId="8897" xr:uid="{00000000-0005-0000-0000-0000BC220000}"/>
    <cellStyle name="Calculation 16 4" xfId="8898" xr:uid="{00000000-0005-0000-0000-0000BD220000}"/>
    <cellStyle name="Calculation 16 5" xfId="8899" xr:uid="{00000000-0005-0000-0000-0000BE220000}"/>
    <cellStyle name="Calculation 16 6" xfId="8900" xr:uid="{00000000-0005-0000-0000-0000BF220000}"/>
    <cellStyle name="Calculation 16 7" xfId="8901" xr:uid="{00000000-0005-0000-0000-0000C0220000}"/>
    <cellStyle name="Calculation 17" xfId="8902" xr:uid="{00000000-0005-0000-0000-0000C1220000}"/>
    <cellStyle name="Calculation 17 2" xfId="8903" xr:uid="{00000000-0005-0000-0000-0000C2220000}"/>
    <cellStyle name="Calculation 17 2 2" xfId="8904" xr:uid="{00000000-0005-0000-0000-0000C3220000}"/>
    <cellStyle name="Calculation 17 3" xfId="8905" xr:uid="{00000000-0005-0000-0000-0000C4220000}"/>
    <cellStyle name="Calculation 17 4" xfId="8906" xr:uid="{00000000-0005-0000-0000-0000C5220000}"/>
    <cellStyle name="Calculation 17 5" xfId="8907" xr:uid="{00000000-0005-0000-0000-0000C6220000}"/>
    <cellStyle name="Calculation 17 6" xfId="8908" xr:uid="{00000000-0005-0000-0000-0000C7220000}"/>
    <cellStyle name="Calculation 17 7" xfId="8909" xr:uid="{00000000-0005-0000-0000-0000C8220000}"/>
    <cellStyle name="Calculation 18" xfId="8910" xr:uid="{00000000-0005-0000-0000-0000C9220000}"/>
    <cellStyle name="Calculation 18 2" xfId="8911" xr:uid="{00000000-0005-0000-0000-0000CA220000}"/>
    <cellStyle name="Calculation 18 2 2" xfId="8912" xr:uid="{00000000-0005-0000-0000-0000CB220000}"/>
    <cellStyle name="Calculation 18 3" xfId="8913" xr:uid="{00000000-0005-0000-0000-0000CC220000}"/>
    <cellStyle name="Calculation 18 4" xfId="8914" xr:uid="{00000000-0005-0000-0000-0000CD220000}"/>
    <cellStyle name="Calculation 18 5" xfId="8915" xr:uid="{00000000-0005-0000-0000-0000CE220000}"/>
    <cellStyle name="Calculation 18 6" xfId="8916" xr:uid="{00000000-0005-0000-0000-0000CF220000}"/>
    <cellStyle name="Calculation 18 7" xfId="8917" xr:uid="{00000000-0005-0000-0000-0000D0220000}"/>
    <cellStyle name="Calculation 19" xfId="8918" xr:uid="{00000000-0005-0000-0000-0000D1220000}"/>
    <cellStyle name="Calculation 19 2" xfId="8919" xr:uid="{00000000-0005-0000-0000-0000D2220000}"/>
    <cellStyle name="Calculation 19 2 2" xfId="8920" xr:uid="{00000000-0005-0000-0000-0000D3220000}"/>
    <cellStyle name="Calculation 19 3" xfId="8921" xr:uid="{00000000-0005-0000-0000-0000D4220000}"/>
    <cellStyle name="Calculation 19 4" xfId="8922" xr:uid="{00000000-0005-0000-0000-0000D5220000}"/>
    <cellStyle name="Calculation 19 5" xfId="8923" xr:uid="{00000000-0005-0000-0000-0000D6220000}"/>
    <cellStyle name="Calculation 19 6" xfId="8924" xr:uid="{00000000-0005-0000-0000-0000D7220000}"/>
    <cellStyle name="Calculation 19 7" xfId="8925" xr:uid="{00000000-0005-0000-0000-0000D8220000}"/>
    <cellStyle name="Calculation 2" xfId="8926" xr:uid="{00000000-0005-0000-0000-0000D9220000}"/>
    <cellStyle name="Calculation 2 2" xfId="8927" xr:uid="{00000000-0005-0000-0000-0000DA220000}"/>
    <cellStyle name="Calculation 2 2 2" xfId="8928" xr:uid="{00000000-0005-0000-0000-0000DB220000}"/>
    <cellStyle name="Calculation 2 3" xfId="8929" xr:uid="{00000000-0005-0000-0000-0000DC220000}"/>
    <cellStyle name="Calculation 2 4" xfId="8930" xr:uid="{00000000-0005-0000-0000-0000DD220000}"/>
    <cellStyle name="Calculation 2 5" xfId="8931" xr:uid="{00000000-0005-0000-0000-0000DE220000}"/>
    <cellStyle name="Calculation 2 6" xfId="8932" xr:uid="{00000000-0005-0000-0000-0000DF220000}"/>
    <cellStyle name="Calculation 2 7" xfId="8933" xr:uid="{00000000-0005-0000-0000-0000E0220000}"/>
    <cellStyle name="Calculation 20" xfId="8934" xr:uid="{00000000-0005-0000-0000-0000E1220000}"/>
    <cellStyle name="Calculation 20 2" xfId="8935" xr:uid="{00000000-0005-0000-0000-0000E2220000}"/>
    <cellStyle name="Calculation 20 2 2" xfId="8936" xr:uid="{00000000-0005-0000-0000-0000E3220000}"/>
    <cellStyle name="Calculation 20 3" xfId="8937" xr:uid="{00000000-0005-0000-0000-0000E4220000}"/>
    <cellStyle name="Calculation 20 4" xfId="8938" xr:uid="{00000000-0005-0000-0000-0000E5220000}"/>
    <cellStyle name="Calculation 20 5" xfId="8939" xr:uid="{00000000-0005-0000-0000-0000E6220000}"/>
    <cellStyle name="Calculation 20 6" xfId="8940" xr:uid="{00000000-0005-0000-0000-0000E7220000}"/>
    <cellStyle name="Calculation 20 7" xfId="8941" xr:uid="{00000000-0005-0000-0000-0000E8220000}"/>
    <cellStyle name="Calculation 21" xfId="8942" xr:uid="{00000000-0005-0000-0000-0000E9220000}"/>
    <cellStyle name="Calculation 21 2" xfId="8943" xr:uid="{00000000-0005-0000-0000-0000EA220000}"/>
    <cellStyle name="Calculation 21 2 2" xfId="8944" xr:uid="{00000000-0005-0000-0000-0000EB220000}"/>
    <cellStyle name="Calculation 21 3" xfId="8945" xr:uid="{00000000-0005-0000-0000-0000EC220000}"/>
    <cellStyle name="Calculation 21 4" xfId="8946" xr:uid="{00000000-0005-0000-0000-0000ED220000}"/>
    <cellStyle name="Calculation 21 5" xfId="8947" xr:uid="{00000000-0005-0000-0000-0000EE220000}"/>
    <cellStyle name="Calculation 21 6" xfId="8948" xr:uid="{00000000-0005-0000-0000-0000EF220000}"/>
    <cellStyle name="Calculation 21 7" xfId="8949" xr:uid="{00000000-0005-0000-0000-0000F0220000}"/>
    <cellStyle name="Calculation 22" xfId="8950" xr:uid="{00000000-0005-0000-0000-0000F1220000}"/>
    <cellStyle name="Calculation 22 2" xfId="8951" xr:uid="{00000000-0005-0000-0000-0000F2220000}"/>
    <cellStyle name="Calculation 22 2 2" xfId="8952" xr:uid="{00000000-0005-0000-0000-0000F3220000}"/>
    <cellStyle name="Calculation 22 3" xfId="8953" xr:uid="{00000000-0005-0000-0000-0000F4220000}"/>
    <cellStyle name="Calculation 22 4" xfId="8954" xr:uid="{00000000-0005-0000-0000-0000F5220000}"/>
    <cellStyle name="Calculation 22 5" xfId="8955" xr:uid="{00000000-0005-0000-0000-0000F6220000}"/>
    <cellStyle name="Calculation 22 6" xfId="8956" xr:uid="{00000000-0005-0000-0000-0000F7220000}"/>
    <cellStyle name="Calculation 22 7" xfId="8957" xr:uid="{00000000-0005-0000-0000-0000F8220000}"/>
    <cellStyle name="Calculation 23" xfId="8958" xr:uid="{00000000-0005-0000-0000-0000F9220000}"/>
    <cellStyle name="Calculation 23 2" xfId="8959" xr:uid="{00000000-0005-0000-0000-0000FA220000}"/>
    <cellStyle name="Calculation 23 2 2" xfId="8960" xr:uid="{00000000-0005-0000-0000-0000FB220000}"/>
    <cellStyle name="Calculation 23 3" xfId="8961" xr:uid="{00000000-0005-0000-0000-0000FC220000}"/>
    <cellStyle name="Calculation 23 4" xfId="8962" xr:uid="{00000000-0005-0000-0000-0000FD220000}"/>
    <cellStyle name="Calculation 23 5" xfId="8963" xr:uid="{00000000-0005-0000-0000-0000FE220000}"/>
    <cellStyle name="Calculation 23 6" xfId="8964" xr:uid="{00000000-0005-0000-0000-0000FF220000}"/>
    <cellStyle name="Calculation 23 7" xfId="8965" xr:uid="{00000000-0005-0000-0000-000000230000}"/>
    <cellStyle name="Calculation 24" xfId="8966" xr:uid="{00000000-0005-0000-0000-000001230000}"/>
    <cellStyle name="Calculation 24 2" xfId="8967" xr:uid="{00000000-0005-0000-0000-000002230000}"/>
    <cellStyle name="Calculation 24 2 2" xfId="8968" xr:uid="{00000000-0005-0000-0000-000003230000}"/>
    <cellStyle name="Calculation 24 3" xfId="8969" xr:uid="{00000000-0005-0000-0000-000004230000}"/>
    <cellStyle name="Calculation 24 4" xfId="8970" xr:uid="{00000000-0005-0000-0000-000005230000}"/>
    <cellStyle name="Calculation 24 5" xfId="8971" xr:uid="{00000000-0005-0000-0000-000006230000}"/>
    <cellStyle name="Calculation 24 6" xfId="8972" xr:uid="{00000000-0005-0000-0000-000007230000}"/>
    <cellStyle name="Calculation 24 7" xfId="8973" xr:uid="{00000000-0005-0000-0000-000008230000}"/>
    <cellStyle name="Calculation 25" xfId="8974" xr:uid="{00000000-0005-0000-0000-000009230000}"/>
    <cellStyle name="Calculation 25 2" xfId="8975" xr:uid="{00000000-0005-0000-0000-00000A230000}"/>
    <cellStyle name="Calculation 25 2 2" xfId="8976" xr:uid="{00000000-0005-0000-0000-00000B230000}"/>
    <cellStyle name="Calculation 25 3" xfId="8977" xr:uid="{00000000-0005-0000-0000-00000C230000}"/>
    <cellStyle name="Calculation 25 4" xfId="8978" xr:uid="{00000000-0005-0000-0000-00000D230000}"/>
    <cellStyle name="Calculation 25 5" xfId="8979" xr:uid="{00000000-0005-0000-0000-00000E230000}"/>
    <cellStyle name="Calculation 25 6" xfId="8980" xr:uid="{00000000-0005-0000-0000-00000F230000}"/>
    <cellStyle name="Calculation 25 7" xfId="8981" xr:uid="{00000000-0005-0000-0000-000010230000}"/>
    <cellStyle name="Calculation 26" xfId="8982" xr:uid="{00000000-0005-0000-0000-000011230000}"/>
    <cellStyle name="Calculation 26 2" xfId="8983" xr:uid="{00000000-0005-0000-0000-000012230000}"/>
    <cellStyle name="Calculation 26 2 2" xfId="8984" xr:uid="{00000000-0005-0000-0000-000013230000}"/>
    <cellStyle name="Calculation 26 3" xfId="8985" xr:uid="{00000000-0005-0000-0000-000014230000}"/>
    <cellStyle name="Calculation 26 4" xfId="8986" xr:uid="{00000000-0005-0000-0000-000015230000}"/>
    <cellStyle name="Calculation 26 5" xfId="8987" xr:uid="{00000000-0005-0000-0000-000016230000}"/>
    <cellStyle name="Calculation 26 6" xfId="8988" xr:uid="{00000000-0005-0000-0000-000017230000}"/>
    <cellStyle name="Calculation 26 7" xfId="8989" xr:uid="{00000000-0005-0000-0000-000018230000}"/>
    <cellStyle name="Calculation 27" xfId="8990" xr:uid="{00000000-0005-0000-0000-000019230000}"/>
    <cellStyle name="Calculation 27 2" xfId="8991" xr:uid="{00000000-0005-0000-0000-00001A230000}"/>
    <cellStyle name="Calculation 27 2 2" xfId="8992" xr:uid="{00000000-0005-0000-0000-00001B230000}"/>
    <cellStyle name="Calculation 27 3" xfId="8993" xr:uid="{00000000-0005-0000-0000-00001C230000}"/>
    <cellStyle name="Calculation 27 4" xfId="8994" xr:uid="{00000000-0005-0000-0000-00001D230000}"/>
    <cellStyle name="Calculation 27 5" xfId="8995" xr:uid="{00000000-0005-0000-0000-00001E230000}"/>
    <cellStyle name="Calculation 27 6" xfId="8996" xr:uid="{00000000-0005-0000-0000-00001F230000}"/>
    <cellStyle name="Calculation 27 7" xfId="8997" xr:uid="{00000000-0005-0000-0000-000020230000}"/>
    <cellStyle name="Calculation 28" xfId="8998" xr:uid="{00000000-0005-0000-0000-000021230000}"/>
    <cellStyle name="Calculation 28 2" xfId="8999" xr:uid="{00000000-0005-0000-0000-000022230000}"/>
    <cellStyle name="Calculation 28 2 2" xfId="9000" xr:uid="{00000000-0005-0000-0000-000023230000}"/>
    <cellStyle name="Calculation 28 3" xfId="9001" xr:uid="{00000000-0005-0000-0000-000024230000}"/>
    <cellStyle name="Calculation 28 4" xfId="9002" xr:uid="{00000000-0005-0000-0000-000025230000}"/>
    <cellStyle name="Calculation 28 5" xfId="9003" xr:uid="{00000000-0005-0000-0000-000026230000}"/>
    <cellStyle name="Calculation 28 6" xfId="9004" xr:uid="{00000000-0005-0000-0000-000027230000}"/>
    <cellStyle name="Calculation 28 7" xfId="9005" xr:uid="{00000000-0005-0000-0000-000028230000}"/>
    <cellStyle name="Calculation 29" xfId="9006" xr:uid="{00000000-0005-0000-0000-000029230000}"/>
    <cellStyle name="Calculation 29 2" xfId="9007" xr:uid="{00000000-0005-0000-0000-00002A230000}"/>
    <cellStyle name="Calculation 29 2 2" xfId="9008" xr:uid="{00000000-0005-0000-0000-00002B230000}"/>
    <cellStyle name="Calculation 29 3" xfId="9009" xr:uid="{00000000-0005-0000-0000-00002C230000}"/>
    <cellStyle name="Calculation 29 4" xfId="9010" xr:uid="{00000000-0005-0000-0000-00002D230000}"/>
    <cellStyle name="Calculation 29 5" xfId="9011" xr:uid="{00000000-0005-0000-0000-00002E230000}"/>
    <cellStyle name="Calculation 29 6" xfId="9012" xr:uid="{00000000-0005-0000-0000-00002F230000}"/>
    <cellStyle name="Calculation 29 7" xfId="9013" xr:uid="{00000000-0005-0000-0000-000030230000}"/>
    <cellStyle name="Calculation 3" xfId="9014" xr:uid="{00000000-0005-0000-0000-000031230000}"/>
    <cellStyle name="Calculation 3 2" xfId="9015" xr:uid="{00000000-0005-0000-0000-000032230000}"/>
    <cellStyle name="Calculation 3 2 2" xfId="9016" xr:uid="{00000000-0005-0000-0000-000033230000}"/>
    <cellStyle name="Calculation 3 3" xfId="9017" xr:uid="{00000000-0005-0000-0000-000034230000}"/>
    <cellStyle name="Calculation 3 4" xfId="9018" xr:uid="{00000000-0005-0000-0000-000035230000}"/>
    <cellStyle name="Calculation 3 5" xfId="9019" xr:uid="{00000000-0005-0000-0000-000036230000}"/>
    <cellStyle name="Calculation 3 6" xfId="9020" xr:uid="{00000000-0005-0000-0000-000037230000}"/>
    <cellStyle name="Calculation 3 7" xfId="9021" xr:uid="{00000000-0005-0000-0000-000038230000}"/>
    <cellStyle name="Calculation 30" xfId="9022" xr:uid="{00000000-0005-0000-0000-000039230000}"/>
    <cellStyle name="Calculation 30 2" xfId="9023" xr:uid="{00000000-0005-0000-0000-00003A230000}"/>
    <cellStyle name="Calculation 30 2 2" xfId="9024" xr:uid="{00000000-0005-0000-0000-00003B230000}"/>
    <cellStyle name="Calculation 30 3" xfId="9025" xr:uid="{00000000-0005-0000-0000-00003C230000}"/>
    <cellStyle name="Calculation 30 4" xfId="9026" xr:uid="{00000000-0005-0000-0000-00003D230000}"/>
    <cellStyle name="Calculation 30 5" xfId="9027" xr:uid="{00000000-0005-0000-0000-00003E230000}"/>
    <cellStyle name="Calculation 30 6" xfId="9028" xr:uid="{00000000-0005-0000-0000-00003F230000}"/>
    <cellStyle name="Calculation 30 7" xfId="9029" xr:uid="{00000000-0005-0000-0000-000040230000}"/>
    <cellStyle name="Calculation 31" xfId="9030" xr:uid="{00000000-0005-0000-0000-000041230000}"/>
    <cellStyle name="Calculation 31 2" xfId="9031" xr:uid="{00000000-0005-0000-0000-000042230000}"/>
    <cellStyle name="Calculation 31 2 2" xfId="9032" xr:uid="{00000000-0005-0000-0000-000043230000}"/>
    <cellStyle name="Calculation 31 3" xfId="9033" xr:uid="{00000000-0005-0000-0000-000044230000}"/>
    <cellStyle name="Calculation 31 4" xfId="9034" xr:uid="{00000000-0005-0000-0000-000045230000}"/>
    <cellStyle name="Calculation 31 5" xfId="9035" xr:uid="{00000000-0005-0000-0000-000046230000}"/>
    <cellStyle name="Calculation 31 6" xfId="9036" xr:uid="{00000000-0005-0000-0000-000047230000}"/>
    <cellStyle name="Calculation 31 7" xfId="9037" xr:uid="{00000000-0005-0000-0000-000048230000}"/>
    <cellStyle name="Calculation 32" xfId="9038" xr:uid="{00000000-0005-0000-0000-000049230000}"/>
    <cellStyle name="Calculation 32 2" xfId="9039" xr:uid="{00000000-0005-0000-0000-00004A230000}"/>
    <cellStyle name="Calculation 32 2 2" xfId="9040" xr:uid="{00000000-0005-0000-0000-00004B230000}"/>
    <cellStyle name="Calculation 32 3" xfId="9041" xr:uid="{00000000-0005-0000-0000-00004C230000}"/>
    <cellStyle name="Calculation 32 4" xfId="9042" xr:uid="{00000000-0005-0000-0000-00004D230000}"/>
    <cellStyle name="Calculation 32 5" xfId="9043" xr:uid="{00000000-0005-0000-0000-00004E230000}"/>
    <cellStyle name="Calculation 32 6" xfId="9044" xr:uid="{00000000-0005-0000-0000-00004F230000}"/>
    <cellStyle name="Calculation 32 7" xfId="9045" xr:uid="{00000000-0005-0000-0000-000050230000}"/>
    <cellStyle name="Calculation 33" xfId="9046" xr:uid="{00000000-0005-0000-0000-000051230000}"/>
    <cellStyle name="Calculation 33 2" xfId="9047" xr:uid="{00000000-0005-0000-0000-000052230000}"/>
    <cellStyle name="Calculation 33 2 2" xfId="9048" xr:uid="{00000000-0005-0000-0000-000053230000}"/>
    <cellStyle name="Calculation 33 3" xfId="9049" xr:uid="{00000000-0005-0000-0000-000054230000}"/>
    <cellStyle name="Calculation 33 4" xfId="9050" xr:uid="{00000000-0005-0000-0000-000055230000}"/>
    <cellStyle name="Calculation 33 5" xfId="9051" xr:uid="{00000000-0005-0000-0000-000056230000}"/>
    <cellStyle name="Calculation 33 6" xfId="9052" xr:uid="{00000000-0005-0000-0000-000057230000}"/>
    <cellStyle name="Calculation 33 7" xfId="9053" xr:uid="{00000000-0005-0000-0000-000058230000}"/>
    <cellStyle name="Calculation 34" xfId="9054" xr:uid="{00000000-0005-0000-0000-000059230000}"/>
    <cellStyle name="Calculation 34 2" xfId="9055" xr:uid="{00000000-0005-0000-0000-00005A230000}"/>
    <cellStyle name="Calculation 34 2 2" xfId="9056" xr:uid="{00000000-0005-0000-0000-00005B230000}"/>
    <cellStyle name="Calculation 34 3" xfId="9057" xr:uid="{00000000-0005-0000-0000-00005C230000}"/>
    <cellStyle name="Calculation 34 4" xfId="9058" xr:uid="{00000000-0005-0000-0000-00005D230000}"/>
    <cellStyle name="Calculation 34 5" xfId="9059" xr:uid="{00000000-0005-0000-0000-00005E230000}"/>
    <cellStyle name="Calculation 34 6" xfId="9060" xr:uid="{00000000-0005-0000-0000-00005F230000}"/>
    <cellStyle name="Calculation 34 7" xfId="9061" xr:uid="{00000000-0005-0000-0000-000060230000}"/>
    <cellStyle name="Calculation 35" xfId="9062" xr:uid="{00000000-0005-0000-0000-000061230000}"/>
    <cellStyle name="Calculation 35 2" xfId="9063" xr:uid="{00000000-0005-0000-0000-000062230000}"/>
    <cellStyle name="Calculation 35 2 2" xfId="9064" xr:uid="{00000000-0005-0000-0000-000063230000}"/>
    <cellStyle name="Calculation 35 3" xfId="9065" xr:uid="{00000000-0005-0000-0000-000064230000}"/>
    <cellStyle name="Calculation 35 4" xfId="9066" xr:uid="{00000000-0005-0000-0000-000065230000}"/>
    <cellStyle name="Calculation 35 5" xfId="9067" xr:uid="{00000000-0005-0000-0000-000066230000}"/>
    <cellStyle name="Calculation 35 6" xfId="9068" xr:uid="{00000000-0005-0000-0000-000067230000}"/>
    <cellStyle name="Calculation 35 7" xfId="9069" xr:uid="{00000000-0005-0000-0000-000068230000}"/>
    <cellStyle name="Calculation 36" xfId="9070" xr:uid="{00000000-0005-0000-0000-000069230000}"/>
    <cellStyle name="Calculation 36 2" xfId="9071" xr:uid="{00000000-0005-0000-0000-00006A230000}"/>
    <cellStyle name="Calculation 36 2 2" xfId="9072" xr:uid="{00000000-0005-0000-0000-00006B230000}"/>
    <cellStyle name="Calculation 36 3" xfId="9073" xr:uid="{00000000-0005-0000-0000-00006C230000}"/>
    <cellStyle name="Calculation 36 4" xfId="9074" xr:uid="{00000000-0005-0000-0000-00006D230000}"/>
    <cellStyle name="Calculation 36 5" xfId="9075" xr:uid="{00000000-0005-0000-0000-00006E230000}"/>
    <cellStyle name="Calculation 36 6" xfId="9076" xr:uid="{00000000-0005-0000-0000-00006F230000}"/>
    <cellStyle name="Calculation 36 7" xfId="9077" xr:uid="{00000000-0005-0000-0000-000070230000}"/>
    <cellStyle name="Calculation 37" xfId="9078" xr:uid="{00000000-0005-0000-0000-000071230000}"/>
    <cellStyle name="Calculation 37 2" xfId="9079" xr:uid="{00000000-0005-0000-0000-000072230000}"/>
    <cellStyle name="Calculation 37 3" xfId="9080" xr:uid="{00000000-0005-0000-0000-000073230000}"/>
    <cellStyle name="Calculation 38" xfId="9081" xr:uid="{00000000-0005-0000-0000-000074230000}"/>
    <cellStyle name="Calculation 39" xfId="9082" xr:uid="{00000000-0005-0000-0000-000075230000}"/>
    <cellStyle name="Calculation 4" xfId="9083" xr:uid="{00000000-0005-0000-0000-000076230000}"/>
    <cellStyle name="Calculation 4 2" xfId="9084" xr:uid="{00000000-0005-0000-0000-000077230000}"/>
    <cellStyle name="Calculation 4 2 2" xfId="9085" xr:uid="{00000000-0005-0000-0000-000078230000}"/>
    <cellStyle name="Calculation 4 3" xfId="9086" xr:uid="{00000000-0005-0000-0000-000079230000}"/>
    <cellStyle name="Calculation 4 4" xfId="9087" xr:uid="{00000000-0005-0000-0000-00007A230000}"/>
    <cellStyle name="Calculation 4 5" xfId="9088" xr:uid="{00000000-0005-0000-0000-00007B230000}"/>
    <cellStyle name="Calculation 4 6" xfId="9089" xr:uid="{00000000-0005-0000-0000-00007C230000}"/>
    <cellStyle name="Calculation 4 7" xfId="9090" xr:uid="{00000000-0005-0000-0000-00007D230000}"/>
    <cellStyle name="Calculation 40" xfId="9091" xr:uid="{00000000-0005-0000-0000-00007E230000}"/>
    <cellStyle name="Calculation 41" xfId="9092" xr:uid="{00000000-0005-0000-0000-00007F230000}"/>
    <cellStyle name="Calculation 42" xfId="9093" xr:uid="{00000000-0005-0000-0000-000080230000}"/>
    <cellStyle name="Calculation 43" xfId="9094" xr:uid="{00000000-0005-0000-0000-000081230000}"/>
    <cellStyle name="Calculation 44" xfId="9095" xr:uid="{00000000-0005-0000-0000-000082230000}"/>
    <cellStyle name="Calculation 45" xfId="9096" xr:uid="{00000000-0005-0000-0000-000083230000}"/>
    <cellStyle name="Calculation 46" xfId="9097" xr:uid="{00000000-0005-0000-0000-000084230000}"/>
    <cellStyle name="Calculation 47" xfId="9098" xr:uid="{00000000-0005-0000-0000-000085230000}"/>
    <cellStyle name="Calculation 48" xfId="9099" xr:uid="{00000000-0005-0000-0000-000086230000}"/>
    <cellStyle name="Calculation 49" xfId="9100" xr:uid="{00000000-0005-0000-0000-000087230000}"/>
    <cellStyle name="Calculation 5" xfId="9101" xr:uid="{00000000-0005-0000-0000-000088230000}"/>
    <cellStyle name="Calculation 5 2" xfId="9102" xr:uid="{00000000-0005-0000-0000-000089230000}"/>
    <cellStyle name="Calculation 5 2 2" xfId="9103" xr:uid="{00000000-0005-0000-0000-00008A230000}"/>
    <cellStyle name="Calculation 5 3" xfId="9104" xr:uid="{00000000-0005-0000-0000-00008B230000}"/>
    <cellStyle name="Calculation 5 4" xfId="9105" xr:uid="{00000000-0005-0000-0000-00008C230000}"/>
    <cellStyle name="Calculation 5 5" xfId="9106" xr:uid="{00000000-0005-0000-0000-00008D230000}"/>
    <cellStyle name="Calculation 5 6" xfId="9107" xr:uid="{00000000-0005-0000-0000-00008E230000}"/>
    <cellStyle name="Calculation 5 7" xfId="9108" xr:uid="{00000000-0005-0000-0000-00008F230000}"/>
    <cellStyle name="Calculation 50" xfId="9109" xr:uid="{00000000-0005-0000-0000-000090230000}"/>
    <cellStyle name="Calculation 51" xfId="9110" xr:uid="{00000000-0005-0000-0000-000091230000}"/>
    <cellStyle name="Calculation 52" xfId="9111" xr:uid="{00000000-0005-0000-0000-000092230000}"/>
    <cellStyle name="Calculation 53" xfId="9112" xr:uid="{00000000-0005-0000-0000-000093230000}"/>
    <cellStyle name="Calculation 54" xfId="9113" xr:uid="{00000000-0005-0000-0000-000094230000}"/>
    <cellStyle name="Calculation 55" xfId="9114" xr:uid="{00000000-0005-0000-0000-000095230000}"/>
    <cellStyle name="Calculation 56" xfId="9115" xr:uid="{00000000-0005-0000-0000-000096230000}"/>
    <cellStyle name="Calculation 57" xfId="9116" xr:uid="{00000000-0005-0000-0000-000097230000}"/>
    <cellStyle name="Calculation 58" xfId="9117" xr:uid="{00000000-0005-0000-0000-000098230000}"/>
    <cellStyle name="Calculation 59" xfId="9118" xr:uid="{00000000-0005-0000-0000-000099230000}"/>
    <cellStyle name="Calculation 6" xfId="9119" xr:uid="{00000000-0005-0000-0000-00009A230000}"/>
    <cellStyle name="Calculation 6 2" xfId="9120" xr:uid="{00000000-0005-0000-0000-00009B230000}"/>
    <cellStyle name="Calculation 6 2 2" xfId="9121" xr:uid="{00000000-0005-0000-0000-00009C230000}"/>
    <cellStyle name="Calculation 6 3" xfId="9122" xr:uid="{00000000-0005-0000-0000-00009D230000}"/>
    <cellStyle name="Calculation 6 4" xfId="9123" xr:uid="{00000000-0005-0000-0000-00009E230000}"/>
    <cellStyle name="Calculation 6 5" xfId="9124" xr:uid="{00000000-0005-0000-0000-00009F230000}"/>
    <cellStyle name="Calculation 6 6" xfId="9125" xr:uid="{00000000-0005-0000-0000-0000A0230000}"/>
    <cellStyle name="Calculation 6 7" xfId="9126" xr:uid="{00000000-0005-0000-0000-0000A1230000}"/>
    <cellStyle name="Calculation 60" xfId="9127" xr:uid="{00000000-0005-0000-0000-0000A2230000}"/>
    <cellStyle name="Calculation 7" xfId="9128" xr:uid="{00000000-0005-0000-0000-0000A3230000}"/>
    <cellStyle name="Calculation 7 2" xfId="9129" xr:uid="{00000000-0005-0000-0000-0000A4230000}"/>
    <cellStyle name="Calculation 7 2 2" xfId="9130" xr:uid="{00000000-0005-0000-0000-0000A5230000}"/>
    <cellStyle name="Calculation 7 3" xfId="9131" xr:uid="{00000000-0005-0000-0000-0000A6230000}"/>
    <cellStyle name="Calculation 7 4" xfId="9132" xr:uid="{00000000-0005-0000-0000-0000A7230000}"/>
    <cellStyle name="Calculation 7 5" xfId="9133" xr:uid="{00000000-0005-0000-0000-0000A8230000}"/>
    <cellStyle name="Calculation 7 6" xfId="9134" xr:uid="{00000000-0005-0000-0000-0000A9230000}"/>
    <cellStyle name="Calculation 7 7" xfId="9135" xr:uid="{00000000-0005-0000-0000-0000AA230000}"/>
    <cellStyle name="Calculation 8" xfId="9136" xr:uid="{00000000-0005-0000-0000-0000AB230000}"/>
    <cellStyle name="Calculation 8 2" xfId="9137" xr:uid="{00000000-0005-0000-0000-0000AC230000}"/>
    <cellStyle name="Calculation 8 2 2" xfId="9138" xr:uid="{00000000-0005-0000-0000-0000AD230000}"/>
    <cellStyle name="Calculation 8 3" xfId="9139" xr:uid="{00000000-0005-0000-0000-0000AE230000}"/>
    <cellStyle name="Calculation 8 4" xfId="9140" xr:uid="{00000000-0005-0000-0000-0000AF230000}"/>
    <cellStyle name="Calculation 8 5" xfId="9141" xr:uid="{00000000-0005-0000-0000-0000B0230000}"/>
    <cellStyle name="Calculation 8 6" xfId="9142" xr:uid="{00000000-0005-0000-0000-0000B1230000}"/>
    <cellStyle name="Calculation 8 7" xfId="9143" xr:uid="{00000000-0005-0000-0000-0000B2230000}"/>
    <cellStyle name="Calculation 9" xfId="9144" xr:uid="{00000000-0005-0000-0000-0000B3230000}"/>
    <cellStyle name="Calculation 9 2" xfId="9145" xr:uid="{00000000-0005-0000-0000-0000B4230000}"/>
    <cellStyle name="Calculation 9 2 2" xfId="9146" xr:uid="{00000000-0005-0000-0000-0000B5230000}"/>
    <cellStyle name="Calculation 9 3" xfId="9147" xr:uid="{00000000-0005-0000-0000-0000B6230000}"/>
    <cellStyle name="Calculation 9 4" xfId="9148" xr:uid="{00000000-0005-0000-0000-0000B7230000}"/>
    <cellStyle name="Calculation 9 5" xfId="9149" xr:uid="{00000000-0005-0000-0000-0000B8230000}"/>
    <cellStyle name="Calculation 9 6" xfId="9150" xr:uid="{00000000-0005-0000-0000-0000B9230000}"/>
    <cellStyle name="Calculation 9 7" xfId="9151" xr:uid="{00000000-0005-0000-0000-0000BA230000}"/>
    <cellStyle name="čárky [0]_25 (4)" xfId="9152" xr:uid="{00000000-0005-0000-0000-0000BB230000}"/>
    <cellStyle name="cárky [0]_BalanceSheet " xfId="9153" xr:uid="{00000000-0005-0000-0000-0000BC230000}"/>
    <cellStyle name="čárky_App.9a" xfId="9154" xr:uid="{00000000-0005-0000-0000-0000BD230000}"/>
    <cellStyle name="cárky_BalanceSheet " xfId="9155" xr:uid="{00000000-0005-0000-0000-0000BE230000}"/>
    <cellStyle name="Check Cell 10" xfId="9156" xr:uid="{00000000-0005-0000-0000-0000BF230000}"/>
    <cellStyle name="Check Cell 10 2" xfId="9157" xr:uid="{00000000-0005-0000-0000-0000C0230000}"/>
    <cellStyle name="Check Cell 10 2 2" xfId="9158" xr:uid="{00000000-0005-0000-0000-0000C1230000}"/>
    <cellStyle name="Check Cell 10 3" xfId="9159" xr:uid="{00000000-0005-0000-0000-0000C2230000}"/>
    <cellStyle name="Check Cell 10 4" xfId="9160" xr:uid="{00000000-0005-0000-0000-0000C3230000}"/>
    <cellStyle name="Check Cell 10 5" xfId="9161" xr:uid="{00000000-0005-0000-0000-0000C4230000}"/>
    <cellStyle name="Check Cell 10 6" xfId="9162" xr:uid="{00000000-0005-0000-0000-0000C5230000}"/>
    <cellStyle name="Check Cell 10 7" xfId="9163" xr:uid="{00000000-0005-0000-0000-0000C6230000}"/>
    <cellStyle name="Check Cell 11" xfId="9164" xr:uid="{00000000-0005-0000-0000-0000C7230000}"/>
    <cellStyle name="Check Cell 11 2" xfId="9165" xr:uid="{00000000-0005-0000-0000-0000C8230000}"/>
    <cellStyle name="Check Cell 11 2 2" xfId="9166" xr:uid="{00000000-0005-0000-0000-0000C9230000}"/>
    <cellStyle name="Check Cell 11 3" xfId="9167" xr:uid="{00000000-0005-0000-0000-0000CA230000}"/>
    <cellStyle name="Check Cell 11 4" xfId="9168" xr:uid="{00000000-0005-0000-0000-0000CB230000}"/>
    <cellStyle name="Check Cell 11 5" xfId="9169" xr:uid="{00000000-0005-0000-0000-0000CC230000}"/>
    <cellStyle name="Check Cell 11 6" xfId="9170" xr:uid="{00000000-0005-0000-0000-0000CD230000}"/>
    <cellStyle name="Check Cell 11 7" xfId="9171" xr:uid="{00000000-0005-0000-0000-0000CE230000}"/>
    <cellStyle name="Check Cell 12" xfId="9172" xr:uid="{00000000-0005-0000-0000-0000CF230000}"/>
    <cellStyle name="Check Cell 12 2" xfId="9173" xr:uid="{00000000-0005-0000-0000-0000D0230000}"/>
    <cellStyle name="Check Cell 12 2 2" xfId="9174" xr:uid="{00000000-0005-0000-0000-0000D1230000}"/>
    <cellStyle name="Check Cell 12 3" xfId="9175" xr:uid="{00000000-0005-0000-0000-0000D2230000}"/>
    <cellStyle name="Check Cell 12 4" xfId="9176" xr:uid="{00000000-0005-0000-0000-0000D3230000}"/>
    <cellStyle name="Check Cell 12 5" xfId="9177" xr:uid="{00000000-0005-0000-0000-0000D4230000}"/>
    <cellStyle name="Check Cell 12 6" xfId="9178" xr:uid="{00000000-0005-0000-0000-0000D5230000}"/>
    <cellStyle name="Check Cell 12 7" xfId="9179" xr:uid="{00000000-0005-0000-0000-0000D6230000}"/>
    <cellStyle name="Check Cell 13" xfId="9180" xr:uid="{00000000-0005-0000-0000-0000D7230000}"/>
    <cellStyle name="Check Cell 13 2" xfId="9181" xr:uid="{00000000-0005-0000-0000-0000D8230000}"/>
    <cellStyle name="Check Cell 13 2 2" xfId="9182" xr:uid="{00000000-0005-0000-0000-0000D9230000}"/>
    <cellStyle name="Check Cell 13 3" xfId="9183" xr:uid="{00000000-0005-0000-0000-0000DA230000}"/>
    <cellStyle name="Check Cell 13 4" xfId="9184" xr:uid="{00000000-0005-0000-0000-0000DB230000}"/>
    <cellStyle name="Check Cell 13 5" xfId="9185" xr:uid="{00000000-0005-0000-0000-0000DC230000}"/>
    <cellStyle name="Check Cell 13 6" xfId="9186" xr:uid="{00000000-0005-0000-0000-0000DD230000}"/>
    <cellStyle name="Check Cell 13 7" xfId="9187" xr:uid="{00000000-0005-0000-0000-0000DE230000}"/>
    <cellStyle name="Check Cell 14" xfId="9188" xr:uid="{00000000-0005-0000-0000-0000DF230000}"/>
    <cellStyle name="Check Cell 14 2" xfId="9189" xr:uid="{00000000-0005-0000-0000-0000E0230000}"/>
    <cellStyle name="Check Cell 14 2 2" xfId="9190" xr:uid="{00000000-0005-0000-0000-0000E1230000}"/>
    <cellStyle name="Check Cell 14 3" xfId="9191" xr:uid="{00000000-0005-0000-0000-0000E2230000}"/>
    <cellStyle name="Check Cell 14 4" xfId="9192" xr:uid="{00000000-0005-0000-0000-0000E3230000}"/>
    <cellStyle name="Check Cell 14 5" xfId="9193" xr:uid="{00000000-0005-0000-0000-0000E4230000}"/>
    <cellStyle name="Check Cell 14 6" xfId="9194" xr:uid="{00000000-0005-0000-0000-0000E5230000}"/>
    <cellStyle name="Check Cell 14 7" xfId="9195" xr:uid="{00000000-0005-0000-0000-0000E6230000}"/>
    <cellStyle name="Check Cell 15" xfId="9196" xr:uid="{00000000-0005-0000-0000-0000E7230000}"/>
    <cellStyle name="Check Cell 15 2" xfId="9197" xr:uid="{00000000-0005-0000-0000-0000E8230000}"/>
    <cellStyle name="Check Cell 15 2 2" xfId="9198" xr:uid="{00000000-0005-0000-0000-0000E9230000}"/>
    <cellStyle name="Check Cell 15 3" xfId="9199" xr:uid="{00000000-0005-0000-0000-0000EA230000}"/>
    <cellStyle name="Check Cell 15 4" xfId="9200" xr:uid="{00000000-0005-0000-0000-0000EB230000}"/>
    <cellStyle name="Check Cell 15 5" xfId="9201" xr:uid="{00000000-0005-0000-0000-0000EC230000}"/>
    <cellStyle name="Check Cell 15 6" xfId="9202" xr:uid="{00000000-0005-0000-0000-0000ED230000}"/>
    <cellStyle name="Check Cell 15 7" xfId="9203" xr:uid="{00000000-0005-0000-0000-0000EE230000}"/>
    <cellStyle name="Check Cell 16" xfId="9204" xr:uid="{00000000-0005-0000-0000-0000EF230000}"/>
    <cellStyle name="Check Cell 16 2" xfId="9205" xr:uid="{00000000-0005-0000-0000-0000F0230000}"/>
    <cellStyle name="Check Cell 16 2 2" xfId="9206" xr:uid="{00000000-0005-0000-0000-0000F1230000}"/>
    <cellStyle name="Check Cell 16 3" xfId="9207" xr:uid="{00000000-0005-0000-0000-0000F2230000}"/>
    <cellStyle name="Check Cell 16 4" xfId="9208" xr:uid="{00000000-0005-0000-0000-0000F3230000}"/>
    <cellStyle name="Check Cell 16 5" xfId="9209" xr:uid="{00000000-0005-0000-0000-0000F4230000}"/>
    <cellStyle name="Check Cell 16 6" xfId="9210" xr:uid="{00000000-0005-0000-0000-0000F5230000}"/>
    <cellStyle name="Check Cell 16 7" xfId="9211" xr:uid="{00000000-0005-0000-0000-0000F6230000}"/>
    <cellStyle name="Check Cell 17" xfId="9212" xr:uid="{00000000-0005-0000-0000-0000F7230000}"/>
    <cellStyle name="Check Cell 17 2" xfId="9213" xr:uid="{00000000-0005-0000-0000-0000F8230000}"/>
    <cellStyle name="Check Cell 17 2 2" xfId="9214" xr:uid="{00000000-0005-0000-0000-0000F9230000}"/>
    <cellStyle name="Check Cell 17 3" xfId="9215" xr:uid="{00000000-0005-0000-0000-0000FA230000}"/>
    <cellStyle name="Check Cell 17 4" xfId="9216" xr:uid="{00000000-0005-0000-0000-0000FB230000}"/>
    <cellStyle name="Check Cell 17 5" xfId="9217" xr:uid="{00000000-0005-0000-0000-0000FC230000}"/>
    <cellStyle name="Check Cell 17 6" xfId="9218" xr:uid="{00000000-0005-0000-0000-0000FD230000}"/>
    <cellStyle name="Check Cell 17 7" xfId="9219" xr:uid="{00000000-0005-0000-0000-0000FE230000}"/>
    <cellStyle name="Check Cell 18" xfId="9220" xr:uid="{00000000-0005-0000-0000-0000FF230000}"/>
    <cellStyle name="Check Cell 18 2" xfId="9221" xr:uid="{00000000-0005-0000-0000-000000240000}"/>
    <cellStyle name="Check Cell 18 2 2" xfId="9222" xr:uid="{00000000-0005-0000-0000-000001240000}"/>
    <cellStyle name="Check Cell 18 3" xfId="9223" xr:uid="{00000000-0005-0000-0000-000002240000}"/>
    <cellStyle name="Check Cell 18 4" xfId="9224" xr:uid="{00000000-0005-0000-0000-000003240000}"/>
    <cellStyle name="Check Cell 18 5" xfId="9225" xr:uid="{00000000-0005-0000-0000-000004240000}"/>
    <cellStyle name="Check Cell 18 6" xfId="9226" xr:uid="{00000000-0005-0000-0000-000005240000}"/>
    <cellStyle name="Check Cell 18 7" xfId="9227" xr:uid="{00000000-0005-0000-0000-000006240000}"/>
    <cellStyle name="Check Cell 19" xfId="9228" xr:uid="{00000000-0005-0000-0000-000007240000}"/>
    <cellStyle name="Check Cell 19 2" xfId="9229" xr:uid="{00000000-0005-0000-0000-000008240000}"/>
    <cellStyle name="Check Cell 19 2 2" xfId="9230" xr:uid="{00000000-0005-0000-0000-000009240000}"/>
    <cellStyle name="Check Cell 19 3" xfId="9231" xr:uid="{00000000-0005-0000-0000-00000A240000}"/>
    <cellStyle name="Check Cell 19 4" xfId="9232" xr:uid="{00000000-0005-0000-0000-00000B240000}"/>
    <cellStyle name="Check Cell 19 5" xfId="9233" xr:uid="{00000000-0005-0000-0000-00000C240000}"/>
    <cellStyle name="Check Cell 19 6" xfId="9234" xr:uid="{00000000-0005-0000-0000-00000D240000}"/>
    <cellStyle name="Check Cell 19 7" xfId="9235" xr:uid="{00000000-0005-0000-0000-00000E240000}"/>
    <cellStyle name="Check Cell 2" xfId="9236" xr:uid="{00000000-0005-0000-0000-00000F240000}"/>
    <cellStyle name="Check Cell 2 2" xfId="9237" xr:uid="{00000000-0005-0000-0000-000010240000}"/>
    <cellStyle name="Check Cell 2 2 2" xfId="9238" xr:uid="{00000000-0005-0000-0000-000011240000}"/>
    <cellStyle name="Check Cell 2 3" xfId="9239" xr:uid="{00000000-0005-0000-0000-000012240000}"/>
    <cellStyle name="Check Cell 2 4" xfId="9240" xr:uid="{00000000-0005-0000-0000-000013240000}"/>
    <cellStyle name="Check Cell 2 5" xfId="9241" xr:uid="{00000000-0005-0000-0000-000014240000}"/>
    <cellStyle name="Check Cell 2 6" xfId="9242" xr:uid="{00000000-0005-0000-0000-000015240000}"/>
    <cellStyle name="Check Cell 2 7" xfId="9243" xr:uid="{00000000-0005-0000-0000-000016240000}"/>
    <cellStyle name="Check Cell 20" xfId="9244" xr:uid="{00000000-0005-0000-0000-000017240000}"/>
    <cellStyle name="Check Cell 20 2" xfId="9245" xr:uid="{00000000-0005-0000-0000-000018240000}"/>
    <cellStyle name="Check Cell 20 2 2" xfId="9246" xr:uid="{00000000-0005-0000-0000-000019240000}"/>
    <cellStyle name="Check Cell 20 3" xfId="9247" xr:uid="{00000000-0005-0000-0000-00001A240000}"/>
    <cellStyle name="Check Cell 20 4" xfId="9248" xr:uid="{00000000-0005-0000-0000-00001B240000}"/>
    <cellStyle name="Check Cell 20 5" xfId="9249" xr:uid="{00000000-0005-0000-0000-00001C240000}"/>
    <cellStyle name="Check Cell 20 6" xfId="9250" xr:uid="{00000000-0005-0000-0000-00001D240000}"/>
    <cellStyle name="Check Cell 20 7" xfId="9251" xr:uid="{00000000-0005-0000-0000-00001E240000}"/>
    <cellStyle name="Check Cell 21" xfId="9252" xr:uid="{00000000-0005-0000-0000-00001F240000}"/>
    <cellStyle name="Check Cell 21 2" xfId="9253" xr:uid="{00000000-0005-0000-0000-000020240000}"/>
    <cellStyle name="Check Cell 21 2 2" xfId="9254" xr:uid="{00000000-0005-0000-0000-000021240000}"/>
    <cellStyle name="Check Cell 21 3" xfId="9255" xr:uid="{00000000-0005-0000-0000-000022240000}"/>
    <cellStyle name="Check Cell 21 4" xfId="9256" xr:uid="{00000000-0005-0000-0000-000023240000}"/>
    <cellStyle name="Check Cell 21 5" xfId="9257" xr:uid="{00000000-0005-0000-0000-000024240000}"/>
    <cellStyle name="Check Cell 21 6" xfId="9258" xr:uid="{00000000-0005-0000-0000-000025240000}"/>
    <cellStyle name="Check Cell 21 7" xfId="9259" xr:uid="{00000000-0005-0000-0000-000026240000}"/>
    <cellStyle name="Check Cell 22" xfId="9260" xr:uid="{00000000-0005-0000-0000-000027240000}"/>
    <cellStyle name="Check Cell 22 2" xfId="9261" xr:uid="{00000000-0005-0000-0000-000028240000}"/>
    <cellStyle name="Check Cell 22 2 2" xfId="9262" xr:uid="{00000000-0005-0000-0000-000029240000}"/>
    <cellStyle name="Check Cell 22 3" xfId="9263" xr:uid="{00000000-0005-0000-0000-00002A240000}"/>
    <cellStyle name="Check Cell 22 4" xfId="9264" xr:uid="{00000000-0005-0000-0000-00002B240000}"/>
    <cellStyle name="Check Cell 22 5" xfId="9265" xr:uid="{00000000-0005-0000-0000-00002C240000}"/>
    <cellStyle name="Check Cell 22 6" xfId="9266" xr:uid="{00000000-0005-0000-0000-00002D240000}"/>
    <cellStyle name="Check Cell 22 7" xfId="9267" xr:uid="{00000000-0005-0000-0000-00002E240000}"/>
    <cellStyle name="Check Cell 23" xfId="9268" xr:uid="{00000000-0005-0000-0000-00002F240000}"/>
    <cellStyle name="Check Cell 23 2" xfId="9269" xr:uid="{00000000-0005-0000-0000-000030240000}"/>
    <cellStyle name="Check Cell 23 2 2" xfId="9270" xr:uid="{00000000-0005-0000-0000-000031240000}"/>
    <cellStyle name="Check Cell 23 3" xfId="9271" xr:uid="{00000000-0005-0000-0000-000032240000}"/>
    <cellStyle name="Check Cell 23 4" xfId="9272" xr:uid="{00000000-0005-0000-0000-000033240000}"/>
    <cellStyle name="Check Cell 23 5" xfId="9273" xr:uid="{00000000-0005-0000-0000-000034240000}"/>
    <cellStyle name="Check Cell 23 6" xfId="9274" xr:uid="{00000000-0005-0000-0000-000035240000}"/>
    <cellStyle name="Check Cell 23 7" xfId="9275" xr:uid="{00000000-0005-0000-0000-000036240000}"/>
    <cellStyle name="Check Cell 24" xfId="9276" xr:uid="{00000000-0005-0000-0000-000037240000}"/>
    <cellStyle name="Check Cell 24 2" xfId="9277" xr:uid="{00000000-0005-0000-0000-000038240000}"/>
    <cellStyle name="Check Cell 24 2 2" xfId="9278" xr:uid="{00000000-0005-0000-0000-000039240000}"/>
    <cellStyle name="Check Cell 24 3" xfId="9279" xr:uid="{00000000-0005-0000-0000-00003A240000}"/>
    <cellStyle name="Check Cell 24 4" xfId="9280" xr:uid="{00000000-0005-0000-0000-00003B240000}"/>
    <cellStyle name="Check Cell 24 5" xfId="9281" xr:uid="{00000000-0005-0000-0000-00003C240000}"/>
    <cellStyle name="Check Cell 24 6" xfId="9282" xr:uid="{00000000-0005-0000-0000-00003D240000}"/>
    <cellStyle name="Check Cell 24 7" xfId="9283" xr:uid="{00000000-0005-0000-0000-00003E240000}"/>
    <cellStyle name="Check Cell 25" xfId="9284" xr:uid="{00000000-0005-0000-0000-00003F240000}"/>
    <cellStyle name="Check Cell 25 2" xfId="9285" xr:uid="{00000000-0005-0000-0000-000040240000}"/>
    <cellStyle name="Check Cell 25 2 2" xfId="9286" xr:uid="{00000000-0005-0000-0000-000041240000}"/>
    <cellStyle name="Check Cell 25 3" xfId="9287" xr:uid="{00000000-0005-0000-0000-000042240000}"/>
    <cellStyle name="Check Cell 25 4" xfId="9288" xr:uid="{00000000-0005-0000-0000-000043240000}"/>
    <cellStyle name="Check Cell 25 5" xfId="9289" xr:uid="{00000000-0005-0000-0000-000044240000}"/>
    <cellStyle name="Check Cell 25 6" xfId="9290" xr:uid="{00000000-0005-0000-0000-000045240000}"/>
    <cellStyle name="Check Cell 25 7" xfId="9291" xr:uid="{00000000-0005-0000-0000-000046240000}"/>
    <cellStyle name="Check Cell 26" xfId="9292" xr:uid="{00000000-0005-0000-0000-000047240000}"/>
    <cellStyle name="Check Cell 26 2" xfId="9293" xr:uid="{00000000-0005-0000-0000-000048240000}"/>
    <cellStyle name="Check Cell 26 2 2" xfId="9294" xr:uid="{00000000-0005-0000-0000-000049240000}"/>
    <cellStyle name="Check Cell 26 3" xfId="9295" xr:uid="{00000000-0005-0000-0000-00004A240000}"/>
    <cellStyle name="Check Cell 26 4" xfId="9296" xr:uid="{00000000-0005-0000-0000-00004B240000}"/>
    <cellStyle name="Check Cell 26 5" xfId="9297" xr:uid="{00000000-0005-0000-0000-00004C240000}"/>
    <cellStyle name="Check Cell 26 6" xfId="9298" xr:uid="{00000000-0005-0000-0000-00004D240000}"/>
    <cellStyle name="Check Cell 26 7" xfId="9299" xr:uid="{00000000-0005-0000-0000-00004E240000}"/>
    <cellStyle name="Check Cell 27" xfId="9300" xr:uid="{00000000-0005-0000-0000-00004F240000}"/>
    <cellStyle name="Check Cell 27 2" xfId="9301" xr:uid="{00000000-0005-0000-0000-000050240000}"/>
    <cellStyle name="Check Cell 27 2 2" xfId="9302" xr:uid="{00000000-0005-0000-0000-000051240000}"/>
    <cellStyle name="Check Cell 27 3" xfId="9303" xr:uid="{00000000-0005-0000-0000-000052240000}"/>
    <cellStyle name="Check Cell 27 4" xfId="9304" xr:uid="{00000000-0005-0000-0000-000053240000}"/>
    <cellStyle name="Check Cell 27 5" xfId="9305" xr:uid="{00000000-0005-0000-0000-000054240000}"/>
    <cellStyle name="Check Cell 27 6" xfId="9306" xr:uid="{00000000-0005-0000-0000-000055240000}"/>
    <cellStyle name="Check Cell 27 7" xfId="9307" xr:uid="{00000000-0005-0000-0000-000056240000}"/>
    <cellStyle name="Check Cell 28" xfId="9308" xr:uid="{00000000-0005-0000-0000-000057240000}"/>
    <cellStyle name="Check Cell 28 2" xfId="9309" xr:uid="{00000000-0005-0000-0000-000058240000}"/>
    <cellStyle name="Check Cell 28 2 2" xfId="9310" xr:uid="{00000000-0005-0000-0000-000059240000}"/>
    <cellStyle name="Check Cell 28 3" xfId="9311" xr:uid="{00000000-0005-0000-0000-00005A240000}"/>
    <cellStyle name="Check Cell 28 4" xfId="9312" xr:uid="{00000000-0005-0000-0000-00005B240000}"/>
    <cellStyle name="Check Cell 28 5" xfId="9313" xr:uid="{00000000-0005-0000-0000-00005C240000}"/>
    <cellStyle name="Check Cell 28 6" xfId="9314" xr:uid="{00000000-0005-0000-0000-00005D240000}"/>
    <cellStyle name="Check Cell 28 7" xfId="9315" xr:uid="{00000000-0005-0000-0000-00005E240000}"/>
    <cellStyle name="Check Cell 29" xfId="9316" xr:uid="{00000000-0005-0000-0000-00005F240000}"/>
    <cellStyle name="Check Cell 29 2" xfId="9317" xr:uid="{00000000-0005-0000-0000-000060240000}"/>
    <cellStyle name="Check Cell 29 2 2" xfId="9318" xr:uid="{00000000-0005-0000-0000-000061240000}"/>
    <cellStyle name="Check Cell 29 3" xfId="9319" xr:uid="{00000000-0005-0000-0000-000062240000}"/>
    <cellStyle name="Check Cell 29 4" xfId="9320" xr:uid="{00000000-0005-0000-0000-000063240000}"/>
    <cellStyle name="Check Cell 29 5" xfId="9321" xr:uid="{00000000-0005-0000-0000-000064240000}"/>
    <cellStyle name="Check Cell 29 6" xfId="9322" xr:uid="{00000000-0005-0000-0000-000065240000}"/>
    <cellStyle name="Check Cell 29 7" xfId="9323" xr:uid="{00000000-0005-0000-0000-000066240000}"/>
    <cellStyle name="Check Cell 3" xfId="9324" xr:uid="{00000000-0005-0000-0000-000067240000}"/>
    <cellStyle name="Check Cell 3 2" xfId="9325" xr:uid="{00000000-0005-0000-0000-000068240000}"/>
    <cellStyle name="Check Cell 3 2 2" xfId="9326" xr:uid="{00000000-0005-0000-0000-000069240000}"/>
    <cellStyle name="Check Cell 3 3" xfId="9327" xr:uid="{00000000-0005-0000-0000-00006A240000}"/>
    <cellStyle name="Check Cell 3 4" xfId="9328" xr:uid="{00000000-0005-0000-0000-00006B240000}"/>
    <cellStyle name="Check Cell 3 5" xfId="9329" xr:uid="{00000000-0005-0000-0000-00006C240000}"/>
    <cellStyle name="Check Cell 3 6" xfId="9330" xr:uid="{00000000-0005-0000-0000-00006D240000}"/>
    <cellStyle name="Check Cell 3 7" xfId="9331" xr:uid="{00000000-0005-0000-0000-00006E240000}"/>
    <cellStyle name="Check Cell 30" xfId="9332" xr:uid="{00000000-0005-0000-0000-00006F240000}"/>
    <cellStyle name="Check Cell 30 2" xfId="9333" xr:uid="{00000000-0005-0000-0000-000070240000}"/>
    <cellStyle name="Check Cell 30 2 2" xfId="9334" xr:uid="{00000000-0005-0000-0000-000071240000}"/>
    <cellStyle name="Check Cell 30 3" xfId="9335" xr:uid="{00000000-0005-0000-0000-000072240000}"/>
    <cellStyle name="Check Cell 30 4" xfId="9336" xr:uid="{00000000-0005-0000-0000-000073240000}"/>
    <cellStyle name="Check Cell 30 5" xfId="9337" xr:uid="{00000000-0005-0000-0000-000074240000}"/>
    <cellStyle name="Check Cell 30 6" xfId="9338" xr:uid="{00000000-0005-0000-0000-000075240000}"/>
    <cellStyle name="Check Cell 30 7" xfId="9339" xr:uid="{00000000-0005-0000-0000-000076240000}"/>
    <cellStyle name="Check Cell 31" xfId="9340" xr:uid="{00000000-0005-0000-0000-000077240000}"/>
    <cellStyle name="Check Cell 31 2" xfId="9341" xr:uid="{00000000-0005-0000-0000-000078240000}"/>
    <cellStyle name="Check Cell 31 2 2" xfId="9342" xr:uid="{00000000-0005-0000-0000-000079240000}"/>
    <cellStyle name="Check Cell 31 3" xfId="9343" xr:uid="{00000000-0005-0000-0000-00007A240000}"/>
    <cellStyle name="Check Cell 31 4" xfId="9344" xr:uid="{00000000-0005-0000-0000-00007B240000}"/>
    <cellStyle name="Check Cell 31 5" xfId="9345" xr:uid="{00000000-0005-0000-0000-00007C240000}"/>
    <cellStyle name="Check Cell 31 6" xfId="9346" xr:uid="{00000000-0005-0000-0000-00007D240000}"/>
    <cellStyle name="Check Cell 31 7" xfId="9347" xr:uid="{00000000-0005-0000-0000-00007E240000}"/>
    <cellStyle name="Check Cell 32" xfId="9348" xr:uid="{00000000-0005-0000-0000-00007F240000}"/>
    <cellStyle name="Check Cell 32 2" xfId="9349" xr:uid="{00000000-0005-0000-0000-000080240000}"/>
    <cellStyle name="Check Cell 32 2 2" xfId="9350" xr:uid="{00000000-0005-0000-0000-000081240000}"/>
    <cellStyle name="Check Cell 32 3" xfId="9351" xr:uid="{00000000-0005-0000-0000-000082240000}"/>
    <cellStyle name="Check Cell 32 4" xfId="9352" xr:uid="{00000000-0005-0000-0000-000083240000}"/>
    <cellStyle name="Check Cell 32 5" xfId="9353" xr:uid="{00000000-0005-0000-0000-000084240000}"/>
    <cellStyle name="Check Cell 32 6" xfId="9354" xr:uid="{00000000-0005-0000-0000-000085240000}"/>
    <cellStyle name="Check Cell 32 7" xfId="9355" xr:uid="{00000000-0005-0000-0000-000086240000}"/>
    <cellStyle name="Check Cell 33" xfId="9356" xr:uid="{00000000-0005-0000-0000-000087240000}"/>
    <cellStyle name="Check Cell 33 2" xfId="9357" xr:uid="{00000000-0005-0000-0000-000088240000}"/>
    <cellStyle name="Check Cell 33 2 2" xfId="9358" xr:uid="{00000000-0005-0000-0000-000089240000}"/>
    <cellStyle name="Check Cell 33 3" xfId="9359" xr:uid="{00000000-0005-0000-0000-00008A240000}"/>
    <cellStyle name="Check Cell 33 4" xfId="9360" xr:uid="{00000000-0005-0000-0000-00008B240000}"/>
    <cellStyle name="Check Cell 33 5" xfId="9361" xr:uid="{00000000-0005-0000-0000-00008C240000}"/>
    <cellStyle name="Check Cell 33 6" xfId="9362" xr:uid="{00000000-0005-0000-0000-00008D240000}"/>
    <cellStyle name="Check Cell 33 7" xfId="9363" xr:uid="{00000000-0005-0000-0000-00008E240000}"/>
    <cellStyle name="Check Cell 34" xfId="9364" xr:uid="{00000000-0005-0000-0000-00008F240000}"/>
    <cellStyle name="Check Cell 34 2" xfId="9365" xr:uid="{00000000-0005-0000-0000-000090240000}"/>
    <cellStyle name="Check Cell 34 2 2" xfId="9366" xr:uid="{00000000-0005-0000-0000-000091240000}"/>
    <cellStyle name="Check Cell 34 3" xfId="9367" xr:uid="{00000000-0005-0000-0000-000092240000}"/>
    <cellStyle name="Check Cell 34 4" xfId="9368" xr:uid="{00000000-0005-0000-0000-000093240000}"/>
    <cellStyle name="Check Cell 34 5" xfId="9369" xr:uid="{00000000-0005-0000-0000-000094240000}"/>
    <cellStyle name="Check Cell 34 6" xfId="9370" xr:uid="{00000000-0005-0000-0000-000095240000}"/>
    <cellStyle name="Check Cell 34 7" xfId="9371" xr:uid="{00000000-0005-0000-0000-000096240000}"/>
    <cellStyle name="Check Cell 35" xfId="9372" xr:uid="{00000000-0005-0000-0000-000097240000}"/>
    <cellStyle name="Check Cell 35 2" xfId="9373" xr:uid="{00000000-0005-0000-0000-000098240000}"/>
    <cellStyle name="Check Cell 35 2 2" xfId="9374" xr:uid="{00000000-0005-0000-0000-000099240000}"/>
    <cellStyle name="Check Cell 35 3" xfId="9375" xr:uid="{00000000-0005-0000-0000-00009A240000}"/>
    <cellStyle name="Check Cell 35 4" xfId="9376" xr:uid="{00000000-0005-0000-0000-00009B240000}"/>
    <cellStyle name="Check Cell 35 5" xfId="9377" xr:uid="{00000000-0005-0000-0000-00009C240000}"/>
    <cellStyle name="Check Cell 35 6" xfId="9378" xr:uid="{00000000-0005-0000-0000-00009D240000}"/>
    <cellStyle name="Check Cell 35 7" xfId="9379" xr:uid="{00000000-0005-0000-0000-00009E240000}"/>
    <cellStyle name="Check Cell 36" xfId="9380" xr:uid="{00000000-0005-0000-0000-00009F240000}"/>
    <cellStyle name="Check Cell 36 2" xfId="9381" xr:uid="{00000000-0005-0000-0000-0000A0240000}"/>
    <cellStyle name="Check Cell 36 2 2" xfId="9382" xr:uid="{00000000-0005-0000-0000-0000A1240000}"/>
    <cellStyle name="Check Cell 36 3" xfId="9383" xr:uid="{00000000-0005-0000-0000-0000A2240000}"/>
    <cellStyle name="Check Cell 36 4" xfId="9384" xr:uid="{00000000-0005-0000-0000-0000A3240000}"/>
    <cellStyle name="Check Cell 36 5" xfId="9385" xr:uid="{00000000-0005-0000-0000-0000A4240000}"/>
    <cellStyle name="Check Cell 36 6" xfId="9386" xr:uid="{00000000-0005-0000-0000-0000A5240000}"/>
    <cellStyle name="Check Cell 36 7" xfId="9387" xr:uid="{00000000-0005-0000-0000-0000A6240000}"/>
    <cellStyle name="Check Cell 37" xfId="9388" xr:uid="{00000000-0005-0000-0000-0000A7240000}"/>
    <cellStyle name="Check Cell 37 2" xfId="9389" xr:uid="{00000000-0005-0000-0000-0000A8240000}"/>
    <cellStyle name="Check Cell 37 3" xfId="9390" xr:uid="{00000000-0005-0000-0000-0000A9240000}"/>
    <cellStyle name="Check Cell 38" xfId="9391" xr:uid="{00000000-0005-0000-0000-0000AA240000}"/>
    <cellStyle name="Check Cell 39" xfId="9392" xr:uid="{00000000-0005-0000-0000-0000AB240000}"/>
    <cellStyle name="Check Cell 4" xfId="9393" xr:uid="{00000000-0005-0000-0000-0000AC240000}"/>
    <cellStyle name="Check Cell 4 2" xfId="9394" xr:uid="{00000000-0005-0000-0000-0000AD240000}"/>
    <cellStyle name="Check Cell 4 2 2" xfId="9395" xr:uid="{00000000-0005-0000-0000-0000AE240000}"/>
    <cellStyle name="Check Cell 4 3" xfId="9396" xr:uid="{00000000-0005-0000-0000-0000AF240000}"/>
    <cellStyle name="Check Cell 4 4" xfId="9397" xr:uid="{00000000-0005-0000-0000-0000B0240000}"/>
    <cellStyle name="Check Cell 4 5" xfId="9398" xr:uid="{00000000-0005-0000-0000-0000B1240000}"/>
    <cellStyle name="Check Cell 4 6" xfId="9399" xr:uid="{00000000-0005-0000-0000-0000B2240000}"/>
    <cellStyle name="Check Cell 4 7" xfId="9400" xr:uid="{00000000-0005-0000-0000-0000B3240000}"/>
    <cellStyle name="Check Cell 40" xfId="9401" xr:uid="{00000000-0005-0000-0000-0000B4240000}"/>
    <cellStyle name="Check Cell 41" xfId="9402" xr:uid="{00000000-0005-0000-0000-0000B5240000}"/>
    <cellStyle name="Check Cell 42" xfId="9403" xr:uid="{00000000-0005-0000-0000-0000B6240000}"/>
    <cellStyle name="Check Cell 43" xfId="9404" xr:uid="{00000000-0005-0000-0000-0000B7240000}"/>
    <cellStyle name="Check Cell 44" xfId="9405" xr:uid="{00000000-0005-0000-0000-0000B8240000}"/>
    <cellStyle name="Check Cell 45" xfId="9406" xr:uid="{00000000-0005-0000-0000-0000B9240000}"/>
    <cellStyle name="Check Cell 46" xfId="9407" xr:uid="{00000000-0005-0000-0000-0000BA240000}"/>
    <cellStyle name="Check Cell 47" xfId="9408" xr:uid="{00000000-0005-0000-0000-0000BB240000}"/>
    <cellStyle name="Check Cell 48" xfId="9409" xr:uid="{00000000-0005-0000-0000-0000BC240000}"/>
    <cellStyle name="Check Cell 49" xfId="9410" xr:uid="{00000000-0005-0000-0000-0000BD240000}"/>
    <cellStyle name="Check Cell 5" xfId="9411" xr:uid="{00000000-0005-0000-0000-0000BE240000}"/>
    <cellStyle name="Check Cell 5 2" xfId="9412" xr:uid="{00000000-0005-0000-0000-0000BF240000}"/>
    <cellStyle name="Check Cell 5 2 2" xfId="9413" xr:uid="{00000000-0005-0000-0000-0000C0240000}"/>
    <cellStyle name="Check Cell 5 3" xfId="9414" xr:uid="{00000000-0005-0000-0000-0000C1240000}"/>
    <cellStyle name="Check Cell 5 4" xfId="9415" xr:uid="{00000000-0005-0000-0000-0000C2240000}"/>
    <cellStyle name="Check Cell 5 5" xfId="9416" xr:uid="{00000000-0005-0000-0000-0000C3240000}"/>
    <cellStyle name="Check Cell 5 6" xfId="9417" xr:uid="{00000000-0005-0000-0000-0000C4240000}"/>
    <cellStyle name="Check Cell 5 7" xfId="9418" xr:uid="{00000000-0005-0000-0000-0000C5240000}"/>
    <cellStyle name="Check Cell 50" xfId="9419" xr:uid="{00000000-0005-0000-0000-0000C6240000}"/>
    <cellStyle name="Check Cell 51" xfId="9420" xr:uid="{00000000-0005-0000-0000-0000C7240000}"/>
    <cellStyle name="Check Cell 52" xfId="9421" xr:uid="{00000000-0005-0000-0000-0000C8240000}"/>
    <cellStyle name="Check Cell 53" xfId="9422" xr:uid="{00000000-0005-0000-0000-0000C9240000}"/>
    <cellStyle name="Check Cell 54" xfId="9423" xr:uid="{00000000-0005-0000-0000-0000CA240000}"/>
    <cellStyle name="Check Cell 55" xfId="9424" xr:uid="{00000000-0005-0000-0000-0000CB240000}"/>
    <cellStyle name="Check Cell 56" xfId="9425" xr:uid="{00000000-0005-0000-0000-0000CC240000}"/>
    <cellStyle name="Check Cell 57" xfId="9426" xr:uid="{00000000-0005-0000-0000-0000CD240000}"/>
    <cellStyle name="Check Cell 58" xfId="9427" xr:uid="{00000000-0005-0000-0000-0000CE240000}"/>
    <cellStyle name="Check Cell 59" xfId="9428" xr:uid="{00000000-0005-0000-0000-0000CF240000}"/>
    <cellStyle name="Check Cell 6" xfId="9429" xr:uid="{00000000-0005-0000-0000-0000D0240000}"/>
    <cellStyle name="Check Cell 6 2" xfId="9430" xr:uid="{00000000-0005-0000-0000-0000D1240000}"/>
    <cellStyle name="Check Cell 6 2 2" xfId="9431" xr:uid="{00000000-0005-0000-0000-0000D2240000}"/>
    <cellStyle name="Check Cell 6 3" xfId="9432" xr:uid="{00000000-0005-0000-0000-0000D3240000}"/>
    <cellStyle name="Check Cell 6 4" xfId="9433" xr:uid="{00000000-0005-0000-0000-0000D4240000}"/>
    <cellStyle name="Check Cell 6 5" xfId="9434" xr:uid="{00000000-0005-0000-0000-0000D5240000}"/>
    <cellStyle name="Check Cell 6 6" xfId="9435" xr:uid="{00000000-0005-0000-0000-0000D6240000}"/>
    <cellStyle name="Check Cell 6 7" xfId="9436" xr:uid="{00000000-0005-0000-0000-0000D7240000}"/>
    <cellStyle name="Check Cell 60" xfId="9437" xr:uid="{00000000-0005-0000-0000-0000D8240000}"/>
    <cellStyle name="Check Cell 7" xfId="9438" xr:uid="{00000000-0005-0000-0000-0000D9240000}"/>
    <cellStyle name="Check Cell 7 2" xfId="9439" xr:uid="{00000000-0005-0000-0000-0000DA240000}"/>
    <cellStyle name="Check Cell 7 2 2" xfId="9440" xr:uid="{00000000-0005-0000-0000-0000DB240000}"/>
    <cellStyle name="Check Cell 7 3" xfId="9441" xr:uid="{00000000-0005-0000-0000-0000DC240000}"/>
    <cellStyle name="Check Cell 7 4" xfId="9442" xr:uid="{00000000-0005-0000-0000-0000DD240000}"/>
    <cellStyle name="Check Cell 7 5" xfId="9443" xr:uid="{00000000-0005-0000-0000-0000DE240000}"/>
    <cellStyle name="Check Cell 7 6" xfId="9444" xr:uid="{00000000-0005-0000-0000-0000DF240000}"/>
    <cellStyle name="Check Cell 7 7" xfId="9445" xr:uid="{00000000-0005-0000-0000-0000E0240000}"/>
    <cellStyle name="Check Cell 8" xfId="9446" xr:uid="{00000000-0005-0000-0000-0000E1240000}"/>
    <cellStyle name="Check Cell 8 2" xfId="9447" xr:uid="{00000000-0005-0000-0000-0000E2240000}"/>
    <cellStyle name="Check Cell 8 2 2" xfId="9448" xr:uid="{00000000-0005-0000-0000-0000E3240000}"/>
    <cellStyle name="Check Cell 8 3" xfId="9449" xr:uid="{00000000-0005-0000-0000-0000E4240000}"/>
    <cellStyle name="Check Cell 8 4" xfId="9450" xr:uid="{00000000-0005-0000-0000-0000E5240000}"/>
    <cellStyle name="Check Cell 8 5" xfId="9451" xr:uid="{00000000-0005-0000-0000-0000E6240000}"/>
    <cellStyle name="Check Cell 8 6" xfId="9452" xr:uid="{00000000-0005-0000-0000-0000E7240000}"/>
    <cellStyle name="Check Cell 8 7" xfId="9453" xr:uid="{00000000-0005-0000-0000-0000E8240000}"/>
    <cellStyle name="Check Cell 9" xfId="9454" xr:uid="{00000000-0005-0000-0000-0000E9240000}"/>
    <cellStyle name="Check Cell 9 2" xfId="9455" xr:uid="{00000000-0005-0000-0000-0000EA240000}"/>
    <cellStyle name="Check Cell 9 2 2" xfId="9456" xr:uid="{00000000-0005-0000-0000-0000EB240000}"/>
    <cellStyle name="Check Cell 9 3" xfId="9457" xr:uid="{00000000-0005-0000-0000-0000EC240000}"/>
    <cellStyle name="Check Cell 9 4" xfId="9458" xr:uid="{00000000-0005-0000-0000-0000ED240000}"/>
    <cellStyle name="Check Cell 9 5" xfId="9459" xr:uid="{00000000-0005-0000-0000-0000EE240000}"/>
    <cellStyle name="Check Cell 9 6" xfId="9460" xr:uid="{00000000-0005-0000-0000-0000EF240000}"/>
    <cellStyle name="Check Cell 9 7" xfId="9461" xr:uid="{00000000-0005-0000-0000-0000F0240000}"/>
    <cellStyle name="čiarky [0]_kal6122" xfId="9462" xr:uid="{00000000-0005-0000-0000-0000F1240000}"/>
    <cellStyle name="čiarky_9207 Eliminations of intercompany transactions" xfId="9463" xr:uid="{00000000-0005-0000-0000-0000F2240000}"/>
    <cellStyle name="Comma" xfId="1" builtinId="3"/>
    <cellStyle name="Comma 2" xfId="9464" xr:uid="{00000000-0005-0000-0000-0000F4240000}"/>
    <cellStyle name="Comma 2 2" xfId="9465" xr:uid="{00000000-0005-0000-0000-0000F5240000}"/>
    <cellStyle name="Comma 2 3" xfId="9466" xr:uid="{00000000-0005-0000-0000-0000F6240000}"/>
    <cellStyle name="Comma 3" xfId="9467" xr:uid="{00000000-0005-0000-0000-0000F7240000}"/>
    <cellStyle name="Date" xfId="9468" xr:uid="{00000000-0005-0000-0000-0000F8240000}"/>
    <cellStyle name="Date 10" xfId="9469" xr:uid="{00000000-0005-0000-0000-0000F9240000}"/>
    <cellStyle name="Date 11" xfId="9470" xr:uid="{00000000-0005-0000-0000-0000FA240000}"/>
    <cellStyle name="Date 12" xfId="9471" xr:uid="{00000000-0005-0000-0000-0000FB240000}"/>
    <cellStyle name="Date 13" xfId="9472" xr:uid="{00000000-0005-0000-0000-0000FC240000}"/>
    <cellStyle name="Date 14" xfId="9473" xr:uid="{00000000-0005-0000-0000-0000FD240000}"/>
    <cellStyle name="Date 15" xfId="9474" xr:uid="{00000000-0005-0000-0000-0000FE240000}"/>
    <cellStyle name="Date 16" xfId="9475" xr:uid="{00000000-0005-0000-0000-0000FF240000}"/>
    <cellStyle name="Date 17" xfId="9476" xr:uid="{00000000-0005-0000-0000-000000250000}"/>
    <cellStyle name="Date 18" xfId="9477" xr:uid="{00000000-0005-0000-0000-000001250000}"/>
    <cellStyle name="Date 19" xfId="9478" xr:uid="{00000000-0005-0000-0000-000002250000}"/>
    <cellStyle name="Date 2" xfId="9479" xr:uid="{00000000-0005-0000-0000-000003250000}"/>
    <cellStyle name="Date 20" xfId="9480" xr:uid="{00000000-0005-0000-0000-000004250000}"/>
    <cellStyle name="Date 21" xfId="9481" xr:uid="{00000000-0005-0000-0000-000005250000}"/>
    <cellStyle name="Date 22" xfId="9482" xr:uid="{00000000-0005-0000-0000-000006250000}"/>
    <cellStyle name="Date 23" xfId="9483" xr:uid="{00000000-0005-0000-0000-000007250000}"/>
    <cellStyle name="Date 24" xfId="9484" xr:uid="{00000000-0005-0000-0000-000008250000}"/>
    <cellStyle name="Date 25" xfId="9485" xr:uid="{00000000-0005-0000-0000-000009250000}"/>
    <cellStyle name="Date 26" xfId="9486" xr:uid="{00000000-0005-0000-0000-00000A250000}"/>
    <cellStyle name="Date 27" xfId="9487" xr:uid="{00000000-0005-0000-0000-00000B250000}"/>
    <cellStyle name="Date 28" xfId="9488" xr:uid="{00000000-0005-0000-0000-00000C250000}"/>
    <cellStyle name="Date 29" xfId="9489" xr:uid="{00000000-0005-0000-0000-00000D250000}"/>
    <cellStyle name="Date 3" xfId="9490" xr:uid="{00000000-0005-0000-0000-00000E250000}"/>
    <cellStyle name="Date 30" xfId="9491" xr:uid="{00000000-0005-0000-0000-00000F250000}"/>
    <cellStyle name="Date 31" xfId="9492" xr:uid="{00000000-0005-0000-0000-000010250000}"/>
    <cellStyle name="Date 32" xfId="9493" xr:uid="{00000000-0005-0000-0000-000011250000}"/>
    <cellStyle name="Date 33" xfId="9494" xr:uid="{00000000-0005-0000-0000-000012250000}"/>
    <cellStyle name="Date 34" xfId="9495" xr:uid="{00000000-0005-0000-0000-000013250000}"/>
    <cellStyle name="Date 35" xfId="9496" xr:uid="{00000000-0005-0000-0000-000014250000}"/>
    <cellStyle name="Date 36" xfId="9497" xr:uid="{00000000-0005-0000-0000-000015250000}"/>
    <cellStyle name="Date 37" xfId="9498" xr:uid="{00000000-0005-0000-0000-000016250000}"/>
    <cellStyle name="Date 38" xfId="9499" xr:uid="{00000000-0005-0000-0000-000017250000}"/>
    <cellStyle name="Date 4" xfId="9500" xr:uid="{00000000-0005-0000-0000-000018250000}"/>
    <cellStyle name="Date 5" xfId="9501" xr:uid="{00000000-0005-0000-0000-000019250000}"/>
    <cellStyle name="Date 6" xfId="9502" xr:uid="{00000000-0005-0000-0000-00001A250000}"/>
    <cellStyle name="Date 7" xfId="9503" xr:uid="{00000000-0005-0000-0000-00001B250000}"/>
    <cellStyle name="Date 8" xfId="9504" xr:uid="{00000000-0005-0000-0000-00001C250000}"/>
    <cellStyle name="Date 9" xfId="9505" xr:uid="{00000000-0005-0000-0000-00001D250000}"/>
    <cellStyle name="Dezimal 2" xfId="9506" xr:uid="{00000000-0005-0000-0000-00001E250000}"/>
    <cellStyle name="DM" xfId="9507" xr:uid="{00000000-0005-0000-0000-00001F250000}"/>
    <cellStyle name="DM 2" xfId="9508" xr:uid="{00000000-0005-0000-0000-000020250000}"/>
    <cellStyle name="DM 2 10" xfId="9509" xr:uid="{00000000-0005-0000-0000-000021250000}"/>
    <cellStyle name="DM 2 11" xfId="9510" xr:uid="{00000000-0005-0000-0000-000022250000}"/>
    <cellStyle name="DM 2 12" xfId="9511" xr:uid="{00000000-0005-0000-0000-000023250000}"/>
    <cellStyle name="DM 2 13" xfId="9512" xr:uid="{00000000-0005-0000-0000-000024250000}"/>
    <cellStyle name="DM 2 14" xfId="9513" xr:uid="{00000000-0005-0000-0000-000025250000}"/>
    <cellStyle name="DM 2 15" xfId="9514" xr:uid="{00000000-0005-0000-0000-000026250000}"/>
    <cellStyle name="DM 2 16" xfId="9515" xr:uid="{00000000-0005-0000-0000-000027250000}"/>
    <cellStyle name="DM 2 17" xfId="9516" xr:uid="{00000000-0005-0000-0000-000028250000}"/>
    <cellStyle name="DM 2 18" xfId="9517" xr:uid="{00000000-0005-0000-0000-000029250000}"/>
    <cellStyle name="DM 2 19" xfId="9518" xr:uid="{00000000-0005-0000-0000-00002A250000}"/>
    <cellStyle name="DM 2 2" xfId="9519" xr:uid="{00000000-0005-0000-0000-00002B250000}"/>
    <cellStyle name="DM 2 20" xfId="9520" xr:uid="{00000000-0005-0000-0000-00002C250000}"/>
    <cellStyle name="DM 2 21" xfId="9521" xr:uid="{00000000-0005-0000-0000-00002D250000}"/>
    <cellStyle name="DM 2 22" xfId="9522" xr:uid="{00000000-0005-0000-0000-00002E250000}"/>
    <cellStyle name="DM 2 23" xfId="9523" xr:uid="{00000000-0005-0000-0000-00002F250000}"/>
    <cellStyle name="DM 2 24" xfId="9524" xr:uid="{00000000-0005-0000-0000-000030250000}"/>
    <cellStyle name="DM 2 25" xfId="9525" xr:uid="{00000000-0005-0000-0000-000031250000}"/>
    <cellStyle name="DM 2 26" xfId="9526" xr:uid="{00000000-0005-0000-0000-000032250000}"/>
    <cellStyle name="DM 2 27" xfId="9527" xr:uid="{00000000-0005-0000-0000-000033250000}"/>
    <cellStyle name="DM 2 28" xfId="9528" xr:uid="{00000000-0005-0000-0000-000034250000}"/>
    <cellStyle name="DM 2 29" xfId="9529" xr:uid="{00000000-0005-0000-0000-000035250000}"/>
    <cellStyle name="DM 2 3" xfId="9530" xr:uid="{00000000-0005-0000-0000-000036250000}"/>
    <cellStyle name="DM 2 30" xfId="9531" xr:uid="{00000000-0005-0000-0000-000037250000}"/>
    <cellStyle name="DM 2 4" xfId="9532" xr:uid="{00000000-0005-0000-0000-000038250000}"/>
    <cellStyle name="DM 2 5" xfId="9533" xr:uid="{00000000-0005-0000-0000-000039250000}"/>
    <cellStyle name="DM 2 6" xfId="9534" xr:uid="{00000000-0005-0000-0000-00003A250000}"/>
    <cellStyle name="DM 2 7" xfId="9535" xr:uid="{00000000-0005-0000-0000-00003B250000}"/>
    <cellStyle name="DM 2 8" xfId="9536" xr:uid="{00000000-0005-0000-0000-00003C250000}"/>
    <cellStyle name="DM 2 9" xfId="9537" xr:uid="{00000000-0005-0000-0000-00003D250000}"/>
    <cellStyle name="DM 3" xfId="9538" xr:uid="{00000000-0005-0000-0000-00003E250000}"/>
    <cellStyle name="DM 3 10" xfId="9539" xr:uid="{00000000-0005-0000-0000-00003F250000}"/>
    <cellStyle name="DM 3 11" xfId="9540" xr:uid="{00000000-0005-0000-0000-000040250000}"/>
    <cellStyle name="DM 3 12" xfId="9541" xr:uid="{00000000-0005-0000-0000-000041250000}"/>
    <cellStyle name="DM 3 13" xfId="9542" xr:uid="{00000000-0005-0000-0000-000042250000}"/>
    <cellStyle name="DM 3 14" xfId="9543" xr:uid="{00000000-0005-0000-0000-000043250000}"/>
    <cellStyle name="DM 3 15" xfId="9544" xr:uid="{00000000-0005-0000-0000-000044250000}"/>
    <cellStyle name="DM 3 16" xfId="9545" xr:uid="{00000000-0005-0000-0000-000045250000}"/>
    <cellStyle name="DM 3 17" xfId="9546" xr:uid="{00000000-0005-0000-0000-000046250000}"/>
    <cellStyle name="DM 3 18" xfId="9547" xr:uid="{00000000-0005-0000-0000-000047250000}"/>
    <cellStyle name="DM 3 19" xfId="9548" xr:uid="{00000000-0005-0000-0000-000048250000}"/>
    <cellStyle name="DM 3 2" xfId="9549" xr:uid="{00000000-0005-0000-0000-000049250000}"/>
    <cellStyle name="DM 3 20" xfId="9550" xr:uid="{00000000-0005-0000-0000-00004A250000}"/>
    <cellStyle name="DM 3 21" xfId="9551" xr:uid="{00000000-0005-0000-0000-00004B250000}"/>
    <cellStyle name="DM 3 22" xfId="9552" xr:uid="{00000000-0005-0000-0000-00004C250000}"/>
    <cellStyle name="DM 3 23" xfId="9553" xr:uid="{00000000-0005-0000-0000-00004D250000}"/>
    <cellStyle name="DM 3 24" xfId="9554" xr:uid="{00000000-0005-0000-0000-00004E250000}"/>
    <cellStyle name="DM 3 25" xfId="9555" xr:uid="{00000000-0005-0000-0000-00004F250000}"/>
    <cellStyle name="DM 3 26" xfId="9556" xr:uid="{00000000-0005-0000-0000-000050250000}"/>
    <cellStyle name="DM 3 27" xfId="9557" xr:uid="{00000000-0005-0000-0000-000051250000}"/>
    <cellStyle name="DM 3 28" xfId="9558" xr:uid="{00000000-0005-0000-0000-000052250000}"/>
    <cellStyle name="DM 3 29" xfId="9559" xr:uid="{00000000-0005-0000-0000-000053250000}"/>
    <cellStyle name="DM 3 3" xfId="9560" xr:uid="{00000000-0005-0000-0000-000054250000}"/>
    <cellStyle name="DM 3 30" xfId="9561" xr:uid="{00000000-0005-0000-0000-000055250000}"/>
    <cellStyle name="DM 3 4" xfId="9562" xr:uid="{00000000-0005-0000-0000-000056250000}"/>
    <cellStyle name="DM 3 5" xfId="9563" xr:uid="{00000000-0005-0000-0000-000057250000}"/>
    <cellStyle name="DM 3 6" xfId="9564" xr:uid="{00000000-0005-0000-0000-000058250000}"/>
    <cellStyle name="DM 3 7" xfId="9565" xr:uid="{00000000-0005-0000-0000-000059250000}"/>
    <cellStyle name="DM 3 8" xfId="9566" xr:uid="{00000000-0005-0000-0000-00005A250000}"/>
    <cellStyle name="DM 3 9" xfId="9567" xr:uid="{00000000-0005-0000-0000-00005B250000}"/>
    <cellStyle name="DM 4" xfId="9568" xr:uid="{00000000-0005-0000-0000-00005C250000}"/>
    <cellStyle name="DM 4 10" xfId="9569" xr:uid="{00000000-0005-0000-0000-00005D250000}"/>
    <cellStyle name="DM 4 11" xfId="9570" xr:uid="{00000000-0005-0000-0000-00005E250000}"/>
    <cellStyle name="DM 4 12" xfId="9571" xr:uid="{00000000-0005-0000-0000-00005F250000}"/>
    <cellStyle name="DM 4 13" xfId="9572" xr:uid="{00000000-0005-0000-0000-000060250000}"/>
    <cellStyle name="DM 4 14" xfId="9573" xr:uid="{00000000-0005-0000-0000-000061250000}"/>
    <cellStyle name="DM 4 15" xfId="9574" xr:uid="{00000000-0005-0000-0000-000062250000}"/>
    <cellStyle name="DM 4 16" xfId="9575" xr:uid="{00000000-0005-0000-0000-000063250000}"/>
    <cellStyle name="DM 4 17" xfId="9576" xr:uid="{00000000-0005-0000-0000-000064250000}"/>
    <cellStyle name="DM 4 18" xfId="9577" xr:uid="{00000000-0005-0000-0000-000065250000}"/>
    <cellStyle name="DM 4 19" xfId="9578" xr:uid="{00000000-0005-0000-0000-000066250000}"/>
    <cellStyle name="DM 4 2" xfId="9579" xr:uid="{00000000-0005-0000-0000-000067250000}"/>
    <cellStyle name="DM 4 20" xfId="9580" xr:uid="{00000000-0005-0000-0000-000068250000}"/>
    <cellStyle name="DM 4 21" xfId="9581" xr:uid="{00000000-0005-0000-0000-000069250000}"/>
    <cellStyle name="DM 4 22" xfId="9582" xr:uid="{00000000-0005-0000-0000-00006A250000}"/>
    <cellStyle name="DM 4 23" xfId="9583" xr:uid="{00000000-0005-0000-0000-00006B250000}"/>
    <cellStyle name="DM 4 24" xfId="9584" xr:uid="{00000000-0005-0000-0000-00006C250000}"/>
    <cellStyle name="DM 4 25" xfId="9585" xr:uid="{00000000-0005-0000-0000-00006D250000}"/>
    <cellStyle name="DM 4 26" xfId="9586" xr:uid="{00000000-0005-0000-0000-00006E250000}"/>
    <cellStyle name="DM 4 27" xfId="9587" xr:uid="{00000000-0005-0000-0000-00006F250000}"/>
    <cellStyle name="DM 4 28" xfId="9588" xr:uid="{00000000-0005-0000-0000-000070250000}"/>
    <cellStyle name="DM 4 29" xfId="9589" xr:uid="{00000000-0005-0000-0000-000071250000}"/>
    <cellStyle name="DM 4 3" xfId="9590" xr:uid="{00000000-0005-0000-0000-000072250000}"/>
    <cellStyle name="DM 4 30" xfId="9591" xr:uid="{00000000-0005-0000-0000-000073250000}"/>
    <cellStyle name="DM 4 4" xfId="9592" xr:uid="{00000000-0005-0000-0000-000074250000}"/>
    <cellStyle name="DM 4 5" xfId="9593" xr:uid="{00000000-0005-0000-0000-000075250000}"/>
    <cellStyle name="DM 4 6" xfId="9594" xr:uid="{00000000-0005-0000-0000-000076250000}"/>
    <cellStyle name="DM 4 7" xfId="9595" xr:uid="{00000000-0005-0000-0000-000077250000}"/>
    <cellStyle name="DM 4 8" xfId="9596" xr:uid="{00000000-0005-0000-0000-000078250000}"/>
    <cellStyle name="DM 4 9" xfId="9597" xr:uid="{00000000-0005-0000-0000-000079250000}"/>
    <cellStyle name="DM 5" xfId="9598" xr:uid="{00000000-0005-0000-0000-00007A250000}"/>
    <cellStyle name="DM 5 2" xfId="9599" xr:uid="{00000000-0005-0000-0000-00007B250000}"/>
    <cellStyle name="DM 5 3" xfId="9600" xr:uid="{00000000-0005-0000-0000-00007C250000}"/>
    <cellStyle name="DM 5 4" xfId="9601" xr:uid="{00000000-0005-0000-0000-00007D250000}"/>
    <cellStyle name="DM 5 5" xfId="9602" xr:uid="{00000000-0005-0000-0000-00007E250000}"/>
    <cellStyle name="DM 5 6" xfId="9603" xr:uid="{00000000-0005-0000-0000-00007F250000}"/>
    <cellStyle name="Dollar" xfId="9604" xr:uid="{00000000-0005-0000-0000-000080250000}"/>
    <cellStyle name="Dollar 2" xfId="9605" xr:uid="{00000000-0005-0000-0000-000081250000}"/>
    <cellStyle name="Dollar 2 10" xfId="9606" xr:uid="{00000000-0005-0000-0000-000082250000}"/>
    <cellStyle name="Dollar 2 11" xfId="9607" xr:uid="{00000000-0005-0000-0000-000083250000}"/>
    <cellStyle name="Dollar 2 12" xfId="9608" xr:uid="{00000000-0005-0000-0000-000084250000}"/>
    <cellStyle name="Dollar 2 13" xfId="9609" xr:uid="{00000000-0005-0000-0000-000085250000}"/>
    <cellStyle name="Dollar 2 14" xfId="9610" xr:uid="{00000000-0005-0000-0000-000086250000}"/>
    <cellStyle name="Dollar 2 15" xfId="9611" xr:uid="{00000000-0005-0000-0000-000087250000}"/>
    <cellStyle name="Dollar 2 16" xfId="9612" xr:uid="{00000000-0005-0000-0000-000088250000}"/>
    <cellStyle name="Dollar 2 17" xfId="9613" xr:uid="{00000000-0005-0000-0000-000089250000}"/>
    <cellStyle name="Dollar 2 18" xfId="9614" xr:uid="{00000000-0005-0000-0000-00008A250000}"/>
    <cellStyle name="Dollar 2 19" xfId="9615" xr:uid="{00000000-0005-0000-0000-00008B250000}"/>
    <cellStyle name="Dollar 2 2" xfId="9616" xr:uid="{00000000-0005-0000-0000-00008C250000}"/>
    <cellStyle name="Dollar 2 20" xfId="9617" xr:uid="{00000000-0005-0000-0000-00008D250000}"/>
    <cellStyle name="Dollar 2 21" xfId="9618" xr:uid="{00000000-0005-0000-0000-00008E250000}"/>
    <cellStyle name="Dollar 2 22" xfId="9619" xr:uid="{00000000-0005-0000-0000-00008F250000}"/>
    <cellStyle name="Dollar 2 23" xfId="9620" xr:uid="{00000000-0005-0000-0000-000090250000}"/>
    <cellStyle name="Dollar 2 24" xfId="9621" xr:uid="{00000000-0005-0000-0000-000091250000}"/>
    <cellStyle name="Dollar 2 25" xfId="9622" xr:uid="{00000000-0005-0000-0000-000092250000}"/>
    <cellStyle name="Dollar 2 26" xfId="9623" xr:uid="{00000000-0005-0000-0000-000093250000}"/>
    <cellStyle name="Dollar 2 27" xfId="9624" xr:uid="{00000000-0005-0000-0000-000094250000}"/>
    <cellStyle name="Dollar 2 28" xfId="9625" xr:uid="{00000000-0005-0000-0000-000095250000}"/>
    <cellStyle name="Dollar 2 29" xfId="9626" xr:uid="{00000000-0005-0000-0000-000096250000}"/>
    <cellStyle name="Dollar 2 3" xfId="9627" xr:uid="{00000000-0005-0000-0000-000097250000}"/>
    <cellStyle name="Dollar 2 30" xfId="9628" xr:uid="{00000000-0005-0000-0000-000098250000}"/>
    <cellStyle name="Dollar 2 4" xfId="9629" xr:uid="{00000000-0005-0000-0000-000099250000}"/>
    <cellStyle name="Dollar 2 5" xfId="9630" xr:uid="{00000000-0005-0000-0000-00009A250000}"/>
    <cellStyle name="Dollar 2 6" xfId="9631" xr:uid="{00000000-0005-0000-0000-00009B250000}"/>
    <cellStyle name="Dollar 2 7" xfId="9632" xr:uid="{00000000-0005-0000-0000-00009C250000}"/>
    <cellStyle name="Dollar 2 8" xfId="9633" xr:uid="{00000000-0005-0000-0000-00009D250000}"/>
    <cellStyle name="Dollar 2 9" xfId="9634" xr:uid="{00000000-0005-0000-0000-00009E250000}"/>
    <cellStyle name="Dollar 3" xfId="9635" xr:uid="{00000000-0005-0000-0000-00009F250000}"/>
    <cellStyle name="Dollar 3 10" xfId="9636" xr:uid="{00000000-0005-0000-0000-0000A0250000}"/>
    <cellStyle name="Dollar 3 11" xfId="9637" xr:uid="{00000000-0005-0000-0000-0000A1250000}"/>
    <cellStyle name="Dollar 3 12" xfId="9638" xr:uid="{00000000-0005-0000-0000-0000A2250000}"/>
    <cellStyle name="Dollar 3 13" xfId="9639" xr:uid="{00000000-0005-0000-0000-0000A3250000}"/>
    <cellStyle name="Dollar 3 14" xfId="9640" xr:uid="{00000000-0005-0000-0000-0000A4250000}"/>
    <cellStyle name="Dollar 3 15" xfId="9641" xr:uid="{00000000-0005-0000-0000-0000A5250000}"/>
    <cellStyle name="Dollar 3 16" xfId="9642" xr:uid="{00000000-0005-0000-0000-0000A6250000}"/>
    <cellStyle name="Dollar 3 17" xfId="9643" xr:uid="{00000000-0005-0000-0000-0000A7250000}"/>
    <cellStyle name="Dollar 3 18" xfId="9644" xr:uid="{00000000-0005-0000-0000-0000A8250000}"/>
    <cellStyle name="Dollar 3 19" xfId="9645" xr:uid="{00000000-0005-0000-0000-0000A9250000}"/>
    <cellStyle name="Dollar 3 2" xfId="9646" xr:uid="{00000000-0005-0000-0000-0000AA250000}"/>
    <cellStyle name="Dollar 3 20" xfId="9647" xr:uid="{00000000-0005-0000-0000-0000AB250000}"/>
    <cellStyle name="Dollar 3 21" xfId="9648" xr:uid="{00000000-0005-0000-0000-0000AC250000}"/>
    <cellStyle name="Dollar 3 22" xfId="9649" xr:uid="{00000000-0005-0000-0000-0000AD250000}"/>
    <cellStyle name="Dollar 3 23" xfId="9650" xr:uid="{00000000-0005-0000-0000-0000AE250000}"/>
    <cellStyle name="Dollar 3 24" xfId="9651" xr:uid="{00000000-0005-0000-0000-0000AF250000}"/>
    <cellStyle name="Dollar 3 25" xfId="9652" xr:uid="{00000000-0005-0000-0000-0000B0250000}"/>
    <cellStyle name="Dollar 3 26" xfId="9653" xr:uid="{00000000-0005-0000-0000-0000B1250000}"/>
    <cellStyle name="Dollar 3 27" xfId="9654" xr:uid="{00000000-0005-0000-0000-0000B2250000}"/>
    <cellStyle name="Dollar 3 28" xfId="9655" xr:uid="{00000000-0005-0000-0000-0000B3250000}"/>
    <cellStyle name="Dollar 3 29" xfId="9656" xr:uid="{00000000-0005-0000-0000-0000B4250000}"/>
    <cellStyle name="Dollar 3 3" xfId="9657" xr:uid="{00000000-0005-0000-0000-0000B5250000}"/>
    <cellStyle name="Dollar 3 30" xfId="9658" xr:uid="{00000000-0005-0000-0000-0000B6250000}"/>
    <cellStyle name="Dollar 3 4" xfId="9659" xr:uid="{00000000-0005-0000-0000-0000B7250000}"/>
    <cellStyle name="Dollar 3 5" xfId="9660" xr:uid="{00000000-0005-0000-0000-0000B8250000}"/>
    <cellStyle name="Dollar 3 6" xfId="9661" xr:uid="{00000000-0005-0000-0000-0000B9250000}"/>
    <cellStyle name="Dollar 3 7" xfId="9662" xr:uid="{00000000-0005-0000-0000-0000BA250000}"/>
    <cellStyle name="Dollar 3 8" xfId="9663" xr:uid="{00000000-0005-0000-0000-0000BB250000}"/>
    <cellStyle name="Dollar 3 9" xfId="9664" xr:uid="{00000000-0005-0000-0000-0000BC250000}"/>
    <cellStyle name="Dollar 4" xfId="9665" xr:uid="{00000000-0005-0000-0000-0000BD250000}"/>
    <cellStyle name="Dollar 4 10" xfId="9666" xr:uid="{00000000-0005-0000-0000-0000BE250000}"/>
    <cellStyle name="Dollar 4 11" xfId="9667" xr:uid="{00000000-0005-0000-0000-0000BF250000}"/>
    <cellStyle name="Dollar 4 12" xfId="9668" xr:uid="{00000000-0005-0000-0000-0000C0250000}"/>
    <cellStyle name="Dollar 4 13" xfId="9669" xr:uid="{00000000-0005-0000-0000-0000C1250000}"/>
    <cellStyle name="Dollar 4 14" xfId="9670" xr:uid="{00000000-0005-0000-0000-0000C2250000}"/>
    <cellStyle name="Dollar 4 15" xfId="9671" xr:uid="{00000000-0005-0000-0000-0000C3250000}"/>
    <cellStyle name="Dollar 4 16" xfId="9672" xr:uid="{00000000-0005-0000-0000-0000C4250000}"/>
    <cellStyle name="Dollar 4 17" xfId="9673" xr:uid="{00000000-0005-0000-0000-0000C5250000}"/>
    <cellStyle name="Dollar 4 18" xfId="9674" xr:uid="{00000000-0005-0000-0000-0000C6250000}"/>
    <cellStyle name="Dollar 4 19" xfId="9675" xr:uid="{00000000-0005-0000-0000-0000C7250000}"/>
    <cellStyle name="Dollar 4 2" xfId="9676" xr:uid="{00000000-0005-0000-0000-0000C8250000}"/>
    <cellStyle name="Dollar 4 20" xfId="9677" xr:uid="{00000000-0005-0000-0000-0000C9250000}"/>
    <cellStyle name="Dollar 4 21" xfId="9678" xr:uid="{00000000-0005-0000-0000-0000CA250000}"/>
    <cellStyle name="Dollar 4 22" xfId="9679" xr:uid="{00000000-0005-0000-0000-0000CB250000}"/>
    <cellStyle name="Dollar 4 23" xfId="9680" xr:uid="{00000000-0005-0000-0000-0000CC250000}"/>
    <cellStyle name="Dollar 4 24" xfId="9681" xr:uid="{00000000-0005-0000-0000-0000CD250000}"/>
    <cellStyle name="Dollar 4 25" xfId="9682" xr:uid="{00000000-0005-0000-0000-0000CE250000}"/>
    <cellStyle name="Dollar 4 26" xfId="9683" xr:uid="{00000000-0005-0000-0000-0000CF250000}"/>
    <cellStyle name="Dollar 4 27" xfId="9684" xr:uid="{00000000-0005-0000-0000-0000D0250000}"/>
    <cellStyle name="Dollar 4 28" xfId="9685" xr:uid="{00000000-0005-0000-0000-0000D1250000}"/>
    <cellStyle name="Dollar 4 29" xfId="9686" xr:uid="{00000000-0005-0000-0000-0000D2250000}"/>
    <cellStyle name="Dollar 4 3" xfId="9687" xr:uid="{00000000-0005-0000-0000-0000D3250000}"/>
    <cellStyle name="Dollar 4 30" xfId="9688" xr:uid="{00000000-0005-0000-0000-0000D4250000}"/>
    <cellStyle name="Dollar 4 4" xfId="9689" xr:uid="{00000000-0005-0000-0000-0000D5250000}"/>
    <cellStyle name="Dollar 4 5" xfId="9690" xr:uid="{00000000-0005-0000-0000-0000D6250000}"/>
    <cellStyle name="Dollar 4 6" xfId="9691" xr:uid="{00000000-0005-0000-0000-0000D7250000}"/>
    <cellStyle name="Dollar 4 7" xfId="9692" xr:uid="{00000000-0005-0000-0000-0000D8250000}"/>
    <cellStyle name="Dollar 4 8" xfId="9693" xr:uid="{00000000-0005-0000-0000-0000D9250000}"/>
    <cellStyle name="Dollar 4 9" xfId="9694" xr:uid="{00000000-0005-0000-0000-0000DA250000}"/>
    <cellStyle name="Dollar 5" xfId="9695" xr:uid="{00000000-0005-0000-0000-0000DB250000}"/>
    <cellStyle name="Dollar 5 2" xfId="9696" xr:uid="{00000000-0005-0000-0000-0000DC250000}"/>
    <cellStyle name="Dollar 5 3" xfId="9697" xr:uid="{00000000-0005-0000-0000-0000DD250000}"/>
    <cellStyle name="Dollar 5 4" xfId="9698" xr:uid="{00000000-0005-0000-0000-0000DE250000}"/>
    <cellStyle name="Dollar 5 5" xfId="9699" xr:uid="{00000000-0005-0000-0000-0000DF250000}"/>
    <cellStyle name="Dollar 5 6" xfId="9700" xr:uid="{00000000-0005-0000-0000-0000E0250000}"/>
    <cellStyle name="Dollars [0]" xfId="9701" xr:uid="{00000000-0005-0000-0000-0000E1250000}"/>
    <cellStyle name="Dollars [0] 10" xfId="9702" xr:uid="{00000000-0005-0000-0000-0000E2250000}"/>
    <cellStyle name="Dollars [0] 11" xfId="9703" xr:uid="{00000000-0005-0000-0000-0000E3250000}"/>
    <cellStyle name="Dollars [0] 11 2" xfId="9704" xr:uid="{00000000-0005-0000-0000-0000E4250000}"/>
    <cellStyle name="Dollars [0] 11 3" xfId="9705" xr:uid="{00000000-0005-0000-0000-0000E5250000}"/>
    <cellStyle name="Dollars [0] 11 4" xfId="9706" xr:uid="{00000000-0005-0000-0000-0000E6250000}"/>
    <cellStyle name="Dollars [0] 11 5" xfId="9707" xr:uid="{00000000-0005-0000-0000-0000E7250000}"/>
    <cellStyle name="Dollars [0] 11 6" xfId="9708" xr:uid="{00000000-0005-0000-0000-0000E8250000}"/>
    <cellStyle name="Dollars [0] 11 7" xfId="9709" xr:uid="{00000000-0005-0000-0000-0000E9250000}"/>
    <cellStyle name="Dollars [0] 11 8" xfId="9710" xr:uid="{00000000-0005-0000-0000-0000EA250000}"/>
    <cellStyle name="Dollars [0] 11 9" xfId="9711" xr:uid="{00000000-0005-0000-0000-0000EB250000}"/>
    <cellStyle name="Dollars [0] 12" xfId="9712" xr:uid="{00000000-0005-0000-0000-0000EC250000}"/>
    <cellStyle name="Dollars [0] 12 2" xfId="9713" xr:uid="{00000000-0005-0000-0000-0000ED250000}"/>
    <cellStyle name="Dollars [0] 13" xfId="9714" xr:uid="{00000000-0005-0000-0000-0000EE250000}"/>
    <cellStyle name="Dollars [0] 13 2" xfId="9715" xr:uid="{00000000-0005-0000-0000-0000EF250000}"/>
    <cellStyle name="Dollars [0] 14" xfId="9716" xr:uid="{00000000-0005-0000-0000-0000F0250000}"/>
    <cellStyle name="Dollars [0] 15" xfId="9717" xr:uid="{00000000-0005-0000-0000-0000F1250000}"/>
    <cellStyle name="Dollars [0] 16" xfId="9718" xr:uid="{00000000-0005-0000-0000-0000F2250000}"/>
    <cellStyle name="Dollars [0] 17" xfId="9719" xr:uid="{00000000-0005-0000-0000-0000F3250000}"/>
    <cellStyle name="Dollars [0] 18" xfId="9720" xr:uid="{00000000-0005-0000-0000-0000F4250000}"/>
    <cellStyle name="Dollars [0] 19" xfId="9721" xr:uid="{00000000-0005-0000-0000-0000F5250000}"/>
    <cellStyle name="Dollars [0] 2" xfId="9722" xr:uid="{00000000-0005-0000-0000-0000F6250000}"/>
    <cellStyle name="Dollars [0] 2 10" xfId="9723" xr:uid="{00000000-0005-0000-0000-0000F7250000}"/>
    <cellStyle name="Dollars [0] 2 11" xfId="9724" xr:uid="{00000000-0005-0000-0000-0000F8250000}"/>
    <cellStyle name="Dollars [0] 2 12" xfId="9725" xr:uid="{00000000-0005-0000-0000-0000F9250000}"/>
    <cellStyle name="Dollars [0] 2 13" xfId="9726" xr:uid="{00000000-0005-0000-0000-0000FA250000}"/>
    <cellStyle name="Dollars [0] 2 14" xfId="9727" xr:uid="{00000000-0005-0000-0000-0000FB250000}"/>
    <cellStyle name="Dollars [0] 2 15" xfId="9728" xr:uid="{00000000-0005-0000-0000-0000FC250000}"/>
    <cellStyle name="Dollars [0] 2 16" xfId="9729" xr:uid="{00000000-0005-0000-0000-0000FD250000}"/>
    <cellStyle name="Dollars [0] 2 17" xfId="9730" xr:uid="{00000000-0005-0000-0000-0000FE250000}"/>
    <cellStyle name="Dollars [0] 2 18" xfId="9731" xr:uid="{00000000-0005-0000-0000-0000FF250000}"/>
    <cellStyle name="Dollars [0] 2 19" xfId="9732" xr:uid="{00000000-0005-0000-0000-000000260000}"/>
    <cellStyle name="Dollars [0] 2 2" xfId="9733" xr:uid="{00000000-0005-0000-0000-000001260000}"/>
    <cellStyle name="Dollars [0] 2 20" xfId="9734" xr:uid="{00000000-0005-0000-0000-000002260000}"/>
    <cellStyle name="Dollars [0] 2 21" xfId="9735" xr:uid="{00000000-0005-0000-0000-000003260000}"/>
    <cellStyle name="Dollars [0] 2 22" xfId="9736" xr:uid="{00000000-0005-0000-0000-000004260000}"/>
    <cellStyle name="Dollars [0] 2 23" xfId="9737" xr:uid="{00000000-0005-0000-0000-000005260000}"/>
    <cellStyle name="Dollars [0] 2 24" xfId="9738" xr:uid="{00000000-0005-0000-0000-000006260000}"/>
    <cellStyle name="Dollars [0] 2 25" xfId="9739" xr:uid="{00000000-0005-0000-0000-000007260000}"/>
    <cellStyle name="Dollars [0] 2 26" xfId="9740" xr:uid="{00000000-0005-0000-0000-000008260000}"/>
    <cellStyle name="Dollars [0] 2 27" xfId="9741" xr:uid="{00000000-0005-0000-0000-000009260000}"/>
    <cellStyle name="Dollars [0] 2 28" xfId="9742" xr:uid="{00000000-0005-0000-0000-00000A260000}"/>
    <cellStyle name="Dollars [0] 2 29" xfId="9743" xr:uid="{00000000-0005-0000-0000-00000B260000}"/>
    <cellStyle name="Dollars [0] 2 3" xfId="9744" xr:uid="{00000000-0005-0000-0000-00000C260000}"/>
    <cellStyle name="Dollars [0] 2 30" xfId="9745" xr:uid="{00000000-0005-0000-0000-00000D260000}"/>
    <cellStyle name="Dollars [0] 2 4" xfId="9746" xr:uid="{00000000-0005-0000-0000-00000E260000}"/>
    <cellStyle name="Dollars [0] 2 5" xfId="9747" xr:uid="{00000000-0005-0000-0000-00000F260000}"/>
    <cellStyle name="Dollars [0] 2 6" xfId="9748" xr:uid="{00000000-0005-0000-0000-000010260000}"/>
    <cellStyle name="Dollars [0] 2 7" xfId="9749" xr:uid="{00000000-0005-0000-0000-000011260000}"/>
    <cellStyle name="Dollars [0] 2 8" xfId="9750" xr:uid="{00000000-0005-0000-0000-000012260000}"/>
    <cellStyle name="Dollars [0] 2 9" xfId="9751" xr:uid="{00000000-0005-0000-0000-000013260000}"/>
    <cellStyle name="Dollars [0] 20" xfId="9752" xr:uid="{00000000-0005-0000-0000-000014260000}"/>
    <cellStyle name="Dollars [0] 21" xfId="9753" xr:uid="{00000000-0005-0000-0000-000015260000}"/>
    <cellStyle name="Dollars [0] 22" xfId="9754" xr:uid="{00000000-0005-0000-0000-000016260000}"/>
    <cellStyle name="Dollars [0] 23" xfId="9755" xr:uid="{00000000-0005-0000-0000-000017260000}"/>
    <cellStyle name="Dollars [0] 24" xfId="9756" xr:uid="{00000000-0005-0000-0000-000018260000}"/>
    <cellStyle name="Dollars [0] 25" xfId="9757" xr:uid="{00000000-0005-0000-0000-000019260000}"/>
    <cellStyle name="Dollars [0] 26" xfId="9758" xr:uid="{00000000-0005-0000-0000-00001A260000}"/>
    <cellStyle name="Dollars [0] 27" xfId="9759" xr:uid="{00000000-0005-0000-0000-00001B260000}"/>
    <cellStyle name="Dollars [0] 28" xfId="9760" xr:uid="{00000000-0005-0000-0000-00001C260000}"/>
    <cellStyle name="Dollars [0] 29" xfId="9761" xr:uid="{00000000-0005-0000-0000-00001D260000}"/>
    <cellStyle name="Dollars [0] 3" xfId="9762" xr:uid="{00000000-0005-0000-0000-00001E260000}"/>
    <cellStyle name="Dollars [0] 3 10" xfId="9763" xr:uid="{00000000-0005-0000-0000-00001F260000}"/>
    <cellStyle name="Dollars [0] 3 11" xfId="9764" xr:uid="{00000000-0005-0000-0000-000020260000}"/>
    <cellStyle name="Dollars [0] 3 12" xfId="9765" xr:uid="{00000000-0005-0000-0000-000021260000}"/>
    <cellStyle name="Dollars [0] 3 13" xfId="9766" xr:uid="{00000000-0005-0000-0000-000022260000}"/>
    <cellStyle name="Dollars [0] 3 14" xfId="9767" xr:uid="{00000000-0005-0000-0000-000023260000}"/>
    <cellStyle name="Dollars [0] 3 15" xfId="9768" xr:uid="{00000000-0005-0000-0000-000024260000}"/>
    <cellStyle name="Dollars [0] 3 16" xfId="9769" xr:uid="{00000000-0005-0000-0000-000025260000}"/>
    <cellStyle name="Dollars [0] 3 17" xfId="9770" xr:uid="{00000000-0005-0000-0000-000026260000}"/>
    <cellStyle name="Dollars [0] 3 18" xfId="9771" xr:uid="{00000000-0005-0000-0000-000027260000}"/>
    <cellStyle name="Dollars [0] 3 19" xfId="9772" xr:uid="{00000000-0005-0000-0000-000028260000}"/>
    <cellStyle name="Dollars [0] 3 2" xfId="9773" xr:uid="{00000000-0005-0000-0000-000029260000}"/>
    <cellStyle name="Dollars [0] 3 20" xfId="9774" xr:uid="{00000000-0005-0000-0000-00002A260000}"/>
    <cellStyle name="Dollars [0] 3 21" xfId="9775" xr:uid="{00000000-0005-0000-0000-00002B260000}"/>
    <cellStyle name="Dollars [0] 3 22" xfId="9776" xr:uid="{00000000-0005-0000-0000-00002C260000}"/>
    <cellStyle name="Dollars [0] 3 23" xfId="9777" xr:uid="{00000000-0005-0000-0000-00002D260000}"/>
    <cellStyle name="Dollars [0] 3 24" xfId="9778" xr:uid="{00000000-0005-0000-0000-00002E260000}"/>
    <cellStyle name="Dollars [0] 3 25" xfId="9779" xr:uid="{00000000-0005-0000-0000-00002F260000}"/>
    <cellStyle name="Dollars [0] 3 26" xfId="9780" xr:uid="{00000000-0005-0000-0000-000030260000}"/>
    <cellStyle name="Dollars [0] 3 27" xfId="9781" xr:uid="{00000000-0005-0000-0000-000031260000}"/>
    <cellStyle name="Dollars [0] 3 28" xfId="9782" xr:uid="{00000000-0005-0000-0000-000032260000}"/>
    <cellStyle name="Dollars [0] 3 29" xfId="9783" xr:uid="{00000000-0005-0000-0000-000033260000}"/>
    <cellStyle name="Dollars [0] 3 3" xfId="9784" xr:uid="{00000000-0005-0000-0000-000034260000}"/>
    <cellStyle name="Dollars [0] 3 30" xfId="9785" xr:uid="{00000000-0005-0000-0000-000035260000}"/>
    <cellStyle name="Dollars [0] 3 4" xfId="9786" xr:uid="{00000000-0005-0000-0000-000036260000}"/>
    <cellStyle name="Dollars [0] 3 5" xfId="9787" xr:uid="{00000000-0005-0000-0000-000037260000}"/>
    <cellStyle name="Dollars [0] 3 6" xfId="9788" xr:uid="{00000000-0005-0000-0000-000038260000}"/>
    <cellStyle name="Dollars [0] 3 7" xfId="9789" xr:uid="{00000000-0005-0000-0000-000039260000}"/>
    <cellStyle name="Dollars [0] 3 8" xfId="9790" xr:uid="{00000000-0005-0000-0000-00003A260000}"/>
    <cellStyle name="Dollars [0] 3 9" xfId="9791" xr:uid="{00000000-0005-0000-0000-00003B260000}"/>
    <cellStyle name="Dollars [0] 30" xfId="9792" xr:uid="{00000000-0005-0000-0000-00003C260000}"/>
    <cellStyle name="Dollars [0] 31" xfId="9793" xr:uid="{00000000-0005-0000-0000-00003D260000}"/>
    <cellStyle name="Dollars [0] 32" xfId="9794" xr:uid="{00000000-0005-0000-0000-00003E260000}"/>
    <cellStyle name="Dollars [0] 33" xfId="9795" xr:uid="{00000000-0005-0000-0000-00003F260000}"/>
    <cellStyle name="Dollars [0] 34" xfId="9796" xr:uid="{00000000-0005-0000-0000-000040260000}"/>
    <cellStyle name="Dollars [0] 35" xfId="9797" xr:uid="{00000000-0005-0000-0000-000041260000}"/>
    <cellStyle name="Dollars [0] 36" xfId="9798" xr:uid="{00000000-0005-0000-0000-000042260000}"/>
    <cellStyle name="Dollars [0] 37" xfId="9799" xr:uid="{00000000-0005-0000-0000-000043260000}"/>
    <cellStyle name="Dollars [0] 38" xfId="9800" xr:uid="{00000000-0005-0000-0000-000044260000}"/>
    <cellStyle name="Dollars [0] 39" xfId="9801" xr:uid="{00000000-0005-0000-0000-000045260000}"/>
    <cellStyle name="Dollars [0] 4" xfId="9802" xr:uid="{00000000-0005-0000-0000-000046260000}"/>
    <cellStyle name="Dollars [0] 4 10" xfId="9803" xr:uid="{00000000-0005-0000-0000-000047260000}"/>
    <cellStyle name="Dollars [0] 4 11" xfId="9804" xr:uid="{00000000-0005-0000-0000-000048260000}"/>
    <cellStyle name="Dollars [0] 4 12" xfId="9805" xr:uid="{00000000-0005-0000-0000-000049260000}"/>
    <cellStyle name="Dollars [0] 4 13" xfId="9806" xr:uid="{00000000-0005-0000-0000-00004A260000}"/>
    <cellStyle name="Dollars [0] 4 14" xfId="9807" xr:uid="{00000000-0005-0000-0000-00004B260000}"/>
    <cellStyle name="Dollars [0] 4 15" xfId="9808" xr:uid="{00000000-0005-0000-0000-00004C260000}"/>
    <cellStyle name="Dollars [0] 4 16" xfId="9809" xr:uid="{00000000-0005-0000-0000-00004D260000}"/>
    <cellStyle name="Dollars [0] 4 17" xfId="9810" xr:uid="{00000000-0005-0000-0000-00004E260000}"/>
    <cellStyle name="Dollars [0] 4 18" xfId="9811" xr:uid="{00000000-0005-0000-0000-00004F260000}"/>
    <cellStyle name="Dollars [0] 4 19" xfId="9812" xr:uid="{00000000-0005-0000-0000-000050260000}"/>
    <cellStyle name="Dollars [0] 4 2" xfId="9813" xr:uid="{00000000-0005-0000-0000-000051260000}"/>
    <cellStyle name="Dollars [0] 4 20" xfId="9814" xr:uid="{00000000-0005-0000-0000-000052260000}"/>
    <cellStyle name="Dollars [0] 4 21" xfId="9815" xr:uid="{00000000-0005-0000-0000-000053260000}"/>
    <cellStyle name="Dollars [0] 4 22" xfId="9816" xr:uid="{00000000-0005-0000-0000-000054260000}"/>
    <cellStyle name="Dollars [0] 4 23" xfId="9817" xr:uid="{00000000-0005-0000-0000-000055260000}"/>
    <cellStyle name="Dollars [0] 4 3" xfId="9818" xr:uid="{00000000-0005-0000-0000-000056260000}"/>
    <cellStyle name="Dollars [0] 4 4" xfId="9819" xr:uid="{00000000-0005-0000-0000-000057260000}"/>
    <cellStyle name="Dollars [0] 4 5" xfId="9820" xr:uid="{00000000-0005-0000-0000-000058260000}"/>
    <cellStyle name="Dollars [0] 4 6" xfId="9821" xr:uid="{00000000-0005-0000-0000-000059260000}"/>
    <cellStyle name="Dollars [0] 4 7" xfId="9822" xr:uid="{00000000-0005-0000-0000-00005A260000}"/>
    <cellStyle name="Dollars [0] 4 8" xfId="9823" xr:uid="{00000000-0005-0000-0000-00005B260000}"/>
    <cellStyle name="Dollars [0] 4 9" xfId="9824" xr:uid="{00000000-0005-0000-0000-00005C260000}"/>
    <cellStyle name="Dollars [0] 40" xfId="9825" xr:uid="{00000000-0005-0000-0000-00005D260000}"/>
    <cellStyle name="Dollars [0] 41" xfId="9826" xr:uid="{00000000-0005-0000-0000-00005E260000}"/>
    <cellStyle name="Dollars [0] 5" xfId="9827" xr:uid="{00000000-0005-0000-0000-00005F260000}"/>
    <cellStyle name="Dollars [0] 6" xfId="9828" xr:uid="{00000000-0005-0000-0000-000060260000}"/>
    <cellStyle name="Dollars [0] 6 2" xfId="9829" xr:uid="{00000000-0005-0000-0000-000061260000}"/>
    <cellStyle name="Dollars [0] 6 3" xfId="9830" xr:uid="{00000000-0005-0000-0000-000062260000}"/>
    <cellStyle name="Dollars [0] 6 4" xfId="9831" xr:uid="{00000000-0005-0000-0000-000063260000}"/>
    <cellStyle name="Dollars [0] 6 5" xfId="9832" xr:uid="{00000000-0005-0000-0000-000064260000}"/>
    <cellStyle name="Dollars [0] 6 6" xfId="9833" xr:uid="{00000000-0005-0000-0000-000065260000}"/>
    <cellStyle name="Dollars [0] 6 7" xfId="9834" xr:uid="{00000000-0005-0000-0000-000066260000}"/>
    <cellStyle name="Dollars [0] 6 8" xfId="9835" xr:uid="{00000000-0005-0000-0000-000067260000}"/>
    <cellStyle name="Dollars [0] 6 9" xfId="9836" xr:uid="{00000000-0005-0000-0000-000068260000}"/>
    <cellStyle name="Dollars [0] 7" xfId="9837" xr:uid="{00000000-0005-0000-0000-000069260000}"/>
    <cellStyle name="Dollars [0] 7 2" xfId="9838" xr:uid="{00000000-0005-0000-0000-00006A260000}"/>
    <cellStyle name="Dollars [0] 7 3" xfId="9839" xr:uid="{00000000-0005-0000-0000-00006B260000}"/>
    <cellStyle name="Dollars [0] 7 4" xfId="9840" xr:uid="{00000000-0005-0000-0000-00006C260000}"/>
    <cellStyle name="Dollars [0] 7 5" xfId="9841" xr:uid="{00000000-0005-0000-0000-00006D260000}"/>
    <cellStyle name="Dollars [0] 7 6" xfId="9842" xr:uid="{00000000-0005-0000-0000-00006E260000}"/>
    <cellStyle name="Dollars [0] 7 7" xfId="9843" xr:uid="{00000000-0005-0000-0000-00006F260000}"/>
    <cellStyle name="Dollars [0] 7 8" xfId="9844" xr:uid="{00000000-0005-0000-0000-000070260000}"/>
    <cellStyle name="Dollars [0] 7 9" xfId="9845" xr:uid="{00000000-0005-0000-0000-000071260000}"/>
    <cellStyle name="Dollars [0] 8" xfId="9846" xr:uid="{00000000-0005-0000-0000-000072260000}"/>
    <cellStyle name="Dollars [0] 8 2" xfId="9847" xr:uid="{00000000-0005-0000-0000-000073260000}"/>
    <cellStyle name="Dollars [0] 8 3" xfId="9848" xr:uid="{00000000-0005-0000-0000-000074260000}"/>
    <cellStyle name="Dollars [0] 8 4" xfId="9849" xr:uid="{00000000-0005-0000-0000-000075260000}"/>
    <cellStyle name="Dollars [0] 8 5" xfId="9850" xr:uid="{00000000-0005-0000-0000-000076260000}"/>
    <cellStyle name="Dollars [0] 8 6" xfId="9851" xr:uid="{00000000-0005-0000-0000-000077260000}"/>
    <cellStyle name="Dollars [0] 8 7" xfId="9852" xr:uid="{00000000-0005-0000-0000-000078260000}"/>
    <cellStyle name="Dollars [0] 8 8" xfId="9853" xr:uid="{00000000-0005-0000-0000-000079260000}"/>
    <cellStyle name="Dollars [0] 8 9" xfId="9854" xr:uid="{00000000-0005-0000-0000-00007A260000}"/>
    <cellStyle name="Dollars [0] 9" xfId="9855" xr:uid="{00000000-0005-0000-0000-00007B260000}"/>
    <cellStyle name="Dziesiętny [0]_(FRAG) aneks" xfId="9856" xr:uid="{00000000-0005-0000-0000-00007C260000}"/>
    <cellStyle name="Dziesiętny_(FRAG) aneks" xfId="9857" xr:uid="{00000000-0005-0000-0000-00007D260000}"/>
    <cellStyle name="Eingabe" xfId="9858" xr:uid="{00000000-0005-0000-0000-00007E260000}"/>
    <cellStyle name="Eingabe 2" xfId="9859" xr:uid="{00000000-0005-0000-0000-00007F260000}"/>
    <cellStyle name="Eingabe 3" xfId="9860" xr:uid="{00000000-0005-0000-0000-000080260000}"/>
    <cellStyle name="Eingabe 4" xfId="9861" xr:uid="{00000000-0005-0000-0000-000081260000}"/>
    <cellStyle name="Eingabe 5" xfId="9862" xr:uid="{00000000-0005-0000-0000-000082260000}"/>
    <cellStyle name="Eingabe 6" xfId="9863" xr:uid="{00000000-0005-0000-0000-000083260000}"/>
    <cellStyle name="Eingabe 7" xfId="9864" xr:uid="{00000000-0005-0000-0000-000084260000}"/>
    <cellStyle name="Ergebnis" xfId="9865" xr:uid="{00000000-0005-0000-0000-000085260000}"/>
    <cellStyle name="Ergebnis 2" xfId="9866" xr:uid="{00000000-0005-0000-0000-000086260000}"/>
    <cellStyle name="Ergebnis 3" xfId="9867" xr:uid="{00000000-0005-0000-0000-000087260000}"/>
    <cellStyle name="Ergebnis 4" xfId="9868" xr:uid="{00000000-0005-0000-0000-000088260000}"/>
    <cellStyle name="Ergebnis 5" xfId="9869" xr:uid="{00000000-0005-0000-0000-000089260000}"/>
    <cellStyle name="Ergebnis 6" xfId="9870" xr:uid="{00000000-0005-0000-0000-00008A260000}"/>
    <cellStyle name="Ergebnis 7" xfId="9871" xr:uid="{00000000-0005-0000-0000-00008B260000}"/>
    <cellStyle name="Erklärender Text" xfId="9872" xr:uid="{00000000-0005-0000-0000-00008C260000}"/>
    <cellStyle name="Erklärender Text 2" xfId="9873" xr:uid="{00000000-0005-0000-0000-00008D260000}"/>
    <cellStyle name="Erklärender Text 3" xfId="9874" xr:uid="{00000000-0005-0000-0000-00008E260000}"/>
    <cellStyle name="Erklärender Text 4" xfId="9875" xr:uid="{00000000-0005-0000-0000-00008F260000}"/>
    <cellStyle name="Erklärender Text 5" xfId="9876" xr:uid="{00000000-0005-0000-0000-000090260000}"/>
    <cellStyle name="Erklärender Text 6" xfId="9877" xr:uid="{00000000-0005-0000-0000-000091260000}"/>
    <cellStyle name="Erklärender Text 7" xfId="9878" xr:uid="{00000000-0005-0000-0000-000092260000}"/>
    <cellStyle name="Euro" xfId="9879" xr:uid="{00000000-0005-0000-0000-000093260000}"/>
    <cellStyle name="Euro 10" xfId="9880" xr:uid="{00000000-0005-0000-0000-000094260000}"/>
    <cellStyle name="Euro 10 2" xfId="9881" xr:uid="{00000000-0005-0000-0000-000095260000}"/>
    <cellStyle name="Euro 10 3" xfId="9882" xr:uid="{00000000-0005-0000-0000-000096260000}"/>
    <cellStyle name="Euro 10 4" xfId="9883" xr:uid="{00000000-0005-0000-0000-000097260000}"/>
    <cellStyle name="Euro 11" xfId="9884" xr:uid="{00000000-0005-0000-0000-000098260000}"/>
    <cellStyle name="Euro 11 2" xfId="9885" xr:uid="{00000000-0005-0000-0000-000099260000}"/>
    <cellStyle name="Euro 11 3" xfId="9886" xr:uid="{00000000-0005-0000-0000-00009A260000}"/>
    <cellStyle name="Euro 11 4" xfId="9887" xr:uid="{00000000-0005-0000-0000-00009B260000}"/>
    <cellStyle name="Euro 12" xfId="9888" xr:uid="{00000000-0005-0000-0000-00009C260000}"/>
    <cellStyle name="Euro 12 2" xfId="9889" xr:uid="{00000000-0005-0000-0000-00009D260000}"/>
    <cellStyle name="Euro 12 3" xfId="9890" xr:uid="{00000000-0005-0000-0000-00009E260000}"/>
    <cellStyle name="Euro 12 4" xfId="9891" xr:uid="{00000000-0005-0000-0000-00009F260000}"/>
    <cellStyle name="Euro 13" xfId="9892" xr:uid="{00000000-0005-0000-0000-0000A0260000}"/>
    <cellStyle name="Euro 13 2" xfId="9893" xr:uid="{00000000-0005-0000-0000-0000A1260000}"/>
    <cellStyle name="Euro 14" xfId="9894" xr:uid="{00000000-0005-0000-0000-0000A2260000}"/>
    <cellStyle name="Euro 15" xfId="9895" xr:uid="{00000000-0005-0000-0000-0000A3260000}"/>
    <cellStyle name="Euro 16" xfId="9896" xr:uid="{00000000-0005-0000-0000-0000A4260000}"/>
    <cellStyle name="Euro 17" xfId="9897" xr:uid="{00000000-0005-0000-0000-0000A5260000}"/>
    <cellStyle name="Euro 18" xfId="9898" xr:uid="{00000000-0005-0000-0000-0000A6260000}"/>
    <cellStyle name="Euro 19" xfId="9899" xr:uid="{00000000-0005-0000-0000-0000A7260000}"/>
    <cellStyle name="Euro 2" xfId="9900" xr:uid="{00000000-0005-0000-0000-0000A8260000}"/>
    <cellStyle name="Euro 2 2" xfId="9901" xr:uid="{00000000-0005-0000-0000-0000A9260000}"/>
    <cellStyle name="Euro 2 3" xfId="9902" xr:uid="{00000000-0005-0000-0000-0000AA260000}"/>
    <cellStyle name="Euro 2 4" xfId="9903" xr:uid="{00000000-0005-0000-0000-0000AB260000}"/>
    <cellStyle name="Euro 20" xfId="9904" xr:uid="{00000000-0005-0000-0000-0000AC260000}"/>
    <cellStyle name="Euro 21" xfId="9905" xr:uid="{00000000-0005-0000-0000-0000AD260000}"/>
    <cellStyle name="Euro 22" xfId="9906" xr:uid="{00000000-0005-0000-0000-0000AE260000}"/>
    <cellStyle name="Euro 3" xfId="9907" xr:uid="{00000000-0005-0000-0000-0000AF260000}"/>
    <cellStyle name="Euro 3 2" xfId="9908" xr:uid="{00000000-0005-0000-0000-0000B0260000}"/>
    <cellStyle name="Euro 3 3" xfId="9909" xr:uid="{00000000-0005-0000-0000-0000B1260000}"/>
    <cellStyle name="Euro 3 4" xfId="9910" xr:uid="{00000000-0005-0000-0000-0000B2260000}"/>
    <cellStyle name="Euro 4" xfId="9911" xr:uid="{00000000-0005-0000-0000-0000B3260000}"/>
    <cellStyle name="Euro 4 2" xfId="9912" xr:uid="{00000000-0005-0000-0000-0000B4260000}"/>
    <cellStyle name="Euro 4 3" xfId="9913" xr:uid="{00000000-0005-0000-0000-0000B5260000}"/>
    <cellStyle name="Euro 4 4" xfId="9914" xr:uid="{00000000-0005-0000-0000-0000B6260000}"/>
    <cellStyle name="Euro 5" xfId="9915" xr:uid="{00000000-0005-0000-0000-0000B7260000}"/>
    <cellStyle name="Euro 5 2" xfId="9916" xr:uid="{00000000-0005-0000-0000-0000B8260000}"/>
    <cellStyle name="Euro 5 3" xfId="9917" xr:uid="{00000000-0005-0000-0000-0000B9260000}"/>
    <cellStyle name="Euro 5 4" xfId="9918" xr:uid="{00000000-0005-0000-0000-0000BA260000}"/>
    <cellStyle name="Euro 6" xfId="9919" xr:uid="{00000000-0005-0000-0000-0000BB260000}"/>
    <cellStyle name="Euro 6 2" xfId="9920" xr:uid="{00000000-0005-0000-0000-0000BC260000}"/>
    <cellStyle name="Euro 6 3" xfId="9921" xr:uid="{00000000-0005-0000-0000-0000BD260000}"/>
    <cellStyle name="Euro 6 4" xfId="9922" xr:uid="{00000000-0005-0000-0000-0000BE260000}"/>
    <cellStyle name="Euro 7" xfId="9923" xr:uid="{00000000-0005-0000-0000-0000BF260000}"/>
    <cellStyle name="Euro 7 2" xfId="9924" xr:uid="{00000000-0005-0000-0000-0000C0260000}"/>
    <cellStyle name="Euro 7 3" xfId="9925" xr:uid="{00000000-0005-0000-0000-0000C1260000}"/>
    <cellStyle name="Euro 7 4" xfId="9926" xr:uid="{00000000-0005-0000-0000-0000C2260000}"/>
    <cellStyle name="Euro 8" xfId="9927" xr:uid="{00000000-0005-0000-0000-0000C3260000}"/>
    <cellStyle name="Euro 8 2" xfId="9928" xr:uid="{00000000-0005-0000-0000-0000C4260000}"/>
    <cellStyle name="Euro 8 3" xfId="9929" xr:uid="{00000000-0005-0000-0000-0000C5260000}"/>
    <cellStyle name="Euro 8 4" xfId="9930" xr:uid="{00000000-0005-0000-0000-0000C6260000}"/>
    <cellStyle name="Euro 9" xfId="9931" xr:uid="{00000000-0005-0000-0000-0000C7260000}"/>
    <cellStyle name="Euro 9 2" xfId="9932" xr:uid="{00000000-0005-0000-0000-0000C8260000}"/>
    <cellStyle name="Euro 9 3" xfId="9933" xr:uid="{00000000-0005-0000-0000-0000C9260000}"/>
    <cellStyle name="Euro 9 4" xfId="9934" xr:uid="{00000000-0005-0000-0000-0000CA260000}"/>
    <cellStyle name="Explanatory Text 10" xfId="9935" xr:uid="{00000000-0005-0000-0000-0000CB260000}"/>
    <cellStyle name="Explanatory Text 10 2" xfId="9936" xr:uid="{00000000-0005-0000-0000-0000CC260000}"/>
    <cellStyle name="Explanatory Text 10 2 2" xfId="9937" xr:uid="{00000000-0005-0000-0000-0000CD260000}"/>
    <cellStyle name="Explanatory Text 10 3" xfId="9938" xr:uid="{00000000-0005-0000-0000-0000CE260000}"/>
    <cellStyle name="Explanatory Text 10 4" xfId="9939" xr:uid="{00000000-0005-0000-0000-0000CF260000}"/>
    <cellStyle name="Explanatory Text 10 5" xfId="9940" xr:uid="{00000000-0005-0000-0000-0000D0260000}"/>
    <cellStyle name="Explanatory Text 10 6" xfId="9941" xr:uid="{00000000-0005-0000-0000-0000D1260000}"/>
    <cellStyle name="Explanatory Text 10 7" xfId="9942" xr:uid="{00000000-0005-0000-0000-0000D2260000}"/>
    <cellStyle name="Explanatory Text 11" xfId="9943" xr:uid="{00000000-0005-0000-0000-0000D3260000}"/>
    <cellStyle name="Explanatory Text 11 2" xfId="9944" xr:uid="{00000000-0005-0000-0000-0000D4260000}"/>
    <cellStyle name="Explanatory Text 11 2 2" xfId="9945" xr:uid="{00000000-0005-0000-0000-0000D5260000}"/>
    <cellStyle name="Explanatory Text 11 3" xfId="9946" xr:uid="{00000000-0005-0000-0000-0000D6260000}"/>
    <cellStyle name="Explanatory Text 11 4" xfId="9947" xr:uid="{00000000-0005-0000-0000-0000D7260000}"/>
    <cellStyle name="Explanatory Text 11 5" xfId="9948" xr:uid="{00000000-0005-0000-0000-0000D8260000}"/>
    <cellStyle name="Explanatory Text 11 6" xfId="9949" xr:uid="{00000000-0005-0000-0000-0000D9260000}"/>
    <cellStyle name="Explanatory Text 11 7" xfId="9950" xr:uid="{00000000-0005-0000-0000-0000DA260000}"/>
    <cellStyle name="Explanatory Text 12" xfId="9951" xr:uid="{00000000-0005-0000-0000-0000DB260000}"/>
    <cellStyle name="Explanatory Text 12 2" xfId="9952" xr:uid="{00000000-0005-0000-0000-0000DC260000}"/>
    <cellStyle name="Explanatory Text 12 2 2" xfId="9953" xr:uid="{00000000-0005-0000-0000-0000DD260000}"/>
    <cellStyle name="Explanatory Text 12 3" xfId="9954" xr:uid="{00000000-0005-0000-0000-0000DE260000}"/>
    <cellStyle name="Explanatory Text 12 4" xfId="9955" xr:uid="{00000000-0005-0000-0000-0000DF260000}"/>
    <cellStyle name="Explanatory Text 12 5" xfId="9956" xr:uid="{00000000-0005-0000-0000-0000E0260000}"/>
    <cellStyle name="Explanatory Text 12 6" xfId="9957" xr:uid="{00000000-0005-0000-0000-0000E1260000}"/>
    <cellStyle name="Explanatory Text 12 7" xfId="9958" xr:uid="{00000000-0005-0000-0000-0000E2260000}"/>
    <cellStyle name="Explanatory Text 13" xfId="9959" xr:uid="{00000000-0005-0000-0000-0000E3260000}"/>
    <cellStyle name="Explanatory Text 13 2" xfId="9960" xr:uid="{00000000-0005-0000-0000-0000E4260000}"/>
    <cellStyle name="Explanatory Text 13 2 2" xfId="9961" xr:uid="{00000000-0005-0000-0000-0000E5260000}"/>
    <cellStyle name="Explanatory Text 13 3" xfId="9962" xr:uid="{00000000-0005-0000-0000-0000E6260000}"/>
    <cellStyle name="Explanatory Text 13 4" xfId="9963" xr:uid="{00000000-0005-0000-0000-0000E7260000}"/>
    <cellStyle name="Explanatory Text 13 5" xfId="9964" xr:uid="{00000000-0005-0000-0000-0000E8260000}"/>
    <cellStyle name="Explanatory Text 13 6" xfId="9965" xr:uid="{00000000-0005-0000-0000-0000E9260000}"/>
    <cellStyle name="Explanatory Text 13 7" xfId="9966" xr:uid="{00000000-0005-0000-0000-0000EA260000}"/>
    <cellStyle name="Explanatory Text 14" xfId="9967" xr:uid="{00000000-0005-0000-0000-0000EB260000}"/>
    <cellStyle name="Explanatory Text 14 2" xfId="9968" xr:uid="{00000000-0005-0000-0000-0000EC260000}"/>
    <cellStyle name="Explanatory Text 14 2 2" xfId="9969" xr:uid="{00000000-0005-0000-0000-0000ED260000}"/>
    <cellStyle name="Explanatory Text 14 3" xfId="9970" xr:uid="{00000000-0005-0000-0000-0000EE260000}"/>
    <cellStyle name="Explanatory Text 14 4" xfId="9971" xr:uid="{00000000-0005-0000-0000-0000EF260000}"/>
    <cellStyle name="Explanatory Text 14 5" xfId="9972" xr:uid="{00000000-0005-0000-0000-0000F0260000}"/>
    <cellStyle name="Explanatory Text 14 6" xfId="9973" xr:uid="{00000000-0005-0000-0000-0000F1260000}"/>
    <cellStyle name="Explanatory Text 14 7" xfId="9974" xr:uid="{00000000-0005-0000-0000-0000F2260000}"/>
    <cellStyle name="Explanatory Text 15" xfId="9975" xr:uid="{00000000-0005-0000-0000-0000F3260000}"/>
    <cellStyle name="Explanatory Text 15 2" xfId="9976" xr:uid="{00000000-0005-0000-0000-0000F4260000}"/>
    <cellStyle name="Explanatory Text 15 2 2" xfId="9977" xr:uid="{00000000-0005-0000-0000-0000F5260000}"/>
    <cellStyle name="Explanatory Text 15 3" xfId="9978" xr:uid="{00000000-0005-0000-0000-0000F6260000}"/>
    <cellStyle name="Explanatory Text 15 4" xfId="9979" xr:uid="{00000000-0005-0000-0000-0000F7260000}"/>
    <cellStyle name="Explanatory Text 15 5" xfId="9980" xr:uid="{00000000-0005-0000-0000-0000F8260000}"/>
    <cellStyle name="Explanatory Text 15 6" xfId="9981" xr:uid="{00000000-0005-0000-0000-0000F9260000}"/>
    <cellStyle name="Explanatory Text 15 7" xfId="9982" xr:uid="{00000000-0005-0000-0000-0000FA260000}"/>
    <cellStyle name="Explanatory Text 16" xfId="9983" xr:uid="{00000000-0005-0000-0000-0000FB260000}"/>
    <cellStyle name="Explanatory Text 16 2" xfId="9984" xr:uid="{00000000-0005-0000-0000-0000FC260000}"/>
    <cellStyle name="Explanatory Text 16 2 2" xfId="9985" xr:uid="{00000000-0005-0000-0000-0000FD260000}"/>
    <cellStyle name="Explanatory Text 16 3" xfId="9986" xr:uid="{00000000-0005-0000-0000-0000FE260000}"/>
    <cellStyle name="Explanatory Text 16 4" xfId="9987" xr:uid="{00000000-0005-0000-0000-0000FF260000}"/>
    <cellStyle name="Explanatory Text 16 5" xfId="9988" xr:uid="{00000000-0005-0000-0000-000000270000}"/>
    <cellStyle name="Explanatory Text 16 6" xfId="9989" xr:uid="{00000000-0005-0000-0000-000001270000}"/>
    <cellStyle name="Explanatory Text 16 7" xfId="9990" xr:uid="{00000000-0005-0000-0000-000002270000}"/>
    <cellStyle name="Explanatory Text 17" xfId="9991" xr:uid="{00000000-0005-0000-0000-000003270000}"/>
    <cellStyle name="Explanatory Text 17 2" xfId="9992" xr:uid="{00000000-0005-0000-0000-000004270000}"/>
    <cellStyle name="Explanatory Text 17 2 2" xfId="9993" xr:uid="{00000000-0005-0000-0000-000005270000}"/>
    <cellStyle name="Explanatory Text 17 3" xfId="9994" xr:uid="{00000000-0005-0000-0000-000006270000}"/>
    <cellStyle name="Explanatory Text 17 4" xfId="9995" xr:uid="{00000000-0005-0000-0000-000007270000}"/>
    <cellStyle name="Explanatory Text 17 5" xfId="9996" xr:uid="{00000000-0005-0000-0000-000008270000}"/>
    <cellStyle name="Explanatory Text 17 6" xfId="9997" xr:uid="{00000000-0005-0000-0000-000009270000}"/>
    <cellStyle name="Explanatory Text 17 7" xfId="9998" xr:uid="{00000000-0005-0000-0000-00000A270000}"/>
    <cellStyle name="Explanatory Text 18" xfId="9999" xr:uid="{00000000-0005-0000-0000-00000B270000}"/>
    <cellStyle name="Explanatory Text 18 2" xfId="10000" xr:uid="{00000000-0005-0000-0000-00000C270000}"/>
    <cellStyle name="Explanatory Text 18 2 2" xfId="10001" xr:uid="{00000000-0005-0000-0000-00000D270000}"/>
    <cellStyle name="Explanatory Text 18 3" xfId="10002" xr:uid="{00000000-0005-0000-0000-00000E270000}"/>
    <cellStyle name="Explanatory Text 18 4" xfId="10003" xr:uid="{00000000-0005-0000-0000-00000F270000}"/>
    <cellStyle name="Explanatory Text 18 5" xfId="10004" xr:uid="{00000000-0005-0000-0000-000010270000}"/>
    <cellStyle name="Explanatory Text 18 6" xfId="10005" xr:uid="{00000000-0005-0000-0000-000011270000}"/>
    <cellStyle name="Explanatory Text 18 7" xfId="10006" xr:uid="{00000000-0005-0000-0000-000012270000}"/>
    <cellStyle name="Explanatory Text 19" xfId="10007" xr:uid="{00000000-0005-0000-0000-000013270000}"/>
    <cellStyle name="Explanatory Text 19 2" xfId="10008" xr:uid="{00000000-0005-0000-0000-000014270000}"/>
    <cellStyle name="Explanatory Text 19 2 2" xfId="10009" xr:uid="{00000000-0005-0000-0000-000015270000}"/>
    <cellStyle name="Explanatory Text 19 3" xfId="10010" xr:uid="{00000000-0005-0000-0000-000016270000}"/>
    <cellStyle name="Explanatory Text 19 4" xfId="10011" xr:uid="{00000000-0005-0000-0000-000017270000}"/>
    <cellStyle name="Explanatory Text 19 5" xfId="10012" xr:uid="{00000000-0005-0000-0000-000018270000}"/>
    <cellStyle name="Explanatory Text 19 6" xfId="10013" xr:uid="{00000000-0005-0000-0000-000019270000}"/>
    <cellStyle name="Explanatory Text 19 7" xfId="10014" xr:uid="{00000000-0005-0000-0000-00001A270000}"/>
    <cellStyle name="Explanatory Text 2" xfId="10015" xr:uid="{00000000-0005-0000-0000-00001B270000}"/>
    <cellStyle name="Explanatory Text 2 2" xfId="10016" xr:uid="{00000000-0005-0000-0000-00001C270000}"/>
    <cellStyle name="Explanatory Text 2 2 2" xfId="10017" xr:uid="{00000000-0005-0000-0000-00001D270000}"/>
    <cellStyle name="Explanatory Text 2 3" xfId="10018" xr:uid="{00000000-0005-0000-0000-00001E270000}"/>
    <cellStyle name="Explanatory Text 2 4" xfId="10019" xr:uid="{00000000-0005-0000-0000-00001F270000}"/>
    <cellStyle name="Explanatory Text 2 5" xfId="10020" xr:uid="{00000000-0005-0000-0000-000020270000}"/>
    <cellStyle name="Explanatory Text 2 6" xfId="10021" xr:uid="{00000000-0005-0000-0000-000021270000}"/>
    <cellStyle name="Explanatory Text 2 7" xfId="10022" xr:uid="{00000000-0005-0000-0000-000022270000}"/>
    <cellStyle name="Explanatory Text 20" xfId="10023" xr:uid="{00000000-0005-0000-0000-000023270000}"/>
    <cellStyle name="Explanatory Text 20 2" xfId="10024" xr:uid="{00000000-0005-0000-0000-000024270000}"/>
    <cellStyle name="Explanatory Text 20 2 2" xfId="10025" xr:uid="{00000000-0005-0000-0000-000025270000}"/>
    <cellStyle name="Explanatory Text 20 3" xfId="10026" xr:uid="{00000000-0005-0000-0000-000026270000}"/>
    <cellStyle name="Explanatory Text 20 4" xfId="10027" xr:uid="{00000000-0005-0000-0000-000027270000}"/>
    <cellStyle name="Explanatory Text 20 5" xfId="10028" xr:uid="{00000000-0005-0000-0000-000028270000}"/>
    <cellStyle name="Explanatory Text 20 6" xfId="10029" xr:uid="{00000000-0005-0000-0000-000029270000}"/>
    <cellStyle name="Explanatory Text 20 7" xfId="10030" xr:uid="{00000000-0005-0000-0000-00002A270000}"/>
    <cellStyle name="Explanatory Text 21" xfId="10031" xr:uid="{00000000-0005-0000-0000-00002B270000}"/>
    <cellStyle name="Explanatory Text 21 2" xfId="10032" xr:uid="{00000000-0005-0000-0000-00002C270000}"/>
    <cellStyle name="Explanatory Text 21 2 2" xfId="10033" xr:uid="{00000000-0005-0000-0000-00002D270000}"/>
    <cellStyle name="Explanatory Text 21 3" xfId="10034" xr:uid="{00000000-0005-0000-0000-00002E270000}"/>
    <cellStyle name="Explanatory Text 21 4" xfId="10035" xr:uid="{00000000-0005-0000-0000-00002F270000}"/>
    <cellStyle name="Explanatory Text 21 5" xfId="10036" xr:uid="{00000000-0005-0000-0000-000030270000}"/>
    <cellStyle name="Explanatory Text 21 6" xfId="10037" xr:uid="{00000000-0005-0000-0000-000031270000}"/>
    <cellStyle name="Explanatory Text 21 7" xfId="10038" xr:uid="{00000000-0005-0000-0000-000032270000}"/>
    <cellStyle name="Explanatory Text 22" xfId="10039" xr:uid="{00000000-0005-0000-0000-000033270000}"/>
    <cellStyle name="Explanatory Text 22 2" xfId="10040" xr:uid="{00000000-0005-0000-0000-000034270000}"/>
    <cellStyle name="Explanatory Text 22 2 2" xfId="10041" xr:uid="{00000000-0005-0000-0000-000035270000}"/>
    <cellStyle name="Explanatory Text 22 3" xfId="10042" xr:uid="{00000000-0005-0000-0000-000036270000}"/>
    <cellStyle name="Explanatory Text 22 4" xfId="10043" xr:uid="{00000000-0005-0000-0000-000037270000}"/>
    <cellStyle name="Explanatory Text 22 5" xfId="10044" xr:uid="{00000000-0005-0000-0000-000038270000}"/>
    <cellStyle name="Explanatory Text 22 6" xfId="10045" xr:uid="{00000000-0005-0000-0000-000039270000}"/>
    <cellStyle name="Explanatory Text 22 7" xfId="10046" xr:uid="{00000000-0005-0000-0000-00003A270000}"/>
    <cellStyle name="Explanatory Text 23" xfId="10047" xr:uid="{00000000-0005-0000-0000-00003B270000}"/>
    <cellStyle name="Explanatory Text 23 2" xfId="10048" xr:uid="{00000000-0005-0000-0000-00003C270000}"/>
    <cellStyle name="Explanatory Text 23 2 2" xfId="10049" xr:uid="{00000000-0005-0000-0000-00003D270000}"/>
    <cellStyle name="Explanatory Text 23 3" xfId="10050" xr:uid="{00000000-0005-0000-0000-00003E270000}"/>
    <cellStyle name="Explanatory Text 23 4" xfId="10051" xr:uid="{00000000-0005-0000-0000-00003F270000}"/>
    <cellStyle name="Explanatory Text 23 5" xfId="10052" xr:uid="{00000000-0005-0000-0000-000040270000}"/>
    <cellStyle name="Explanatory Text 23 6" xfId="10053" xr:uid="{00000000-0005-0000-0000-000041270000}"/>
    <cellStyle name="Explanatory Text 23 7" xfId="10054" xr:uid="{00000000-0005-0000-0000-000042270000}"/>
    <cellStyle name="Explanatory Text 24" xfId="10055" xr:uid="{00000000-0005-0000-0000-000043270000}"/>
    <cellStyle name="Explanatory Text 24 2" xfId="10056" xr:uid="{00000000-0005-0000-0000-000044270000}"/>
    <cellStyle name="Explanatory Text 24 2 2" xfId="10057" xr:uid="{00000000-0005-0000-0000-000045270000}"/>
    <cellStyle name="Explanatory Text 24 3" xfId="10058" xr:uid="{00000000-0005-0000-0000-000046270000}"/>
    <cellStyle name="Explanatory Text 24 4" xfId="10059" xr:uid="{00000000-0005-0000-0000-000047270000}"/>
    <cellStyle name="Explanatory Text 24 5" xfId="10060" xr:uid="{00000000-0005-0000-0000-000048270000}"/>
    <cellStyle name="Explanatory Text 24 6" xfId="10061" xr:uid="{00000000-0005-0000-0000-000049270000}"/>
    <cellStyle name="Explanatory Text 24 7" xfId="10062" xr:uid="{00000000-0005-0000-0000-00004A270000}"/>
    <cellStyle name="Explanatory Text 25" xfId="10063" xr:uid="{00000000-0005-0000-0000-00004B270000}"/>
    <cellStyle name="Explanatory Text 25 2" xfId="10064" xr:uid="{00000000-0005-0000-0000-00004C270000}"/>
    <cellStyle name="Explanatory Text 25 2 2" xfId="10065" xr:uid="{00000000-0005-0000-0000-00004D270000}"/>
    <cellStyle name="Explanatory Text 25 3" xfId="10066" xr:uid="{00000000-0005-0000-0000-00004E270000}"/>
    <cellStyle name="Explanatory Text 25 4" xfId="10067" xr:uid="{00000000-0005-0000-0000-00004F270000}"/>
    <cellStyle name="Explanatory Text 25 5" xfId="10068" xr:uid="{00000000-0005-0000-0000-000050270000}"/>
    <cellStyle name="Explanatory Text 25 6" xfId="10069" xr:uid="{00000000-0005-0000-0000-000051270000}"/>
    <cellStyle name="Explanatory Text 25 7" xfId="10070" xr:uid="{00000000-0005-0000-0000-000052270000}"/>
    <cellStyle name="Explanatory Text 26" xfId="10071" xr:uid="{00000000-0005-0000-0000-000053270000}"/>
    <cellStyle name="Explanatory Text 26 2" xfId="10072" xr:uid="{00000000-0005-0000-0000-000054270000}"/>
    <cellStyle name="Explanatory Text 26 2 2" xfId="10073" xr:uid="{00000000-0005-0000-0000-000055270000}"/>
    <cellStyle name="Explanatory Text 26 3" xfId="10074" xr:uid="{00000000-0005-0000-0000-000056270000}"/>
    <cellStyle name="Explanatory Text 26 4" xfId="10075" xr:uid="{00000000-0005-0000-0000-000057270000}"/>
    <cellStyle name="Explanatory Text 26 5" xfId="10076" xr:uid="{00000000-0005-0000-0000-000058270000}"/>
    <cellStyle name="Explanatory Text 26 6" xfId="10077" xr:uid="{00000000-0005-0000-0000-000059270000}"/>
    <cellStyle name="Explanatory Text 26 7" xfId="10078" xr:uid="{00000000-0005-0000-0000-00005A270000}"/>
    <cellStyle name="Explanatory Text 27" xfId="10079" xr:uid="{00000000-0005-0000-0000-00005B270000}"/>
    <cellStyle name="Explanatory Text 27 2" xfId="10080" xr:uid="{00000000-0005-0000-0000-00005C270000}"/>
    <cellStyle name="Explanatory Text 27 2 2" xfId="10081" xr:uid="{00000000-0005-0000-0000-00005D270000}"/>
    <cellStyle name="Explanatory Text 27 3" xfId="10082" xr:uid="{00000000-0005-0000-0000-00005E270000}"/>
    <cellStyle name="Explanatory Text 27 4" xfId="10083" xr:uid="{00000000-0005-0000-0000-00005F270000}"/>
    <cellStyle name="Explanatory Text 27 5" xfId="10084" xr:uid="{00000000-0005-0000-0000-000060270000}"/>
    <cellStyle name="Explanatory Text 27 6" xfId="10085" xr:uid="{00000000-0005-0000-0000-000061270000}"/>
    <cellStyle name="Explanatory Text 27 7" xfId="10086" xr:uid="{00000000-0005-0000-0000-000062270000}"/>
    <cellStyle name="Explanatory Text 28" xfId="10087" xr:uid="{00000000-0005-0000-0000-000063270000}"/>
    <cellStyle name="Explanatory Text 28 2" xfId="10088" xr:uid="{00000000-0005-0000-0000-000064270000}"/>
    <cellStyle name="Explanatory Text 28 2 2" xfId="10089" xr:uid="{00000000-0005-0000-0000-000065270000}"/>
    <cellStyle name="Explanatory Text 28 3" xfId="10090" xr:uid="{00000000-0005-0000-0000-000066270000}"/>
    <cellStyle name="Explanatory Text 28 4" xfId="10091" xr:uid="{00000000-0005-0000-0000-000067270000}"/>
    <cellStyle name="Explanatory Text 28 5" xfId="10092" xr:uid="{00000000-0005-0000-0000-000068270000}"/>
    <cellStyle name="Explanatory Text 28 6" xfId="10093" xr:uid="{00000000-0005-0000-0000-000069270000}"/>
    <cellStyle name="Explanatory Text 28 7" xfId="10094" xr:uid="{00000000-0005-0000-0000-00006A270000}"/>
    <cellStyle name="Explanatory Text 29" xfId="10095" xr:uid="{00000000-0005-0000-0000-00006B270000}"/>
    <cellStyle name="Explanatory Text 29 2" xfId="10096" xr:uid="{00000000-0005-0000-0000-00006C270000}"/>
    <cellStyle name="Explanatory Text 29 2 2" xfId="10097" xr:uid="{00000000-0005-0000-0000-00006D270000}"/>
    <cellStyle name="Explanatory Text 29 3" xfId="10098" xr:uid="{00000000-0005-0000-0000-00006E270000}"/>
    <cellStyle name="Explanatory Text 29 4" xfId="10099" xr:uid="{00000000-0005-0000-0000-00006F270000}"/>
    <cellStyle name="Explanatory Text 29 5" xfId="10100" xr:uid="{00000000-0005-0000-0000-000070270000}"/>
    <cellStyle name="Explanatory Text 29 6" xfId="10101" xr:uid="{00000000-0005-0000-0000-000071270000}"/>
    <cellStyle name="Explanatory Text 29 7" xfId="10102" xr:uid="{00000000-0005-0000-0000-000072270000}"/>
    <cellStyle name="Explanatory Text 3" xfId="10103" xr:uid="{00000000-0005-0000-0000-000073270000}"/>
    <cellStyle name="Explanatory Text 3 2" xfId="10104" xr:uid="{00000000-0005-0000-0000-000074270000}"/>
    <cellStyle name="Explanatory Text 3 2 2" xfId="10105" xr:uid="{00000000-0005-0000-0000-000075270000}"/>
    <cellStyle name="Explanatory Text 3 3" xfId="10106" xr:uid="{00000000-0005-0000-0000-000076270000}"/>
    <cellStyle name="Explanatory Text 3 4" xfId="10107" xr:uid="{00000000-0005-0000-0000-000077270000}"/>
    <cellStyle name="Explanatory Text 3 5" xfId="10108" xr:uid="{00000000-0005-0000-0000-000078270000}"/>
    <cellStyle name="Explanatory Text 3 6" xfId="10109" xr:uid="{00000000-0005-0000-0000-000079270000}"/>
    <cellStyle name="Explanatory Text 3 7" xfId="10110" xr:uid="{00000000-0005-0000-0000-00007A270000}"/>
    <cellStyle name="Explanatory Text 30" xfId="10111" xr:uid="{00000000-0005-0000-0000-00007B270000}"/>
    <cellStyle name="Explanatory Text 30 2" xfId="10112" xr:uid="{00000000-0005-0000-0000-00007C270000}"/>
    <cellStyle name="Explanatory Text 30 2 2" xfId="10113" xr:uid="{00000000-0005-0000-0000-00007D270000}"/>
    <cellStyle name="Explanatory Text 30 3" xfId="10114" xr:uid="{00000000-0005-0000-0000-00007E270000}"/>
    <cellStyle name="Explanatory Text 30 4" xfId="10115" xr:uid="{00000000-0005-0000-0000-00007F270000}"/>
    <cellStyle name="Explanatory Text 30 5" xfId="10116" xr:uid="{00000000-0005-0000-0000-000080270000}"/>
    <cellStyle name="Explanatory Text 30 6" xfId="10117" xr:uid="{00000000-0005-0000-0000-000081270000}"/>
    <cellStyle name="Explanatory Text 30 7" xfId="10118" xr:uid="{00000000-0005-0000-0000-000082270000}"/>
    <cellStyle name="Explanatory Text 31" xfId="10119" xr:uid="{00000000-0005-0000-0000-000083270000}"/>
    <cellStyle name="Explanatory Text 31 2" xfId="10120" xr:uid="{00000000-0005-0000-0000-000084270000}"/>
    <cellStyle name="Explanatory Text 31 2 2" xfId="10121" xr:uid="{00000000-0005-0000-0000-000085270000}"/>
    <cellStyle name="Explanatory Text 31 3" xfId="10122" xr:uid="{00000000-0005-0000-0000-000086270000}"/>
    <cellStyle name="Explanatory Text 31 4" xfId="10123" xr:uid="{00000000-0005-0000-0000-000087270000}"/>
    <cellStyle name="Explanatory Text 31 5" xfId="10124" xr:uid="{00000000-0005-0000-0000-000088270000}"/>
    <cellStyle name="Explanatory Text 31 6" xfId="10125" xr:uid="{00000000-0005-0000-0000-000089270000}"/>
    <cellStyle name="Explanatory Text 31 7" xfId="10126" xr:uid="{00000000-0005-0000-0000-00008A270000}"/>
    <cellStyle name="Explanatory Text 32" xfId="10127" xr:uid="{00000000-0005-0000-0000-00008B270000}"/>
    <cellStyle name="Explanatory Text 32 2" xfId="10128" xr:uid="{00000000-0005-0000-0000-00008C270000}"/>
    <cellStyle name="Explanatory Text 32 2 2" xfId="10129" xr:uid="{00000000-0005-0000-0000-00008D270000}"/>
    <cellStyle name="Explanatory Text 32 3" xfId="10130" xr:uid="{00000000-0005-0000-0000-00008E270000}"/>
    <cellStyle name="Explanatory Text 32 4" xfId="10131" xr:uid="{00000000-0005-0000-0000-00008F270000}"/>
    <cellStyle name="Explanatory Text 32 5" xfId="10132" xr:uid="{00000000-0005-0000-0000-000090270000}"/>
    <cellStyle name="Explanatory Text 32 6" xfId="10133" xr:uid="{00000000-0005-0000-0000-000091270000}"/>
    <cellStyle name="Explanatory Text 32 7" xfId="10134" xr:uid="{00000000-0005-0000-0000-000092270000}"/>
    <cellStyle name="Explanatory Text 33" xfId="10135" xr:uid="{00000000-0005-0000-0000-000093270000}"/>
    <cellStyle name="Explanatory Text 33 2" xfId="10136" xr:uid="{00000000-0005-0000-0000-000094270000}"/>
    <cellStyle name="Explanatory Text 33 2 2" xfId="10137" xr:uid="{00000000-0005-0000-0000-000095270000}"/>
    <cellStyle name="Explanatory Text 33 3" xfId="10138" xr:uid="{00000000-0005-0000-0000-000096270000}"/>
    <cellStyle name="Explanatory Text 33 4" xfId="10139" xr:uid="{00000000-0005-0000-0000-000097270000}"/>
    <cellStyle name="Explanatory Text 33 5" xfId="10140" xr:uid="{00000000-0005-0000-0000-000098270000}"/>
    <cellStyle name="Explanatory Text 33 6" xfId="10141" xr:uid="{00000000-0005-0000-0000-000099270000}"/>
    <cellStyle name="Explanatory Text 33 7" xfId="10142" xr:uid="{00000000-0005-0000-0000-00009A270000}"/>
    <cellStyle name="Explanatory Text 34" xfId="10143" xr:uid="{00000000-0005-0000-0000-00009B270000}"/>
    <cellStyle name="Explanatory Text 34 2" xfId="10144" xr:uid="{00000000-0005-0000-0000-00009C270000}"/>
    <cellStyle name="Explanatory Text 34 2 2" xfId="10145" xr:uid="{00000000-0005-0000-0000-00009D270000}"/>
    <cellStyle name="Explanatory Text 34 3" xfId="10146" xr:uid="{00000000-0005-0000-0000-00009E270000}"/>
    <cellStyle name="Explanatory Text 34 4" xfId="10147" xr:uid="{00000000-0005-0000-0000-00009F270000}"/>
    <cellStyle name="Explanatory Text 34 5" xfId="10148" xr:uid="{00000000-0005-0000-0000-0000A0270000}"/>
    <cellStyle name="Explanatory Text 34 6" xfId="10149" xr:uid="{00000000-0005-0000-0000-0000A1270000}"/>
    <cellStyle name="Explanatory Text 34 7" xfId="10150" xr:uid="{00000000-0005-0000-0000-0000A2270000}"/>
    <cellStyle name="Explanatory Text 35" xfId="10151" xr:uid="{00000000-0005-0000-0000-0000A3270000}"/>
    <cellStyle name="Explanatory Text 35 2" xfId="10152" xr:uid="{00000000-0005-0000-0000-0000A4270000}"/>
    <cellStyle name="Explanatory Text 35 2 2" xfId="10153" xr:uid="{00000000-0005-0000-0000-0000A5270000}"/>
    <cellStyle name="Explanatory Text 35 3" xfId="10154" xr:uid="{00000000-0005-0000-0000-0000A6270000}"/>
    <cellStyle name="Explanatory Text 35 4" xfId="10155" xr:uid="{00000000-0005-0000-0000-0000A7270000}"/>
    <cellStyle name="Explanatory Text 35 5" xfId="10156" xr:uid="{00000000-0005-0000-0000-0000A8270000}"/>
    <cellStyle name="Explanatory Text 35 6" xfId="10157" xr:uid="{00000000-0005-0000-0000-0000A9270000}"/>
    <cellStyle name="Explanatory Text 35 7" xfId="10158" xr:uid="{00000000-0005-0000-0000-0000AA270000}"/>
    <cellStyle name="Explanatory Text 36" xfId="10159" xr:uid="{00000000-0005-0000-0000-0000AB270000}"/>
    <cellStyle name="Explanatory Text 36 2" xfId="10160" xr:uid="{00000000-0005-0000-0000-0000AC270000}"/>
    <cellStyle name="Explanatory Text 36 2 2" xfId="10161" xr:uid="{00000000-0005-0000-0000-0000AD270000}"/>
    <cellStyle name="Explanatory Text 36 3" xfId="10162" xr:uid="{00000000-0005-0000-0000-0000AE270000}"/>
    <cellStyle name="Explanatory Text 36 4" xfId="10163" xr:uid="{00000000-0005-0000-0000-0000AF270000}"/>
    <cellStyle name="Explanatory Text 36 5" xfId="10164" xr:uid="{00000000-0005-0000-0000-0000B0270000}"/>
    <cellStyle name="Explanatory Text 36 6" xfId="10165" xr:uid="{00000000-0005-0000-0000-0000B1270000}"/>
    <cellStyle name="Explanatory Text 36 7" xfId="10166" xr:uid="{00000000-0005-0000-0000-0000B2270000}"/>
    <cellStyle name="Explanatory Text 37" xfId="10167" xr:uid="{00000000-0005-0000-0000-0000B3270000}"/>
    <cellStyle name="Explanatory Text 37 2" xfId="10168" xr:uid="{00000000-0005-0000-0000-0000B4270000}"/>
    <cellStyle name="Explanatory Text 37 3" xfId="10169" xr:uid="{00000000-0005-0000-0000-0000B5270000}"/>
    <cellStyle name="Explanatory Text 38" xfId="10170" xr:uid="{00000000-0005-0000-0000-0000B6270000}"/>
    <cellStyle name="Explanatory Text 39" xfId="10171" xr:uid="{00000000-0005-0000-0000-0000B7270000}"/>
    <cellStyle name="Explanatory Text 4" xfId="10172" xr:uid="{00000000-0005-0000-0000-0000B8270000}"/>
    <cellStyle name="Explanatory Text 4 2" xfId="10173" xr:uid="{00000000-0005-0000-0000-0000B9270000}"/>
    <cellStyle name="Explanatory Text 4 2 2" xfId="10174" xr:uid="{00000000-0005-0000-0000-0000BA270000}"/>
    <cellStyle name="Explanatory Text 4 3" xfId="10175" xr:uid="{00000000-0005-0000-0000-0000BB270000}"/>
    <cellStyle name="Explanatory Text 4 4" xfId="10176" xr:uid="{00000000-0005-0000-0000-0000BC270000}"/>
    <cellStyle name="Explanatory Text 4 5" xfId="10177" xr:uid="{00000000-0005-0000-0000-0000BD270000}"/>
    <cellStyle name="Explanatory Text 4 6" xfId="10178" xr:uid="{00000000-0005-0000-0000-0000BE270000}"/>
    <cellStyle name="Explanatory Text 4 7" xfId="10179" xr:uid="{00000000-0005-0000-0000-0000BF270000}"/>
    <cellStyle name="Explanatory Text 40" xfId="10180" xr:uid="{00000000-0005-0000-0000-0000C0270000}"/>
    <cellStyle name="Explanatory Text 41" xfId="10181" xr:uid="{00000000-0005-0000-0000-0000C1270000}"/>
    <cellStyle name="Explanatory Text 42" xfId="10182" xr:uid="{00000000-0005-0000-0000-0000C2270000}"/>
    <cellStyle name="Explanatory Text 43" xfId="10183" xr:uid="{00000000-0005-0000-0000-0000C3270000}"/>
    <cellStyle name="Explanatory Text 44" xfId="10184" xr:uid="{00000000-0005-0000-0000-0000C4270000}"/>
    <cellStyle name="Explanatory Text 45" xfId="10185" xr:uid="{00000000-0005-0000-0000-0000C5270000}"/>
    <cellStyle name="Explanatory Text 46" xfId="10186" xr:uid="{00000000-0005-0000-0000-0000C6270000}"/>
    <cellStyle name="Explanatory Text 47" xfId="10187" xr:uid="{00000000-0005-0000-0000-0000C7270000}"/>
    <cellStyle name="Explanatory Text 48" xfId="10188" xr:uid="{00000000-0005-0000-0000-0000C8270000}"/>
    <cellStyle name="Explanatory Text 49" xfId="10189" xr:uid="{00000000-0005-0000-0000-0000C9270000}"/>
    <cellStyle name="Explanatory Text 5" xfId="10190" xr:uid="{00000000-0005-0000-0000-0000CA270000}"/>
    <cellStyle name="Explanatory Text 5 2" xfId="10191" xr:uid="{00000000-0005-0000-0000-0000CB270000}"/>
    <cellStyle name="Explanatory Text 5 2 2" xfId="10192" xr:uid="{00000000-0005-0000-0000-0000CC270000}"/>
    <cellStyle name="Explanatory Text 5 3" xfId="10193" xr:uid="{00000000-0005-0000-0000-0000CD270000}"/>
    <cellStyle name="Explanatory Text 5 4" xfId="10194" xr:uid="{00000000-0005-0000-0000-0000CE270000}"/>
    <cellStyle name="Explanatory Text 5 5" xfId="10195" xr:uid="{00000000-0005-0000-0000-0000CF270000}"/>
    <cellStyle name="Explanatory Text 5 6" xfId="10196" xr:uid="{00000000-0005-0000-0000-0000D0270000}"/>
    <cellStyle name="Explanatory Text 5 7" xfId="10197" xr:uid="{00000000-0005-0000-0000-0000D1270000}"/>
    <cellStyle name="Explanatory Text 50" xfId="10198" xr:uid="{00000000-0005-0000-0000-0000D2270000}"/>
    <cellStyle name="Explanatory Text 51" xfId="10199" xr:uid="{00000000-0005-0000-0000-0000D3270000}"/>
    <cellStyle name="Explanatory Text 52" xfId="10200" xr:uid="{00000000-0005-0000-0000-0000D4270000}"/>
    <cellStyle name="Explanatory Text 53" xfId="10201" xr:uid="{00000000-0005-0000-0000-0000D5270000}"/>
    <cellStyle name="Explanatory Text 54" xfId="10202" xr:uid="{00000000-0005-0000-0000-0000D6270000}"/>
    <cellStyle name="Explanatory Text 55" xfId="10203" xr:uid="{00000000-0005-0000-0000-0000D7270000}"/>
    <cellStyle name="Explanatory Text 56" xfId="10204" xr:uid="{00000000-0005-0000-0000-0000D8270000}"/>
    <cellStyle name="Explanatory Text 57" xfId="10205" xr:uid="{00000000-0005-0000-0000-0000D9270000}"/>
    <cellStyle name="Explanatory Text 58" xfId="10206" xr:uid="{00000000-0005-0000-0000-0000DA270000}"/>
    <cellStyle name="Explanatory Text 59" xfId="10207" xr:uid="{00000000-0005-0000-0000-0000DB270000}"/>
    <cellStyle name="Explanatory Text 6" xfId="10208" xr:uid="{00000000-0005-0000-0000-0000DC270000}"/>
    <cellStyle name="Explanatory Text 6 2" xfId="10209" xr:uid="{00000000-0005-0000-0000-0000DD270000}"/>
    <cellStyle name="Explanatory Text 6 2 2" xfId="10210" xr:uid="{00000000-0005-0000-0000-0000DE270000}"/>
    <cellStyle name="Explanatory Text 6 3" xfId="10211" xr:uid="{00000000-0005-0000-0000-0000DF270000}"/>
    <cellStyle name="Explanatory Text 6 4" xfId="10212" xr:uid="{00000000-0005-0000-0000-0000E0270000}"/>
    <cellStyle name="Explanatory Text 6 5" xfId="10213" xr:uid="{00000000-0005-0000-0000-0000E1270000}"/>
    <cellStyle name="Explanatory Text 6 6" xfId="10214" xr:uid="{00000000-0005-0000-0000-0000E2270000}"/>
    <cellStyle name="Explanatory Text 6 7" xfId="10215" xr:uid="{00000000-0005-0000-0000-0000E3270000}"/>
    <cellStyle name="Explanatory Text 60" xfId="10216" xr:uid="{00000000-0005-0000-0000-0000E4270000}"/>
    <cellStyle name="Explanatory Text 7" xfId="10217" xr:uid="{00000000-0005-0000-0000-0000E5270000}"/>
    <cellStyle name="Explanatory Text 7 2" xfId="10218" xr:uid="{00000000-0005-0000-0000-0000E6270000}"/>
    <cellStyle name="Explanatory Text 7 2 2" xfId="10219" xr:uid="{00000000-0005-0000-0000-0000E7270000}"/>
    <cellStyle name="Explanatory Text 7 3" xfId="10220" xr:uid="{00000000-0005-0000-0000-0000E8270000}"/>
    <cellStyle name="Explanatory Text 7 4" xfId="10221" xr:uid="{00000000-0005-0000-0000-0000E9270000}"/>
    <cellStyle name="Explanatory Text 7 5" xfId="10222" xr:uid="{00000000-0005-0000-0000-0000EA270000}"/>
    <cellStyle name="Explanatory Text 7 6" xfId="10223" xr:uid="{00000000-0005-0000-0000-0000EB270000}"/>
    <cellStyle name="Explanatory Text 7 7" xfId="10224" xr:uid="{00000000-0005-0000-0000-0000EC270000}"/>
    <cellStyle name="Explanatory Text 8" xfId="10225" xr:uid="{00000000-0005-0000-0000-0000ED270000}"/>
    <cellStyle name="Explanatory Text 8 2" xfId="10226" xr:uid="{00000000-0005-0000-0000-0000EE270000}"/>
    <cellStyle name="Explanatory Text 8 2 2" xfId="10227" xr:uid="{00000000-0005-0000-0000-0000EF270000}"/>
    <cellStyle name="Explanatory Text 8 3" xfId="10228" xr:uid="{00000000-0005-0000-0000-0000F0270000}"/>
    <cellStyle name="Explanatory Text 8 4" xfId="10229" xr:uid="{00000000-0005-0000-0000-0000F1270000}"/>
    <cellStyle name="Explanatory Text 8 5" xfId="10230" xr:uid="{00000000-0005-0000-0000-0000F2270000}"/>
    <cellStyle name="Explanatory Text 8 6" xfId="10231" xr:uid="{00000000-0005-0000-0000-0000F3270000}"/>
    <cellStyle name="Explanatory Text 8 7" xfId="10232" xr:uid="{00000000-0005-0000-0000-0000F4270000}"/>
    <cellStyle name="Explanatory Text 9" xfId="10233" xr:uid="{00000000-0005-0000-0000-0000F5270000}"/>
    <cellStyle name="Explanatory Text 9 2" xfId="10234" xr:uid="{00000000-0005-0000-0000-0000F6270000}"/>
    <cellStyle name="Explanatory Text 9 2 2" xfId="10235" xr:uid="{00000000-0005-0000-0000-0000F7270000}"/>
    <cellStyle name="Explanatory Text 9 3" xfId="10236" xr:uid="{00000000-0005-0000-0000-0000F8270000}"/>
    <cellStyle name="Explanatory Text 9 4" xfId="10237" xr:uid="{00000000-0005-0000-0000-0000F9270000}"/>
    <cellStyle name="Explanatory Text 9 5" xfId="10238" xr:uid="{00000000-0005-0000-0000-0000FA270000}"/>
    <cellStyle name="Explanatory Text 9 6" xfId="10239" xr:uid="{00000000-0005-0000-0000-0000FB270000}"/>
    <cellStyle name="Explanatory Text 9 7" xfId="10240" xr:uid="{00000000-0005-0000-0000-0000FC270000}"/>
    <cellStyle name="Good 10" xfId="10241" xr:uid="{00000000-0005-0000-0000-0000FD270000}"/>
    <cellStyle name="Good 10 2" xfId="10242" xr:uid="{00000000-0005-0000-0000-0000FE270000}"/>
    <cellStyle name="Good 10 2 2" xfId="10243" xr:uid="{00000000-0005-0000-0000-0000FF270000}"/>
    <cellStyle name="Good 10 3" xfId="10244" xr:uid="{00000000-0005-0000-0000-000000280000}"/>
    <cellStyle name="Good 10 4" xfId="10245" xr:uid="{00000000-0005-0000-0000-000001280000}"/>
    <cellStyle name="Good 10 5" xfId="10246" xr:uid="{00000000-0005-0000-0000-000002280000}"/>
    <cellStyle name="Good 10 6" xfId="10247" xr:uid="{00000000-0005-0000-0000-000003280000}"/>
    <cellStyle name="Good 10 7" xfId="10248" xr:uid="{00000000-0005-0000-0000-000004280000}"/>
    <cellStyle name="Good 11" xfId="10249" xr:uid="{00000000-0005-0000-0000-000005280000}"/>
    <cellStyle name="Good 11 2" xfId="10250" xr:uid="{00000000-0005-0000-0000-000006280000}"/>
    <cellStyle name="Good 11 2 2" xfId="10251" xr:uid="{00000000-0005-0000-0000-000007280000}"/>
    <cellStyle name="Good 11 3" xfId="10252" xr:uid="{00000000-0005-0000-0000-000008280000}"/>
    <cellStyle name="Good 11 4" xfId="10253" xr:uid="{00000000-0005-0000-0000-000009280000}"/>
    <cellStyle name="Good 11 5" xfId="10254" xr:uid="{00000000-0005-0000-0000-00000A280000}"/>
    <cellStyle name="Good 11 6" xfId="10255" xr:uid="{00000000-0005-0000-0000-00000B280000}"/>
    <cellStyle name="Good 11 7" xfId="10256" xr:uid="{00000000-0005-0000-0000-00000C280000}"/>
    <cellStyle name="Good 12" xfId="10257" xr:uid="{00000000-0005-0000-0000-00000D280000}"/>
    <cellStyle name="Good 12 2" xfId="10258" xr:uid="{00000000-0005-0000-0000-00000E280000}"/>
    <cellStyle name="Good 12 2 2" xfId="10259" xr:uid="{00000000-0005-0000-0000-00000F280000}"/>
    <cellStyle name="Good 12 3" xfId="10260" xr:uid="{00000000-0005-0000-0000-000010280000}"/>
    <cellStyle name="Good 12 4" xfId="10261" xr:uid="{00000000-0005-0000-0000-000011280000}"/>
    <cellStyle name="Good 12 5" xfId="10262" xr:uid="{00000000-0005-0000-0000-000012280000}"/>
    <cellStyle name="Good 12 6" xfId="10263" xr:uid="{00000000-0005-0000-0000-000013280000}"/>
    <cellStyle name="Good 12 7" xfId="10264" xr:uid="{00000000-0005-0000-0000-000014280000}"/>
    <cellStyle name="Good 13" xfId="10265" xr:uid="{00000000-0005-0000-0000-000015280000}"/>
    <cellStyle name="Good 13 2" xfId="10266" xr:uid="{00000000-0005-0000-0000-000016280000}"/>
    <cellStyle name="Good 13 2 2" xfId="10267" xr:uid="{00000000-0005-0000-0000-000017280000}"/>
    <cellStyle name="Good 13 3" xfId="10268" xr:uid="{00000000-0005-0000-0000-000018280000}"/>
    <cellStyle name="Good 13 4" xfId="10269" xr:uid="{00000000-0005-0000-0000-000019280000}"/>
    <cellStyle name="Good 13 5" xfId="10270" xr:uid="{00000000-0005-0000-0000-00001A280000}"/>
    <cellStyle name="Good 13 6" xfId="10271" xr:uid="{00000000-0005-0000-0000-00001B280000}"/>
    <cellStyle name="Good 13 7" xfId="10272" xr:uid="{00000000-0005-0000-0000-00001C280000}"/>
    <cellStyle name="Good 14" xfId="10273" xr:uid="{00000000-0005-0000-0000-00001D280000}"/>
    <cellStyle name="Good 14 2" xfId="10274" xr:uid="{00000000-0005-0000-0000-00001E280000}"/>
    <cellStyle name="Good 14 2 2" xfId="10275" xr:uid="{00000000-0005-0000-0000-00001F280000}"/>
    <cellStyle name="Good 14 3" xfId="10276" xr:uid="{00000000-0005-0000-0000-000020280000}"/>
    <cellStyle name="Good 14 4" xfId="10277" xr:uid="{00000000-0005-0000-0000-000021280000}"/>
    <cellStyle name="Good 14 5" xfId="10278" xr:uid="{00000000-0005-0000-0000-000022280000}"/>
    <cellStyle name="Good 14 6" xfId="10279" xr:uid="{00000000-0005-0000-0000-000023280000}"/>
    <cellStyle name="Good 14 7" xfId="10280" xr:uid="{00000000-0005-0000-0000-000024280000}"/>
    <cellStyle name="Good 15" xfId="10281" xr:uid="{00000000-0005-0000-0000-000025280000}"/>
    <cellStyle name="Good 15 2" xfId="10282" xr:uid="{00000000-0005-0000-0000-000026280000}"/>
    <cellStyle name="Good 15 2 2" xfId="10283" xr:uid="{00000000-0005-0000-0000-000027280000}"/>
    <cellStyle name="Good 15 3" xfId="10284" xr:uid="{00000000-0005-0000-0000-000028280000}"/>
    <cellStyle name="Good 15 4" xfId="10285" xr:uid="{00000000-0005-0000-0000-000029280000}"/>
    <cellStyle name="Good 15 5" xfId="10286" xr:uid="{00000000-0005-0000-0000-00002A280000}"/>
    <cellStyle name="Good 15 6" xfId="10287" xr:uid="{00000000-0005-0000-0000-00002B280000}"/>
    <cellStyle name="Good 15 7" xfId="10288" xr:uid="{00000000-0005-0000-0000-00002C280000}"/>
    <cellStyle name="Good 16" xfId="10289" xr:uid="{00000000-0005-0000-0000-00002D280000}"/>
    <cellStyle name="Good 16 2" xfId="10290" xr:uid="{00000000-0005-0000-0000-00002E280000}"/>
    <cellStyle name="Good 16 2 2" xfId="10291" xr:uid="{00000000-0005-0000-0000-00002F280000}"/>
    <cellStyle name="Good 16 3" xfId="10292" xr:uid="{00000000-0005-0000-0000-000030280000}"/>
    <cellStyle name="Good 16 4" xfId="10293" xr:uid="{00000000-0005-0000-0000-000031280000}"/>
    <cellStyle name="Good 16 5" xfId="10294" xr:uid="{00000000-0005-0000-0000-000032280000}"/>
    <cellStyle name="Good 16 6" xfId="10295" xr:uid="{00000000-0005-0000-0000-000033280000}"/>
    <cellStyle name="Good 16 7" xfId="10296" xr:uid="{00000000-0005-0000-0000-000034280000}"/>
    <cellStyle name="Good 17" xfId="10297" xr:uid="{00000000-0005-0000-0000-000035280000}"/>
    <cellStyle name="Good 17 2" xfId="10298" xr:uid="{00000000-0005-0000-0000-000036280000}"/>
    <cellStyle name="Good 17 2 2" xfId="10299" xr:uid="{00000000-0005-0000-0000-000037280000}"/>
    <cellStyle name="Good 17 3" xfId="10300" xr:uid="{00000000-0005-0000-0000-000038280000}"/>
    <cellStyle name="Good 17 4" xfId="10301" xr:uid="{00000000-0005-0000-0000-000039280000}"/>
    <cellStyle name="Good 17 5" xfId="10302" xr:uid="{00000000-0005-0000-0000-00003A280000}"/>
    <cellStyle name="Good 17 6" xfId="10303" xr:uid="{00000000-0005-0000-0000-00003B280000}"/>
    <cellStyle name="Good 17 7" xfId="10304" xr:uid="{00000000-0005-0000-0000-00003C280000}"/>
    <cellStyle name="Good 18" xfId="10305" xr:uid="{00000000-0005-0000-0000-00003D280000}"/>
    <cellStyle name="Good 18 2" xfId="10306" xr:uid="{00000000-0005-0000-0000-00003E280000}"/>
    <cellStyle name="Good 18 2 2" xfId="10307" xr:uid="{00000000-0005-0000-0000-00003F280000}"/>
    <cellStyle name="Good 18 3" xfId="10308" xr:uid="{00000000-0005-0000-0000-000040280000}"/>
    <cellStyle name="Good 18 4" xfId="10309" xr:uid="{00000000-0005-0000-0000-000041280000}"/>
    <cellStyle name="Good 18 5" xfId="10310" xr:uid="{00000000-0005-0000-0000-000042280000}"/>
    <cellStyle name="Good 18 6" xfId="10311" xr:uid="{00000000-0005-0000-0000-000043280000}"/>
    <cellStyle name="Good 18 7" xfId="10312" xr:uid="{00000000-0005-0000-0000-000044280000}"/>
    <cellStyle name="Good 19" xfId="10313" xr:uid="{00000000-0005-0000-0000-000045280000}"/>
    <cellStyle name="Good 19 2" xfId="10314" xr:uid="{00000000-0005-0000-0000-000046280000}"/>
    <cellStyle name="Good 19 2 2" xfId="10315" xr:uid="{00000000-0005-0000-0000-000047280000}"/>
    <cellStyle name="Good 19 3" xfId="10316" xr:uid="{00000000-0005-0000-0000-000048280000}"/>
    <cellStyle name="Good 19 4" xfId="10317" xr:uid="{00000000-0005-0000-0000-000049280000}"/>
    <cellStyle name="Good 19 5" xfId="10318" xr:uid="{00000000-0005-0000-0000-00004A280000}"/>
    <cellStyle name="Good 19 6" xfId="10319" xr:uid="{00000000-0005-0000-0000-00004B280000}"/>
    <cellStyle name="Good 19 7" xfId="10320" xr:uid="{00000000-0005-0000-0000-00004C280000}"/>
    <cellStyle name="Good 2" xfId="10321" xr:uid="{00000000-0005-0000-0000-00004D280000}"/>
    <cellStyle name="Good 2 2" xfId="10322" xr:uid="{00000000-0005-0000-0000-00004E280000}"/>
    <cellStyle name="Good 2 2 2" xfId="10323" xr:uid="{00000000-0005-0000-0000-00004F280000}"/>
    <cellStyle name="Good 2 3" xfId="10324" xr:uid="{00000000-0005-0000-0000-000050280000}"/>
    <cellStyle name="Good 2 4" xfId="10325" xr:uid="{00000000-0005-0000-0000-000051280000}"/>
    <cellStyle name="Good 2 5" xfId="10326" xr:uid="{00000000-0005-0000-0000-000052280000}"/>
    <cellStyle name="Good 2 6" xfId="10327" xr:uid="{00000000-0005-0000-0000-000053280000}"/>
    <cellStyle name="Good 2 7" xfId="10328" xr:uid="{00000000-0005-0000-0000-000054280000}"/>
    <cellStyle name="Good 20" xfId="10329" xr:uid="{00000000-0005-0000-0000-000055280000}"/>
    <cellStyle name="Good 20 2" xfId="10330" xr:uid="{00000000-0005-0000-0000-000056280000}"/>
    <cellStyle name="Good 20 2 2" xfId="10331" xr:uid="{00000000-0005-0000-0000-000057280000}"/>
    <cellStyle name="Good 20 3" xfId="10332" xr:uid="{00000000-0005-0000-0000-000058280000}"/>
    <cellStyle name="Good 20 4" xfId="10333" xr:uid="{00000000-0005-0000-0000-000059280000}"/>
    <cellStyle name="Good 20 5" xfId="10334" xr:uid="{00000000-0005-0000-0000-00005A280000}"/>
    <cellStyle name="Good 20 6" xfId="10335" xr:uid="{00000000-0005-0000-0000-00005B280000}"/>
    <cellStyle name="Good 20 7" xfId="10336" xr:uid="{00000000-0005-0000-0000-00005C280000}"/>
    <cellStyle name="Good 21" xfId="10337" xr:uid="{00000000-0005-0000-0000-00005D280000}"/>
    <cellStyle name="Good 21 2" xfId="10338" xr:uid="{00000000-0005-0000-0000-00005E280000}"/>
    <cellStyle name="Good 21 2 2" xfId="10339" xr:uid="{00000000-0005-0000-0000-00005F280000}"/>
    <cellStyle name="Good 21 3" xfId="10340" xr:uid="{00000000-0005-0000-0000-000060280000}"/>
    <cellStyle name="Good 21 4" xfId="10341" xr:uid="{00000000-0005-0000-0000-000061280000}"/>
    <cellStyle name="Good 21 5" xfId="10342" xr:uid="{00000000-0005-0000-0000-000062280000}"/>
    <cellStyle name="Good 21 6" xfId="10343" xr:uid="{00000000-0005-0000-0000-000063280000}"/>
    <cellStyle name="Good 21 7" xfId="10344" xr:uid="{00000000-0005-0000-0000-000064280000}"/>
    <cellStyle name="Good 22" xfId="10345" xr:uid="{00000000-0005-0000-0000-000065280000}"/>
    <cellStyle name="Good 22 2" xfId="10346" xr:uid="{00000000-0005-0000-0000-000066280000}"/>
    <cellStyle name="Good 22 2 2" xfId="10347" xr:uid="{00000000-0005-0000-0000-000067280000}"/>
    <cellStyle name="Good 22 3" xfId="10348" xr:uid="{00000000-0005-0000-0000-000068280000}"/>
    <cellStyle name="Good 22 4" xfId="10349" xr:uid="{00000000-0005-0000-0000-000069280000}"/>
    <cellStyle name="Good 22 5" xfId="10350" xr:uid="{00000000-0005-0000-0000-00006A280000}"/>
    <cellStyle name="Good 22 6" xfId="10351" xr:uid="{00000000-0005-0000-0000-00006B280000}"/>
    <cellStyle name="Good 22 7" xfId="10352" xr:uid="{00000000-0005-0000-0000-00006C280000}"/>
    <cellStyle name="Good 23" xfId="10353" xr:uid="{00000000-0005-0000-0000-00006D280000}"/>
    <cellStyle name="Good 23 2" xfId="10354" xr:uid="{00000000-0005-0000-0000-00006E280000}"/>
    <cellStyle name="Good 23 2 2" xfId="10355" xr:uid="{00000000-0005-0000-0000-00006F280000}"/>
    <cellStyle name="Good 23 3" xfId="10356" xr:uid="{00000000-0005-0000-0000-000070280000}"/>
    <cellStyle name="Good 23 4" xfId="10357" xr:uid="{00000000-0005-0000-0000-000071280000}"/>
    <cellStyle name="Good 23 5" xfId="10358" xr:uid="{00000000-0005-0000-0000-000072280000}"/>
    <cellStyle name="Good 23 6" xfId="10359" xr:uid="{00000000-0005-0000-0000-000073280000}"/>
    <cellStyle name="Good 23 7" xfId="10360" xr:uid="{00000000-0005-0000-0000-000074280000}"/>
    <cellStyle name="Good 24" xfId="10361" xr:uid="{00000000-0005-0000-0000-000075280000}"/>
    <cellStyle name="Good 24 2" xfId="10362" xr:uid="{00000000-0005-0000-0000-000076280000}"/>
    <cellStyle name="Good 24 2 2" xfId="10363" xr:uid="{00000000-0005-0000-0000-000077280000}"/>
    <cellStyle name="Good 24 3" xfId="10364" xr:uid="{00000000-0005-0000-0000-000078280000}"/>
    <cellStyle name="Good 24 4" xfId="10365" xr:uid="{00000000-0005-0000-0000-000079280000}"/>
    <cellStyle name="Good 24 5" xfId="10366" xr:uid="{00000000-0005-0000-0000-00007A280000}"/>
    <cellStyle name="Good 24 6" xfId="10367" xr:uid="{00000000-0005-0000-0000-00007B280000}"/>
    <cellStyle name="Good 24 7" xfId="10368" xr:uid="{00000000-0005-0000-0000-00007C280000}"/>
    <cellStyle name="Good 25" xfId="10369" xr:uid="{00000000-0005-0000-0000-00007D280000}"/>
    <cellStyle name="Good 25 2" xfId="10370" xr:uid="{00000000-0005-0000-0000-00007E280000}"/>
    <cellStyle name="Good 25 2 2" xfId="10371" xr:uid="{00000000-0005-0000-0000-00007F280000}"/>
    <cellStyle name="Good 25 3" xfId="10372" xr:uid="{00000000-0005-0000-0000-000080280000}"/>
    <cellStyle name="Good 25 4" xfId="10373" xr:uid="{00000000-0005-0000-0000-000081280000}"/>
    <cellStyle name="Good 25 5" xfId="10374" xr:uid="{00000000-0005-0000-0000-000082280000}"/>
    <cellStyle name="Good 25 6" xfId="10375" xr:uid="{00000000-0005-0000-0000-000083280000}"/>
    <cellStyle name="Good 25 7" xfId="10376" xr:uid="{00000000-0005-0000-0000-000084280000}"/>
    <cellStyle name="Good 26" xfId="10377" xr:uid="{00000000-0005-0000-0000-000085280000}"/>
    <cellStyle name="Good 26 2" xfId="10378" xr:uid="{00000000-0005-0000-0000-000086280000}"/>
    <cellStyle name="Good 26 2 2" xfId="10379" xr:uid="{00000000-0005-0000-0000-000087280000}"/>
    <cellStyle name="Good 26 3" xfId="10380" xr:uid="{00000000-0005-0000-0000-000088280000}"/>
    <cellStyle name="Good 26 4" xfId="10381" xr:uid="{00000000-0005-0000-0000-000089280000}"/>
    <cellStyle name="Good 26 5" xfId="10382" xr:uid="{00000000-0005-0000-0000-00008A280000}"/>
    <cellStyle name="Good 26 6" xfId="10383" xr:uid="{00000000-0005-0000-0000-00008B280000}"/>
    <cellStyle name="Good 26 7" xfId="10384" xr:uid="{00000000-0005-0000-0000-00008C280000}"/>
    <cellStyle name="Good 27" xfId="10385" xr:uid="{00000000-0005-0000-0000-00008D280000}"/>
    <cellStyle name="Good 27 2" xfId="10386" xr:uid="{00000000-0005-0000-0000-00008E280000}"/>
    <cellStyle name="Good 27 2 2" xfId="10387" xr:uid="{00000000-0005-0000-0000-00008F280000}"/>
    <cellStyle name="Good 27 3" xfId="10388" xr:uid="{00000000-0005-0000-0000-000090280000}"/>
    <cellStyle name="Good 27 4" xfId="10389" xr:uid="{00000000-0005-0000-0000-000091280000}"/>
    <cellStyle name="Good 27 5" xfId="10390" xr:uid="{00000000-0005-0000-0000-000092280000}"/>
    <cellStyle name="Good 27 6" xfId="10391" xr:uid="{00000000-0005-0000-0000-000093280000}"/>
    <cellStyle name="Good 27 7" xfId="10392" xr:uid="{00000000-0005-0000-0000-000094280000}"/>
    <cellStyle name="Good 28" xfId="10393" xr:uid="{00000000-0005-0000-0000-000095280000}"/>
    <cellStyle name="Good 28 2" xfId="10394" xr:uid="{00000000-0005-0000-0000-000096280000}"/>
    <cellStyle name="Good 28 2 2" xfId="10395" xr:uid="{00000000-0005-0000-0000-000097280000}"/>
    <cellStyle name="Good 28 3" xfId="10396" xr:uid="{00000000-0005-0000-0000-000098280000}"/>
    <cellStyle name="Good 28 4" xfId="10397" xr:uid="{00000000-0005-0000-0000-000099280000}"/>
    <cellStyle name="Good 28 5" xfId="10398" xr:uid="{00000000-0005-0000-0000-00009A280000}"/>
    <cellStyle name="Good 28 6" xfId="10399" xr:uid="{00000000-0005-0000-0000-00009B280000}"/>
    <cellStyle name="Good 28 7" xfId="10400" xr:uid="{00000000-0005-0000-0000-00009C280000}"/>
    <cellStyle name="Good 29" xfId="10401" xr:uid="{00000000-0005-0000-0000-00009D280000}"/>
    <cellStyle name="Good 29 2" xfId="10402" xr:uid="{00000000-0005-0000-0000-00009E280000}"/>
    <cellStyle name="Good 29 2 2" xfId="10403" xr:uid="{00000000-0005-0000-0000-00009F280000}"/>
    <cellStyle name="Good 29 3" xfId="10404" xr:uid="{00000000-0005-0000-0000-0000A0280000}"/>
    <cellStyle name="Good 29 4" xfId="10405" xr:uid="{00000000-0005-0000-0000-0000A1280000}"/>
    <cellStyle name="Good 29 5" xfId="10406" xr:uid="{00000000-0005-0000-0000-0000A2280000}"/>
    <cellStyle name="Good 29 6" xfId="10407" xr:uid="{00000000-0005-0000-0000-0000A3280000}"/>
    <cellStyle name="Good 29 7" xfId="10408" xr:uid="{00000000-0005-0000-0000-0000A4280000}"/>
    <cellStyle name="Good 3" xfId="10409" xr:uid="{00000000-0005-0000-0000-0000A5280000}"/>
    <cellStyle name="Good 3 2" xfId="10410" xr:uid="{00000000-0005-0000-0000-0000A6280000}"/>
    <cellStyle name="Good 3 2 2" xfId="10411" xr:uid="{00000000-0005-0000-0000-0000A7280000}"/>
    <cellStyle name="Good 3 3" xfId="10412" xr:uid="{00000000-0005-0000-0000-0000A8280000}"/>
    <cellStyle name="Good 3 4" xfId="10413" xr:uid="{00000000-0005-0000-0000-0000A9280000}"/>
    <cellStyle name="Good 3 5" xfId="10414" xr:uid="{00000000-0005-0000-0000-0000AA280000}"/>
    <cellStyle name="Good 3 6" xfId="10415" xr:uid="{00000000-0005-0000-0000-0000AB280000}"/>
    <cellStyle name="Good 3 7" xfId="10416" xr:uid="{00000000-0005-0000-0000-0000AC280000}"/>
    <cellStyle name="Good 30" xfId="10417" xr:uid="{00000000-0005-0000-0000-0000AD280000}"/>
    <cellStyle name="Good 30 2" xfId="10418" xr:uid="{00000000-0005-0000-0000-0000AE280000}"/>
    <cellStyle name="Good 30 2 2" xfId="10419" xr:uid="{00000000-0005-0000-0000-0000AF280000}"/>
    <cellStyle name="Good 30 3" xfId="10420" xr:uid="{00000000-0005-0000-0000-0000B0280000}"/>
    <cellStyle name="Good 30 4" xfId="10421" xr:uid="{00000000-0005-0000-0000-0000B1280000}"/>
    <cellStyle name="Good 30 5" xfId="10422" xr:uid="{00000000-0005-0000-0000-0000B2280000}"/>
    <cellStyle name="Good 30 6" xfId="10423" xr:uid="{00000000-0005-0000-0000-0000B3280000}"/>
    <cellStyle name="Good 30 7" xfId="10424" xr:uid="{00000000-0005-0000-0000-0000B4280000}"/>
    <cellStyle name="Good 31" xfId="10425" xr:uid="{00000000-0005-0000-0000-0000B5280000}"/>
    <cellStyle name="Good 31 2" xfId="10426" xr:uid="{00000000-0005-0000-0000-0000B6280000}"/>
    <cellStyle name="Good 31 2 2" xfId="10427" xr:uid="{00000000-0005-0000-0000-0000B7280000}"/>
    <cellStyle name="Good 31 3" xfId="10428" xr:uid="{00000000-0005-0000-0000-0000B8280000}"/>
    <cellStyle name="Good 31 4" xfId="10429" xr:uid="{00000000-0005-0000-0000-0000B9280000}"/>
    <cellStyle name="Good 31 5" xfId="10430" xr:uid="{00000000-0005-0000-0000-0000BA280000}"/>
    <cellStyle name="Good 31 6" xfId="10431" xr:uid="{00000000-0005-0000-0000-0000BB280000}"/>
    <cellStyle name="Good 31 7" xfId="10432" xr:uid="{00000000-0005-0000-0000-0000BC280000}"/>
    <cellStyle name="Good 32" xfId="10433" xr:uid="{00000000-0005-0000-0000-0000BD280000}"/>
    <cellStyle name="Good 32 2" xfId="10434" xr:uid="{00000000-0005-0000-0000-0000BE280000}"/>
    <cellStyle name="Good 32 2 2" xfId="10435" xr:uid="{00000000-0005-0000-0000-0000BF280000}"/>
    <cellStyle name="Good 32 3" xfId="10436" xr:uid="{00000000-0005-0000-0000-0000C0280000}"/>
    <cellStyle name="Good 32 4" xfId="10437" xr:uid="{00000000-0005-0000-0000-0000C1280000}"/>
    <cellStyle name="Good 32 5" xfId="10438" xr:uid="{00000000-0005-0000-0000-0000C2280000}"/>
    <cellStyle name="Good 32 6" xfId="10439" xr:uid="{00000000-0005-0000-0000-0000C3280000}"/>
    <cellStyle name="Good 32 7" xfId="10440" xr:uid="{00000000-0005-0000-0000-0000C4280000}"/>
    <cellStyle name="Good 33" xfId="10441" xr:uid="{00000000-0005-0000-0000-0000C5280000}"/>
    <cellStyle name="Good 33 2" xfId="10442" xr:uid="{00000000-0005-0000-0000-0000C6280000}"/>
    <cellStyle name="Good 33 2 2" xfId="10443" xr:uid="{00000000-0005-0000-0000-0000C7280000}"/>
    <cellStyle name="Good 33 3" xfId="10444" xr:uid="{00000000-0005-0000-0000-0000C8280000}"/>
    <cellStyle name="Good 33 4" xfId="10445" xr:uid="{00000000-0005-0000-0000-0000C9280000}"/>
    <cellStyle name="Good 33 5" xfId="10446" xr:uid="{00000000-0005-0000-0000-0000CA280000}"/>
    <cellStyle name="Good 33 6" xfId="10447" xr:uid="{00000000-0005-0000-0000-0000CB280000}"/>
    <cellStyle name="Good 33 7" xfId="10448" xr:uid="{00000000-0005-0000-0000-0000CC280000}"/>
    <cellStyle name="Good 34" xfId="10449" xr:uid="{00000000-0005-0000-0000-0000CD280000}"/>
    <cellStyle name="Good 34 2" xfId="10450" xr:uid="{00000000-0005-0000-0000-0000CE280000}"/>
    <cellStyle name="Good 34 2 2" xfId="10451" xr:uid="{00000000-0005-0000-0000-0000CF280000}"/>
    <cellStyle name="Good 34 3" xfId="10452" xr:uid="{00000000-0005-0000-0000-0000D0280000}"/>
    <cellStyle name="Good 34 4" xfId="10453" xr:uid="{00000000-0005-0000-0000-0000D1280000}"/>
    <cellStyle name="Good 34 5" xfId="10454" xr:uid="{00000000-0005-0000-0000-0000D2280000}"/>
    <cellStyle name="Good 34 6" xfId="10455" xr:uid="{00000000-0005-0000-0000-0000D3280000}"/>
    <cellStyle name="Good 34 7" xfId="10456" xr:uid="{00000000-0005-0000-0000-0000D4280000}"/>
    <cellStyle name="Good 35" xfId="10457" xr:uid="{00000000-0005-0000-0000-0000D5280000}"/>
    <cellStyle name="Good 35 2" xfId="10458" xr:uid="{00000000-0005-0000-0000-0000D6280000}"/>
    <cellStyle name="Good 35 2 2" xfId="10459" xr:uid="{00000000-0005-0000-0000-0000D7280000}"/>
    <cellStyle name="Good 35 3" xfId="10460" xr:uid="{00000000-0005-0000-0000-0000D8280000}"/>
    <cellStyle name="Good 35 4" xfId="10461" xr:uid="{00000000-0005-0000-0000-0000D9280000}"/>
    <cellStyle name="Good 35 5" xfId="10462" xr:uid="{00000000-0005-0000-0000-0000DA280000}"/>
    <cellStyle name="Good 35 6" xfId="10463" xr:uid="{00000000-0005-0000-0000-0000DB280000}"/>
    <cellStyle name="Good 35 7" xfId="10464" xr:uid="{00000000-0005-0000-0000-0000DC280000}"/>
    <cellStyle name="Good 36" xfId="10465" xr:uid="{00000000-0005-0000-0000-0000DD280000}"/>
    <cellStyle name="Good 36 2" xfId="10466" xr:uid="{00000000-0005-0000-0000-0000DE280000}"/>
    <cellStyle name="Good 36 2 2" xfId="10467" xr:uid="{00000000-0005-0000-0000-0000DF280000}"/>
    <cellStyle name="Good 36 3" xfId="10468" xr:uid="{00000000-0005-0000-0000-0000E0280000}"/>
    <cellStyle name="Good 36 4" xfId="10469" xr:uid="{00000000-0005-0000-0000-0000E1280000}"/>
    <cellStyle name="Good 36 5" xfId="10470" xr:uid="{00000000-0005-0000-0000-0000E2280000}"/>
    <cellStyle name="Good 36 6" xfId="10471" xr:uid="{00000000-0005-0000-0000-0000E3280000}"/>
    <cellStyle name="Good 36 7" xfId="10472" xr:uid="{00000000-0005-0000-0000-0000E4280000}"/>
    <cellStyle name="Good 37" xfId="10473" xr:uid="{00000000-0005-0000-0000-0000E5280000}"/>
    <cellStyle name="Good 37 2" xfId="10474" xr:uid="{00000000-0005-0000-0000-0000E6280000}"/>
    <cellStyle name="Good 37 3" xfId="10475" xr:uid="{00000000-0005-0000-0000-0000E7280000}"/>
    <cellStyle name="Good 38" xfId="10476" xr:uid="{00000000-0005-0000-0000-0000E8280000}"/>
    <cellStyle name="Good 39" xfId="10477" xr:uid="{00000000-0005-0000-0000-0000E9280000}"/>
    <cellStyle name="Good 4" xfId="10478" xr:uid="{00000000-0005-0000-0000-0000EA280000}"/>
    <cellStyle name="Good 4 2" xfId="10479" xr:uid="{00000000-0005-0000-0000-0000EB280000}"/>
    <cellStyle name="Good 4 2 2" xfId="10480" xr:uid="{00000000-0005-0000-0000-0000EC280000}"/>
    <cellStyle name="Good 4 3" xfId="10481" xr:uid="{00000000-0005-0000-0000-0000ED280000}"/>
    <cellStyle name="Good 4 4" xfId="10482" xr:uid="{00000000-0005-0000-0000-0000EE280000}"/>
    <cellStyle name="Good 4 5" xfId="10483" xr:uid="{00000000-0005-0000-0000-0000EF280000}"/>
    <cellStyle name="Good 4 6" xfId="10484" xr:uid="{00000000-0005-0000-0000-0000F0280000}"/>
    <cellStyle name="Good 4 7" xfId="10485" xr:uid="{00000000-0005-0000-0000-0000F1280000}"/>
    <cellStyle name="Good 40" xfId="10486" xr:uid="{00000000-0005-0000-0000-0000F2280000}"/>
    <cellStyle name="Good 41" xfId="10487" xr:uid="{00000000-0005-0000-0000-0000F3280000}"/>
    <cellStyle name="Good 42" xfId="10488" xr:uid="{00000000-0005-0000-0000-0000F4280000}"/>
    <cellStyle name="Good 43" xfId="10489" xr:uid="{00000000-0005-0000-0000-0000F5280000}"/>
    <cellStyle name="Good 44" xfId="10490" xr:uid="{00000000-0005-0000-0000-0000F6280000}"/>
    <cellStyle name="Good 45" xfId="10491" xr:uid="{00000000-0005-0000-0000-0000F7280000}"/>
    <cellStyle name="Good 46" xfId="10492" xr:uid="{00000000-0005-0000-0000-0000F8280000}"/>
    <cellStyle name="Good 47" xfId="10493" xr:uid="{00000000-0005-0000-0000-0000F9280000}"/>
    <cellStyle name="Good 48" xfId="10494" xr:uid="{00000000-0005-0000-0000-0000FA280000}"/>
    <cellStyle name="Good 49" xfId="10495" xr:uid="{00000000-0005-0000-0000-0000FB280000}"/>
    <cellStyle name="Good 5" xfId="10496" xr:uid="{00000000-0005-0000-0000-0000FC280000}"/>
    <cellStyle name="Good 5 2" xfId="10497" xr:uid="{00000000-0005-0000-0000-0000FD280000}"/>
    <cellStyle name="Good 5 2 2" xfId="10498" xr:uid="{00000000-0005-0000-0000-0000FE280000}"/>
    <cellStyle name="Good 5 3" xfId="10499" xr:uid="{00000000-0005-0000-0000-0000FF280000}"/>
    <cellStyle name="Good 5 4" xfId="10500" xr:uid="{00000000-0005-0000-0000-000000290000}"/>
    <cellStyle name="Good 5 5" xfId="10501" xr:uid="{00000000-0005-0000-0000-000001290000}"/>
    <cellStyle name="Good 5 6" xfId="10502" xr:uid="{00000000-0005-0000-0000-000002290000}"/>
    <cellStyle name="Good 5 7" xfId="10503" xr:uid="{00000000-0005-0000-0000-000003290000}"/>
    <cellStyle name="Good 50" xfId="10504" xr:uid="{00000000-0005-0000-0000-000004290000}"/>
    <cellStyle name="Good 51" xfId="10505" xr:uid="{00000000-0005-0000-0000-000005290000}"/>
    <cellStyle name="Good 52" xfId="10506" xr:uid="{00000000-0005-0000-0000-000006290000}"/>
    <cellStyle name="Good 53" xfId="10507" xr:uid="{00000000-0005-0000-0000-000007290000}"/>
    <cellStyle name="Good 54" xfId="10508" xr:uid="{00000000-0005-0000-0000-000008290000}"/>
    <cellStyle name="Good 55" xfId="10509" xr:uid="{00000000-0005-0000-0000-000009290000}"/>
    <cellStyle name="Good 56" xfId="10510" xr:uid="{00000000-0005-0000-0000-00000A290000}"/>
    <cellStyle name="Good 57" xfId="10511" xr:uid="{00000000-0005-0000-0000-00000B290000}"/>
    <cellStyle name="Good 58" xfId="10512" xr:uid="{00000000-0005-0000-0000-00000C290000}"/>
    <cellStyle name="Good 59" xfId="10513" xr:uid="{00000000-0005-0000-0000-00000D290000}"/>
    <cellStyle name="Good 6" xfId="10514" xr:uid="{00000000-0005-0000-0000-00000E290000}"/>
    <cellStyle name="Good 6 2" xfId="10515" xr:uid="{00000000-0005-0000-0000-00000F290000}"/>
    <cellStyle name="Good 6 2 2" xfId="10516" xr:uid="{00000000-0005-0000-0000-000010290000}"/>
    <cellStyle name="Good 6 3" xfId="10517" xr:uid="{00000000-0005-0000-0000-000011290000}"/>
    <cellStyle name="Good 6 4" xfId="10518" xr:uid="{00000000-0005-0000-0000-000012290000}"/>
    <cellStyle name="Good 6 5" xfId="10519" xr:uid="{00000000-0005-0000-0000-000013290000}"/>
    <cellStyle name="Good 6 6" xfId="10520" xr:uid="{00000000-0005-0000-0000-000014290000}"/>
    <cellStyle name="Good 6 7" xfId="10521" xr:uid="{00000000-0005-0000-0000-000015290000}"/>
    <cellStyle name="Good 60" xfId="10522" xr:uid="{00000000-0005-0000-0000-000016290000}"/>
    <cellStyle name="Good 7" xfId="10523" xr:uid="{00000000-0005-0000-0000-000017290000}"/>
    <cellStyle name="Good 7 2" xfId="10524" xr:uid="{00000000-0005-0000-0000-000018290000}"/>
    <cellStyle name="Good 7 2 2" xfId="10525" xr:uid="{00000000-0005-0000-0000-000019290000}"/>
    <cellStyle name="Good 7 3" xfId="10526" xr:uid="{00000000-0005-0000-0000-00001A290000}"/>
    <cellStyle name="Good 7 4" xfId="10527" xr:uid="{00000000-0005-0000-0000-00001B290000}"/>
    <cellStyle name="Good 7 5" xfId="10528" xr:uid="{00000000-0005-0000-0000-00001C290000}"/>
    <cellStyle name="Good 7 6" xfId="10529" xr:uid="{00000000-0005-0000-0000-00001D290000}"/>
    <cellStyle name="Good 7 7" xfId="10530" xr:uid="{00000000-0005-0000-0000-00001E290000}"/>
    <cellStyle name="Good 8" xfId="10531" xr:uid="{00000000-0005-0000-0000-00001F290000}"/>
    <cellStyle name="Good 8 2" xfId="10532" xr:uid="{00000000-0005-0000-0000-000020290000}"/>
    <cellStyle name="Good 8 2 2" xfId="10533" xr:uid="{00000000-0005-0000-0000-000021290000}"/>
    <cellStyle name="Good 8 3" xfId="10534" xr:uid="{00000000-0005-0000-0000-000022290000}"/>
    <cellStyle name="Good 8 4" xfId="10535" xr:uid="{00000000-0005-0000-0000-000023290000}"/>
    <cellStyle name="Good 8 5" xfId="10536" xr:uid="{00000000-0005-0000-0000-000024290000}"/>
    <cellStyle name="Good 8 6" xfId="10537" xr:uid="{00000000-0005-0000-0000-000025290000}"/>
    <cellStyle name="Good 8 7" xfId="10538" xr:uid="{00000000-0005-0000-0000-000026290000}"/>
    <cellStyle name="Good 9" xfId="10539" xr:uid="{00000000-0005-0000-0000-000027290000}"/>
    <cellStyle name="Good 9 2" xfId="10540" xr:uid="{00000000-0005-0000-0000-000028290000}"/>
    <cellStyle name="Good 9 2 2" xfId="10541" xr:uid="{00000000-0005-0000-0000-000029290000}"/>
    <cellStyle name="Good 9 3" xfId="10542" xr:uid="{00000000-0005-0000-0000-00002A290000}"/>
    <cellStyle name="Good 9 4" xfId="10543" xr:uid="{00000000-0005-0000-0000-00002B290000}"/>
    <cellStyle name="Good 9 5" xfId="10544" xr:uid="{00000000-0005-0000-0000-00002C290000}"/>
    <cellStyle name="Good 9 6" xfId="10545" xr:uid="{00000000-0005-0000-0000-00002D290000}"/>
    <cellStyle name="Good 9 7" xfId="10546" xr:uid="{00000000-0005-0000-0000-00002E290000}"/>
    <cellStyle name="Graph Heading" xfId="10547" xr:uid="{00000000-0005-0000-0000-00002F290000}"/>
    <cellStyle name="Graph Heading 2" xfId="10548" xr:uid="{00000000-0005-0000-0000-000030290000}"/>
    <cellStyle name="Graph Heading 2 2" xfId="10549" xr:uid="{00000000-0005-0000-0000-000031290000}"/>
    <cellStyle name="Graph Heading 3" xfId="10550" xr:uid="{00000000-0005-0000-0000-000032290000}"/>
    <cellStyle name="Graph Heading 4" xfId="10551" xr:uid="{00000000-0005-0000-0000-000033290000}"/>
    <cellStyle name="Graph Heading 5" xfId="10552" xr:uid="{00000000-0005-0000-0000-000034290000}"/>
    <cellStyle name="Graph Heading 6" xfId="10553" xr:uid="{00000000-0005-0000-0000-000035290000}"/>
    <cellStyle name="Graph Heading 7" xfId="10554" xr:uid="{00000000-0005-0000-0000-000036290000}"/>
    <cellStyle name="Graph Heading 8" xfId="10555" xr:uid="{00000000-0005-0000-0000-000037290000}"/>
    <cellStyle name="Graph Heading 9" xfId="10556" xr:uid="{00000000-0005-0000-0000-000038290000}"/>
    <cellStyle name="Gut" xfId="10557" xr:uid="{00000000-0005-0000-0000-000039290000}"/>
    <cellStyle name="Gut 2" xfId="10558" xr:uid="{00000000-0005-0000-0000-00003A290000}"/>
    <cellStyle name="Gut 3" xfId="10559" xr:uid="{00000000-0005-0000-0000-00003B290000}"/>
    <cellStyle name="Gut 4" xfId="10560" xr:uid="{00000000-0005-0000-0000-00003C290000}"/>
    <cellStyle name="Gut 5" xfId="10561" xr:uid="{00000000-0005-0000-0000-00003D290000}"/>
    <cellStyle name="Gut 6" xfId="10562" xr:uid="{00000000-0005-0000-0000-00003E290000}"/>
    <cellStyle name="Gut 7" xfId="10563" xr:uid="{00000000-0005-0000-0000-00003F290000}"/>
    <cellStyle name="Header1" xfId="10564" xr:uid="{00000000-0005-0000-0000-000040290000}"/>
    <cellStyle name="Header1 2" xfId="10565" xr:uid="{00000000-0005-0000-0000-000041290000}"/>
    <cellStyle name="Header1 2 2" xfId="10566" xr:uid="{00000000-0005-0000-0000-000042290000}"/>
    <cellStyle name="Header1 3" xfId="10567" xr:uid="{00000000-0005-0000-0000-000043290000}"/>
    <cellStyle name="Header1 4" xfId="10568" xr:uid="{00000000-0005-0000-0000-000044290000}"/>
    <cellStyle name="Header1 5" xfId="10569" xr:uid="{00000000-0005-0000-0000-000045290000}"/>
    <cellStyle name="Header1 6" xfId="10570" xr:uid="{00000000-0005-0000-0000-000046290000}"/>
    <cellStyle name="Header1 7" xfId="10571" xr:uid="{00000000-0005-0000-0000-000047290000}"/>
    <cellStyle name="Header1 8" xfId="10572" xr:uid="{00000000-0005-0000-0000-000048290000}"/>
    <cellStyle name="Header1 9" xfId="10573" xr:uid="{00000000-0005-0000-0000-000049290000}"/>
    <cellStyle name="Header2" xfId="10574" xr:uid="{00000000-0005-0000-0000-00004A290000}"/>
    <cellStyle name="Header2 2" xfId="10575" xr:uid="{00000000-0005-0000-0000-00004B290000}"/>
    <cellStyle name="Header2 2 2" xfId="10576" xr:uid="{00000000-0005-0000-0000-00004C290000}"/>
    <cellStyle name="Header2 3" xfId="10577" xr:uid="{00000000-0005-0000-0000-00004D290000}"/>
    <cellStyle name="Header2 4" xfId="10578" xr:uid="{00000000-0005-0000-0000-00004E290000}"/>
    <cellStyle name="Header2 5" xfId="10579" xr:uid="{00000000-0005-0000-0000-00004F290000}"/>
    <cellStyle name="Header2 6" xfId="10580" xr:uid="{00000000-0005-0000-0000-000050290000}"/>
    <cellStyle name="Header2 7" xfId="10581" xr:uid="{00000000-0005-0000-0000-000051290000}"/>
    <cellStyle name="Header2 8" xfId="10582" xr:uid="{00000000-0005-0000-0000-000052290000}"/>
    <cellStyle name="Header2 9" xfId="10583" xr:uid="{00000000-0005-0000-0000-000053290000}"/>
    <cellStyle name="Heading 1 10" xfId="10584" xr:uid="{00000000-0005-0000-0000-000054290000}"/>
    <cellStyle name="Heading 1 10 2" xfId="10585" xr:uid="{00000000-0005-0000-0000-000055290000}"/>
    <cellStyle name="Heading 1 10 2 2" xfId="10586" xr:uid="{00000000-0005-0000-0000-000056290000}"/>
    <cellStyle name="Heading 1 10 3" xfId="10587" xr:uid="{00000000-0005-0000-0000-000057290000}"/>
    <cellStyle name="Heading 1 10 4" xfId="10588" xr:uid="{00000000-0005-0000-0000-000058290000}"/>
    <cellStyle name="Heading 1 10 5" xfId="10589" xr:uid="{00000000-0005-0000-0000-000059290000}"/>
    <cellStyle name="Heading 1 10 6" xfId="10590" xr:uid="{00000000-0005-0000-0000-00005A290000}"/>
    <cellStyle name="Heading 1 10 7" xfId="10591" xr:uid="{00000000-0005-0000-0000-00005B290000}"/>
    <cellStyle name="Heading 1 11" xfId="10592" xr:uid="{00000000-0005-0000-0000-00005C290000}"/>
    <cellStyle name="Heading 1 11 2" xfId="10593" xr:uid="{00000000-0005-0000-0000-00005D290000}"/>
    <cellStyle name="Heading 1 11 2 2" xfId="10594" xr:uid="{00000000-0005-0000-0000-00005E290000}"/>
    <cellStyle name="Heading 1 11 3" xfId="10595" xr:uid="{00000000-0005-0000-0000-00005F290000}"/>
    <cellStyle name="Heading 1 11 4" xfId="10596" xr:uid="{00000000-0005-0000-0000-000060290000}"/>
    <cellStyle name="Heading 1 11 5" xfId="10597" xr:uid="{00000000-0005-0000-0000-000061290000}"/>
    <cellStyle name="Heading 1 11 6" xfId="10598" xr:uid="{00000000-0005-0000-0000-000062290000}"/>
    <cellStyle name="Heading 1 11 7" xfId="10599" xr:uid="{00000000-0005-0000-0000-000063290000}"/>
    <cellStyle name="Heading 1 12" xfId="10600" xr:uid="{00000000-0005-0000-0000-000064290000}"/>
    <cellStyle name="Heading 1 12 2" xfId="10601" xr:uid="{00000000-0005-0000-0000-000065290000}"/>
    <cellStyle name="Heading 1 12 2 2" xfId="10602" xr:uid="{00000000-0005-0000-0000-000066290000}"/>
    <cellStyle name="Heading 1 12 3" xfId="10603" xr:uid="{00000000-0005-0000-0000-000067290000}"/>
    <cellStyle name="Heading 1 12 4" xfId="10604" xr:uid="{00000000-0005-0000-0000-000068290000}"/>
    <cellStyle name="Heading 1 12 5" xfId="10605" xr:uid="{00000000-0005-0000-0000-000069290000}"/>
    <cellStyle name="Heading 1 12 6" xfId="10606" xr:uid="{00000000-0005-0000-0000-00006A290000}"/>
    <cellStyle name="Heading 1 12 7" xfId="10607" xr:uid="{00000000-0005-0000-0000-00006B290000}"/>
    <cellStyle name="Heading 1 13" xfId="10608" xr:uid="{00000000-0005-0000-0000-00006C290000}"/>
    <cellStyle name="Heading 1 13 2" xfId="10609" xr:uid="{00000000-0005-0000-0000-00006D290000}"/>
    <cellStyle name="Heading 1 13 2 2" xfId="10610" xr:uid="{00000000-0005-0000-0000-00006E290000}"/>
    <cellStyle name="Heading 1 13 3" xfId="10611" xr:uid="{00000000-0005-0000-0000-00006F290000}"/>
    <cellStyle name="Heading 1 13 4" xfId="10612" xr:uid="{00000000-0005-0000-0000-000070290000}"/>
    <cellStyle name="Heading 1 13 5" xfId="10613" xr:uid="{00000000-0005-0000-0000-000071290000}"/>
    <cellStyle name="Heading 1 13 6" xfId="10614" xr:uid="{00000000-0005-0000-0000-000072290000}"/>
    <cellStyle name="Heading 1 13 7" xfId="10615" xr:uid="{00000000-0005-0000-0000-000073290000}"/>
    <cellStyle name="Heading 1 14" xfId="10616" xr:uid="{00000000-0005-0000-0000-000074290000}"/>
    <cellStyle name="Heading 1 14 2" xfId="10617" xr:uid="{00000000-0005-0000-0000-000075290000}"/>
    <cellStyle name="Heading 1 14 2 2" xfId="10618" xr:uid="{00000000-0005-0000-0000-000076290000}"/>
    <cellStyle name="Heading 1 14 3" xfId="10619" xr:uid="{00000000-0005-0000-0000-000077290000}"/>
    <cellStyle name="Heading 1 14 4" xfId="10620" xr:uid="{00000000-0005-0000-0000-000078290000}"/>
    <cellStyle name="Heading 1 14 5" xfId="10621" xr:uid="{00000000-0005-0000-0000-000079290000}"/>
    <cellStyle name="Heading 1 14 6" xfId="10622" xr:uid="{00000000-0005-0000-0000-00007A290000}"/>
    <cellStyle name="Heading 1 14 7" xfId="10623" xr:uid="{00000000-0005-0000-0000-00007B290000}"/>
    <cellStyle name="Heading 1 15" xfId="10624" xr:uid="{00000000-0005-0000-0000-00007C290000}"/>
    <cellStyle name="Heading 1 15 2" xfId="10625" xr:uid="{00000000-0005-0000-0000-00007D290000}"/>
    <cellStyle name="Heading 1 15 2 2" xfId="10626" xr:uid="{00000000-0005-0000-0000-00007E290000}"/>
    <cellStyle name="Heading 1 15 3" xfId="10627" xr:uid="{00000000-0005-0000-0000-00007F290000}"/>
    <cellStyle name="Heading 1 15 4" xfId="10628" xr:uid="{00000000-0005-0000-0000-000080290000}"/>
    <cellStyle name="Heading 1 15 5" xfId="10629" xr:uid="{00000000-0005-0000-0000-000081290000}"/>
    <cellStyle name="Heading 1 15 6" xfId="10630" xr:uid="{00000000-0005-0000-0000-000082290000}"/>
    <cellStyle name="Heading 1 15 7" xfId="10631" xr:uid="{00000000-0005-0000-0000-000083290000}"/>
    <cellStyle name="Heading 1 16" xfId="10632" xr:uid="{00000000-0005-0000-0000-000084290000}"/>
    <cellStyle name="Heading 1 16 2" xfId="10633" xr:uid="{00000000-0005-0000-0000-000085290000}"/>
    <cellStyle name="Heading 1 16 2 2" xfId="10634" xr:uid="{00000000-0005-0000-0000-000086290000}"/>
    <cellStyle name="Heading 1 16 3" xfId="10635" xr:uid="{00000000-0005-0000-0000-000087290000}"/>
    <cellStyle name="Heading 1 16 4" xfId="10636" xr:uid="{00000000-0005-0000-0000-000088290000}"/>
    <cellStyle name="Heading 1 16 5" xfId="10637" xr:uid="{00000000-0005-0000-0000-000089290000}"/>
    <cellStyle name="Heading 1 16 6" xfId="10638" xr:uid="{00000000-0005-0000-0000-00008A290000}"/>
    <cellStyle name="Heading 1 16 7" xfId="10639" xr:uid="{00000000-0005-0000-0000-00008B290000}"/>
    <cellStyle name="Heading 1 17" xfId="10640" xr:uid="{00000000-0005-0000-0000-00008C290000}"/>
    <cellStyle name="Heading 1 17 2" xfId="10641" xr:uid="{00000000-0005-0000-0000-00008D290000}"/>
    <cellStyle name="Heading 1 17 2 2" xfId="10642" xr:uid="{00000000-0005-0000-0000-00008E290000}"/>
    <cellStyle name="Heading 1 17 3" xfId="10643" xr:uid="{00000000-0005-0000-0000-00008F290000}"/>
    <cellStyle name="Heading 1 17 4" xfId="10644" xr:uid="{00000000-0005-0000-0000-000090290000}"/>
    <cellStyle name="Heading 1 17 5" xfId="10645" xr:uid="{00000000-0005-0000-0000-000091290000}"/>
    <cellStyle name="Heading 1 17 6" xfId="10646" xr:uid="{00000000-0005-0000-0000-000092290000}"/>
    <cellStyle name="Heading 1 17 7" xfId="10647" xr:uid="{00000000-0005-0000-0000-000093290000}"/>
    <cellStyle name="Heading 1 18" xfId="10648" xr:uid="{00000000-0005-0000-0000-000094290000}"/>
    <cellStyle name="Heading 1 18 2" xfId="10649" xr:uid="{00000000-0005-0000-0000-000095290000}"/>
    <cellStyle name="Heading 1 18 2 2" xfId="10650" xr:uid="{00000000-0005-0000-0000-000096290000}"/>
    <cellStyle name="Heading 1 18 3" xfId="10651" xr:uid="{00000000-0005-0000-0000-000097290000}"/>
    <cellStyle name="Heading 1 18 4" xfId="10652" xr:uid="{00000000-0005-0000-0000-000098290000}"/>
    <cellStyle name="Heading 1 18 5" xfId="10653" xr:uid="{00000000-0005-0000-0000-000099290000}"/>
    <cellStyle name="Heading 1 18 6" xfId="10654" xr:uid="{00000000-0005-0000-0000-00009A290000}"/>
    <cellStyle name="Heading 1 18 7" xfId="10655" xr:uid="{00000000-0005-0000-0000-00009B290000}"/>
    <cellStyle name="Heading 1 19" xfId="10656" xr:uid="{00000000-0005-0000-0000-00009C290000}"/>
    <cellStyle name="Heading 1 19 2" xfId="10657" xr:uid="{00000000-0005-0000-0000-00009D290000}"/>
    <cellStyle name="Heading 1 19 2 2" xfId="10658" xr:uid="{00000000-0005-0000-0000-00009E290000}"/>
    <cellStyle name="Heading 1 19 3" xfId="10659" xr:uid="{00000000-0005-0000-0000-00009F290000}"/>
    <cellStyle name="Heading 1 19 4" xfId="10660" xr:uid="{00000000-0005-0000-0000-0000A0290000}"/>
    <cellStyle name="Heading 1 19 5" xfId="10661" xr:uid="{00000000-0005-0000-0000-0000A1290000}"/>
    <cellStyle name="Heading 1 19 6" xfId="10662" xr:uid="{00000000-0005-0000-0000-0000A2290000}"/>
    <cellStyle name="Heading 1 19 7" xfId="10663" xr:uid="{00000000-0005-0000-0000-0000A3290000}"/>
    <cellStyle name="Heading 1 2" xfId="10664" xr:uid="{00000000-0005-0000-0000-0000A4290000}"/>
    <cellStyle name="Heading 1 2 2" xfId="10665" xr:uid="{00000000-0005-0000-0000-0000A5290000}"/>
    <cellStyle name="Heading 1 2 2 2" xfId="10666" xr:uid="{00000000-0005-0000-0000-0000A6290000}"/>
    <cellStyle name="Heading 1 2 3" xfId="10667" xr:uid="{00000000-0005-0000-0000-0000A7290000}"/>
    <cellStyle name="Heading 1 2 4" xfId="10668" xr:uid="{00000000-0005-0000-0000-0000A8290000}"/>
    <cellStyle name="Heading 1 2 5" xfId="10669" xr:uid="{00000000-0005-0000-0000-0000A9290000}"/>
    <cellStyle name="Heading 1 2 6" xfId="10670" xr:uid="{00000000-0005-0000-0000-0000AA290000}"/>
    <cellStyle name="Heading 1 2 7" xfId="10671" xr:uid="{00000000-0005-0000-0000-0000AB290000}"/>
    <cellStyle name="Heading 1 20" xfId="10672" xr:uid="{00000000-0005-0000-0000-0000AC290000}"/>
    <cellStyle name="Heading 1 20 2" xfId="10673" xr:uid="{00000000-0005-0000-0000-0000AD290000}"/>
    <cellStyle name="Heading 1 20 2 2" xfId="10674" xr:uid="{00000000-0005-0000-0000-0000AE290000}"/>
    <cellStyle name="Heading 1 20 3" xfId="10675" xr:uid="{00000000-0005-0000-0000-0000AF290000}"/>
    <cellStyle name="Heading 1 20 4" xfId="10676" xr:uid="{00000000-0005-0000-0000-0000B0290000}"/>
    <cellStyle name="Heading 1 20 5" xfId="10677" xr:uid="{00000000-0005-0000-0000-0000B1290000}"/>
    <cellStyle name="Heading 1 20 6" xfId="10678" xr:uid="{00000000-0005-0000-0000-0000B2290000}"/>
    <cellStyle name="Heading 1 20 7" xfId="10679" xr:uid="{00000000-0005-0000-0000-0000B3290000}"/>
    <cellStyle name="Heading 1 21" xfId="10680" xr:uid="{00000000-0005-0000-0000-0000B4290000}"/>
    <cellStyle name="Heading 1 21 2" xfId="10681" xr:uid="{00000000-0005-0000-0000-0000B5290000}"/>
    <cellStyle name="Heading 1 21 2 2" xfId="10682" xr:uid="{00000000-0005-0000-0000-0000B6290000}"/>
    <cellStyle name="Heading 1 21 3" xfId="10683" xr:uid="{00000000-0005-0000-0000-0000B7290000}"/>
    <cellStyle name="Heading 1 21 4" xfId="10684" xr:uid="{00000000-0005-0000-0000-0000B8290000}"/>
    <cellStyle name="Heading 1 21 5" xfId="10685" xr:uid="{00000000-0005-0000-0000-0000B9290000}"/>
    <cellStyle name="Heading 1 21 6" xfId="10686" xr:uid="{00000000-0005-0000-0000-0000BA290000}"/>
    <cellStyle name="Heading 1 21 7" xfId="10687" xr:uid="{00000000-0005-0000-0000-0000BB290000}"/>
    <cellStyle name="Heading 1 22" xfId="10688" xr:uid="{00000000-0005-0000-0000-0000BC290000}"/>
    <cellStyle name="Heading 1 22 2" xfId="10689" xr:uid="{00000000-0005-0000-0000-0000BD290000}"/>
    <cellStyle name="Heading 1 22 2 2" xfId="10690" xr:uid="{00000000-0005-0000-0000-0000BE290000}"/>
    <cellStyle name="Heading 1 22 3" xfId="10691" xr:uid="{00000000-0005-0000-0000-0000BF290000}"/>
    <cellStyle name="Heading 1 22 4" xfId="10692" xr:uid="{00000000-0005-0000-0000-0000C0290000}"/>
    <cellStyle name="Heading 1 22 5" xfId="10693" xr:uid="{00000000-0005-0000-0000-0000C1290000}"/>
    <cellStyle name="Heading 1 22 6" xfId="10694" xr:uid="{00000000-0005-0000-0000-0000C2290000}"/>
    <cellStyle name="Heading 1 22 7" xfId="10695" xr:uid="{00000000-0005-0000-0000-0000C3290000}"/>
    <cellStyle name="Heading 1 23" xfId="10696" xr:uid="{00000000-0005-0000-0000-0000C4290000}"/>
    <cellStyle name="Heading 1 23 2" xfId="10697" xr:uid="{00000000-0005-0000-0000-0000C5290000}"/>
    <cellStyle name="Heading 1 23 2 2" xfId="10698" xr:uid="{00000000-0005-0000-0000-0000C6290000}"/>
    <cellStyle name="Heading 1 23 3" xfId="10699" xr:uid="{00000000-0005-0000-0000-0000C7290000}"/>
    <cellStyle name="Heading 1 23 4" xfId="10700" xr:uid="{00000000-0005-0000-0000-0000C8290000}"/>
    <cellStyle name="Heading 1 23 5" xfId="10701" xr:uid="{00000000-0005-0000-0000-0000C9290000}"/>
    <cellStyle name="Heading 1 23 6" xfId="10702" xr:uid="{00000000-0005-0000-0000-0000CA290000}"/>
    <cellStyle name="Heading 1 23 7" xfId="10703" xr:uid="{00000000-0005-0000-0000-0000CB290000}"/>
    <cellStyle name="Heading 1 24" xfId="10704" xr:uid="{00000000-0005-0000-0000-0000CC290000}"/>
    <cellStyle name="Heading 1 24 2" xfId="10705" xr:uid="{00000000-0005-0000-0000-0000CD290000}"/>
    <cellStyle name="Heading 1 24 2 2" xfId="10706" xr:uid="{00000000-0005-0000-0000-0000CE290000}"/>
    <cellStyle name="Heading 1 24 3" xfId="10707" xr:uid="{00000000-0005-0000-0000-0000CF290000}"/>
    <cellStyle name="Heading 1 24 4" xfId="10708" xr:uid="{00000000-0005-0000-0000-0000D0290000}"/>
    <cellStyle name="Heading 1 24 5" xfId="10709" xr:uid="{00000000-0005-0000-0000-0000D1290000}"/>
    <cellStyle name="Heading 1 24 6" xfId="10710" xr:uid="{00000000-0005-0000-0000-0000D2290000}"/>
    <cellStyle name="Heading 1 24 7" xfId="10711" xr:uid="{00000000-0005-0000-0000-0000D3290000}"/>
    <cellStyle name="Heading 1 25" xfId="10712" xr:uid="{00000000-0005-0000-0000-0000D4290000}"/>
    <cellStyle name="Heading 1 25 2" xfId="10713" xr:uid="{00000000-0005-0000-0000-0000D5290000}"/>
    <cellStyle name="Heading 1 25 2 2" xfId="10714" xr:uid="{00000000-0005-0000-0000-0000D6290000}"/>
    <cellStyle name="Heading 1 25 3" xfId="10715" xr:uid="{00000000-0005-0000-0000-0000D7290000}"/>
    <cellStyle name="Heading 1 25 4" xfId="10716" xr:uid="{00000000-0005-0000-0000-0000D8290000}"/>
    <cellStyle name="Heading 1 25 5" xfId="10717" xr:uid="{00000000-0005-0000-0000-0000D9290000}"/>
    <cellStyle name="Heading 1 25 6" xfId="10718" xr:uid="{00000000-0005-0000-0000-0000DA290000}"/>
    <cellStyle name="Heading 1 25 7" xfId="10719" xr:uid="{00000000-0005-0000-0000-0000DB290000}"/>
    <cellStyle name="Heading 1 26" xfId="10720" xr:uid="{00000000-0005-0000-0000-0000DC290000}"/>
    <cellStyle name="Heading 1 26 2" xfId="10721" xr:uid="{00000000-0005-0000-0000-0000DD290000}"/>
    <cellStyle name="Heading 1 26 2 2" xfId="10722" xr:uid="{00000000-0005-0000-0000-0000DE290000}"/>
    <cellStyle name="Heading 1 26 3" xfId="10723" xr:uid="{00000000-0005-0000-0000-0000DF290000}"/>
    <cellStyle name="Heading 1 26 4" xfId="10724" xr:uid="{00000000-0005-0000-0000-0000E0290000}"/>
    <cellStyle name="Heading 1 26 5" xfId="10725" xr:uid="{00000000-0005-0000-0000-0000E1290000}"/>
    <cellStyle name="Heading 1 26 6" xfId="10726" xr:uid="{00000000-0005-0000-0000-0000E2290000}"/>
    <cellStyle name="Heading 1 26 7" xfId="10727" xr:uid="{00000000-0005-0000-0000-0000E3290000}"/>
    <cellStyle name="Heading 1 27" xfId="10728" xr:uid="{00000000-0005-0000-0000-0000E4290000}"/>
    <cellStyle name="Heading 1 27 2" xfId="10729" xr:uid="{00000000-0005-0000-0000-0000E5290000}"/>
    <cellStyle name="Heading 1 27 2 2" xfId="10730" xr:uid="{00000000-0005-0000-0000-0000E6290000}"/>
    <cellStyle name="Heading 1 27 3" xfId="10731" xr:uid="{00000000-0005-0000-0000-0000E7290000}"/>
    <cellStyle name="Heading 1 27 4" xfId="10732" xr:uid="{00000000-0005-0000-0000-0000E8290000}"/>
    <cellStyle name="Heading 1 27 5" xfId="10733" xr:uid="{00000000-0005-0000-0000-0000E9290000}"/>
    <cellStyle name="Heading 1 27 6" xfId="10734" xr:uid="{00000000-0005-0000-0000-0000EA290000}"/>
    <cellStyle name="Heading 1 27 7" xfId="10735" xr:uid="{00000000-0005-0000-0000-0000EB290000}"/>
    <cellStyle name="Heading 1 28" xfId="10736" xr:uid="{00000000-0005-0000-0000-0000EC290000}"/>
    <cellStyle name="Heading 1 28 2" xfId="10737" xr:uid="{00000000-0005-0000-0000-0000ED290000}"/>
    <cellStyle name="Heading 1 28 2 2" xfId="10738" xr:uid="{00000000-0005-0000-0000-0000EE290000}"/>
    <cellStyle name="Heading 1 28 3" xfId="10739" xr:uid="{00000000-0005-0000-0000-0000EF290000}"/>
    <cellStyle name="Heading 1 28 4" xfId="10740" xr:uid="{00000000-0005-0000-0000-0000F0290000}"/>
    <cellStyle name="Heading 1 28 5" xfId="10741" xr:uid="{00000000-0005-0000-0000-0000F1290000}"/>
    <cellStyle name="Heading 1 28 6" xfId="10742" xr:uid="{00000000-0005-0000-0000-0000F2290000}"/>
    <cellStyle name="Heading 1 28 7" xfId="10743" xr:uid="{00000000-0005-0000-0000-0000F3290000}"/>
    <cellStyle name="Heading 1 29" xfId="10744" xr:uid="{00000000-0005-0000-0000-0000F4290000}"/>
    <cellStyle name="Heading 1 29 2" xfId="10745" xr:uid="{00000000-0005-0000-0000-0000F5290000}"/>
    <cellStyle name="Heading 1 29 2 2" xfId="10746" xr:uid="{00000000-0005-0000-0000-0000F6290000}"/>
    <cellStyle name="Heading 1 29 3" xfId="10747" xr:uid="{00000000-0005-0000-0000-0000F7290000}"/>
    <cellStyle name="Heading 1 29 4" xfId="10748" xr:uid="{00000000-0005-0000-0000-0000F8290000}"/>
    <cellStyle name="Heading 1 29 5" xfId="10749" xr:uid="{00000000-0005-0000-0000-0000F9290000}"/>
    <cellStyle name="Heading 1 29 6" xfId="10750" xr:uid="{00000000-0005-0000-0000-0000FA290000}"/>
    <cellStyle name="Heading 1 29 7" xfId="10751" xr:uid="{00000000-0005-0000-0000-0000FB290000}"/>
    <cellStyle name="Heading 1 3" xfId="10752" xr:uid="{00000000-0005-0000-0000-0000FC290000}"/>
    <cellStyle name="Heading 1 3 2" xfId="10753" xr:uid="{00000000-0005-0000-0000-0000FD290000}"/>
    <cellStyle name="Heading 1 3 2 2" xfId="10754" xr:uid="{00000000-0005-0000-0000-0000FE290000}"/>
    <cellStyle name="Heading 1 3 3" xfId="10755" xr:uid="{00000000-0005-0000-0000-0000FF290000}"/>
    <cellStyle name="Heading 1 3 4" xfId="10756" xr:uid="{00000000-0005-0000-0000-0000002A0000}"/>
    <cellStyle name="Heading 1 3 5" xfId="10757" xr:uid="{00000000-0005-0000-0000-0000012A0000}"/>
    <cellStyle name="Heading 1 3 6" xfId="10758" xr:uid="{00000000-0005-0000-0000-0000022A0000}"/>
    <cellStyle name="Heading 1 3 7" xfId="10759" xr:uid="{00000000-0005-0000-0000-0000032A0000}"/>
    <cellStyle name="Heading 1 30" xfId="10760" xr:uid="{00000000-0005-0000-0000-0000042A0000}"/>
    <cellStyle name="Heading 1 30 2" xfId="10761" xr:uid="{00000000-0005-0000-0000-0000052A0000}"/>
    <cellStyle name="Heading 1 30 2 2" xfId="10762" xr:uid="{00000000-0005-0000-0000-0000062A0000}"/>
    <cellStyle name="Heading 1 30 3" xfId="10763" xr:uid="{00000000-0005-0000-0000-0000072A0000}"/>
    <cellStyle name="Heading 1 30 4" xfId="10764" xr:uid="{00000000-0005-0000-0000-0000082A0000}"/>
    <cellStyle name="Heading 1 30 5" xfId="10765" xr:uid="{00000000-0005-0000-0000-0000092A0000}"/>
    <cellStyle name="Heading 1 30 6" xfId="10766" xr:uid="{00000000-0005-0000-0000-00000A2A0000}"/>
    <cellStyle name="Heading 1 30 7" xfId="10767" xr:uid="{00000000-0005-0000-0000-00000B2A0000}"/>
    <cellStyle name="Heading 1 31" xfId="10768" xr:uid="{00000000-0005-0000-0000-00000C2A0000}"/>
    <cellStyle name="Heading 1 31 2" xfId="10769" xr:uid="{00000000-0005-0000-0000-00000D2A0000}"/>
    <cellStyle name="Heading 1 31 2 2" xfId="10770" xr:uid="{00000000-0005-0000-0000-00000E2A0000}"/>
    <cellStyle name="Heading 1 31 3" xfId="10771" xr:uid="{00000000-0005-0000-0000-00000F2A0000}"/>
    <cellStyle name="Heading 1 31 4" xfId="10772" xr:uid="{00000000-0005-0000-0000-0000102A0000}"/>
    <cellStyle name="Heading 1 31 5" xfId="10773" xr:uid="{00000000-0005-0000-0000-0000112A0000}"/>
    <cellStyle name="Heading 1 31 6" xfId="10774" xr:uid="{00000000-0005-0000-0000-0000122A0000}"/>
    <cellStyle name="Heading 1 31 7" xfId="10775" xr:uid="{00000000-0005-0000-0000-0000132A0000}"/>
    <cellStyle name="Heading 1 32" xfId="10776" xr:uid="{00000000-0005-0000-0000-0000142A0000}"/>
    <cellStyle name="Heading 1 32 2" xfId="10777" xr:uid="{00000000-0005-0000-0000-0000152A0000}"/>
    <cellStyle name="Heading 1 32 2 2" xfId="10778" xr:uid="{00000000-0005-0000-0000-0000162A0000}"/>
    <cellStyle name="Heading 1 32 3" xfId="10779" xr:uid="{00000000-0005-0000-0000-0000172A0000}"/>
    <cellStyle name="Heading 1 32 4" xfId="10780" xr:uid="{00000000-0005-0000-0000-0000182A0000}"/>
    <cellStyle name="Heading 1 32 5" xfId="10781" xr:uid="{00000000-0005-0000-0000-0000192A0000}"/>
    <cellStyle name="Heading 1 32 6" xfId="10782" xr:uid="{00000000-0005-0000-0000-00001A2A0000}"/>
    <cellStyle name="Heading 1 32 7" xfId="10783" xr:uid="{00000000-0005-0000-0000-00001B2A0000}"/>
    <cellStyle name="Heading 1 33" xfId="10784" xr:uid="{00000000-0005-0000-0000-00001C2A0000}"/>
    <cellStyle name="Heading 1 33 2" xfId="10785" xr:uid="{00000000-0005-0000-0000-00001D2A0000}"/>
    <cellStyle name="Heading 1 33 2 2" xfId="10786" xr:uid="{00000000-0005-0000-0000-00001E2A0000}"/>
    <cellStyle name="Heading 1 33 3" xfId="10787" xr:uid="{00000000-0005-0000-0000-00001F2A0000}"/>
    <cellStyle name="Heading 1 33 4" xfId="10788" xr:uid="{00000000-0005-0000-0000-0000202A0000}"/>
    <cellStyle name="Heading 1 33 5" xfId="10789" xr:uid="{00000000-0005-0000-0000-0000212A0000}"/>
    <cellStyle name="Heading 1 33 6" xfId="10790" xr:uid="{00000000-0005-0000-0000-0000222A0000}"/>
    <cellStyle name="Heading 1 33 7" xfId="10791" xr:uid="{00000000-0005-0000-0000-0000232A0000}"/>
    <cellStyle name="Heading 1 34" xfId="10792" xr:uid="{00000000-0005-0000-0000-0000242A0000}"/>
    <cellStyle name="Heading 1 34 2" xfId="10793" xr:uid="{00000000-0005-0000-0000-0000252A0000}"/>
    <cellStyle name="Heading 1 34 2 2" xfId="10794" xr:uid="{00000000-0005-0000-0000-0000262A0000}"/>
    <cellStyle name="Heading 1 34 3" xfId="10795" xr:uid="{00000000-0005-0000-0000-0000272A0000}"/>
    <cellStyle name="Heading 1 34 4" xfId="10796" xr:uid="{00000000-0005-0000-0000-0000282A0000}"/>
    <cellStyle name="Heading 1 34 5" xfId="10797" xr:uid="{00000000-0005-0000-0000-0000292A0000}"/>
    <cellStyle name="Heading 1 34 6" xfId="10798" xr:uid="{00000000-0005-0000-0000-00002A2A0000}"/>
    <cellStyle name="Heading 1 34 7" xfId="10799" xr:uid="{00000000-0005-0000-0000-00002B2A0000}"/>
    <cellStyle name="Heading 1 35" xfId="10800" xr:uid="{00000000-0005-0000-0000-00002C2A0000}"/>
    <cellStyle name="Heading 1 35 2" xfId="10801" xr:uid="{00000000-0005-0000-0000-00002D2A0000}"/>
    <cellStyle name="Heading 1 35 2 2" xfId="10802" xr:uid="{00000000-0005-0000-0000-00002E2A0000}"/>
    <cellStyle name="Heading 1 35 3" xfId="10803" xr:uid="{00000000-0005-0000-0000-00002F2A0000}"/>
    <cellStyle name="Heading 1 35 4" xfId="10804" xr:uid="{00000000-0005-0000-0000-0000302A0000}"/>
    <cellStyle name="Heading 1 35 5" xfId="10805" xr:uid="{00000000-0005-0000-0000-0000312A0000}"/>
    <cellStyle name="Heading 1 35 6" xfId="10806" xr:uid="{00000000-0005-0000-0000-0000322A0000}"/>
    <cellStyle name="Heading 1 35 7" xfId="10807" xr:uid="{00000000-0005-0000-0000-0000332A0000}"/>
    <cellStyle name="Heading 1 36" xfId="10808" xr:uid="{00000000-0005-0000-0000-0000342A0000}"/>
    <cellStyle name="Heading 1 36 2" xfId="10809" xr:uid="{00000000-0005-0000-0000-0000352A0000}"/>
    <cellStyle name="Heading 1 36 2 2" xfId="10810" xr:uid="{00000000-0005-0000-0000-0000362A0000}"/>
    <cellStyle name="Heading 1 36 3" xfId="10811" xr:uid="{00000000-0005-0000-0000-0000372A0000}"/>
    <cellStyle name="Heading 1 36 4" xfId="10812" xr:uid="{00000000-0005-0000-0000-0000382A0000}"/>
    <cellStyle name="Heading 1 36 5" xfId="10813" xr:uid="{00000000-0005-0000-0000-0000392A0000}"/>
    <cellStyle name="Heading 1 36 6" xfId="10814" xr:uid="{00000000-0005-0000-0000-00003A2A0000}"/>
    <cellStyle name="Heading 1 36 7" xfId="10815" xr:uid="{00000000-0005-0000-0000-00003B2A0000}"/>
    <cellStyle name="Heading 1 37" xfId="10816" xr:uid="{00000000-0005-0000-0000-00003C2A0000}"/>
    <cellStyle name="Heading 1 37 2" xfId="10817" xr:uid="{00000000-0005-0000-0000-00003D2A0000}"/>
    <cellStyle name="Heading 1 37 3" xfId="10818" xr:uid="{00000000-0005-0000-0000-00003E2A0000}"/>
    <cellStyle name="Heading 1 38" xfId="10819" xr:uid="{00000000-0005-0000-0000-00003F2A0000}"/>
    <cellStyle name="Heading 1 39" xfId="10820" xr:uid="{00000000-0005-0000-0000-0000402A0000}"/>
    <cellStyle name="Heading 1 4" xfId="10821" xr:uid="{00000000-0005-0000-0000-0000412A0000}"/>
    <cellStyle name="Heading 1 4 2" xfId="10822" xr:uid="{00000000-0005-0000-0000-0000422A0000}"/>
    <cellStyle name="Heading 1 4 2 2" xfId="10823" xr:uid="{00000000-0005-0000-0000-0000432A0000}"/>
    <cellStyle name="Heading 1 4 3" xfId="10824" xr:uid="{00000000-0005-0000-0000-0000442A0000}"/>
    <cellStyle name="Heading 1 4 4" xfId="10825" xr:uid="{00000000-0005-0000-0000-0000452A0000}"/>
    <cellStyle name="Heading 1 4 5" xfId="10826" xr:uid="{00000000-0005-0000-0000-0000462A0000}"/>
    <cellStyle name="Heading 1 4 6" xfId="10827" xr:uid="{00000000-0005-0000-0000-0000472A0000}"/>
    <cellStyle name="Heading 1 4 7" xfId="10828" xr:uid="{00000000-0005-0000-0000-0000482A0000}"/>
    <cellStyle name="Heading 1 40" xfId="10829" xr:uid="{00000000-0005-0000-0000-0000492A0000}"/>
    <cellStyle name="Heading 1 41" xfId="10830" xr:uid="{00000000-0005-0000-0000-00004A2A0000}"/>
    <cellStyle name="Heading 1 42" xfId="10831" xr:uid="{00000000-0005-0000-0000-00004B2A0000}"/>
    <cellStyle name="Heading 1 43" xfId="10832" xr:uid="{00000000-0005-0000-0000-00004C2A0000}"/>
    <cellStyle name="Heading 1 44" xfId="10833" xr:uid="{00000000-0005-0000-0000-00004D2A0000}"/>
    <cellStyle name="Heading 1 45" xfId="10834" xr:uid="{00000000-0005-0000-0000-00004E2A0000}"/>
    <cellStyle name="Heading 1 46" xfId="10835" xr:uid="{00000000-0005-0000-0000-00004F2A0000}"/>
    <cellStyle name="Heading 1 47" xfId="10836" xr:uid="{00000000-0005-0000-0000-0000502A0000}"/>
    <cellStyle name="Heading 1 48" xfId="10837" xr:uid="{00000000-0005-0000-0000-0000512A0000}"/>
    <cellStyle name="Heading 1 49" xfId="10838" xr:uid="{00000000-0005-0000-0000-0000522A0000}"/>
    <cellStyle name="Heading 1 5" xfId="10839" xr:uid="{00000000-0005-0000-0000-0000532A0000}"/>
    <cellStyle name="Heading 1 5 2" xfId="10840" xr:uid="{00000000-0005-0000-0000-0000542A0000}"/>
    <cellStyle name="Heading 1 5 2 2" xfId="10841" xr:uid="{00000000-0005-0000-0000-0000552A0000}"/>
    <cellStyle name="Heading 1 5 3" xfId="10842" xr:uid="{00000000-0005-0000-0000-0000562A0000}"/>
    <cellStyle name="Heading 1 5 4" xfId="10843" xr:uid="{00000000-0005-0000-0000-0000572A0000}"/>
    <cellStyle name="Heading 1 5 5" xfId="10844" xr:uid="{00000000-0005-0000-0000-0000582A0000}"/>
    <cellStyle name="Heading 1 5 6" xfId="10845" xr:uid="{00000000-0005-0000-0000-0000592A0000}"/>
    <cellStyle name="Heading 1 5 7" xfId="10846" xr:uid="{00000000-0005-0000-0000-00005A2A0000}"/>
    <cellStyle name="Heading 1 50" xfId="10847" xr:uid="{00000000-0005-0000-0000-00005B2A0000}"/>
    <cellStyle name="Heading 1 51" xfId="10848" xr:uid="{00000000-0005-0000-0000-00005C2A0000}"/>
    <cellStyle name="Heading 1 52" xfId="10849" xr:uid="{00000000-0005-0000-0000-00005D2A0000}"/>
    <cellStyle name="Heading 1 53" xfId="10850" xr:uid="{00000000-0005-0000-0000-00005E2A0000}"/>
    <cellStyle name="Heading 1 54" xfId="10851" xr:uid="{00000000-0005-0000-0000-00005F2A0000}"/>
    <cellStyle name="Heading 1 55" xfId="10852" xr:uid="{00000000-0005-0000-0000-0000602A0000}"/>
    <cellStyle name="Heading 1 56" xfId="10853" xr:uid="{00000000-0005-0000-0000-0000612A0000}"/>
    <cellStyle name="Heading 1 57" xfId="10854" xr:uid="{00000000-0005-0000-0000-0000622A0000}"/>
    <cellStyle name="Heading 1 58" xfId="10855" xr:uid="{00000000-0005-0000-0000-0000632A0000}"/>
    <cellStyle name="Heading 1 59" xfId="10856" xr:uid="{00000000-0005-0000-0000-0000642A0000}"/>
    <cellStyle name="Heading 1 6" xfId="10857" xr:uid="{00000000-0005-0000-0000-0000652A0000}"/>
    <cellStyle name="Heading 1 6 2" xfId="10858" xr:uid="{00000000-0005-0000-0000-0000662A0000}"/>
    <cellStyle name="Heading 1 6 2 2" xfId="10859" xr:uid="{00000000-0005-0000-0000-0000672A0000}"/>
    <cellStyle name="Heading 1 6 3" xfId="10860" xr:uid="{00000000-0005-0000-0000-0000682A0000}"/>
    <cellStyle name="Heading 1 6 4" xfId="10861" xr:uid="{00000000-0005-0000-0000-0000692A0000}"/>
    <cellStyle name="Heading 1 6 5" xfId="10862" xr:uid="{00000000-0005-0000-0000-00006A2A0000}"/>
    <cellStyle name="Heading 1 6 6" xfId="10863" xr:uid="{00000000-0005-0000-0000-00006B2A0000}"/>
    <cellStyle name="Heading 1 6 7" xfId="10864" xr:uid="{00000000-0005-0000-0000-00006C2A0000}"/>
    <cellStyle name="Heading 1 60" xfId="10865" xr:uid="{00000000-0005-0000-0000-00006D2A0000}"/>
    <cellStyle name="Heading 1 7" xfId="10866" xr:uid="{00000000-0005-0000-0000-00006E2A0000}"/>
    <cellStyle name="Heading 1 7 2" xfId="10867" xr:uid="{00000000-0005-0000-0000-00006F2A0000}"/>
    <cellStyle name="Heading 1 7 2 2" xfId="10868" xr:uid="{00000000-0005-0000-0000-0000702A0000}"/>
    <cellStyle name="Heading 1 7 3" xfId="10869" xr:uid="{00000000-0005-0000-0000-0000712A0000}"/>
    <cellStyle name="Heading 1 7 4" xfId="10870" xr:uid="{00000000-0005-0000-0000-0000722A0000}"/>
    <cellStyle name="Heading 1 7 5" xfId="10871" xr:uid="{00000000-0005-0000-0000-0000732A0000}"/>
    <cellStyle name="Heading 1 7 6" xfId="10872" xr:uid="{00000000-0005-0000-0000-0000742A0000}"/>
    <cellStyle name="Heading 1 7 7" xfId="10873" xr:uid="{00000000-0005-0000-0000-0000752A0000}"/>
    <cellStyle name="Heading 1 8" xfId="10874" xr:uid="{00000000-0005-0000-0000-0000762A0000}"/>
    <cellStyle name="Heading 1 8 2" xfId="10875" xr:uid="{00000000-0005-0000-0000-0000772A0000}"/>
    <cellStyle name="Heading 1 8 2 2" xfId="10876" xr:uid="{00000000-0005-0000-0000-0000782A0000}"/>
    <cellStyle name="Heading 1 8 3" xfId="10877" xr:uid="{00000000-0005-0000-0000-0000792A0000}"/>
    <cellStyle name="Heading 1 8 4" xfId="10878" xr:uid="{00000000-0005-0000-0000-00007A2A0000}"/>
    <cellStyle name="Heading 1 8 5" xfId="10879" xr:uid="{00000000-0005-0000-0000-00007B2A0000}"/>
    <cellStyle name="Heading 1 8 6" xfId="10880" xr:uid="{00000000-0005-0000-0000-00007C2A0000}"/>
    <cellStyle name="Heading 1 8 7" xfId="10881" xr:uid="{00000000-0005-0000-0000-00007D2A0000}"/>
    <cellStyle name="Heading 1 9" xfId="10882" xr:uid="{00000000-0005-0000-0000-00007E2A0000}"/>
    <cellStyle name="Heading 1 9 2" xfId="10883" xr:uid="{00000000-0005-0000-0000-00007F2A0000}"/>
    <cellStyle name="Heading 1 9 2 2" xfId="10884" xr:uid="{00000000-0005-0000-0000-0000802A0000}"/>
    <cellStyle name="Heading 1 9 3" xfId="10885" xr:uid="{00000000-0005-0000-0000-0000812A0000}"/>
    <cellStyle name="Heading 1 9 4" xfId="10886" xr:uid="{00000000-0005-0000-0000-0000822A0000}"/>
    <cellStyle name="Heading 1 9 5" xfId="10887" xr:uid="{00000000-0005-0000-0000-0000832A0000}"/>
    <cellStyle name="Heading 1 9 6" xfId="10888" xr:uid="{00000000-0005-0000-0000-0000842A0000}"/>
    <cellStyle name="Heading 1 9 7" xfId="10889" xr:uid="{00000000-0005-0000-0000-0000852A0000}"/>
    <cellStyle name="Heading 11 Bold" xfId="10890" xr:uid="{00000000-0005-0000-0000-0000862A0000}"/>
    <cellStyle name="Heading 11 Bold 2" xfId="10891" xr:uid="{00000000-0005-0000-0000-0000872A0000}"/>
    <cellStyle name="Heading 11 Bold 2 2" xfId="10892" xr:uid="{00000000-0005-0000-0000-0000882A0000}"/>
    <cellStyle name="Heading 11 Bold 3" xfId="10893" xr:uid="{00000000-0005-0000-0000-0000892A0000}"/>
    <cellStyle name="Heading 11 Bold 4" xfId="10894" xr:uid="{00000000-0005-0000-0000-00008A2A0000}"/>
    <cellStyle name="Heading 11 Bold 5" xfId="10895" xr:uid="{00000000-0005-0000-0000-00008B2A0000}"/>
    <cellStyle name="Heading 11 Bold 6" xfId="10896" xr:uid="{00000000-0005-0000-0000-00008C2A0000}"/>
    <cellStyle name="Heading 11 Bold 7" xfId="10897" xr:uid="{00000000-0005-0000-0000-00008D2A0000}"/>
    <cellStyle name="Heading 11 Bold 8" xfId="10898" xr:uid="{00000000-0005-0000-0000-00008E2A0000}"/>
    <cellStyle name="Heading 11 Bold 9" xfId="10899" xr:uid="{00000000-0005-0000-0000-00008F2A0000}"/>
    <cellStyle name="Heading 2 10" xfId="10900" xr:uid="{00000000-0005-0000-0000-0000902A0000}"/>
    <cellStyle name="Heading 2 10 2" xfId="10901" xr:uid="{00000000-0005-0000-0000-0000912A0000}"/>
    <cellStyle name="Heading 2 10 2 2" xfId="10902" xr:uid="{00000000-0005-0000-0000-0000922A0000}"/>
    <cellStyle name="Heading 2 10 3" xfId="10903" xr:uid="{00000000-0005-0000-0000-0000932A0000}"/>
    <cellStyle name="Heading 2 10 4" xfId="10904" xr:uid="{00000000-0005-0000-0000-0000942A0000}"/>
    <cellStyle name="Heading 2 10 5" xfId="10905" xr:uid="{00000000-0005-0000-0000-0000952A0000}"/>
    <cellStyle name="Heading 2 10 6" xfId="10906" xr:uid="{00000000-0005-0000-0000-0000962A0000}"/>
    <cellStyle name="Heading 2 10 7" xfId="10907" xr:uid="{00000000-0005-0000-0000-0000972A0000}"/>
    <cellStyle name="Heading 2 11" xfId="10908" xr:uid="{00000000-0005-0000-0000-0000982A0000}"/>
    <cellStyle name="Heading 2 11 2" xfId="10909" xr:uid="{00000000-0005-0000-0000-0000992A0000}"/>
    <cellStyle name="Heading 2 11 2 2" xfId="10910" xr:uid="{00000000-0005-0000-0000-00009A2A0000}"/>
    <cellStyle name="Heading 2 11 3" xfId="10911" xr:uid="{00000000-0005-0000-0000-00009B2A0000}"/>
    <cellStyle name="Heading 2 11 4" xfId="10912" xr:uid="{00000000-0005-0000-0000-00009C2A0000}"/>
    <cellStyle name="Heading 2 11 5" xfId="10913" xr:uid="{00000000-0005-0000-0000-00009D2A0000}"/>
    <cellStyle name="Heading 2 11 6" xfId="10914" xr:uid="{00000000-0005-0000-0000-00009E2A0000}"/>
    <cellStyle name="Heading 2 11 7" xfId="10915" xr:uid="{00000000-0005-0000-0000-00009F2A0000}"/>
    <cellStyle name="Heading 2 12" xfId="10916" xr:uid="{00000000-0005-0000-0000-0000A02A0000}"/>
    <cellStyle name="Heading 2 12 2" xfId="10917" xr:uid="{00000000-0005-0000-0000-0000A12A0000}"/>
    <cellStyle name="Heading 2 12 2 2" xfId="10918" xr:uid="{00000000-0005-0000-0000-0000A22A0000}"/>
    <cellStyle name="Heading 2 12 3" xfId="10919" xr:uid="{00000000-0005-0000-0000-0000A32A0000}"/>
    <cellStyle name="Heading 2 12 4" xfId="10920" xr:uid="{00000000-0005-0000-0000-0000A42A0000}"/>
    <cellStyle name="Heading 2 12 5" xfId="10921" xr:uid="{00000000-0005-0000-0000-0000A52A0000}"/>
    <cellStyle name="Heading 2 12 6" xfId="10922" xr:uid="{00000000-0005-0000-0000-0000A62A0000}"/>
    <cellStyle name="Heading 2 12 7" xfId="10923" xr:uid="{00000000-0005-0000-0000-0000A72A0000}"/>
    <cellStyle name="Heading 2 13" xfId="10924" xr:uid="{00000000-0005-0000-0000-0000A82A0000}"/>
    <cellStyle name="Heading 2 13 2" xfId="10925" xr:uid="{00000000-0005-0000-0000-0000A92A0000}"/>
    <cellStyle name="Heading 2 13 2 2" xfId="10926" xr:uid="{00000000-0005-0000-0000-0000AA2A0000}"/>
    <cellStyle name="Heading 2 13 3" xfId="10927" xr:uid="{00000000-0005-0000-0000-0000AB2A0000}"/>
    <cellStyle name="Heading 2 13 4" xfId="10928" xr:uid="{00000000-0005-0000-0000-0000AC2A0000}"/>
    <cellStyle name="Heading 2 13 5" xfId="10929" xr:uid="{00000000-0005-0000-0000-0000AD2A0000}"/>
    <cellStyle name="Heading 2 13 6" xfId="10930" xr:uid="{00000000-0005-0000-0000-0000AE2A0000}"/>
    <cellStyle name="Heading 2 13 7" xfId="10931" xr:uid="{00000000-0005-0000-0000-0000AF2A0000}"/>
    <cellStyle name="Heading 2 14" xfId="10932" xr:uid="{00000000-0005-0000-0000-0000B02A0000}"/>
    <cellStyle name="Heading 2 14 2" xfId="10933" xr:uid="{00000000-0005-0000-0000-0000B12A0000}"/>
    <cellStyle name="Heading 2 14 2 2" xfId="10934" xr:uid="{00000000-0005-0000-0000-0000B22A0000}"/>
    <cellStyle name="Heading 2 14 3" xfId="10935" xr:uid="{00000000-0005-0000-0000-0000B32A0000}"/>
    <cellStyle name="Heading 2 14 4" xfId="10936" xr:uid="{00000000-0005-0000-0000-0000B42A0000}"/>
    <cellStyle name="Heading 2 14 5" xfId="10937" xr:uid="{00000000-0005-0000-0000-0000B52A0000}"/>
    <cellStyle name="Heading 2 14 6" xfId="10938" xr:uid="{00000000-0005-0000-0000-0000B62A0000}"/>
    <cellStyle name="Heading 2 14 7" xfId="10939" xr:uid="{00000000-0005-0000-0000-0000B72A0000}"/>
    <cellStyle name="Heading 2 15" xfId="10940" xr:uid="{00000000-0005-0000-0000-0000B82A0000}"/>
    <cellStyle name="Heading 2 15 2" xfId="10941" xr:uid="{00000000-0005-0000-0000-0000B92A0000}"/>
    <cellStyle name="Heading 2 15 2 2" xfId="10942" xr:uid="{00000000-0005-0000-0000-0000BA2A0000}"/>
    <cellStyle name="Heading 2 15 3" xfId="10943" xr:uid="{00000000-0005-0000-0000-0000BB2A0000}"/>
    <cellStyle name="Heading 2 15 4" xfId="10944" xr:uid="{00000000-0005-0000-0000-0000BC2A0000}"/>
    <cellStyle name="Heading 2 15 5" xfId="10945" xr:uid="{00000000-0005-0000-0000-0000BD2A0000}"/>
    <cellStyle name="Heading 2 15 6" xfId="10946" xr:uid="{00000000-0005-0000-0000-0000BE2A0000}"/>
    <cellStyle name="Heading 2 15 7" xfId="10947" xr:uid="{00000000-0005-0000-0000-0000BF2A0000}"/>
    <cellStyle name="Heading 2 16" xfId="10948" xr:uid="{00000000-0005-0000-0000-0000C02A0000}"/>
    <cellStyle name="Heading 2 16 2" xfId="10949" xr:uid="{00000000-0005-0000-0000-0000C12A0000}"/>
    <cellStyle name="Heading 2 16 2 2" xfId="10950" xr:uid="{00000000-0005-0000-0000-0000C22A0000}"/>
    <cellStyle name="Heading 2 16 3" xfId="10951" xr:uid="{00000000-0005-0000-0000-0000C32A0000}"/>
    <cellStyle name="Heading 2 16 4" xfId="10952" xr:uid="{00000000-0005-0000-0000-0000C42A0000}"/>
    <cellStyle name="Heading 2 16 5" xfId="10953" xr:uid="{00000000-0005-0000-0000-0000C52A0000}"/>
    <cellStyle name="Heading 2 16 6" xfId="10954" xr:uid="{00000000-0005-0000-0000-0000C62A0000}"/>
    <cellStyle name="Heading 2 16 7" xfId="10955" xr:uid="{00000000-0005-0000-0000-0000C72A0000}"/>
    <cellStyle name="Heading 2 17" xfId="10956" xr:uid="{00000000-0005-0000-0000-0000C82A0000}"/>
    <cellStyle name="Heading 2 17 2" xfId="10957" xr:uid="{00000000-0005-0000-0000-0000C92A0000}"/>
    <cellStyle name="Heading 2 17 2 2" xfId="10958" xr:uid="{00000000-0005-0000-0000-0000CA2A0000}"/>
    <cellStyle name="Heading 2 17 3" xfId="10959" xr:uid="{00000000-0005-0000-0000-0000CB2A0000}"/>
    <cellStyle name="Heading 2 17 4" xfId="10960" xr:uid="{00000000-0005-0000-0000-0000CC2A0000}"/>
    <cellStyle name="Heading 2 17 5" xfId="10961" xr:uid="{00000000-0005-0000-0000-0000CD2A0000}"/>
    <cellStyle name="Heading 2 17 6" xfId="10962" xr:uid="{00000000-0005-0000-0000-0000CE2A0000}"/>
    <cellStyle name="Heading 2 17 7" xfId="10963" xr:uid="{00000000-0005-0000-0000-0000CF2A0000}"/>
    <cellStyle name="Heading 2 18" xfId="10964" xr:uid="{00000000-0005-0000-0000-0000D02A0000}"/>
    <cellStyle name="Heading 2 18 2" xfId="10965" xr:uid="{00000000-0005-0000-0000-0000D12A0000}"/>
    <cellStyle name="Heading 2 18 2 2" xfId="10966" xr:uid="{00000000-0005-0000-0000-0000D22A0000}"/>
    <cellStyle name="Heading 2 18 3" xfId="10967" xr:uid="{00000000-0005-0000-0000-0000D32A0000}"/>
    <cellStyle name="Heading 2 18 4" xfId="10968" xr:uid="{00000000-0005-0000-0000-0000D42A0000}"/>
    <cellStyle name="Heading 2 18 5" xfId="10969" xr:uid="{00000000-0005-0000-0000-0000D52A0000}"/>
    <cellStyle name="Heading 2 18 6" xfId="10970" xr:uid="{00000000-0005-0000-0000-0000D62A0000}"/>
    <cellStyle name="Heading 2 18 7" xfId="10971" xr:uid="{00000000-0005-0000-0000-0000D72A0000}"/>
    <cellStyle name="Heading 2 19" xfId="10972" xr:uid="{00000000-0005-0000-0000-0000D82A0000}"/>
    <cellStyle name="Heading 2 19 2" xfId="10973" xr:uid="{00000000-0005-0000-0000-0000D92A0000}"/>
    <cellStyle name="Heading 2 19 2 2" xfId="10974" xr:uid="{00000000-0005-0000-0000-0000DA2A0000}"/>
    <cellStyle name="Heading 2 19 3" xfId="10975" xr:uid="{00000000-0005-0000-0000-0000DB2A0000}"/>
    <cellStyle name="Heading 2 19 4" xfId="10976" xr:uid="{00000000-0005-0000-0000-0000DC2A0000}"/>
    <cellStyle name="Heading 2 19 5" xfId="10977" xr:uid="{00000000-0005-0000-0000-0000DD2A0000}"/>
    <cellStyle name="Heading 2 19 6" xfId="10978" xr:uid="{00000000-0005-0000-0000-0000DE2A0000}"/>
    <cellStyle name="Heading 2 19 7" xfId="10979" xr:uid="{00000000-0005-0000-0000-0000DF2A0000}"/>
    <cellStyle name="Heading 2 2" xfId="10980" xr:uid="{00000000-0005-0000-0000-0000E02A0000}"/>
    <cellStyle name="Heading 2 2 2" xfId="10981" xr:uid="{00000000-0005-0000-0000-0000E12A0000}"/>
    <cellStyle name="Heading 2 2 2 2" xfId="10982" xr:uid="{00000000-0005-0000-0000-0000E22A0000}"/>
    <cellStyle name="Heading 2 2 3" xfId="10983" xr:uid="{00000000-0005-0000-0000-0000E32A0000}"/>
    <cellStyle name="Heading 2 2 4" xfId="10984" xr:uid="{00000000-0005-0000-0000-0000E42A0000}"/>
    <cellStyle name="Heading 2 2 5" xfId="10985" xr:uid="{00000000-0005-0000-0000-0000E52A0000}"/>
    <cellStyle name="Heading 2 2 6" xfId="10986" xr:uid="{00000000-0005-0000-0000-0000E62A0000}"/>
    <cellStyle name="Heading 2 2 7" xfId="10987" xr:uid="{00000000-0005-0000-0000-0000E72A0000}"/>
    <cellStyle name="Heading 2 20" xfId="10988" xr:uid="{00000000-0005-0000-0000-0000E82A0000}"/>
    <cellStyle name="Heading 2 20 2" xfId="10989" xr:uid="{00000000-0005-0000-0000-0000E92A0000}"/>
    <cellStyle name="Heading 2 20 2 2" xfId="10990" xr:uid="{00000000-0005-0000-0000-0000EA2A0000}"/>
    <cellStyle name="Heading 2 20 3" xfId="10991" xr:uid="{00000000-0005-0000-0000-0000EB2A0000}"/>
    <cellStyle name="Heading 2 20 4" xfId="10992" xr:uid="{00000000-0005-0000-0000-0000EC2A0000}"/>
    <cellStyle name="Heading 2 20 5" xfId="10993" xr:uid="{00000000-0005-0000-0000-0000ED2A0000}"/>
    <cellStyle name="Heading 2 20 6" xfId="10994" xr:uid="{00000000-0005-0000-0000-0000EE2A0000}"/>
    <cellStyle name="Heading 2 20 7" xfId="10995" xr:uid="{00000000-0005-0000-0000-0000EF2A0000}"/>
    <cellStyle name="Heading 2 21" xfId="10996" xr:uid="{00000000-0005-0000-0000-0000F02A0000}"/>
    <cellStyle name="Heading 2 21 2" xfId="10997" xr:uid="{00000000-0005-0000-0000-0000F12A0000}"/>
    <cellStyle name="Heading 2 21 2 2" xfId="10998" xr:uid="{00000000-0005-0000-0000-0000F22A0000}"/>
    <cellStyle name="Heading 2 21 3" xfId="10999" xr:uid="{00000000-0005-0000-0000-0000F32A0000}"/>
    <cellStyle name="Heading 2 21 4" xfId="11000" xr:uid="{00000000-0005-0000-0000-0000F42A0000}"/>
    <cellStyle name="Heading 2 21 5" xfId="11001" xr:uid="{00000000-0005-0000-0000-0000F52A0000}"/>
    <cellStyle name="Heading 2 21 6" xfId="11002" xr:uid="{00000000-0005-0000-0000-0000F62A0000}"/>
    <cellStyle name="Heading 2 21 7" xfId="11003" xr:uid="{00000000-0005-0000-0000-0000F72A0000}"/>
    <cellStyle name="Heading 2 22" xfId="11004" xr:uid="{00000000-0005-0000-0000-0000F82A0000}"/>
    <cellStyle name="Heading 2 22 2" xfId="11005" xr:uid="{00000000-0005-0000-0000-0000F92A0000}"/>
    <cellStyle name="Heading 2 22 2 2" xfId="11006" xr:uid="{00000000-0005-0000-0000-0000FA2A0000}"/>
    <cellStyle name="Heading 2 22 3" xfId="11007" xr:uid="{00000000-0005-0000-0000-0000FB2A0000}"/>
    <cellStyle name="Heading 2 22 4" xfId="11008" xr:uid="{00000000-0005-0000-0000-0000FC2A0000}"/>
    <cellStyle name="Heading 2 22 5" xfId="11009" xr:uid="{00000000-0005-0000-0000-0000FD2A0000}"/>
    <cellStyle name="Heading 2 22 6" xfId="11010" xr:uid="{00000000-0005-0000-0000-0000FE2A0000}"/>
    <cellStyle name="Heading 2 22 7" xfId="11011" xr:uid="{00000000-0005-0000-0000-0000FF2A0000}"/>
    <cellStyle name="Heading 2 23" xfId="11012" xr:uid="{00000000-0005-0000-0000-0000002B0000}"/>
    <cellStyle name="Heading 2 23 2" xfId="11013" xr:uid="{00000000-0005-0000-0000-0000012B0000}"/>
    <cellStyle name="Heading 2 23 2 2" xfId="11014" xr:uid="{00000000-0005-0000-0000-0000022B0000}"/>
    <cellStyle name="Heading 2 23 3" xfId="11015" xr:uid="{00000000-0005-0000-0000-0000032B0000}"/>
    <cellStyle name="Heading 2 23 4" xfId="11016" xr:uid="{00000000-0005-0000-0000-0000042B0000}"/>
    <cellStyle name="Heading 2 23 5" xfId="11017" xr:uid="{00000000-0005-0000-0000-0000052B0000}"/>
    <cellStyle name="Heading 2 23 6" xfId="11018" xr:uid="{00000000-0005-0000-0000-0000062B0000}"/>
    <cellStyle name="Heading 2 23 7" xfId="11019" xr:uid="{00000000-0005-0000-0000-0000072B0000}"/>
    <cellStyle name="Heading 2 24" xfId="11020" xr:uid="{00000000-0005-0000-0000-0000082B0000}"/>
    <cellStyle name="Heading 2 24 2" xfId="11021" xr:uid="{00000000-0005-0000-0000-0000092B0000}"/>
    <cellStyle name="Heading 2 24 2 2" xfId="11022" xr:uid="{00000000-0005-0000-0000-00000A2B0000}"/>
    <cellStyle name="Heading 2 24 3" xfId="11023" xr:uid="{00000000-0005-0000-0000-00000B2B0000}"/>
    <cellStyle name="Heading 2 24 4" xfId="11024" xr:uid="{00000000-0005-0000-0000-00000C2B0000}"/>
    <cellStyle name="Heading 2 24 5" xfId="11025" xr:uid="{00000000-0005-0000-0000-00000D2B0000}"/>
    <cellStyle name="Heading 2 24 6" xfId="11026" xr:uid="{00000000-0005-0000-0000-00000E2B0000}"/>
    <cellStyle name="Heading 2 24 7" xfId="11027" xr:uid="{00000000-0005-0000-0000-00000F2B0000}"/>
    <cellStyle name="Heading 2 25" xfId="11028" xr:uid="{00000000-0005-0000-0000-0000102B0000}"/>
    <cellStyle name="Heading 2 25 2" xfId="11029" xr:uid="{00000000-0005-0000-0000-0000112B0000}"/>
    <cellStyle name="Heading 2 25 2 2" xfId="11030" xr:uid="{00000000-0005-0000-0000-0000122B0000}"/>
    <cellStyle name="Heading 2 25 3" xfId="11031" xr:uid="{00000000-0005-0000-0000-0000132B0000}"/>
    <cellStyle name="Heading 2 25 4" xfId="11032" xr:uid="{00000000-0005-0000-0000-0000142B0000}"/>
    <cellStyle name="Heading 2 25 5" xfId="11033" xr:uid="{00000000-0005-0000-0000-0000152B0000}"/>
    <cellStyle name="Heading 2 25 6" xfId="11034" xr:uid="{00000000-0005-0000-0000-0000162B0000}"/>
    <cellStyle name="Heading 2 25 7" xfId="11035" xr:uid="{00000000-0005-0000-0000-0000172B0000}"/>
    <cellStyle name="Heading 2 26" xfId="11036" xr:uid="{00000000-0005-0000-0000-0000182B0000}"/>
    <cellStyle name="Heading 2 26 2" xfId="11037" xr:uid="{00000000-0005-0000-0000-0000192B0000}"/>
    <cellStyle name="Heading 2 26 2 2" xfId="11038" xr:uid="{00000000-0005-0000-0000-00001A2B0000}"/>
    <cellStyle name="Heading 2 26 3" xfId="11039" xr:uid="{00000000-0005-0000-0000-00001B2B0000}"/>
    <cellStyle name="Heading 2 26 4" xfId="11040" xr:uid="{00000000-0005-0000-0000-00001C2B0000}"/>
    <cellStyle name="Heading 2 26 5" xfId="11041" xr:uid="{00000000-0005-0000-0000-00001D2B0000}"/>
    <cellStyle name="Heading 2 26 6" xfId="11042" xr:uid="{00000000-0005-0000-0000-00001E2B0000}"/>
    <cellStyle name="Heading 2 26 7" xfId="11043" xr:uid="{00000000-0005-0000-0000-00001F2B0000}"/>
    <cellStyle name="Heading 2 27" xfId="11044" xr:uid="{00000000-0005-0000-0000-0000202B0000}"/>
    <cellStyle name="Heading 2 27 2" xfId="11045" xr:uid="{00000000-0005-0000-0000-0000212B0000}"/>
    <cellStyle name="Heading 2 27 2 2" xfId="11046" xr:uid="{00000000-0005-0000-0000-0000222B0000}"/>
    <cellStyle name="Heading 2 27 3" xfId="11047" xr:uid="{00000000-0005-0000-0000-0000232B0000}"/>
    <cellStyle name="Heading 2 27 4" xfId="11048" xr:uid="{00000000-0005-0000-0000-0000242B0000}"/>
    <cellStyle name="Heading 2 27 5" xfId="11049" xr:uid="{00000000-0005-0000-0000-0000252B0000}"/>
    <cellStyle name="Heading 2 27 6" xfId="11050" xr:uid="{00000000-0005-0000-0000-0000262B0000}"/>
    <cellStyle name="Heading 2 27 7" xfId="11051" xr:uid="{00000000-0005-0000-0000-0000272B0000}"/>
    <cellStyle name="Heading 2 28" xfId="11052" xr:uid="{00000000-0005-0000-0000-0000282B0000}"/>
    <cellStyle name="Heading 2 28 2" xfId="11053" xr:uid="{00000000-0005-0000-0000-0000292B0000}"/>
    <cellStyle name="Heading 2 28 2 2" xfId="11054" xr:uid="{00000000-0005-0000-0000-00002A2B0000}"/>
    <cellStyle name="Heading 2 28 3" xfId="11055" xr:uid="{00000000-0005-0000-0000-00002B2B0000}"/>
    <cellStyle name="Heading 2 28 4" xfId="11056" xr:uid="{00000000-0005-0000-0000-00002C2B0000}"/>
    <cellStyle name="Heading 2 28 5" xfId="11057" xr:uid="{00000000-0005-0000-0000-00002D2B0000}"/>
    <cellStyle name="Heading 2 28 6" xfId="11058" xr:uid="{00000000-0005-0000-0000-00002E2B0000}"/>
    <cellStyle name="Heading 2 28 7" xfId="11059" xr:uid="{00000000-0005-0000-0000-00002F2B0000}"/>
    <cellStyle name="Heading 2 29" xfId="11060" xr:uid="{00000000-0005-0000-0000-0000302B0000}"/>
    <cellStyle name="Heading 2 29 2" xfId="11061" xr:uid="{00000000-0005-0000-0000-0000312B0000}"/>
    <cellStyle name="Heading 2 29 2 2" xfId="11062" xr:uid="{00000000-0005-0000-0000-0000322B0000}"/>
    <cellStyle name="Heading 2 29 3" xfId="11063" xr:uid="{00000000-0005-0000-0000-0000332B0000}"/>
    <cellStyle name="Heading 2 29 4" xfId="11064" xr:uid="{00000000-0005-0000-0000-0000342B0000}"/>
    <cellStyle name="Heading 2 29 5" xfId="11065" xr:uid="{00000000-0005-0000-0000-0000352B0000}"/>
    <cellStyle name="Heading 2 29 6" xfId="11066" xr:uid="{00000000-0005-0000-0000-0000362B0000}"/>
    <cellStyle name="Heading 2 29 7" xfId="11067" xr:uid="{00000000-0005-0000-0000-0000372B0000}"/>
    <cellStyle name="Heading 2 3" xfId="11068" xr:uid="{00000000-0005-0000-0000-0000382B0000}"/>
    <cellStyle name="Heading 2 3 2" xfId="11069" xr:uid="{00000000-0005-0000-0000-0000392B0000}"/>
    <cellStyle name="Heading 2 3 2 2" xfId="11070" xr:uid="{00000000-0005-0000-0000-00003A2B0000}"/>
    <cellStyle name="Heading 2 3 3" xfId="11071" xr:uid="{00000000-0005-0000-0000-00003B2B0000}"/>
    <cellStyle name="Heading 2 3 4" xfId="11072" xr:uid="{00000000-0005-0000-0000-00003C2B0000}"/>
    <cellStyle name="Heading 2 3 5" xfId="11073" xr:uid="{00000000-0005-0000-0000-00003D2B0000}"/>
    <cellStyle name="Heading 2 3 6" xfId="11074" xr:uid="{00000000-0005-0000-0000-00003E2B0000}"/>
    <cellStyle name="Heading 2 3 7" xfId="11075" xr:uid="{00000000-0005-0000-0000-00003F2B0000}"/>
    <cellStyle name="Heading 2 30" xfId="11076" xr:uid="{00000000-0005-0000-0000-0000402B0000}"/>
    <cellStyle name="Heading 2 30 2" xfId="11077" xr:uid="{00000000-0005-0000-0000-0000412B0000}"/>
    <cellStyle name="Heading 2 30 2 2" xfId="11078" xr:uid="{00000000-0005-0000-0000-0000422B0000}"/>
    <cellStyle name="Heading 2 30 3" xfId="11079" xr:uid="{00000000-0005-0000-0000-0000432B0000}"/>
    <cellStyle name="Heading 2 30 4" xfId="11080" xr:uid="{00000000-0005-0000-0000-0000442B0000}"/>
    <cellStyle name="Heading 2 30 5" xfId="11081" xr:uid="{00000000-0005-0000-0000-0000452B0000}"/>
    <cellStyle name="Heading 2 30 6" xfId="11082" xr:uid="{00000000-0005-0000-0000-0000462B0000}"/>
    <cellStyle name="Heading 2 30 7" xfId="11083" xr:uid="{00000000-0005-0000-0000-0000472B0000}"/>
    <cellStyle name="Heading 2 31" xfId="11084" xr:uid="{00000000-0005-0000-0000-0000482B0000}"/>
    <cellStyle name="Heading 2 31 2" xfId="11085" xr:uid="{00000000-0005-0000-0000-0000492B0000}"/>
    <cellStyle name="Heading 2 31 2 2" xfId="11086" xr:uid="{00000000-0005-0000-0000-00004A2B0000}"/>
    <cellStyle name="Heading 2 31 3" xfId="11087" xr:uid="{00000000-0005-0000-0000-00004B2B0000}"/>
    <cellStyle name="Heading 2 31 4" xfId="11088" xr:uid="{00000000-0005-0000-0000-00004C2B0000}"/>
    <cellStyle name="Heading 2 31 5" xfId="11089" xr:uid="{00000000-0005-0000-0000-00004D2B0000}"/>
    <cellStyle name="Heading 2 31 6" xfId="11090" xr:uid="{00000000-0005-0000-0000-00004E2B0000}"/>
    <cellStyle name="Heading 2 31 7" xfId="11091" xr:uid="{00000000-0005-0000-0000-00004F2B0000}"/>
    <cellStyle name="Heading 2 32" xfId="11092" xr:uid="{00000000-0005-0000-0000-0000502B0000}"/>
    <cellStyle name="Heading 2 32 2" xfId="11093" xr:uid="{00000000-0005-0000-0000-0000512B0000}"/>
    <cellStyle name="Heading 2 32 2 2" xfId="11094" xr:uid="{00000000-0005-0000-0000-0000522B0000}"/>
    <cellStyle name="Heading 2 32 3" xfId="11095" xr:uid="{00000000-0005-0000-0000-0000532B0000}"/>
    <cellStyle name="Heading 2 32 4" xfId="11096" xr:uid="{00000000-0005-0000-0000-0000542B0000}"/>
    <cellStyle name="Heading 2 32 5" xfId="11097" xr:uid="{00000000-0005-0000-0000-0000552B0000}"/>
    <cellStyle name="Heading 2 32 6" xfId="11098" xr:uid="{00000000-0005-0000-0000-0000562B0000}"/>
    <cellStyle name="Heading 2 32 7" xfId="11099" xr:uid="{00000000-0005-0000-0000-0000572B0000}"/>
    <cellStyle name="Heading 2 33" xfId="11100" xr:uid="{00000000-0005-0000-0000-0000582B0000}"/>
    <cellStyle name="Heading 2 33 2" xfId="11101" xr:uid="{00000000-0005-0000-0000-0000592B0000}"/>
    <cellStyle name="Heading 2 33 2 2" xfId="11102" xr:uid="{00000000-0005-0000-0000-00005A2B0000}"/>
    <cellStyle name="Heading 2 33 3" xfId="11103" xr:uid="{00000000-0005-0000-0000-00005B2B0000}"/>
    <cellStyle name="Heading 2 33 4" xfId="11104" xr:uid="{00000000-0005-0000-0000-00005C2B0000}"/>
    <cellStyle name="Heading 2 33 5" xfId="11105" xr:uid="{00000000-0005-0000-0000-00005D2B0000}"/>
    <cellStyle name="Heading 2 33 6" xfId="11106" xr:uid="{00000000-0005-0000-0000-00005E2B0000}"/>
    <cellStyle name="Heading 2 33 7" xfId="11107" xr:uid="{00000000-0005-0000-0000-00005F2B0000}"/>
    <cellStyle name="Heading 2 34" xfId="11108" xr:uid="{00000000-0005-0000-0000-0000602B0000}"/>
    <cellStyle name="Heading 2 34 2" xfId="11109" xr:uid="{00000000-0005-0000-0000-0000612B0000}"/>
    <cellStyle name="Heading 2 34 2 2" xfId="11110" xr:uid="{00000000-0005-0000-0000-0000622B0000}"/>
    <cellStyle name="Heading 2 34 3" xfId="11111" xr:uid="{00000000-0005-0000-0000-0000632B0000}"/>
    <cellStyle name="Heading 2 34 4" xfId="11112" xr:uid="{00000000-0005-0000-0000-0000642B0000}"/>
    <cellStyle name="Heading 2 34 5" xfId="11113" xr:uid="{00000000-0005-0000-0000-0000652B0000}"/>
    <cellStyle name="Heading 2 34 6" xfId="11114" xr:uid="{00000000-0005-0000-0000-0000662B0000}"/>
    <cellStyle name="Heading 2 34 7" xfId="11115" xr:uid="{00000000-0005-0000-0000-0000672B0000}"/>
    <cellStyle name="Heading 2 35" xfId="11116" xr:uid="{00000000-0005-0000-0000-0000682B0000}"/>
    <cellStyle name="Heading 2 35 2" xfId="11117" xr:uid="{00000000-0005-0000-0000-0000692B0000}"/>
    <cellStyle name="Heading 2 35 2 2" xfId="11118" xr:uid="{00000000-0005-0000-0000-00006A2B0000}"/>
    <cellStyle name="Heading 2 35 3" xfId="11119" xr:uid="{00000000-0005-0000-0000-00006B2B0000}"/>
    <cellStyle name="Heading 2 35 4" xfId="11120" xr:uid="{00000000-0005-0000-0000-00006C2B0000}"/>
    <cellStyle name="Heading 2 35 5" xfId="11121" xr:uid="{00000000-0005-0000-0000-00006D2B0000}"/>
    <cellStyle name="Heading 2 35 6" xfId="11122" xr:uid="{00000000-0005-0000-0000-00006E2B0000}"/>
    <cellStyle name="Heading 2 35 7" xfId="11123" xr:uid="{00000000-0005-0000-0000-00006F2B0000}"/>
    <cellStyle name="Heading 2 36" xfId="11124" xr:uid="{00000000-0005-0000-0000-0000702B0000}"/>
    <cellStyle name="Heading 2 36 2" xfId="11125" xr:uid="{00000000-0005-0000-0000-0000712B0000}"/>
    <cellStyle name="Heading 2 36 2 2" xfId="11126" xr:uid="{00000000-0005-0000-0000-0000722B0000}"/>
    <cellStyle name="Heading 2 36 3" xfId="11127" xr:uid="{00000000-0005-0000-0000-0000732B0000}"/>
    <cellStyle name="Heading 2 36 4" xfId="11128" xr:uid="{00000000-0005-0000-0000-0000742B0000}"/>
    <cellStyle name="Heading 2 36 5" xfId="11129" xr:uid="{00000000-0005-0000-0000-0000752B0000}"/>
    <cellStyle name="Heading 2 36 6" xfId="11130" xr:uid="{00000000-0005-0000-0000-0000762B0000}"/>
    <cellStyle name="Heading 2 36 7" xfId="11131" xr:uid="{00000000-0005-0000-0000-0000772B0000}"/>
    <cellStyle name="Heading 2 37" xfId="11132" xr:uid="{00000000-0005-0000-0000-0000782B0000}"/>
    <cellStyle name="Heading 2 37 2" xfId="11133" xr:uid="{00000000-0005-0000-0000-0000792B0000}"/>
    <cellStyle name="Heading 2 37 3" xfId="11134" xr:uid="{00000000-0005-0000-0000-00007A2B0000}"/>
    <cellStyle name="Heading 2 38" xfId="11135" xr:uid="{00000000-0005-0000-0000-00007B2B0000}"/>
    <cellStyle name="Heading 2 39" xfId="11136" xr:uid="{00000000-0005-0000-0000-00007C2B0000}"/>
    <cellStyle name="Heading 2 4" xfId="11137" xr:uid="{00000000-0005-0000-0000-00007D2B0000}"/>
    <cellStyle name="Heading 2 4 2" xfId="11138" xr:uid="{00000000-0005-0000-0000-00007E2B0000}"/>
    <cellStyle name="Heading 2 4 2 2" xfId="11139" xr:uid="{00000000-0005-0000-0000-00007F2B0000}"/>
    <cellStyle name="Heading 2 4 3" xfId="11140" xr:uid="{00000000-0005-0000-0000-0000802B0000}"/>
    <cellStyle name="Heading 2 4 4" xfId="11141" xr:uid="{00000000-0005-0000-0000-0000812B0000}"/>
    <cellStyle name="Heading 2 4 5" xfId="11142" xr:uid="{00000000-0005-0000-0000-0000822B0000}"/>
    <cellStyle name="Heading 2 4 6" xfId="11143" xr:uid="{00000000-0005-0000-0000-0000832B0000}"/>
    <cellStyle name="Heading 2 4 7" xfId="11144" xr:uid="{00000000-0005-0000-0000-0000842B0000}"/>
    <cellStyle name="Heading 2 40" xfId="11145" xr:uid="{00000000-0005-0000-0000-0000852B0000}"/>
    <cellStyle name="Heading 2 41" xfId="11146" xr:uid="{00000000-0005-0000-0000-0000862B0000}"/>
    <cellStyle name="Heading 2 42" xfId="11147" xr:uid="{00000000-0005-0000-0000-0000872B0000}"/>
    <cellStyle name="Heading 2 43" xfId="11148" xr:uid="{00000000-0005-0000-0000-0000882B0000}"/>
    <cellStyle name="Heading 2 44" xfId="11149" xr:uid="{00000000-0005-0000-0000-0000892B0000}"/>
    <cellStyle name="Heading 2 45" xfId="11150" xr:uid="{00000000-0005-0000-0000-00008A2B0000}"/>
    <cellStyle name="Heading 2 46" xfId="11151" xr:uid="{00000000-0005-0000-0000-00008B2B0000}"/>
    <cellStyle name="Heading 2 47" xfId="11152" xr:uid="{00000000-0005-0000-0000-00008C2B0000}"/>
    <cellStyle name="Heading 2 48" xfId="11153" xr:uid="{00000000-0005-0000-0000-00008D2B0000}"/>
    <cellStyle name="Heading 2 49" xfId="11154" xr:uid="{00000000-0005-0000-0000-00008E2B0000}"/>
    <cellStyle name="Heading 2 5" xfId="11155" xr:uid="{00000000-0005-0000-0000-00008F2B0000}"/>
    <cellStyle name="Heading 2 5 2" xfId="11156" xr:uid="{00000000-0005-0000-0000-0000902B0000}"/>
    <cellStyle name="Heading 2 5 2 2" xfId="11157" xr:uid="{00000000-0005-0000-0000-0000912B0000}"/>
    <cellStyle name="Heading 2 5 3" xfId="11158" xr:uid="{00000000-0005-0000-0000-0000922B0000}"/>
    <cellStyle name="Heading 2 5 4" xfId="11159" xr:uid="{00000000-0005-0000-0000-0000932B0000}"/>
    <cellStyle name="Heading 2 5 5" xfId="11160" xr:uid="{00000000-0005-0000-0000-0000942B0000}"/>
    <cellStyle name="Heading 2 5 6" xfId="11161" xr:uid="{00000000-0005-0000-0000-0000952B0000}"/>
    <cellStyle name="Heading 2 5 7" xfId="11162" xr:uid="{00000000-0005-0000-0000-0000962B0000}"/>
    <cellStyle name="Heading 2 50" xfId="11163" xr:uid="{00000000-0005-0000-0000-0000972B0000}"/>
    <cellStyle name="Heading 2 51" xfId="11164" xr:uid="{00000000-0005-0000-0000-0000982B0000}"/>
    <cellStyle name="Heading 2 52" xfId="11165" xr:uid="{00000000-0005-0000-0000-0000992B0000}"/>
    <cellStyle name="Heading 2 53" xfId="11166" xr:uid="{00000000-0005-0000-0000-00009A2B0000}"/>
    <cellStyle name="Heading 2 54" xfId="11167" xr:uid="{00000000-0005-0000-0000-00009B2B0000}"/>
    <cellStyle name="Heading 2 55" xfId="11168" xr:uid="{00000000-0005-0000-0000-00009C2B0000}"/>
    <cellStyle name="Heading 2 56" xfId="11169" xr:uid="{00000000-0005-0000-0000-00009D2B0000}"/>
    <cellStyle name="Heading 2 57" xfId="11170" xr:uid="{00000000-0005-0000-0000-00009E2B0000}"/>
    <cellStyle name="Heading 2 58" xfId="11171" xr:uid="{00000000-0005-0000-0000-00009F2B0000}"/>
    <cellStyle name="Heading 2 59" xfId="11172" xr:uid="{00000000-0005-0000-0000-0000A02B0000}"/>
    <cellStyle name="Heading 2 6" xfId="11173" xr:uid="{00000000-0005-0000-0000-0000A12B0000}"/>
    <cellStyle name="Heading 2 6 2" xfId="11174" xr:uid="{00000000-0005-0000-0000-0000A22B0000}"/>
    <cellStyle name="Heading 2 6 2 2" xfId="11175" xr:uid="{00000000-0005-0000-0000-0000A32B0000}"/>
    <cellStyle name="Heading 2 6 3" xfId="11176" xr:uid="{00000000-0005-0000-0000-0000A42B0000}"/>
    <cellStyle name="Heading 2 6 4" xfId="11177" xr:uid="{00000000-0005-0000-0000-0000A52B0000}"/>
    <cellStyle name="Heading 2 6 5" xfId="11178" xr:uid="{00000000-0005-0000-0000-0000A62B0000}"/>
    <cellStyle name="Heading 2 6 6" xfId="11179" xr:uid="{00000000-0005-0000-0000-0000A72B0000}"/>
    <cellStyle name="Heading 2 6 7" xfId="11180" xr:uid="{00000000-0005-0000-0000-0000A82B0000}"/>
    <cellStyle name="Heading 2 60" xfId="11181" xr:uid="{00000000-0005-0000-0000-0000A92B0000}"/>
    <cellStyle name="Heading 2 7" xfId="11182" xr:uid="{00000000-0005-0000-0000-0000AA2B0000}"/>
    <cellStyle name="Heading 2 7 2" xfId="11183" xr:uid="{00000000-0005-0000-0000-0000AB2B0000}"/>
    <cellStyle name="Heading 2 7 2 2" xfId="11184" xr:uid="{00000000-0005-0000-0000-0000AC2B0000}"/>
    <cellStyle name="Heading 2 7 3" xfId="11185" xr:uid="{00000000-0005-0000-0000-0000AD2B0000}"/>
    <cellStyle name="Heading 2 7 4" xfId="11186" xr:uid="{00000000-0005-0000-0000-0000AE2B0000}"/>
    <cellStyle name="Heading 2 7 5" xfId="11187" xr:uid="{00000000-0005-0000-0000-0000AF2B0000}"/>
    <cellStyle name="Heading 2 7 6" xfId="11188" xr:uid="{00000000-0005-0000-0000-0000B02B0000}"/>
    <cellStyle name="Heading 2 7 7" xfId="11189" xr:uid="{00000000-0005-0000-0000-0000B12B0000}"/>
    <cellStyle name="Heading 2 8" xfId="11190" xr:uid="{00000000-0005-0000-0000-0000B22B0000}"/>
    <cellStyle name="Heading 2 8 2" xfId="11191" xr:uid="{00000000-0005-0000-0000-0000B32B0000}"/>
    <cellStyle name="Heading 2 8 2 2" xfId="11192" xr:uid="{00000000-0005-0000-0000-0000B42B0000}"/>
    <cellStyle name="Heading 2 8 3" xfId="11193" xr:uid="{00000000-0005-0000-0000-0000B52B0000}"/>
    <cellStyle name="Heading 2 8 4" xfId="11194" xr:uid="{00000000-0005-0000-0000-0000B62B0000}"/>
    <cellStyle name="Heading 2 8 5" xfId="11195" xr:uid="{00000000-0005-0000-0000-0000B72B0000}"/>
    <cellStyle name="Heading 2 8 6" xfId="11196" xr:uid="{00000000-0005-0000-0000-0000B82B0000}"/>
    <cellStyle name="Heading 2 8 7" xfId="11197" xr:uid="{00000000-0005-0000-0000-0000B92B0000}"/>
    <cellStyle name="Heading 2 9" xfId="11198" xr:uid="{00000000-0005-0000-0000-0000BA2B0000}"/>
    <cellStyle name="Heading 2 9 2" xfId="11199" xr:uid="{00000000-0005-0000-0000-0000BB2B0000}"/>
    <cellStyle name="Heading 2 9 2 2" xfId="11200" xr:uid="{00000000-0005-0000-0000-0000BC2B0000}"/>
    <cellStyle name="Heading 2 9 3" xfId="11201" xr:uid="{00000000-0005-0000-0000-0000BD2B0000}"/>
    <cellStyle name="Heading 2 9 4" xfId="11202" xr:uid="{00000000-0005-0000-0000-0000BE2B0000}"/>
    <cellStyle name="Heading 2 9 5" xfId="11203" xr:uid="{00000000-0005-0000-0000-0000BF2B0000}"/>
    <cellStyle name="Heading 2 9 6" xfId="11204" xr:uid="{00000000-0005-0000-0000-0000C02B0000}"/>
    <cellStyle name="Heading 2 9 7" xfId="11205" xr:uid="{00000000-0005-0000-0000-0000C12B0000}"/>
    <cellStyle name="Heading 3 10" xfId="11206" xr:uid="{00000000-0005-0000-0000-0000C22B0000}"/>
    <cellStyle name="Heading 3 10 2" xfId="11207" xr:uid="{00000000-0005-0000-0000-0000C32B0000}"/>
    <cellStyle name="Heading 3 10 2 2" xfId="11208" xr:uid="{00000000-0005-0000-0000-0000C42B0000}"/>
    <cellStyle name="Heading 3 10 3" xfId="11209" xr:uid="{00000000-0005-0000-0000-0000C52B0000}"/>
    <cellStyle name="Heading 3 10 4" xfId="11210" xr:uid="{00000000-0005-0000-0000-0000C62B0000}"/>
    <cellStyle name="Heading 3 10 5" xfId="11211" xr:uid="{00000000-0005-0000-0000-0000C72B0000}"/>
    <cellStyle name="Heading 3 10 6" xfId="11212" xr:uid="{00000000-0005-0000-0000-0000C82B0000}"/>
    <cellStyle name="Heading 3 10 7" xfId="11213" xr:uid="{00000000-0005-0000-0000-0000C92B0000}"/>
    <cellStyle name="Heading 3 11" xfId="11214" xr:uid="{00000000-0005-0000-0000-0000CA2B0000}"/>
    <cellStyle name="Heading 3 11 2" xfId="11215" xr:uid="{00000000-0005-0000-0000-0000CB2B0000}"/>
    <cellStyle name="Heading 3 11 2 2" xfId="11216" xr:uid="{00000000-0005-0000-0000-0000CC2B0000}"/>
    <cellStyle name="Heading 3 11 3" xfId="11217" xr:uid="{00000000-0005-0000-0000-0000CD2B0000}"/>
    <cellStyle name="Heading 3 11 4" xfId="11218" xr:uid="{00000000-0005-0000-0000-0000CE2B0000}"/>
    <cellStyle name="Heading 3 11 5" xfId="11219" xr:uid="{00000000-0005-0000-0000-0000CF2B0000}"/>
    <cellStyle name="Heading 3 11 6" xfId="11220" xr:uid="{00000000-0005-0000-0000-0000D02B0000}"/>
    <cellStyle name="Heading 3 11 7" xfId="11221" xr:uid="{00000000-0005-0000-0000-0000D12B0000}"/>
    <cellStyle name="Heading 3 12" xfId="11222" xr:uid="{00000000-0005-0000-0000-0000D22B0000}"/>
    <cellStyle name="Heading 3 12 2" xfId="11223" xr:uid="{00000000-0005-0000-0000-0000D32B0000}"/>
    <cellStyle name="Heading 3 12 2 2" xfId="11224" xr:uid="{00000000-0005-0000-0000-0000D42B0000}"/>
    <cellStyle name="Heading 3 12 3" xfId="11225" xr:uid="{00000000-0005-0000-0000-0000D52B0000}"/>
    <cellStyle name="Heading 3 12 4" xfId="11226" xr:uid="{00000000-0005-0000-0000-0000D62B0000}"/>
    <cellStyle name="Heading 3 12 5" xfId="11227" xr:uid="{00000000-0005-0000-0000-0000D72B0000}"/>
    <cellStyle name="Heading 3 12 6" xfId="11228" xr:uid="{00000000-0005-0000-0000-0000D82B0000}"/>
    <cellStyle name="Heading 3 12 7" xfId="11229" xr:uid="{00000000-0005-0000-0000-0000D92B0000}"/>
    <cellStyle name="Heading 3 13" xfId="11230" xr:uid="{00000000-0005-0000-0000-0000DA2B0000}"/>
    <cellStyle name="Heading 3 13 2" xfId="11231" xr:uid="{00000000-0005-0000-0000-0000DB2B0000}"/>
    <cellStyle name="Heading 3 13 2 2" xfId="11232" xr:uid="{00000000-0005-0000-0000-0000DC2B0000}"/>
    <cellStyle name="Heading 3 13 3" xfId="11233" xr:uid="{00000000-0005-0000-0000-0000DD2B0000}"/>
    <cellStyle name="Heading 3 13 4" xfId="11234" xr:uid="{00000000-0005-0000-0000-0000DE2B0000}"/>
    <cellStyle name="Heading 3 13 5" xfId="11235" xr:uid="{00000000-0005-0000-0000-0000DF2B0000}"/>
    <cellStyle name="Heading 3 13 6" xfId="11236" xr:uid="{00000000-0005-0000-0000-0000E02B0000}"/>
    <cellStyle name="Heading 3 13 7" xfId="11237" xr:uid="{00000000-0005-0000-0000-0000E12B0000}"/>
    <cellStyle name="Heading 3 14" xfId="11238" xr:uid="{00000000-0005-0000-0000-0000E22B0000}"/>
    <cellStyle name="Heading 3 14 2" xfId="11239" xr:uid="{00000000-0005-0000-0000-0000E32B0000}"/>
    <cellStyle name="Heading 3 14 2 2" xfId="11240" xr:uid="{00000000-0005-0000-0000-0000E42B0000}"/>
    <cellStyle name="Heading 3 14 3" xfId="11241" xr:uid="{00000000-0005-0000-0000-0000E52B0000}"/>
    <cellStyle name="Heading 3 14 4" xfId="11242" xr:uid="{00000000-0005-0000-0000-0000E62B0000}"/>
    <cellStyle name="Heading 3 14 5" xfId="11243" xr:uid="{00000000-0005-0000-0000-0000E72B0000}"/>
    <cellStyle name="Heading 3 14 6" xfId="11244" xr:uid="{00000000-0005-0000-0000-0000E82B0000}"/>
    <cellStyle name="Heading 3 14 7" xfId="11245" xr:uid="{00000000-0005-0000-0000-0000E92B0000}"/>
    <cellStyle name="Heading 3 15" xfId="11246" xr:uid="{00000000-0005-0000-0000-0000EA2B0000}"/>
    <cellStyle name="Heading 3 15 2" xfId="11247" xr:uid="{00000000-0005-0000-0000-0000EB2B0000}"/>
    <cellStyle name="Heading 3 15 2 2" xfId="11248" xr:uid="{00000000-0005-0000-0000-0000EC2B0000}"/>
    <cellStyle name="Heading 3 15 3" xfId="11249" xr:uid="{00000000-0005-0000-0000-0000ED2B0000}"/>
    <cellStyle name="Heading 3 15 4" xfId="11250" xr:uid="{00000000-0005-0000-0000-0000EE2B0000}"/>
    <cellStyle name="Heading 3 15 5" xfId="11251" xr:uid="{00000000-0005-0000-0000-0000EF2B0000}"/>
    <cellStyle name="Heading 3 15 6" xfId="11252" xr:uid="{00000000-0005-0000-0000-0000F02B0000}"/>
    <cellStyle name="Heading 3 15 7" xfId="11253" xr:uid="{00000000-0005-0000-0000-0000F12B0000}"/>
    <cellStyle name="Heading 3 16" xfId="11254" xr:uid="{00000000-0005-0000-0000-0000F22B0000}"/>
    <cellStyle name="Heading 3 16 2" xfId="11255" xr:uid="{00000000-0005-0000-0000-0000F32B0000}"/>
    <cellStyle name="Heading 3 16 2 2" xfId="11256" xr:uid="{00000000-0005-0000-0000-0000F42B0000}"/>
    <cellStyle name="Heading 3 16 3" xfId="11257" xr:uid="{00000000-0005-0000-0000-0000F52B0000}"/>
    <cellStyle name="Heading 3 16 4" xfId="11258" xr:uid="{00000000-0005-0000-0000-0000F62B0000}"/>
    <cellStyle name="Heading 3 16 5" xfId="11259" xr:uid="{00000000-0005-0000-0000-0000F72B0000}"/>
    <cellStyle name="Heading 3 16 6" xfId="11260" xr:uid="{00000000-0005-0000-0000-0000F82B0000}"/>
    <cellStyle name="Heading 3 16 7" xfId="11261" xr:uid="{00000000-0005-0000-0000-0000F92B0000}"/>
    <cellStyle name="Heading 3 17" xfId="11262" xr:uid="{00000000-0005-0000-0000-0000FA2B0000}"/>
    <cellStyle name="Heading 3 17 2" xfId="11263" xr:uid="{00000000-0005-0000-0000-0000FB2B0000}"/>
    <cellStyle name="Heading 3 17 2 2" xfId="11264" xr:uid="{00000000-0005-0000-0000-0000FC2B0000}"/>
    <cellStyle name="Heading 3 17 3" xfId="11265" xr:uid="{00000000-0005-0000-0000-0000FD2B0000}"/>
    <cellStyle name="Heading 3 17 4" xfId="11266" xr:uid="{00000000-0005-0000-0000-0000FE2B0000}"/>
    <cellStyle name="Heading 3 17 5" xfId="11267" xr:uid="{00000000-0005-0000-0000-0000FF2B0000}"/>
    <cellStyle name="Heading 3 17 6" xfId="11268" xr:uid="{00000000-0005-0000-0000-0000002C0000}"/>
    <cellStyle name="Heading 3 17 7" xfId="11269" xr:uid="{00000000-0005-0000-0000-0000012C0000}"/>
    <cellStyle name="Heading 3 18" xfId="11270" xr:uid="{00000000-0005-0000-0000-0000022C0000}"/>
    <cellStyle name="Heading 3 18 2" xfId="11271" xr:uid="{00000000-0005-0000-0000-0000032C0000}"/>
    <cellStyle name="Heading 3 18 2 2" xfId="11272" xr:uid="{00000000-0005-0000-0000-0000042C0000}"/>
    <cellStyle name="Heading 3 18 3" xfId="11273" xr:uid="{00000000-0005-0000-0000-0000052C0000}"/>
    <cellStyle name="Heading 3 18 4" xfId="11274" xr:uid="{00000000-0005-0000-0000-0000062C0000}"/>
    <cellStyle name="Heading 3 18 5" xfId="11275" xr:uid="{00000000-0005-0000-0000-0000072C0000}"/>
    <cellStyle name="Heading 3 18 6" xfId="11276" xr:uid="{00000000-0005-0000-0000-0000082C0000}"/>
    <cellStyle name="Heading 3 18 7" xfId="11277" xr:uid="{00000000-0005-0000-0000-0000092C0000}"/>
    <cellStyle name="Heading 3 19" xfId="11278" xr:uid="{00000000-0005-0000-0000-00000A2C0000}"/>
    <cellStyle name="Heading 3 19 2" xfId="11279" xr:uid="{00000000-0005-0000-0000-00000B2C0000}"/>
    <cellStyle name="Heading 3 19 2 2" xfId="11280" xr:uid="{00000000-0005-0000-0000-00000C2C0000}"/>
    <cellStyle name="Heading 3 19 3" xfId="11281" xr:uid="{00000000-0005-0000-0000-00000D2C0000}"/>
    <cellStyle name="Heading 3 19 4" xfId="11282" xr:uid="{00000000-0005-0000-0000-00000E2C0000}"/>
    <cellStyle name="Heading 3 19 5" xfId="11283" xr:uid="{00000000-0005-0000-0000-00000F2C0000}"/>
    <cellStyle name="Heading 3 19 6" xfId="11284" xr:uid="{00000000-0005-0000-0000-0000102C0000}"/>
    <cellStyle name="Heading 3 19 7" xfId="11285" xr:uid="{00000000-0005-0000-0000-0000112C0000}"/>
    <cellStyle name="Heading 3 2" xfId="11286" xr:uid="{00000000-0005-0000-0000-0000122C0000}"/>
    <cellStyle name="Heading 3 2 2" xfId="11287" xr:uid="{00000000-0005-0000-0000-0000132C0000}"/>
    <cellStyle name="Heading 3 2 2 2" xfId="11288" xr:uid="{00000000-0005-0000-0000-0000142C0000}"/>
    <cellStyle name="Heading 3 2 3" xfId="11289" xr:uid="{00000000-0005-0000-0000-0000152C0000}"/>
    <cellStyle name="Heading 3 2 4" xfId="11290" xr:uid="{00000000-0005-0000-0000-0000162C0000}"/>
    <cellStyle name="Heading 3 2 5" xfId="11291" xr:uid="{00000000-0005-0000-0000-0000172C0000}"/>
    <cellStyle name="Heading 3 2 6" xfId="11292" xr:uid="{00000000-0005-0000-0000-0000182C0000}"/>
    <cellStyle name="Heading 3 2 7" xfId="11293" xr:uid="{00000000-0005-0000-0000-0000192C0000}"/>
    <cellStyle name="Heading 3 20" xfId="11294" xr:uid="{00000000-0005-0000-0000-00001A2C0000}"/>
    <cellStyle name="Heading 3 20 2" xfId="11295" xr:uid="{00000000-0005-0000-0000-00001B2C0000}"/>
    <cellStyle name="Heading 3 20 2 2" xfId="11296" xr:uid="{00000000-0005-0000-0000-00001C2C0000}"/>
    <cellStyle name="Heading 3 20 3" xfId="11297" xr:uid="{00000000-0005-0000-0000-00001D2C0000}"/>
    <cellStyle name="Heading 3 20 4" xfId="11298" xr:uid="{00000000-0005-0000-0000-00001E2C0000}"/>
    <cellStyle name="Heading 3 20 5" xfId="11299" xr:uid="{00000000-0005-0000-0000-00001F2C0000}"/>
    <cellStyle name="Heading 3 20 6" xfId="11300" xr:uid="{00000000-0005-0000-0000-0000202C0000}"/>
    <cellStyle name="Heading 3 20 7" xfId="11301" xr:uid="{00000000-0005-0000-0000-0000212C0000}"/>
    <cellStyle name="Heading 3 21" xfId="11302" xr:uid="{00000000-0005-0000-0000-0000222C0000}"/>
    <cellStyle name="Heading 3 21 2" xfId="11303" xr:uid="{00000000-0005-0000-0000-0000232C0000}"/>
    <cellStyle name="Heading 3 21 2 2" xfId="11304" xr:uid="{00000000-0005-0000-0000-0000242C0000}"/>
    <cellStyle name="Heading 3 21 3" xfId="11305" xr:uid="{00000000-0005-0000-0000-0000252C0000}"/>
    <cellStyle name="Heading 3 21 4" xfId="11306" xr:uid="{00000000-0005-0000-0000-0000262C0000}"/>
    <cellStyle name="Heading 3 21 5" xfId="11307" xr:uid="{00000000-0005-0000-0000-0000272C0000}"/>
    <cellStyle name="Heading 3 21 6" xfId="11308" xr:uid="{00000000-0005-0000-0000-0000282C0000}"/>
    <cellStyle name="Heading 3 21 7" xfId="11309" xr:uid="{00000000-0005-0000-0000-0000292C0000}"/>
    <cellStyle name="Heading 3 22" xfId="11310" xr:uid="{00000000-0005-0000-0000-00002A2C0000}"/>
    <cellStyle name="Heading 3 22 2" xfId="11311" xr:uid="{00000000-0005-0000-0000-00002B2C0000}"/>
    <cellStyle name="Heading 3 22 2 2" xfId="11312" xr:uid="{00000000-0005-0000-0000-00002C2C0000}"/>
    <cellStyle name="Heading 3 22 3" xfId="11313" xr:uid="{00000000-0005-0000-0000-00002D2C0000}"/>
    <cellStyle name="Heading 3 22 4" xfId="11314" xr:uid="{00000000-0005-0000-0000-00002E2C0000}"/>
    <cellStyle name="Heading 3 22 5" xfId="11315" xr:uid="{00000000-0005-0000-0000-00002F2C0000}"/>
    <cellStyle name="Heading 3 22 6" xfId="11316" xr:uid="{00000000-0005-0000-0000-0000302C0000}"/>
    <cellStyle name="Heading 3 22 7" xfId="11317" xr:uid="{00000000-0005-0000-0000-0000312C0000}"/>
    <cellStyle name="Heading 3 23" xfId="11318" xr:uid="{00000000-0005-0000-0000-0000322C0000}"/>
    <cellStyle name="Heading 3 23 2" xfId="11319" xr:uid="{00000000-0005-0000-0000-0000332C0000}"/>
    <cellStyle name="Heading 3 23 2 2" xfId="11320" xr:uid="{00000000-0005-0000-0000-0000342C0000}"/>
    <cellStyle name="Heading 3 23 3" xfId="11321" xr:uid="{00000000-0005-0000-0000-0000352C0000}"/>
    <cellStyle name="Heading 3 23 4" xfId="11322" xr:uid="{00000000-0005-0000-0000-0000362C0000}"/>
    <cellStyle name="Heading 3 23 5" xfId="11323" xr:uid="{00000000-0005-0000-0000-0000372C0000}"/>
    <cellStyle name="Heading 3 23 6" xfId="11324" xr:uid="{00000000-0005-0000-0000-0000382C0000}"/>
    <cellStyle name="Heading 3 23 7" xfId="11325" xr:uid="{00000000-0005-0000-0000-0000392C0000}"/>
    <cellStyle name="Heading 3 24" xfId="11326" xr:uid="{00000000-0005-0000-0000-00003A2C0000}"/>
    <cellStyle name="Heading 3 24 2" xfId="11327" xr:uid="{00000000-0005-0000-0000-00003B2C0000}"/>
    <cellStyle name="Heading 3 24 2 2" xfId="11328" xr:uid="{00000000-0005-0000-0000-00003C2C0000}"/>
    <cellStyle name="Heading 3 24 3" xfId="11329" xr:uid="{00000000-0005-0000-0000-00003D2C0000}"/>
    <cellStyle name="Heading 3 24 4" xfId="11330" xr:uid="{00000000-0005-0000-0000-00003E2C0000}"/>
    <cellStyle name="Heading 3 24 5" xfId="11331" xr:uid="{00000000-0005-0000-0000-00003F2C0000}"/>
    <cellStyle name="Heading 3 24 6" xfId="11332" xr:uid="{00000000-0005-0000-0000-0000402C0000}"/>
    <cellStyle name="Heading 3 24 7" xfId="11333" xr:uid="{00000000-0005-0000-0000-0000412C0000}"/>
    <cellStyle name="Heading 3 25" xfId="11334" xr:uid="{00000000-0005-0000-0000-0000422C0000}"/>
    <cellStyle name="Heading 3 25 2" xfId="11335" xr:uid="{00000000-0005-0000-0000-0000432C0000}"/>
    <cellStyle name="Heading 3 25 2 2" xfId="11336" xr:uid="{00000000-0005-0000-0000-0000442C0000}"/>
    <cellStyle name="Heading 3 25 3" xfId="11337" xr:uid="{00000000-0005-0000-0000-0000452C0000}"/>
    <cellStyle name="Heading 3 25 4" xfId="11338" xr:uid="{00000000-0005-0000-0000-0000462C0000}"/>
    <cellStyle name="Heading 3 25 5" xfId="11339" xr:uid="{00000000-0005-0000-0000-0000472C0000}"/>
    <cellStyle name="Heading 3 25 6" xfId="11340" xr:uid="{00000000-0005-0000-0000-0000482C0000}"/>
    <cellStyle name="Heading 3 25 7" xfId="11341" xr:uid="{00000000-0005-0000-0000-0000492C0000}"/>
    <cellStyle name="Heading 3 26" xfId="11342" xr:uid="{00000000-0005-0000-0000-00004A2C0000}"/>
    <cellStyle name="Heading 3 26 2" xfId="11343" xr:uid="{00000000-0005-0000-0000-00004B2C0000}"/>
    <cellStyle name="Heading 3 26 2 2" xfId="11344" xr:uid="{00000000-0005-0000-0000-00004C2C0000}"/>
    <cellStyle name="Heading 3 26 3" xfId="11345" xr:uid="{00000000-0005-0000-0000-00004D2C0000}"/>
    <cellStyle name="Heading 3 26 4" xfId="11346" xr:uid="{00000000-0005-0000-0000-00004E2C0000}"/>
    <cellStyle name="Heading 3 26 5" xfId="11347" xr:uid="{00000000-0005-0000-0000-00004F2C0000}"/>
    <cellStyle name="Heading 3 26 6" xfId="11348" xr:uid="{00000000-0005-0000-0000-0000502C0000}"/>
    <cellStyle name="Heading 3 26 7" xfId="11349" xr:uid="{00000000-0005-0000-0000-0000512C0000}"/>
    <cellStyle name="Heading 3 27" xfId="11350" xr:uid="{00000000-0005-0000-0000-0000522C0000}"/>
    <cellStyle name="Heading 3 27 2" xfId="11351" xr:uid="{00000000-0005-0000-0000-0000532C0000}"/>
    <cellStyle name="Heading 3 27 2 2" xfId="11352" xr:uid="{00000000-0005-0000-0000-0000542C0000}"/>
    <cellStyle name="Heading 3 27 3" xfId="11353" xr:uid="{00000000-0005-0000-0000-0000552C0000}"/>
    <cellStyle name="Heading 3 27 4" xfId="11354" xr:uid="{00000000-0005-0000-0000-0000562C0000}"/>
    <cellStyle name="Heading 3 27 5" xfId="11355" xr:uid="{00000000-0005-0000-0000-0000572C0000}"/>
    <cellStyle name="Heading 3 27 6" xfId="11356" xr:uid="{00000000-0005-0000-0000-0000582C0000}"/>
    <cellStyle name="Heading 3 27 7" xfId="11357" xr:uid="{00000000-0005-0000-0000-0000592C0000}"/>
    <cellStyle name="Heading 3 28" xfId="11358" xr:uid="{00000000-0005-0000-0000-00005A2C0000}"/>
    <cellStyle name="Heading 3 28 2" xfId="11359" xr:uid="{00000000-0005-0000-0000-00005B2C0000}"/>
    <cellStyle name="Heading 3 28 2 2" xfId="11360" xr:uid="{00000000-0005-0000-0000-00005C2C0000}"/>
    <cellStyle name="Heading 3 28 3" xfId="11361" xr:uid="{00000000-0005-0000-0000-00005D2C0000}"/>
    <cellStyle name="Heading 3 28 4" xfId="11362" xr:uid="{00000000-0005-0000-0000-00005E2C0000}"/>
    <cellStyle name="Heading 3 28 5" xfId="11363" xr:uid="{00000000-0005-0000-0000-00005F2C0000}"/>
    <cellStyle name="Heading 3 28 6" xfId="11364" xr:uid="{00000000-0005-0000-0000-0000602C0000}"/>
    <cellStyle name="Heading 3 28 7" xfId="11365" xr:uid="{00000000-0005-0000-0000-0000612C0000}"/>
    <cellStyle name="Heading 3 29" xfId="11366" xr:uid="{00000000-0005-0000-0000-0000622C0000}"/>
    <cellStyle name="Heading 3 29 2" xfId="11367" xr:uid="{00000000-0005-0000-0000-0000632C0000}"/>
    <cellStyle name="Heading 3 29 2 2" xfId="11368" xr:uid="{00000000-0005-0000-0000-0000642C0000}"/>
    <cellStyle name="Heading 3 29 3" xfId="11369" xr:uid="{00000000-0005-0000-0000-0000652C0000}"/>
    <cellStyle name="Heading 3 29 4" xfId="11370" xr:uid="{00000000-0005-0000-0000-0000662C0000}"/>
    <cellStyle name="Heading 3 29 5" xfId="11371" xr:uid="{00000000-0005-0000-0000-0000672C0000}"/>
    <cellStyle name="Heading 3 29 6" xfId="11372" xr:uid="{00000000-0005-0000-0000-0000682C0000}"/>
    <cellStyle name="Heading 3 29 7" xfId="11373" xr:uid="{00000000-0005-0000-0000-0000692C0000}"/>
    <cellStyle name="Heading 3 3" xfId="11374" xr:uid="{00000000-0005-0000-0000-00006A2C0000}"/>
    <cellStyle name="Heading 3 3 2" xfId="11375" xr:uid="{00000000-0005-0000-0000-00006B2C0000}"/>
    <cellStyle name="Heading 3 3 2 2" xfId="11376" xr:uid="{00000000-0005-0000-0000-00006C2C0000}"/>
    <cellStyle name="Heading 3 3 3" xfId="11377" xr:uid="{00000000-0005-0000-0000-00006D2C0000}"/>
    <cellStyle name="Heading 3 3 4" xfId="11378" xr:uid="{00000000-0005-0000-0000-00006E2C0000}"/>
    <cellStyle name="Heading 3 3 5" xfId="11379" xr:uid="{00000000-0005-0000-0000-00006F2C0000}"/>
    <cellStyle name="Heading 3 3 6" xfId="11380" xr:uid="{00000000-0005-0000-0000-0000702C0000}"/>
    <cellStyle name="Heading 3 3 7" xfId="11381" xr:uid="{00000000-0005-0000-0000-0000712C0000}"/>
    <cellStyle name="Heading 3 30" xfId="11382" xr:uid="{00000000-0005-0000-0000-0000722C0000}"/>
    <cellStyle name="Heading 3 30 2" xfId="11383" xr:uid="{00000000-0005-0000-0000-0000732C0000}"/>
    <cellStyle name="Heading 3 30 2 2" xfId="11384" xr:uid="{00000000-0005-0000-0000-0000742C0000}"/>
    <cellStyle name="Heading 3 30 3" xfId="11385" xr:uid="{00000000-0005-0000-0000-0000752C0000}"/>
    <cellStyle name="Heading 3 30 4" xfId="11386" xr:uid="{00000000-0005-0000-0000-0000762C0000}"/>
    <cellStyle name="Heading 3 30 5" xfId="11387" xr:uid="{00000000-0005-0000-0000-0000772C0000}"/>
    <cellStyle name="Heading 3 30 6" xfId="11388" xr:uid="{00000000-0005-0000-0000-0000782C0000}"/>
    <cellStyle name="Heading 3 30 7" xfId="11389" xr:uid="{00000000-0005-0000-0000-0000792C0000}"/>
    <cellStyle name="Heading 3 31" xfId="11390" xr:uid="{00000000-0005-0000-0000-00007A2C0000}"/>
    <cellStyle name="Heading 3 31 2" xfId="11391" xr:uid="{00000000-0005-0000-0000-00007B2C0000}"/>
    <cellStyle name="Heading 3 31 2 2" xfId="11392" xr:uid="{00000000-0005-0000-0000-00007C2C0000}"/>
    <cellStyle name="Heading 3 31 3" xfId="11393" xr:uid="{00000000-0005-0000-0000-00007D2C0000}"/>
    <cellStyle name="Heading 3 31 4" xfId="11394" xr:uid="{00000000-0005-0000-0000-00007E2C0000}"/>
    <cellStyle name="Heading 3 31 5" xfId="11395" xr:uid="{00000000-0005-0000-0000-00007F2C0000}"/>
    <cellStyle name="Heading 3 31 6" xfId="11396" xr:uid="{00000000-0005-0000-0000-0000802C0000}"/>
    <cellStyle name="Heading 3 31 7" xfId="11397" xr:uid="{00000000-0005-0000-0000-0000812C0000}"/>
    <cellStyle name="Heading 3 32" xfId="11398" xr:uid="{00000000-0005-0000-0000-0000822C0000}"/>
    <cellStyle name="Heading 3 32 2" xfId="11399" xr:uid="{00000000-0005-0000-0000-0000832C0000}"/>
    <cellStyle name="Heading 3 32 2 2" xfId="11400" xr:uid="{00000000-0005-0000-0000-0000842C0000}"/>
    <cellStyle name="Heading 3 32 3" xfId="11401" xr:uid="{00000000-0005-0000-0000-0000852C0000}"/>
    <cellStyle name="Heading 3 32 4" xfId="11402" xr:uid="{00000000-0005-0000-0000-0000862C0000}"/>
    <cellStyle name="Heading 3 32 5" xfId="11403" xr:uid="{00000000-0005-0000-0000-0000872C0000}"/>
    <cellStyle name="Heading 3 32 6" xfId="11404" xr:uid="{00000000-0005-0000-0000-0000882C0000}"/>
    <cellStyle name="Heading 3 32 7" xfId="11405" xr:uid="{00000000-0005-0000-0000-0000892C0000}"/>
    <cellStyle name="Heading 3 33" xfId="11406" xr:uid="{00000000-0005-0000-0000-00008A2C0000}"/>
    <cellStyle name="Heading 3 33 2" xfId="11407" xr:uid="{00000000-0005-0000-0000-00008B2C0000}"/>
    <cellStyle name="Heading 3 33 2 2" xfId="11408" xr:uid="{00000000-0005-0000-0000-00008C2C0000}"/>
    <cellStyle name="Heading 3 33 3" xfId="11409" xr:uid="{00000000-0005-0000-0000-00008D2C0000}"/>
    <cellStyle name="Heading 3 33 4" xfId="11410" xr:uid="{00000000-0005-0000-0000-00008E2C0000}"/>
    <cellStyle name="Heading 3 33 5" xfId="11411" xr:uid="{00000000-0005-0000-0000-00008F2C0000}"/>
    <cellStyle name="Heading 3 33 6" xfId="11412" xr:uid="{00000000-0005-0000-0000-0000902C0000}"/>
    <cellStyle name="Heading 3 33 7" xfId="11413" xr:uid="{00000000-0005-0000-0000-0000912C0000}"/>
    <cellStyle name="Heading 3 34" xfId="11414" xr:uid="{00000000-0005-0000-0000-0000922C0000}"/>
    <cellStyle name="Heading 3 34 2" xfId="11415" xr:uid="{00000000-0005-0000-0000-0000932C0000}"/>
    <cellStyle name="Heading 3 34 2 2" xfId="11416" xr:uid="{00000000-0005-0000-0000-0000942C0000}"/>
    <cellStyle name="Heading 3 34 3" xfId="11417" xr:uid="{00000000-0005-0000-0000-0000952C0000}"/>
    <cellStyle name="Heading 3 34 4" xfId="11418" xr:uid="{00000000-0005-0000-0000-0000962C0000}"/>
    <cellStyle name="Heading 3 34 5" xfId="11419" xr:uid="{00000000-0005-0000-0000-0000972C0000}"/>
    <cellStyle name="Heading 3 34 6" xfId="11420" xr:uid="{00000000-0005-0000-0000-0000982C0000}"/>
    <cellStyle name="Heading 3 34 7" xfId="11421" xr:uid="{00000000-0005-0000-0000-0000992C0000}"/>
    <cellStyle name="Heading 3 35" xfId="11422" xr:uid="{00000000-0005-0000-0000-00009A2C0000}"/>
    <cellStyle name="Heading 3 35 2" xfId="11423" xr:uid="{00000000-0005-0000-0000-00009B2C0000}"/>
    <cellStyle name="Heading 3 35 2 2" xfId="11424" xr:uid="{00000000-0005-0000-0000-00009C2C0000}"/>
    <cellStyle name="Heading 3 35 3" xfId="11425" xr:uid="{00000000-0005-0000-0000-00009D2C0000}"/>
    <cellStyle name="Heading 3 35 4" xfId="11426" xr:uid="{00000000-0005-0000-0000-00009E2C0000}"/>
    <cellStyle name="Heading 3 35 5" xfId="11427" xr:uid="{00000000-0005-0000-0000-00009F2C0000}"/>
    <cellStyle name="Heading 3 35 6" xfId="11428" xr:uid="{00000000-0005-0000-0000-0000A02C0000}"/>
    <cellStyle name="Heading 3 35 7" xfId="11429" xr:uid="{00000000-0005-0000-0000-0000A12C0000}"/>
    <cellStyle name="Heading 3 36" xfId="11430" xr:uid="{00000000-0005-0000-0000-0000A22C0000}"/>
    <cellStyle name="Heading 3 36 2" xfId="11431" xr:uid="{00000000-0005-0000-0000-0000A32C0000}"/>
    <cellStyle name="Heading 3 36 2 2" xfId="11432" xr:uid="{00000000-0005-0000-0000-0000A42C0000}"/>
    <cellStyle name="Heading 3 36 3" xfId="11433" xr:uid="{00000000-0005-0000-0000-0000A52C0000}"/>
    <cellStyle name="Heading 3 36 4" xfId="11434" xr:uid="{00000000-0005-0000-0000-0000A62C0000}"/>
    <cellStyle name="Heading 3 36 5" xfId="11435" xr:uid="{00000000-0005-0000-0000-0000A72C0000}"/>
    <cellStyle name="Heading 3 36 6" xfId="11436" xr:uid="{00000000-0005-0000-0000-0000A82C0000}"/>
    <cellStyle name="Heading 3 36 7" xfId="11437" xr:uid="{00000000-0005-0000-0000-0000A92C0000}"/>
    <cellStyle name="Heading 3 37" xfId="11438" xr:uid="{00000000-0005-0000-0000-0000AA2C0000}"/>
    <cellStyle name="Heading 3 37 2" xfId="11439" xr:uid="{00000000-0005-0000-0000-0000AB2C0000}"/>
    <cellStyle name="Heading 3 37 3" xfId="11440" xr:uid="{00000000-0005-0000-0000-0000AC2C0000}"/>
    <cellStyle name="Heading 3 38" xfId="11441" xr:uid="{00000000-0005-0000-0000-0000AD2C0000}"/>
    <cellStyle name="Heading 3 39" xfId="11442" xr:uid="{00000000-0005-0000-0000-0000AE2C0000}"/>
    <cellStyle name="Heading 3 4" xfId="11443" xr:uid="{00000000-0005-0000-0000-0000AF2C0000}"/>
    <cellStyle name="Heading 3 4 2" xfId="11444" xr:uid="{00000000-0005-0000-0000-0000B02C0000}"/>
    <cellStyle name="Heading 3 4 2 2" xfId="11445" xr:uid="{00000000-0005-0000-0000-0000B12C0000}"/>
    <cellStyle name="Heading 3 4 3" xfId="11446" xr:uid="{00000000-0005-0000-0000-0000B22C0000}"/>
    <cellStyle name="Heading 3 4 4" xfId="11447" xr:uid="{00000000-0005-0000-0000-0000B32C0000}"/>
    <cellStyle name="Heading 3 4 5" xfId="11448" xr:uid="{00000000-0005-0000-0000-0000B42C0000}"/>
    <cellStyle name="Heading 3 4 6" xfId="11449" xr:uid="{00000000-0005-0000-0000-0000B52C0000}"/>
    <cellStyle name="Heading 3 4 7" xfId="11450" xr:uid="{00000000-0005-0000-0000-0000B62C0000}"/>
    <cellStyle name="Heading 3 40" xfId="11451" xr:uid="{00000000-0005-0000-0000-0000B72C0000}"/>
    <cellStyle name="Heading 3 41" xfId="11452" xr:uid="{00000000-0005-0000-0000-0000B82C0000}"/>
    <cellStyle name="Heading 3 42" xfId="11453" xr:uid="{00000000-0005-0000-0000-0000B92C0000}"/>
    <cellStyle name="Heading 3 43" xfId="11454" xr:uid="{00000000-0005-0000-0000-0000BA2C0000}"/>
    <cellStyle name="Heading 3 44" xfId="11455" xr:uid="{00000000-0005-0000-0000-0000BB2C0000}"/>
    <cellStyle name="Heading 3 45" xfId="11456" xr:uid="{00000000-0005-0000-0000-0000BC2C0000}"/>
    <cellStyle name="Heading 3 46" xfId="11457" xr:uid="{00000000-0005-0000-0000-0000BD2C0000}"/>
    <cellStyle name="Heading 3 47" xfId="11458" xr:uid="{00000000-0005-0000-0000-0000BE2C0000}"/>
    <cellStyle name="Heading 3 48" xfId="11459" xr:uid="{00000000-0005-0000-0000-0000BF2C0000}"/>
    <cellStyle name="Heading 3 49" xfId="11460" xr:uid="{00000000-0005-0000-0000-0000C02C0000}"/>
    <cellStyle name="Heading 3 5" xfId="11461" xr:uid="{00000000-0005-0000-0000-0000C12C0000}"/>
    <cellStyle name="Heading 3 5 2" xfId="11462" xr:uid="{00000000-0005-0000-0000-0000C22C0000}"/>
    <cellStyle name="Heading 3 5 2 2" xfId="11463" xr:uid="{00000000-0005-0000-0000-0000C32C0000}"/>
    <cellStyle name="Heading 3 5 3" xfId="11464" xr:uid="{00000000-0005-0000-0000-0000C42C0000}"/>
    <cellStyle name="Heading 3 5 4" xfId="11465" xr:uid="{00000000-0005-0000-0000-0000C52C0000}"/>
    <cellStyle name="Heading 3 5 5" xfId="11466" xr:uid="{00000000-0005-0000-0000-0000C62C0000}"/>
    <cellStyle name="Heading 3 5 6" xfId="11467" xr:uid="{00000000-0005-0000-0000-0000C72C0000}"/>
    <cellStyle name="Heading 3 5 7" xfId="11468" xr:uid="{00000000-0005-0000-0000-0000C82C0000}"/>
    <cellStyle name="Heading 3 50" xfId="11469" xr:uid="{00000000-0005-0000-0000-0000C92C0000}"/>
    <cellStyle name="Heading 3 51" xfId="11470" xr:uid="{00000000-0005-0000-0000-0000CA2C0000}"/>
    <cellStyle name="Heading 3 52" xfId="11471" xr:uid="{00000000-0005-0000-0000-0000CB2C0000}"/>
    <cellStyle name="Heading 3 53" xfId="11472" xr:uid="{00000000-0005-0000-0000-0000CC2C0000}"/>
    <cellStyle name="Heading 3 54" xfId="11473" xr:uid="{00000000-0005-0000-0000-0000CD2C0000}"/>
    <cellStyle name="Heading 3 55" xfId="11474" xr:uid="{00000000-0005-0000-0000-0000CE2C0000}"/>
    <cellStyle name="Heading 3 56" xfId="11475" xr:uid="{00000000-0005-0000-0000-0000CF2C0000}"/>
    <cellStyle name="Heading 3 57" xfId="11476" xr:uid="{00000000-0005-0000-0000-0000D02C0000}"/>
    <cellStyle name="Heading 3 58" xfId="11477" xr:uid="{00000000-0005-0000-0000-0000D12C0000}"/>
    <cellStyle name="Heading 3 59" xfId="11478" xr:uid="{00000000-0005-0000-0000-0000D22C0000}"/>
    <cellStyle name="Heading 3 6" xfId="11479" xr:uid="{00000000-0005-0000-0000-0000D32C0000}"/>
    <cellStyle name="Heading 3 6 2" xfId="11480" xr:uid="{00000000-0005-0000-0000-0000D42C0000}"/>
    <cellStyle name="Heading 3 6 2 2" xfId="11481" xr:uid="{00000000-0005-0000-0000-0000D52C0000}"/>
    <cellStyle name="Heading 3 6 3" xfId="11482" xr:uid="{00000000-0005-0000-0000-0000D62C0000}"/>
    <cellStyle name="Heading 3 6 4" xfId="11483" xr:uid="{00000000-0005-0000-0000-0000D72C0000}"/>
    <cellStyle name="Heading 3 6 5" xfId="11484" xr:uid="{00000000-0005-0000-0000-0000D82C0000}"/>
    <cellStyle name="Heading 3 6 6" xfId="11485" xr:uid="{00000000-0005-0000-0000-0000D92C0000}"/>
    <cellStyle name="Heading 3 6 7" xfId="11486" xr:uid="{00000000-0005-0000-0000-0000DA2C0000}"/>
    <cellStyle name="Heading 3 60" xfId="11487" xr:uid="{00000000-0005-0000-0000-0000DB2C0000}"/>
    <cellStyle name="Heading 3 7" xfId="11488" xr:uid="{00000000-0005-0000-0000-0000DC2C0000}"/>
    <cellStyle name="Heading 3 7 2" xfId="11489" xr:uid="{00000000-0005-0000-0000-0000DD2C0000}"/>
    <cellStyle name="Heading 3 7 2 2" xfId="11490" xr:uid="{00000000-0005-0000-0000-0000DE2C0000}"/>
    <cellStyle name="Heading 3 7 3" xfId="11491" xr:uid="{00000000-0005-0000-0000-0000DF2C0000}"/>
    <cellStyle name="Heading 3 7 4" xfId="11492" xr:uid="{00000000-0005-0000-0000-0000E02C0000}"/>
    <cellStyle name="Heading 3 7 5" xfId="11493" xr:uid="{00000000-0005-0000-0000-0000E12C0000}"/>
    <cellStyle name="Heading 3 7 6" xfId="11494" xr:uid="{00000000-0005-0000-0000-0000E22C0000}"/>
    <cellStyle name="Heading 3 7 7" xfId="11495" xr:uid="{00000000-0005-0000-0000-0000E32C0000}"/>
    <cellStyle name="Heading 3 8" xfId="11496" xr:uid="{00000000-0005-0000-0000-0000E42C0000}"/>
    <cellStyle name="Heading 3 8 2" xfId="11497" xr:uid="{00000000-0005-0000-0000-0000E52C0000}"/>
    <cellStyle name="Heading 3 8 2 2" xfId="11498" xr:uid="{00000000-0005-0000-0000-0000E62C0000}"/>
    <cellStyle name="Heading 3 8 3" xfId="11499" xr:uid="{00000000-0005-0000-0000-0000E72C0000}"/>
    <cellStyle name="Heading 3 8 4" xfId="11500" xr:uid="{00000000-0005-0000-0000-0000E82C0000}"/>
    <cellStyle name="Heading 3 8 5" xfId="11501" xr:uid="{00000000-0005-0000-0000-0000E92C0000}"/>
    <cellStyle name="Heading 3 8 6" xfId="11502" xr:uid="{00000000-0005-0000-0000-0000EA2C0000}"/>
    <cellStyle name="Heading 3 8 7" xfId="11503" xr:uid="{00000000-0005-0000-0000-0000EB2C0000}"/>
    <cellStyle name="Heading 3 9" xfId="11504" xr:uid="{00000000-0005-0000-0000-0000EC2C0000}"/>
    <cellStyle name="Heading 3 9 2" xfId="11505" xr:uid="{00000000-0005-0000-0000-0000ED2C0000}"/>
    <cellStyle name="Heading 3 9 2 2" xfId="11506" xr:uid="{00000000-0005-0000-0000-0000EE2C0000}"/>
    <cellStyle name="Heading 3 9 3" xfId="11507" xr:uid="{00000000-0005-0000-0000-0000EF2C0000}"/>
    <cellStyle name="Heading 3 9 4" xfId="11508" xr:uid="{00000000-0005-0000-0000-0000F02C0000}"/>
    <cellStyle name="Heading 3 9 5" xfId="11509" xr:uid="{00000000-0005-0000-0000-0000F12C0000}"/>
    <cellStyle name="Heading 3 9 6" xfId="11510" xr:uid="{00000000-0005-0000-0000-0000F22C0000}"/>
    <cellStyle name="Heading 3 9 7" xfId="11511" xr:uid="{00000000-0005-0000-0000-0000F32C0000}"/>
    <cellStyle name="Heading 4 10" xfId="11512" xr:uid="{00000000-0005-0000-0000-0000F42C0000}"/>
    <cellStyle name="Heading 4 10 2" xfId="11513" xr:uid="{00000000-0005-0000-0000-0000F52C0000}"/>
    <cellStyle name="Heading 4 10 2 2" xfId="11514" xr:uid="{00000000-0005-0000-0000-0000F62C0000}"/>
    <cellStyle name="Heading 4 10 3" xfId="11515" xr:uid="{00000000-0005-0000-0000-0000F72C0000}"/>
    <cellStyle name="Heading 4 10 4" xfId="11516" xr:uid="{00000000-0005-0000-0000-0000F82C0000}"/>
    <cellStyle name="Heading 4 10 5" xfId="11517" xr:uid="{00000000-0005-0000-0000-0000F92C0000}"/>
    <cellStyle name="Heading 4 10 6" xfId="11518" xr:uid="{00000000-0005-0000-0000-0000FA2C0000}"/>
    <cellStyle name="Heading 4 10 7" xfId="11519" xr:uid="{00000000-0005-0000-0000-0000FB2C0000}"/>
    <cellStyle name="Heading 4 11" xfId="11520" xr:uid="{00000000-0005-0000-0000-0000FC2C0000}"/>
    <cellStyle name="Heading 4 11 2" xfId="11521" xr:uid="{00000000-0005-0000-0000-0000FD2C0000}"/>
    <cellStyle name="Heading 4 11 2 2" xfId="11522" xr:uid="{00000000-0005-0000-0000-0000FE2C0000}"/>
    <cellStyle name="Heading 4 11 3" xfId="11523" xr:uid="{00000000-0005-0000-0000-0000FF2C0000}"/>
    <cellStyle name="Heading 4 11 4" xfId="11524" xr:uid="{00000000-0005-0000-0000-0000002D0000}"/>
    <cellStyle name="Heading 4 11 5" xfId="11525" xr:uid="{00000000-0005-0000-0000-0000012D0000}"/>
    <cellStyle name="Heading 4 11 6" xfId="11526" xr:uid="{00000000-0005-0000-0000-0000022D0000}"/>
    <cellStyle name="Heading 4 11 7" xfId="11527" xr:uid="{00000000-0005-0000-0000-0000032D0000}"/>
    <cellStyle name="Heading 4 12" xfId="11528" xr:uid="{00000000-0005-0000-0000-0000042D0000}"/>
    <cellStyle name="Heading 4 12 2" xfId="11529" xr:uid="{00000000-0005-0000-0000-0000052D0000}"/>
    <cellStyle name="Heading 4 12 2 2" xfId="11530" xr:uid="{00000000-0005-0000-0000-0000062D0000}"/>
    <cellStyle name="Heading 4 12 3" xfId="11531" xr:uid="{00000000-0005-0000-0000-0000072D0000}"/>
    <cellStyle name="Heading 4 12 4" xfId="11532" xr:uid="{00000000-0005-0000-0000-0000082D0000}"/>
    <cellStyle name="Heading 4 12 5" xfId="11533" xr:uid="{00000000-0005-0000-0000-0000092D0000}"/>
    <cellStyle name="Heading 4 12 6" xfId="11534" xr:uid="{00000000-0005-0000-0000-00000A2D0000}"/>
    <cellStyle name="Heading 4 12 7" xfId="11535" xr:uid="{00000000-0005-0000-0000-00000B2D0000}"/>
    <cellStyle name="Heading 4 13" xfId="11536" xr:uid="{00000000-0005-0000-0000-00000C2D0000}"/>
    <cellStyle name="Heading 4 13 2" xfId="11537" xr:uid="{00000000-0005-0000-0000-00000D2D0000}"/>
    <cellStyle name="Heading 4 13 2 2" xfId="11538" xr:uid="{00000000-0005-0000-0000-00000E2D0000}"/>
    <cellStyle name="Heading 4 13 3" xfId="11539" xr:uid="{00000000-0005-0000-0000-00000F2D0000}"/>
    <cellStyle name="Heading 4 13 4" xfId="11540" xr:uid="{00000000-0005-0000-0000-0000102D0000}"/>
    <cellStyle name="Heading 4 13 5" xfId="11541" xr:uid="{00000000-0005-0000-0000-0000112D0000}"/>
    <cellStyle name="Heading 4 13 6" xfId="11542" xr:uid="{00000000-0005-0000-0000-0000122D0000}"/>
    <cellStyle name="Heading 4 13 7" xfId="11543" xr:uid="{00000000-0005-0000-0000-0000132D0000}"/>
    <cellStyle name="Heading 4 14" xfId="11544" xr:uid="{00000000-0005-0000-0000-0000142D0000}"/>
    <cellStyle name="Heading 4 14 2" xfId="11545" xr:uid="{00000000-0005-0000-0000-0000152D0000}"/>
    <cellStyle name="Heading 4 14 2 2" xfId="11546" xr:uid="{00000000-0005-0000-0000-0000162D0000}"/>
    <cellStyle name="Heading 4 14 3" xfId="11547" xr:uid="{00000000-0005-0000-0000-0000172D0000}"/>
    <cellStyle name="Heading 4 14 4" xfId="11548" xr:uid="{00000000-0005-0000-0000-0000182D0000}"/>
    <cellStyle name="Heading 4 14 5" xfId="11549" xr:uid="{00000000-0005-0000-0000-0000192D0000}"/>
    <cellStyle name="Heading 4 14 6" xfId="11550" xr:uid="{00000000-0005-0000-0000-00001A2D0000}"/>
    <cellStyle name="Heading 4 14 7" xfId="11551" xr:uid="{00000000-0005-0000-0000-00001B2D0000}"/>
    <cellStyle name="Heading 4 15" xfId="11552" xr:uid="{00000000-0005-0000-0000-00001C2D0000}"/>
    <cellStyle name="Heading 4 15 2" xfId="11553" xr:uid="{00000000-0005-0000-0000-00001D2D0000}"/>
    <cellStyle name="Heading 4 15 2 2" xfId="11554" xr:uid="{00000000-0005-0000-0000-00001E2D0000}"/>
    <cellStyle name="Heading 4 15 3" xfId="11555" xr:uid="{00000000-0005-0000-0000-00001F2D0000}"/>
    <cellStyle name="Heading 4 15 4" xfId="11556" xr:uid="{00000000-0005-0000-0000-0000202D0000}"/>
    <cellStyle name="Heading 4 15 5" xfId="11557" xr:uid="{00000000-0005-0000-0000-0000212D0000}"/>
    <cellStyle name="Heading 4 15 6" xfId="11558" xr:uid="{00000000-0005-0000-0000-0000222D0000}"/>
    <cellStyle name="Heading 4 15 7" xfId="11559" xr:uid="{00000000-0005-0000-0000-0000232D0000}"/>
    <cellStyle name="Heading 4 16" xfId="11560" xr:uid="{00000000-0005-0000-0000-0000242D0000}"/>
    <cellStyle name="Heading 4 16 2" xfId="11561" xr:uid="{00000000-0005-0000-0000-0000252D0000}"/>
    <cellStyle name="Heading 4 16 2 2" xfId="11562" xr:uid="{00000000-0005-0000-0000-0000262D0000}"/>
    <cellStyle name="Heading 4 16 3" xfId="11563" xr:uid="{00000000-0005-0000-0000-0000272D0000}"/>
    <cellStyle name="Heading 4 16 4" xfId="11564" xr:uid="{00000000-0005-0000-0000-0000282D0000}"/>
    <cellStyle name="Heading 4 16 5" xfId="11565" xr:uid="{00000000-0005-0000-0000-0000292D0000}"/>
    <cellStyle name="Heading 4 16 6" xfId="11566" xr:uid="{00000000-0005-0000-0000-00002A2D0000}"/>
    <cellStyle name="Heading 4 16 7" xfId="11567" xr:uid="{00000000-0005-0000-0000-00002B2D0000}"/>
    <cellStyle name="Heading 4 17" xfId="11568" xr:uid="{00000000-0005-0000-0000-00002C2D0000}"/>
    <cellStyle name="Heading 4 17 2" xfId="11569" xr:uid="{00000000-0005-0000-0000-00002D2D0000}"/>
    <cellStyle name="Heading 4 17 2 2" xfId="11570" xr:uid="{00000000-0005-0000-0000-00002E2D0000}"/>
    <cellStyle name="Heading 4 17 3" xfId="11571" xr:uid="{00000000-0005-0000-0000-00002F2D0000}"/>
    <cellStyle name="Heading 4 17 4" xfId="11572" xr:uid="{00000000-0005-0000-0000-0000302D0000}"/>
    <cellStyle name="Heading 4 17 5" xfId="11573" xr:uid="{00000000-0005-0000-0000-0000312D0000}"/>
    <cellStyle name="Heading 4 17 6" xfId="11574" xr:uid="{00000000-0005-0000-0000-0000322D0000}"/>
    <cellStyle name="Heading 4 17 7" xfId="11575" xr:uid="{00000000-0005-0000-0000-0000332D0000}"/>
    <cellStyle name="Heading 4 18" xfId="11576" xr:uid="{00000000-0005-0000-0000-0000342D0000}"/>
    <cellStyle name="Heading 4 18 2" xfId="11577" xr:uid="{00000000-0005-0000-0000-0000352D0000}"/>
    <cellStyle name="Heading 4 18 2 2" xfId="11578" xr:uid="{00000000-0005-0000-0000-0000362D0000}"/>
    <cellStyle name="Heading 4 18 3" xfId="11579" xr:uid="{00000000-0005-0000-0000-0000372D0000}"/>
    <cellStyle name="Heading 4 18 4" xfId="11580" xr:uid="{00000000-0005-0000-0000-0000382D0000}"/>
    <cellStyle name="Heading 4 18 5" xfId="11581" xr:uid="{00000000-0005-0000-0000-0000392D0000}"/>
    <cellStyle name="Heading 4 18 6" xfId="11582" xr:uid="{00000000-0005-0000-0000-00003A2D0000}"/>
    <cellStyle name="Heading 4 18 7" xfId="11583" xr:uid="{00000000-0005-0000-0000-00003B2D0000}"/>
    <cellStyle name="Heading 4 19" xfId="11584" xr:uid="{00000000-0005-0000-0000-00003C2D0000}"/>
    <cellStyle name="Heading 4 19 2" xfId="11585" xr:uid="{00000000-0005-0000-0000-00003D2D0000}"/>
    <cellStyle name="Heading 4 19 2 2" xfId="11586" xr:uid="{00000000-0005-0000-0000-00003E2D0000}"/>
    <cellStyle name="Heading 4 19 3" xfId="11587" xr:uid="{00000000-0005-0000-0000-00003F2D0000}"/>
    <cellStyle name="Heading 4 19 4" xfId="11588" xr:uid="{00000000-0005-0000-0000-0000402D0000}"/>
    <cellStyle name="Heading 4 19 5" xfId="11589" xr:uid="{00000000-0005-0000-0000-0000412D0000}"/>
    <cellStyle name="Heading 4 19 6" xfId="11590" xr:uid="{00000000-0005-0000-0000-0000422D0000}"/>
    <cellStyle name="Heading 4 19 7" xfId="11591" xr:uid="{00000000-0005-0000-0000-0000432D0000}"/>
    <cellStyle name="Heading 4 2" xfId="11592" xr:uid="{00000000-0005-0000-0000-0000442D0000}"/>
    <cellStyle name="Heading 4 2 2" xfId="11593" xr:uid="{00000000-0005-0000-0000-0000452D0000}"/>
    <cellStyle name="Heading 4 2 2 2" xfId="11594" xr:uid="{00000000-0005-0000-0000-0000462D0000}"/>
    <cellStyle name="Heading 4 2 3" xfId="11595" xr:uid="{00000000-0005-0000-0000-0000472D0000}"/>
    <cellStyle name="Heading 4 2 4" xfId="11596" xr:uid="{00000000-0005-0000-0000-0000482D0000}"/>
    <cellStyle name="Heading 4 2 5" xfId="11597" xr:uid="{00000000-0005-0000-0000-0000492D0000}"/>
    <cellStyle name="Heading 4 2 6" xfId="11598" xr:uid="{00000000-0005-0000-0000-00004A2D0000}"/>
    <cellStyle name="Heading 4 2 7" xfId="11599" xr:uid="{00000000-0005-0000-0000-00004B2D0000}"/>
    <cellStyle name="Heading 4 20" xfId="11600" xr:uid="{00000000-0005-0000-0000-00004C2D0000}"/>
    <cellStyle name="Heading 4 20 2" xfId="11601" xr:uid="{00000000-0005-0000-0000-00004D2D0000}"/>
    <cellStyle name="Heading 4 20 2 2" xfId="11602" xr:uid="{00000000-0005-0000-0000-00004E2D0000}"/>
    <cellStyle name="Heading 4 20 3" xfId="11603" xr:uid="{00000000-0005-0000-0000-00004F2D0000}"/>
    <cellStyle name="Heading 4 20 4" xfId="11604" xr:uid="{00000000-0005-0000-0000-0000502D0000}"/>
    <cellStyle name="Heading 4 20 5" xfId="11605" xr:uid="{00000000-0005-0000-0000-0000512D0000}"/>
    <cellStyle name="Heading 4 20 6" xfId="11606" xr:uid="{00000000-0005-0000-0000-0000522D0000}"/>
    <cellStyle name="Heading 4 20 7" xfId="11607" xr:uid="{00000000-0005-0000-0000-0000532D0000}"/>
    <cellStyle name="Heading 4 21" xfId="11608" xr:uid="{00000000-0005-0000-0000-0000542D0000}"/>
    <cellStyle name="Heading 4 21 2" xfId="11609" xr:uid="{00000000-0005-0000-0000-0000552D0000}"/>
    <cellStyle name="Heading 4 21 2 2" xfId="11610" xr:uid="{00000000-0005-0000-0000-0000562D0000}"/>
    <cellStyle name="Heading 4 21 3" xfId="11611" xr:uid="{00000000-0005-0000-0000-0000572D0000}"/>
    <cellStyle name="Heading 4 21 4" xfId="11612" xr:uid="{00000000-0005-0000-0000-0000582D0000}"/>
    <cellStyle name="Heading 4 21 5" xfId="11613" xr:uid="{00000000-0005-0000-0000-0000592D0000}"/>
    <cellStyle name="Heading 4 21 6" xfId="11614" xr:uid="{00000000-0005-0000-0000-00005A2D0000}"/>
    <cellStyle name="Heading 4 21 7" xfId="11615" xr:uid="{00000000-0005-0000-0000-00005B2D0000}"/>
    <cellStyle name="Heading 4 22" xfId="11616" xr:uid="{00000000-0005-0000-0000-00005C2D0000}"/>
    <cellStyle name="Heading 4 22 2" xfId="11617" xr:uid="{00000000-0005-0000-0000-00005D2D0000}"/>
    <cellStyle name="Heading 4 22 2 2" xfId="11618" xr:uid="{00000000-0005-0000-0000-00005E2D0000}"/>
    <cellStyle name="Heading 4 22 3" xfId="11619" xr:uid="{00000000-0005-0000-0000-00005F2D0000}"/>
    <cellStyle name="Heading 4 22 4" xfId="11620" xr:uid="{00000000-0005-0000-0000-0000602D0000}"/>
    <cellStyle name="Heading 4 22 5" xfId="11621" xr:uid="{00000000-0005-0000-0000-0000612D0000}"/>
    <cellStyle name="Heading 4 22 6" xfId="11622" xr:uid="{00000000-0005-0000-0000-0000622D0000}"/>
    <cellStyle name="Heading 4 22 7" xfId="11623" xr:uid="{00000000-0005-0000-0000-0000632D0000}"/>
    <cellStyle name="Heading 4 23" xfId="11624" xr:uid="{00000000-0005-0000-0000-0000642D0000}"/>
    <cellStyle name="Heading 4 23 2" xfId="11625" xr:uid="{00000000-0005-0000-0000-0000652D0000}"/>
    <cellStyle name="Heading 4 23 2 2" xfId="11626" xr:uid="{00000000-0005-0000-0000-0000662D0000}"/>
    <cellStyle name="Heading 4 23 3" xfId="11627" xr:uid="{00000000-0005-0000-0000-0000672D0000}"/>
    <cellStyle name="Heading 4 23 4" xfId="11628" xr:uid="{00000000-0005-0000-0000-0000682D0000}"/>
    <cellStyle name="Heading 4 23 5" xfId="11629" xr:uid="{00000000-0005-0000-0000-0000692D0000}"/>
    <cellStyle name="Heading 4 23 6" xfId="11630" xr:uid="{00000000-0005-0000-0000-00006A2D0000}"/>
    <cellStyle name="Heading 4 23 7" xfId="11631" xr:uid="{00000000-0005-0000-0000-00006B2D0000}"/>
    <cellStyle name="Heading 4 24" xfId="11632" xr:uid="{00000000-0005-0000-0000-00006C2D0000}"/>
    <cellStyle name="Heading 4 24 2" xfId="11633" xr:uid="{00000000-0005-0000-0000-00006D2D0000}"/>
    <cellStyle name="Heading 4 24 2 2" xfId="11634" xr:uid="{00000000-0005-0000-0000-00006E2D0000}"/>
    <cellStyle name="Heading 4 24 3" xfId="11635" xr:uid="{00000000-0005-0000-0000-00006F2D0000}"/>
    <cellStyle name="Heading 4 24 4" xfId="11636" xr:uid="{00000000-0005-0000-0000-0000702D0000}"/>
    <cellStyle name="Heading 4 24 5" xfId="11637" xr:uid="{00000000-0005-0000-0000-0000712D0000}"/>
    <cellStyle name="Heading 4 24 6" xfId="11638" xr:uid="{00000000-0005-0000-0000-0000722D0000}"/>
    <cellStyle name="Heading 4 24 7" xfId="11639" xr:uid="{00000000-0005-0000-0000-0000732D0000}"/>
    <cellStyle name="Heading 4 25" xfId="11640" xr:uid="{00000000-0005-0000-0000-0000742D0000}"/>
    <cellStyle name="Heading 4 25 2" xfId="11641" xr:uid="{00000000-0005-0000-0000-0000752D0000}"/>
    <cellStyle name="Heading 4 25 2 2" xfId="11642" xr:uid="{00000000-0005-0000-0000-0000762D0000}"/>
    <cellStyle name="Heading 4 25 3" xfId="11643" xr:uid="{00000000-0005-0000-0000-0000772D0000}"/>
    <cellStyle name="Heading 4 25 4" xfId="11644" xr:uid="{00000000-0005-0000-0000-0000782D0000}"/>
    <cellStyle name="Heading 4 25 5" xfId="11645" xr:uid="{00000000-0005-0000-0000-0000792D0000}"/>
    <cellStyle name="Heading 4 25 6" xfId="11646" xr:uid="{00000000-0005-0000-0000-00007A2D0000}"/>
    <cellStyle name="Heading 4 25 7" xfId="11647" xr:uid="{00000000-0005-0000-0000-00007B2D0000}"/>
    <cellStyle name="Heading 4 26" xfId="11648" xr:uid="{00000000-0005-0000-0000-00007C2D0000}"/>
    <cellStyle name="Heading 4 26 2" xfId="11649" xr:uid="{00000000-0005-0000-0000-00007D2D0000}"/>
    <cellStyle name="Heading 4 26 2 2" xfId="11650" xr:uid="{00000000-0005-0000-0000-00007E2D0000}"/>
    <cellStyle name="Heading 4 26 3" xfId="11651" xr:uid="{00000000-0005-0000-0000-00007F2D0000}"/>
    <cellStyle name="Heading 4 26 4" xfId="11652" xr:uid="{00000000-0005-0000-0000-0000802D0000}"/>
    <cellStyle name="Heading 4 26 5" xfId="11653" xr:uid="{00000000-0005-0000-0000-0000812D0000}"/>
    <cellStyle name="Heading 4 26 6" xfId="11654" xr:uid="{00000000-0005-0000-0000-0000822D0000}"/>
    <cellStyle name="Heading 4 26 7" xfId="11655" xr:uid="{00000000-0005-0000-0000-0000832D0000}"/>
    <cellStyle name="Heading 4 27" xfId="11656" xr:uid="{00000000-0005-0000-0000-0000842D0000}"/>
    <cellStyle name="Heading 4 27 2" xfId="11657" xr:uid="{00000000-0005-0000-0000-0000852D0000}"/>
    <cellStyle name="Heading 4 27 2 2" xfId="11658" xr:uid="{00000000-0005-0000-0000-0000862D0000}"/>
    <cellStyle name="Heading 4 27 3" xfId="11659" xr:uid="{00000000-0005-0000-0000-0000872D0000}"/>
    <cellStyle name="Heading 4 27 4" xfId="11660" xr:uid="{00000000-0005-0000-0000-0000882D0000}"/>
    <cellStyle name="Heading 4 27 5" xfId="11661" xr:uid="{00000000-0005-0000-0000-0000892D0000}"/>
    <cellStyle name="Heading 4 27 6" xfId="11662" xr:uid="{00000000-0005-0000-0000-00008A2D0000}"/>
    <cellStyle name="Heading 4 27 7" xfId="11663" xr:uid="{00000000-0005-0000-0000-00008B2D0000}"/>
    <cellStyle name="Heading 4 28" xfId="11664" xr:uid="{00000000-0005-0000-0000-00008C2D0000}"/>
    <cellStyle name="Heading 4 28 2" xfId="11665" xr:uid="{00000000-0005-0000-0000-00008D2D0000}"/>
    <cellStyle name="Heading 4 28 2 2" xfId="11666" xr:uid="{00000000-0005-0000-0000-00008E2D0000}"/>
    <cellStyle name="Heading 4 28 3" xfId="11667" xr:uid="{00000000-0005-0000-0000-00008F2D0000}"/>
    <cellStyle name="Heading 4 28 4" xfId="11668" xr:uid="{00000000-0005-0000-0000-0000902D0000}"/>
    <cellStyle name="Heading 4 28 5" xfId="11669" xr:uid="{00000000-0005-0000-0000-0000912D0000}"/>
    <cellStyle name="Heading 4 28 6" xfId="11670" xr:uid="{00000000-0005-0000-0000-0000922D0000}"/>
    <cellStyle name="Heading 4 28 7" xfId="11671" xr:uid="{00000000-0005-0000-0000-0000932D0000}"/>
    <cellStyle name="Heading 4 29" xfId="11672" xr:uid="{00000000-0005-0000-0000-0000942D0000}"/>
    <cellStyle name="Heading 4 29 2" xfId="11673" xr:uid="{00000000-0005-0000-0000-0000952D0000}"/>
    <cellStyle name="Heading 4 29 2 2" xfId="11674" xr:uid="{00000000-0005-0000-0000-0000962D0000}"/>
    <cellStyle name="Heading 4 29 3" xfId="11675" xr:uid="{00000000-0005-0000-0000-0000972D0000}"/>
    <cellStyle name="Heading 4 29 4" xfId="11676" xr:uid="{00000000-0005-0000-0000-0000982D0000}"/>
    <cellStyle name="Heading 4 29 5" xfId="11677" xr:uid="{00000000-0005-0000-0000-0000992D0000}"/>
    <cellStyle name="Heading 4 29 6" xfId="11678" xr:uid="{00000000-0005-0000-0000-00009A2D0000}"/>
    <cellStyle name="Heading 4 29 7" xfId="11679" xr:uid="{00000000-0005-0000-0000-00009B2D0000}"/>
    <cellStyle name="Heading 4 3" xfId="11680" xr:uid="{00000000-0005-0000-0000-00009C2D0000}"/>
    <cellStyle name="Heading 4 3 2" xfId="11681" xr:uid="{00000000-0005-0000-0000-00009D2D0000}"/>
    <cellStyle name="Heading 4 3 2 2" xfId="11682" xr:uid="{00000000-0005-0000-0000-00009E2D0000}"/>
    <cellStyle name="Heading 4 3 3" xfId="11683" xr:uid="{00000000-0005-0000-0000-00009F2D0000}"/>
    <cellStyle name="Heading 4 3 4" xfId="11684" xr:uid="{00000000-0005-0000-0000-0000A02D0000}"/>
    <cellStyle name="Heading 4 3 5" xfId="11685" xr:uid="{00000000-0005-0000-0000-0000A12D0000}"/>
    <cellStyle name="Heading 4 3 6" xfId="11686" xr:uid="{00000000-0005-0000-0000-0000A22D0000}"/>
    <cellStyle name="Heading 4 3 7" xfId="11687" xr:uid="{00000000-0005-0000-0000-0000A32D0000}"/>
    <cellStyle name="Heading 4 30" xfId="11688" xr:uid="{00000000-0005-0000-0000-0000A42D0000}"/>
    <cellStyle name="Heading 4 30 2" xfId="11689" xr:uid="{00000000-0005-0000-0000-0000A52D0000}"/>
    <cellStyle name="Heading 4 30 2 2" xfId="11690" xr:uid="{00000000-0005-0000-0000-0000A62D0000}"/>
    <cellStyle name="Heading 4 30 3" xfId="11691" xr:uid="{00000000-0005-0000-0000-0000A72D0000}"/>
    <cellStyle name="Heading 4 30 4" xfId="11692" xr:uid="{00000000-0005-0000-0000-0000A82D0000}"/>
    <cellStyle name="Heading 4 30 5" xfId="11693" xr:uid="{00000000-0005-0000-0000-0000A92D0000}"/>
    <cellStyle name="Heading 4 30 6" xfId="11694" xr:uid="{00000000-0005-0000-0000-0000AA2D0000}"/>
    <cellStyle name="Heading 4 30 7" xfId="11695" xr:uid="{00000000-0005-0000-0000-0000AB2D0000}"/>
    <cellStyle name="Heading 4 31" xfId="11696" xr:uid="{00000000-0005-0000-0000-0000AC2D0000}"/>
    <cellStyle name="Heading 4 31 2" xfId="11697" xr:uid="{00000000-0005-0000-0000-0000AD2D0000}"/>
    <cellStyle name="Heading 4 31 2 2" xfId="11698" xr:uid="{00000000-0005-0000-0000-0000AE2D0000}"/>
    <cellStyle name="Heading 4 31 3" xfId="11699" xr:uid="{00000000-0005-0000-0000-0000AF2D0000}"/>
    <cellStyle name="Heading 4 31 4" xfId="11700" xr:uid="{00000000-0005-0000-0000-0000B02D0000}"/>
    <cellStyle name="Heading 4 31 5" xfId="11701" xr:uid="{00000000-0005-0000-0000-0000B12D0000}"/>
    <cellStyle name="Heading 4 31 6" xfId="11702" xr:uid="{00000000-0005-0000-0000-0000B22D0000}"/>
    <cellStyle name="Heading 4 31 7" xfId="11703" xr:uid="{00000000-0005-0000-0000-0000B32D0000}"/>
    <cellStyle name="Heading 4 32" xfId="11704" xr:uid="{00000000-0005-0000-0000-0000B42D0000}"/>
    <cellStyle name="Heading 4 32 2" xfId="11705" xr:uid="{00000000-0005-0000-0000-0000B52D0000}"/>
    <cellStyle name="Heading 4 32 2 2" xfId="11706" xr:uid="{00000000-0005-0000-0000-0000B62D0000}"/>
    <cellStyle name="Heading 4 32 3" xfId="11707" xr:uid="{00000000-0005-0000-0000-0000B72D0000}"/>
    <cellStyle name="Heading 4 32 4" xfId="11708" xr:uid="{00000000-0005-0000-0000-0000B82D0000}"/>
    <cellStyle name="Heading 4 32 5" xfId="11709" xr:uid="{00000000-0005-0000-0000-0000B92D0000}"/>
    <cellStyle name="Heading 4 32 6" xfId="11710" xr:uid="{00000000-0005-0000-0000-0000BA2D0000}"/>
    <cellStyle name="Heading 4 32 7" xfId="11711" xr:uid="{00000000-0005-0000-0000-0000BB2D0000}"/>
    <cellStyle name="Heading 4 33" xfId="11712" xr:uid="{00000000-0005-0000-0000-0000BC2D0000}"/>
    <cellStyle name="Heading 4 33 2" xfId="11713" xr:uid="{00000000-0005-0000-0000-0000BD2D0000}"/>
    <cellStyle name="Heading 4 33 2 2" xfId="11714" xr:uid="{00000000-0005-0000-0000-0000BE2D0000}"/>
    <cellStyle name="Heading 4 33 3" xfId="11715" xr:uid="{00000000-0005-0000-0000-0000BF2D0000}"/>
    <cellStyle name="Heading 4 33 4" xfId="11716" xr:uid="{00000000-0005-0000-0000-0000C02D0000}"/>
    <cellStyle name="Heading 4 33 5" xfId="11717" xr:uid="{00000000-0005-0000-0000-0000C12D0000}"/>
    <cellStyle name="Heading 4 33 6" xfId="11718" xr:uid="{00000000-0005-0000-0000-0000C22D0000}"/>
    <cellStyle name="Heading 4 33 7" xfId="11719" xr:uid="{00000000-0005-0000-0000-0000C32D0000}"/>
    <cellStyle name="Heading 4 34" xfId="11720" xr:uid="{00000000-0005-0000-0000-0000C42D0000}"/>
    <cellStyle name="Heading 4 34 2" xfId="11721" xr:uid="{00000000-0005-0000-0000-0000C52D0000}"/>
    <cellStyle name="Heading 4 34 2 2" xfId="11722" xr:uid="{00000000-0005-0000-0000-0000C62D0000}"/>
    <cellStyle name="Heading 4 34 3" xfId="11723" xr:uid="{00000000-0005-0000-0000-0000C72D0000}"/>
    <cellStyle name="Heading 4 34 4" xfId="11724" xr:uid="{00000000-0005-0000-0000-0000C82D0000}"/>
    <cellStyle name="Heading 4 34 5" xfId="11725" xr:uid="{00000000-0005-0000-0000-0000C92D0000}"/>
    <cellStyle name="Heading 4 34 6" xfId="11726" xr:uid="{00000000-0005-0000-0000-0000CA2D0000}"/>
    <cellStyle name="Heading 4 34 7" xfId="11727" xr:uid="{00000000-0005-0000-0000-0000CB2D0000}"/>
    <cellStyle name="Heading 4 35" xfId="11728" xr:uid="{00000000-0005-0000-0000-0000CC2D0000}"/>
    <cellStyle name="Heading 4 35 2" xfId="11729" xr:uid="{00000000-0005-0000-0000-0000CD2D0000}"/>
    <cellStyle name="Heading 4 35 2 2" xfId="11730" xr:uid="{00000000-0005-0000-0000-0000CE2D0000}"/>
    <cellStyle name="Heading 4 35 3" xfId="11731" xr:uid="{00000000-0005-0000-0000-0000CF2D0000}"/>
    <cellStyle name="Heading 4 35 4" xfId="11732" xr:uid="{00000000-0005-0000-0000-0000D02D0000}"/>
    <cellStyle name="Heading 4 35 5" xfId="11733" xr:uid="{00000000-0005-0000-0000-0000D12D0000}"/>
    <cellStyle name="Heading 4 35 6" xfId="11734" xr:uid="{00000000-0005-0000-0000-0000D22D0000}"/>
    <cellStyle name="Heading 4 35 7" xfId="11735" xr:uid="{00000000-0005-0000-0000-0000D32D0000}"/>
    <cellStyle name="Heading 4 36" xfId="11736" xr:uid="{00000000-0005-0000-0000-0000D42D0000}"/>
    <cellStyle name="Heading 4 36 2" xfId="11737" xr:uid="{00000000-0005-0000-0000-0000D52D0000}"/>
    <cellStyle name="Heading 4 36 2 2" xfId="11738" xr:uid="{00000000-0005-0000-0000-0000D62D0000}"/>
    <cellStyle name="Heading 4 36 3" xfId="11739" xr:uid="{00000000-0005-0000-0000-0000D72D0000}"/>
    <cellStyle name="Heading 4 36 4" xfId="11740" xr:uid="{00000000-0005-0000-0000-0000D82D0000}"/>
    <cellStyle name="Heading 4 36 5" xfId="11741" xr:uid="{00000000-0005-0000-0000-0000D92D0000}"/>
    <cellStyle name="Heading 4 36 6" xfId="11742" xr:uid="{00000000-0005-0000-0000-0000DA2D0000}"/>
    <cellStyle name="Heading 4 36 7" xfId="11743" xr:uid="{00000000-0005-0000-0000-0000DB2D0000}"/>
    <cellStyle name="Heading 4 37" xfId="11744" xr:uid="{00000000-0005-0000-0000-0000DC2D0000}"/>
    <cellStyle name="Heading 4 37 2" xfId="11745" xr:uid="{00000000-0005-0000-0000-0000DD2D0000}"/>
    <cellStyle name="Heading 4 37 3" xfId="11746" xr:uid="{00000000-0005-0000-0000-0000DE2D0000}"/>
    <cellStyle name="Heading 4 38" xfId="11747" xr:uid="{00000000-0005-0000-0000-0000DF2D0000}"/>
    <cellStyle name="Heading 4 39" xfId="11748" xr:uid="{00000000-0005-0000-0000-0000E02D0000}"/>
    <cellStyle name="Heading 4 4" xfId="11749" xr:uid="{00000000-0005-0000-0000-0000E12D0000}"/>
    <cellStyle name="Heading 4 4 2" xfId="11750" xr:uid="{00000000-0005-0000-0000-0000E22D0000}"/>
    <cellStyle name="Heading 4 4 2 2" xfId="11751" xr:uid="{00000000-0005-0000-0000-0000E32D0000}"/>
    <cellStyle name="Heading 4 4 3" xfId="11752" xr:uid="{00000000-0005-0000-0000-0000E42D0000}"/>
    <cellStyle name="Heading 4 4 4" xfId="11753" xr:uid="{00000000-0005-0000-0000-0000E52D0000}"/>
    <cellStyle name="Heading 4 4 5" xfId="11754" xr:uid="{00000000-0005-0000-0000-0000E62D0000}"/>
    <cellStyle name="Heading 4 4 6" xfId="11755" xr:uid="{00000000-0005-0000-0000-0000E72D0000}"/>
    <cellStyle name="Heading 4 4 7" xfId="11756" xr:uid="{00000000-0005-0000-0000-0000E82D0000}"/>
    <cellStyle name="Heading 4 40" xfId="11757" xr:uid="{00000000-0005-0000-0000-0000E92D0000}"/>
    <cellStyle name="Heading 4 41" xfId="11758" xr:uid="{00000000-0005-0000-0000-0000EA2D0000}"/>
    <cellStyle name="Heading 4 42" xfId="11759" xr:uid="{00000000-0005-0000-0000-0000EB2D0000}"/>
    <cellStyle name="Heading 4 43" xfId="11760" xr:uid="{00000000-0005-0000-0000-0000EC2D0000}"/>
    <cellStyle name="Heading 4 44" xfId="11761" xr:uid="{00000000-0005-0000-0000-0000ED2D0000}"/>
    <cellStyle name="Heading 4 45" xfId="11762" xr:uid="{00000000-0005-0000-0000-0000EE2D0000}"/>
    <cellStyle name="Heading 4 46" xfId="11763" xr:uid="{00000000-0005-0000-0000-0000EF2D0000}"/>
    <cellStyle name="Heading 4 47" xfId="11764" xr:uid="{00000000-0005-0000-0000-0000F02D0000}"/>
    <cellStyle name="Heading 4 48" xfId="11765" xr:uid="{00000000-0005-0000-0000-0000F12D0000}"/>
    <cellStyle name="Heading 4 49" xfId="11766" xr:uid="{00000000-0005-0000-0000-0000F22D0000}"/>
    <cellStyle name="Heading 4 5" xfId="11767" xr:uid="{00000000-0005-0000-0000-0000F32D0000}"/>
    <cellStyle name="Heading 4 5 2" xfId="11768" xr:uid="{00000000-0005-0000-0000-0000F42D0000}"/>
    <cellStyle name="Heading 4 5 2 2" xfId="11769" xr:uid="{00000000-0005-0000-0000-0000F52D0000}"/>
    <cellStyle name="Heading 4 5 3" xfId="11770" xr:uid="{00000000-0005-0000-0000-0000F62D0000}"/>
    <cellStyle name="Heading 4 5 4" xfId="11771" xr:uid="{00000000-0005-0000-0000-0000F72D0000}"/>
    <cellStyle name="Heading 4 5 5" xfId="11772" xr:uid="{00000000-0005-0000-0000-0000F82D0000}"/>
    <cellStyle name="Heading 4 5 6" xfId="11773" xr:uid="{00000000-0005-0000-0000-0000F92D0000}"/>
    <cellStyle name="Heading 4 5 7" xfId="11774" xr:uid="{00000000-0005-0000-0000-0000FA2D0000}"/>
    <cellStyle name="Heading 4 50" xfId="11775" xr:uid="{00000000-0005-0000-0000-0000FB2D0000}"/>
    <cellStyle name="Heading 4 51" xfId="11776" xr:uid="{00000000-0005-0000-0000-0000FC2D0000}"/>
    <cellStyle name="Heading 4 52" xfId="11777" xr:uid="{00000000-0005-0000-0000-0000FD2D0000}"/>
    <cellStyle name="Heading 4 53" xfId="11778" xr:uid="{00000000-0005-0000-0000-0000FE2D0000}"/>
    <cellStyle name="Heading 4 54" xfId="11779" xr:uid="{00000000-0005-0000-0000-0000FF2D0000}"/>
    <cellStyle name="Heading 4 55" xfId="11780" xr:uid="{00000000-0005-0000-0000-0000002E0000}"/>
    <cellStyle name="Heading 4 56" xfId="11781" xr:uid="{00000000-0005-0000-0000-0000012E0000}"/>
    <cellStyle name="Heading 4 57" xfId="11782" xr:uid="{00000000-0005-0000-0000-0000022E0000}"/>
    <cellStyle name="Heading 4 58" xfId="11783" xr:uid="{00000000-0005-0000-0000-0000032E0000}"/>
    <cellStyle name="Heading 4 59" xfId="11784" xr:uid="{00000000-0005-0000-0000-0000042E0000}"/>
    <cellStyle name="Heading 4 6" xfId="11785" xr:uid="{00000000-0005-0000-0000-0000052E0000}"/>
    <cellStyle name="Heading 4 6 2" xfId="11786" xr:uid="{00000000-0005-0000-0000-0000062E0000}"/>
    <cellStyle name="Heading 4 6 2 2" xfId="11787" xr:uid="{00000000-0005-0000-0000-0000072E0000}"/>
    <cellStyle name="Heading 4 6 3" xfId="11788" xr:uid="{00000000-0005-0000-0000-0000082E0000}"/>
    <cellStyle name="Heading 4 6 4" xfId="11789" xr:uid="{00000000-0005-0000-0000-0000092E0000}"/>
    <cellStyle name="Heading 4 6 5" xfId="11790" xr:uid="{00000000-0005-0000-0000-00000A2E0000}"/>
    <cellStyle name="Heading 4 6 6" xfId="11791" xr:uid="{00000000-0005-0000-0000-00000B2E0000}"/>
    <cellStyle name="Heading 4 6 7" xfId="11792" xr:uid="{00000000-0005-0000-0000-00000C2E0000}"/>
    <cellStyle name="Heading 4 60" xfId="11793" xr:uid="{00000000-0005-0000-0000-00000D2E0000}"/>
    <cellStyle name="Heading 4 7" xfId="11794" xr:uid="{00000000-0005-0000-0000-00000E2E0000}"/>
    <cellStyle name="Heading 4 7 2" xfId="11795" xr:uid="{00000000-0005-0000-0000-00000F2E0000}"/>
    <cellStyle name="Heading 4 7 2 2" xfId="11796" xr:uid="{00000000-0005-0000-0000-0000102E0000}"/>
    <cellStyle name="Heading 4 7 3" xfId="11797" xr:uid="{00000000-0005-0000-0000-0000112E0000}"/>
    <cellStyle name="Heading 4 7 4" xfId="11798" xr:uid="{00000000-0005-0000-0000-0000122E0000}"/>
    <cellStyle name="Heading 4 7 5" xfId="11799" xr:uid="{00000000-0005-0000-0000-0000132E0000}"/>
    <cellStyle name="Heading 4 7 6" xfId="11800" xr:uid="{00000000-0005-0000-0000-0000142E0000}"/>
    <cellStyle name="Heading 4 7 7" xfId="11801" xr:uid="{00000000-0005-0000-0000-0000152E0000}"/>
    <cellStyle name="Heading 4 8" xfId="11802" xr:uid="{00000000-0005-0000-0000-0000162E0000}"/>
    <cellStyle name="Heading 4 8 2" xfId="11803" xr:uid="{00000000-0005-0000-0000-0000172E0000}"/>
    <cellStyle name="Heading 4 8 2 2" xfId="11804" xr:uid="{00000000-0005-0000-0000-0000182E0000}"/>
    <cellStyle name="Heading 4 8 3" xfId="11805" xr:uid="{00000000-0005-0000-0000-0000192E0000}"/>
    <cellStyle name="Heading 4 8 4" xfId="11806" xr:uid="{00000000-0005-0000-0000-00001A2E0000}"/>
    <cellStyle name="Heading 4 8 5" xfId="11807" xr:uid="{00000000-0005-0000-0000-00001B2E0000}"/>
    <cellStyle name="Heading 4 8 6" xfId="11808" xr:uid="{00000000-0005-0000-0000-00001C2E0000}"/>
    <cellStyle name="Heading 4 8 7" xfId="11809" xr:uid="{00000000-0005-0000-0000-00001D2E0000}"/>
    <cellStyle name="Heading 4 9" xfId="11810" xr:uid="{00000000-0005-0000-0000-00001E2E0000}"/>
    <cellStyle name="Heading 4 9 2" xfId="11811" xr:uid="{00000000-0005-0000-0000-00001F2E0000}"/>
    <cellStyle name="Heading 4 9 2 2" xfId="11812" xr:uid="{00000000-0005-0000-0000-0000202E0000}"/>
    <cellStyle name="Heading 4 9 3" xfId="11813" xr:uid="{00000000-0005-0000-0000-0000212E0000}"/>
    <cellStyle name="Heading 4 9 4" xfId="11814" xr:uid="{00000000-0005-0000-0000-0000222E0000}"/>
    <cellStyle name="Heading 4 9 5" xfId="11815" xr:uid="{00000000-0005-0000-0000-0000232E0000}"/>
    <cellStyle name="Heading 4 9 6" xfId="11816" xr:uid="{00000000-0005-0000-0000-0000242E0000}"/>
    <cellStyle name="Heading 4 9 7" xfId="11817" xr:uid="{00000000-0005-0000-0000-0000252E0000}"/>
    <cellStyle name="Hiperłącze" xfId="11818" xr:uid="{00000000-0005-0000-0000-0000262E0000}"/>
    <cellStyle name="Hiperłącze 10" xfId="11819" xr:uid="{00000000-0005-0000-0000-0000272E0000}"/>
    <cellStyle name="Hiperłącze 10 10" xfId="11820" xr:uid="{00000000-0005-0000-0000-0000282E0000}"/>
    <cellStyle name="Hiperłącze 10 11" xfId="11821" xr:uid="{00000000-0005-0000-0000-0000292E0000}"/>
    <cellStyle name="Hiperłącze 10 12" xfId="11822" xr:uid="{00000000-0005-0000-0000-00002A2E0000}"/>
    <cellStyle name="Hiperłącze 10 13" xfId="11823" xr:uid="{00000000-0005-0000-0000-00002B2E0000}"/>
    <cellStyle name="Hiperłącze 10 14" xfId="11824" xr:uid="{00000000-0005-0000-0000-00002C2E0000}"/>
    <cellStyle name="Hiperłącze 10 2" xfId="11825" xr:uid="{00000000-0005-0000-0000-00002D2E0000}"/>
    <cellStyle name="Hiperłącze 10 2 2" xfId="11826" xr:uid="{00000000-0005-0000-0000-00002E2E0000}"/>
    <cellStyle name="Hiperłącze 10 2 2 2" xfId="11827" xr:uid="{00000000-0005-0000-0000-00002F2E0000}"/>
    <cellStyle name="Hiperłącze 10 2 3" xfId="11828" xr:uid="{00000000-0005-0000-0000-0000302E0000}"/>
    <cellStyle name="Hiperłącze 10 2 4" xfId="11829" xr:uid="{00000000-0005-0000-0000-0000312E0000}"/>
    <cellStyle name="Hiperłącze 10 2 5" xfId="11830" xr:uid="{00000000-0005-0000-0000-0000322E0000}"/>
    <cellStyle name="Hiperłącze 10 2 6" xfId="11831" xr:uid="{00000000-0005-0000-0000-0000332E0000}"/>
    <cellStyle name="Hiperłącze 10 2 7" xfId="11832" xr:uid="{00000000-0005-0000-0000-0000342E0000}"/>
    <cellStyle name="Hiperłącze 10 3" xfId="11833" xr:uid="{00000000-0005-0000-0000-0000352E0000}"/>
    <cellStyle name="Hiperłącze 10 3 2" xfId="11834" xr:uid="{00000000-0005-0000-0000-0000362E0000}"/>
    <cellStyle name="Hiperłącze 10 3 2 2" xfId="11835" xr:uid="{00000000-0005-0000-0000-0000372E0000}"/>
    <cellStyle name="Hiperłącze 10 3 3" xfId="11836" xr:uid="{00000000-0005-0000-0000-0000382E0000}"/>
    <cellStyle name="Hiperłącze 10 3 4" xfId="11837" xr:uid="{00000000-0005-0000-0000-0000392E0000}"/>
    <cellStyle name="Hiperłącze 10 3 5" xfId="11838" xr:uid="{00000000-0005-0000-0000-00003A2E0000}"/>
    <cellStyle name="Hiperłącze 10 3 6" xfId="11839" xr:uid="{00000000-0005-0000-0000-00003B2E0000}"/>
    <cellStyle name="Hiperłącze 10 3 7" xfId="11840" xr:uid="{00000000-0005-0000-0000-00003C2E0000}"/>
    <cellStyle name="Hiperłącze 10 4" xfId="11841" xr:uid="{00000000-0005-0000-0000-00003D2E0000}"/>
    <cellStyle name="Hiperłącze 10 4 2" xfId="11842" xr:uid="{00000000-0005-0000-0000-00003E2E0000}"/>
    <cellStyle name="Hiperłącze 10 4 3" xfId="11843" xr:uid="{00000000-0005-0000-0000-00003F2E0000}"/>
    <cellStyle name="Hiperłącze 10 5" xfId="11844" xr:uid="{00000000-0005-0000-0000-0000402E0000}"/>
    <cellStyle name="Hiperłącze 10 5 2" xfId="11845" xr:uid="{00000000-0005-0000-0000-0000412E0000}"/>
    <cellStyle name="Hiperłącze 10 5 3" xfId="11846" xr:uid="{00000000-0005-0000-0000-0000422E0000}"/>
    <cellStyle name="Hiperłącze 10 6" xfId="11847" xr:uid="{00000000-0005-0000-0000-0000432E0000}"/>
    <cellStyle name="Hiperłącze 10 6 2" xfId="11848" xr:uid="{00000000-0005-0000-0000-0000442E0000}"/>
    <cellStyle name="Hiperłącze 10 6 3" xfId="11849" xr:uid="{00000000-0005-0000-0000-0000452E0000}"/>
    <cellStyle name="Hiperłącze 10 7" xfId="11850" xr:uid="{00000000-0005-0000-0000-0000462E0000}"/>
    <cellStyle name="Hiperłącze 10 7 2" xfId="11851" xr:uid="{00000000-0005-0000-0000-0000472E0000}"/>
    <cellStyle name="Hiperłącze 10 8" xfId="11852" xr:uid="{00000000-0005-0000-0000-0000482E0000}"/>
    <cellStyle name="Hiperłącze 10 8 2" xfId="11853" xr:uid="{00000000-0005-0000-0000-0000492E0000}"/>
    <cellStyle name="Hiperłącze 10 8 3" xfId="11854" xr:uid="{00000000-0005-0000-0000-00004A2E0000}"/>
    <cellStyle name="Hiperłącze 10 9" xfId="11855" xr:uid="{00000000-0005-0000-0000-00004B2E0000}"/>
    <cellStyle name="Hiperłącze 11" xfId="11856" xr:uid="{00000000-0005-0000-0000-00004C2E0000}"/>
    <cellStyle name="Hiperłącze 11 10" xfId="11857" xr:uid="{00000000-0005-0000-0000-00004D2E0000}"/>
    <cellStyle name="Hiperłącze 11 11" xfId="11858" xr:uid="{00000000-0005-0000-0000-00004E2E0000}"/>
    <cellStyle name="Hiperłącze 11 12" xfId="11859" xr:uid="{00000000-0005-0000-0000-00004F2E0000}"/>
    <cellStyle name="Hiperłącze 11 13" xfId="11860" xr:uid="{00000000-0005-0000-0000-0000502E0000}"/>
    <cellStyle name="Hiperłącze 11 14" xfId="11861" xr:uid="{00000000-0005-0000-0000-0000512E0000}"/>
    <cellStyle name="Hiperłącze 11 2" xfId="11862" xr:uid="{00000000-0005-0000-0000-0000522E0000}"/>
    <cellStyle name="Hiperłącze 11 2 2" xfId="11863" xr:uid="{00000000-0005-0000-0000-0000532E0000}"/>
    <cellStyle name="Hiperłącze 11 2 2 2" xfId="11864" xr:uid="{00000000-0005-0000-0000-0000542E0000}"/>
    <cellStyle name="Hiperłącze 11 2 3" xfId="11865" xr:uid="{00000000-0005-0000-0000-0000552E0000}"/>
    <cellStyle name="Hiperłącze 11 2 4" xfId="11866" xr:uid="{00000000-0005-0000-0000-0000562E0000}"/>
    <cellStyle name="Hiperłącze 11 2 5" xfId="11867" xr:uid="{00000000-0005-0000-0000-0000572E0000}"/>
    <cellStyle name="Hiperłącze 11 2 6" xfId="11868" xr:uid="{00000000-0005-0000-0000-0000582E0000}"/>
    <cellStyle name="Hiperłącze 11 2 7" xfId="11869" xr:uid="{00000000-0005-0000-0000-0000592E0000}"/>
    <cellStyle name="Hiperłącze 11 3" xfId="11870" xr:uid="{00000000-0005-0000-0000-00005A2E0000}"/>
    <cellStyle name="Hiperłącze 11 3 2" xfId="11871" xr:uid="{00000000-0005-0000-0000-00005B2E0000}"/>
    <cellStyle name="Hiperłącze 11 3 2 2" xfId="11872" xr:uid="{00000000-0005-0000-0000-00005C2E0000}"/>
    <cellStyle name="Hiperłącze 11 3 3" xfId="11873" xr:uid="{00000000-0005-0000-0000-00005D2E0000}"/>
    <cellStyle name="Hiperłącze 11 3 4" xfId="11874" xr:uid="{00000000-0005-0000-0000-00005E2E0000}"/>
    <cellStyle name="Hiperłącze 11 3 5" xfId="11875" xr:uid="{00000000-0005-0000-0000-00005F2E0000}"/>
    <cellStyle name="Hiperłącze 11 3 6" xfId="11876" xr:uid="{00000000-0005-0000-0000-0000602E0000}"/>
    <cellStyle name="Hiperłącze 11 3 7" xfId="11877" xr:uid="{00000000-0005-0000-0000-0000612E0000}"/>
    <cellStyle name="Hiperłącze 11 4" xfId="11878" xr:uid="{00000000-0005-0000-0000-0000622E0000}"/>
    <cellStyle name="Hiperłącze 11 4 2" xfId="11879" xr:uid="{00000000-0005-0000-0000-0000632E0000}"/>
    <cellStyle name="Hiperłącze 11 4 3" xfId="11880" xr:uid="{00000000-0005-0000-0000-0000642E0000}"/>
    <cellStyle name="Hiperłącze 11 5" xfId="11881" xr:uid="{00000000-0005-0000-0000-0000652E0000}"/>
    <cellStyle name="Hiperłącze 11 5 2" xfId="11882" xr:uid="{00000000-0005-0000-0000-0000662E0000}"/>
    <cellStyle name="Hiperłącze 11 5 3" xfId="11883" xr:uid="{00000000-0005-0000-0000-0000672E0000}"/>
    <cellStyle name="Hiperłącze 11 6" xfId="11884" xr:uid="{00000000-0005-0000-0000-0000682E0000}"/>
    <cellStyle name="Hiperłącze 11 6 2" xfId="11885" xr:uid="{00000000-0005-0000-0000-0000692E0000}"/>
    <cellStyle name="Hiperłącze 11 6 3" xfId="11886" xr:uid="{00000000-0005-0000-0000-00006A2E0000}"/>
    <cellStyle name="Hiperłącze 11 7" xfId="11887" xr:uid="{00000000-0005-0000-0000-00006B2E0000}"/>
    <cellStyle name="Hiperłącze 11 7 2" xfId="11888" xr:uid="{00000000-0005-0000-0000-00006C2E0000}"/>
    <cellStyle name="Hiperłącze 11 8" xfId="11889" xr:uid="{00000000-0005-0000-0000-00006D2E0000}"/>
    <cellStyle name="Hiperłącze 11 8 2" xfId="11890" xr:uid="{00000000-0005-0000-0000-00006E2E0000}"/>
    <cellStyle name="Hiperłącze 11 8 3" xfId="11891" xr:uid="{00000000-0005-0000-0000-00006F2E0000}"/>
    <cellStyle name="Hiperłącze 11 9" xfId="11892" xr:uid="{00000000-0005-0000-0000-0000702E0000}"/>
    <cellStyle name="Hiperłącze 12" xfId="11893" xr:uid="{00000000-0005-0000-0000-0000712E0000}"/>
    <cellStyle name="Hiperłącze 12 2" xfId="11894" xr:uid="{00000000-0005-0000-0000-0000722E0000}"/>
    <cellStyle name="Hiperłącze 13" xfId="11895" xr:uid="{00000000-0005-0000-0000-0000732E0000}"/>
    <cellStyle name="Hiperłącze 13 2" xfId="11896" xr:uid="{00000000-0005-0000-0000-0000742E0000}"/>
    <cellStyle name="Hiperłącze 14" xfId="11897" xr:uid="{00000000-0005-0000-0000-0000752E0000}"/>
    <cellStyle name="Hiperłącze 14 2" xfId="11898" xr:uid="{00000000-0005-0000-0000-0000762E0000}"/>
    <cellStyle name="Hiperłącze 15" xfId="11899" xr:uid="{00000000-0005-0000-0000-0000772E0000}"/>
    <cellStyle name="Hiperłącze 16" xfId="11900" xr:uid="{00000000-0005-0000-0000-0000782E0000}"/>
    <cellStyle name="Hiperłącze 17" xfId="11901" xr:uid="{00000000-0005-0000-0000-0000792E0000}"/>
    <cellStyle name="Hiperłącze 18" xfId="11902" xr:uid="{00000000-0005-0000-0000-00007A2E0000}"/>
    <cellStyle name="Hiperłącze 19" xfId="11903" xr:uid="{00000000-0005-0000-0000-00007B2E0000}"/>
    <cellStyle name="Hiperłącze 2" xfId="11904" xr:uid="{00000000-0005-0000-0000-00007C2E0000}"/>
    <cellStyle name="Hiperłącze 2 10" xfId="11905" xr:uid="{00000000-0005-0000-0000-00007D2E0000}"/>
    <cellStyle name="Hiperłącze 2 11" xfId="11906" xr:uid="{00000000-0005-0000-0000-00007E2E0000}"/>
    <cellStyle name="Hiperłącze 2 12" xfId="11907" xr:uid="{00000000-0005-0000-0000-00007F2E0000}"/>
    <cellStyle name="Hiperłącze 2 13" xfId="11908" xr:uid="{00000000-0005-0000-0000-0000802E0000}"/>
    <cellStyle name="Hiperłącze 2 14" xfId="11909" xr:uid="{00000000-0005-0000-0000-0000812E0000}"/>
    <cellStyle name="Hiperłącze 2 15" xfId="11910" xr:uid="{00000000-0005-0000-0000-0000822E0000}"/>
    <cellStyle name="Hiperłącze 2 16" xfId="11911" xr:uid="{00000000-0005-0000-0000-0000832E0000}"/>
    <cellStyle name="Hiperłącze 2 17" xfId="11912" xr:uid="{00000000-0005-0000-0000-0000842E0000}"/>
    <cellStyle name="Hiperłącze 2 18" xfId="11913" xr:uid="{00000000-0005-0000-0000-0000852E0000}"/>
    <cellStyle name="Hiperłącze 2 19" xfId="11914" xr:uid="{00000000-0005-0000-0000-0000862E0000}"/>
    <cellStyle name="Hiperłącze 2 2" xfId="11915" xr:uid="{00000000-0005-0000-0000-0000872E0000}"/>
    <cellStyle name="Hiperłącze 2 2 2" xfId="11916" xr:uid="{00000000-0005-0000-0000-0000882E0000}"/>
    <cellStyle name="Hiperłącze 2 2 2 2" xfId="11917" xr:uid="{00000000-0005-0000-0000-0000892E0000}"/>
    <cellStyle name="Hiperłącze 2 2 3" xfId="11918" xr:uid="{00000000-0005-0000-0000-00008A2E0000}"/>
    <cellStyle name="Hiperłącze 2 2 4" xfId="11919" xr:uid="{00000000-0005-0000-0000-00008B2E0000}"/>
    <cellStyle name="Hiperłącze 2 2 5" xfId="11920" xr:uid="{00000000-0005-0000-0000-00008C2E0000}"/>
    <cellStyle name="Hiperłącze 2 2 6" xfId="11921" xr:uid="{00000000-0005-0000-0000-00008D2E0000}"/>
    <cellStyle name="Hiperłącze 2 2 7" xfId="11922" xr:uid="{00000000-0005-0000-0000-00008E2E0000}"/>
    <cellStyle name="Hiperłącze 2 20" xfId="11923" xr:uid="{00000000-0005-0000-0000-00008F2E0000}"/>
    <cellStyle name="Hiperłącze 2 21" xfId="11924" xr:uid="{00000000-0005-0000-0000-0000902E0000}"/>
    <cellStyle name="Hiperłącze 2 22" xfId="11925" xr:uid="{00000000-0005-0000-0000-0000912E0000}"/>
    <cellStyle name="Hiperłącze 2 23" xfId="11926" xr:uid="{00000000-0005-0000-0000-0000922E0000}"/>
    <cellStyle name="Hiperłącze 2 24" xfId="11927" xr:uid="{00000000-0005-0000-0000-0000932E0000}"/>
    <cellStyle name="Hiperłącze 2 25" xfId="11928" xr:uid="{00000000-0005-0000-0000-0000942E0000}"/>
    <cellStyle name="Hiperłącze 2 26" xfId="11929" xr:uid="{00000000-0005-0000-0000-0000952E0000}"/>
    <cellStyle name="Hiperłącze 2 27" xfId="11930" xr:uid="{00000000-0005-0000-0000-0000962E0000}"/>
    <cellStyle name="Hiperłącze 2 28" xfId="11931" xr:uid="{00000000-0005-0000-0000-0000972E0000}"/>
    <cellStyle name="Hiperłącze 2 29" xfId="11932" xr:uid="{00000000-0005-0000-0000-0000982E0000}"/>
    <cellStyle name="Hiperłącze 2 3" xfId="11933" xr:uid="{00000000-0005-0000-0000-0000992E0000}"/>
    <cellStyle name="Hiperłącze 2 3 2" xfId="11934" xr:uid="{00000000-0005-0000-0000-00009A2E0000}"/>
    <cellStyle name="Hiperłącze 2 3 2 2" xfId="11935" xr:uid="{00000000-0005-0000-0000-00009B2E0000}"/>
    <cellStyle name="Hiperłącze 2 3 3" xfId="11936" xr:uid="{00000000-0005-0000-0000-00009C2E0000}"/>
    <cellStyle name="Hiperłącze 2 3 4" xfId="11937" xr:uid="{00000000-0005-0000-0000-00009D2E0000}"/>
    <cellStyle name="Hiperłącze 2 3 5" xfId="11938" xr:uid="{00000000-0005-0000-0000-00009E2E0000}"/>
    <cellStyle name="Hiperłącze 2 3 6" xfId="11939" xr:uid="{00000000-0005-0000-0000-00009F2E0000}"/>
    <cellStyle name="Hiperłącze 2 3 7" xfId="11940" xr:uid="{00000000-0005-0000-0000-0000A02E0000}"/>
    <cellStyle name="Hiperłącze 2 30" xfId="11941" xr:uid="{00000000-0005-0000-0000-0000A12E0000}"/>
    <cellStyle name="Hiperłącze 2 4" xfId="11942" xr:uid="{00000000-0005-0000-0000-0000A22E0000}"/>
    <cellStyle name="Hiperłącze 2 4 2" xfId="11943" xr:uid="{00000000-0005-0000-0000-0000A32E0000}"/>
    <cellStyle name="Hiperłącze 2 4 3" xfId="11944" xr:uid="{00000000-0005-0000-0000-0000A42E0000}"/>
    <cellStyle name="Hiperłącze 2 5" xfId="11945" xr:uid="{00000000-0005-0000-0000-0000A52E0000}"/>
    <cellStyle name="Hiperłącze 2 5 2" xfId="11946" xr:uid="{00000000-0005-0000-0000-0000A62E0000}"/>
    <cellStyle name="Hiperłącze 2 5 3" xfId="11947" xr:uid="{00000000-0005-0000-0000-0000A72E0000}"/>
    <cellStyle name="Hiperłącze 2 6" xfId="11948" xr:uid="{00000000-0005-0000-0000-0000A82E0000}"/>
    <cellStyle name="Hiperłącze 2 6 2" xfId="11949" xr:uid="{00000000-0005-0000-0000-0000A92E0000}"/>
    <cellStyle name="Hiperłącze 2 6 3" xfId="11950" xr:uid="{00000000-0005-0000-0000-0000AA2E0000}"/>
    <cellStyle name="Hiperłącze 2 7" xfId="11951" xr:uid="{00000000-0005-0000-0000-0000AB2E0000}"/>
    <cellStyle name="Hiperłącze 2 7 2" xfId="11952" xr:uid="{00000000-0005-0000-0000-0000AC2E0000}"/>
    <cellStyle name="Hiperłącze 2 8" xfId="11953" xr:uid="{00000000-0005-0000-0000-0000AD2E0000}"/>
    <cellStyle name="Hiperłącze 2 8 2" xfId="11954" xr:uid="{00000000-0005-0000-0000-0000AE2E0000}"/>
    <cellStyle name="Hiperłącze 2 8 3" xfId="11955" xr:uid="{00000000-0005-0000-0000-0000AF2E0000}"/>
    <cellStyle name="Hiperłącze 2 9" xfId="11956" xr:uid="{00000000-0005-0000-0000-0000B02E0000}"/>
    <cellStyle name="Hiperłącze 2 9 2" xfId="11957" xr:uid="{00000000-0005-0000-0000-0000B12E0000}"/>
    <cellStyle name="Hiperłącze 2 9 3" xfId="11958" xr:uid="{00000000-0005-0000-0000-0000B22E0000}"/>
    <cellStyle name="Hiperłącze 20" xfId="11959" xr:uid="{00000000-0005-0000-0000-0000B32E0000}"/>
    <cellStyle name="Hiperłącze 21" xfId="11960" xr:uid="{00000000-0005-0000-0000-0000B42E0000}"/>
    <cellStyle name="Hiperłącze 22" xfId="11961" xr:uid="{00000000-0005-0000-0000-0000B52E0000}"/>
    <cellStyle name="Hiperłącze 23" xfId="11962" xr:uid="{00000000-0005-0000-0000-0000B62E0000}"/>
    <cellStyle name="Hiperłącze 3" xfId="11963" xr:uid="{00000000-0005-0000-0000-0000B72E0000}"/>
    <cellStyle name="Hiperłącze 3 10" xfId="11964" xr:uid="{00000000-0005-0000-0000-0000B82E0000}"/>
    <cellStyle name="Hiperłącze 3 11" xfId="11965" xr:uid="{00000000-0005-0000-0000-0000B92E0000}"/>
    <cellStyle name="Hiperłącze 3 12" xfId="11966" xr:uid="{00000000-0005-0000-0000-0000BA2E0000}"/>
    <cellStyle name="Hiperłącze 3 13" xfId="11967" xr:uid="{00000000-0005-0000-0000-0000BB2E0000}"/>
    <cellStyle name="Hiperłącze 3 14" xfId="11968" xr:uid="{00000000-0005-0000-0000-0000BC2E0000}"/>
    <cellStyle name="Hiperłącze 3 15" xfId="11969" xr:uid="{00000000-0005-0000-0000-0000BD2E0000}"/>
    <cellStyle name="Hiperłącze 3 16" xfId="11970" xr:uid="{00000000-0005-0000-0000-0000BE2E0000}"/>
    <cellStyle name="Hiperłącze 3 17" xfId="11971" xr:uid="{00000000-0005-0000-0000-0000BF2E0000}"/>
    <cellStyle name="Hiperłącze 3 18" xfId="11972" xr:uid="{00000000-0005-0000-0000-0000C02E0000}"/>
    <cellStyle name="Hiperłącze 3 19" xfId="11973" xr:uid="{00000000-0005-0000-0000-0000C12E0000}"/>
    <cellStyle name="Hiperłącze 3 2" xfId="11974" xr:uid="{00000000-0005-0000-0000-0000C22E0000}"/>
    <cellStyle name="Hiperłącze 3 2 2" xfId="11975" xr:uid="{00000000-0005-0000-0000-0000C32E0000}"/>
    <cellStyle name="Hiperłącze 3 2 2 2" xfId="11976" xr:uid="{00000000-0005-0000-0000-0000C42E0000}"/>
    <cellStyle name="Hiperłącze 3 2 3" xfId="11977" xr:uid="{00000000-0005-0000-0000-0000C52E0000}"/>
    <cellStyle name="Hiperłącze 3 2 4" xfId="11978" xr:uid="{00000000-0005-0000-0000-0000C62E0000}"/>
    <cellStyle name="Hiperłącze 3 2 5" xfId="11979" xr:uid="{00000000-0005-0000-0000-0000C72E0000}"/>
    <cellStyle name="Hiperłącze 3 2 6" xfId="11980" xr:uid="{00000000-0005-0000-0000-0000C82E0000}"/>
    <cellStyle name="Hiperłącze 3 2 7" xfId="11981" xr:uid="{00000000-0005-0000-0000-0000C92E0000}"/>
    <cellStyle name="Hiperłącze 3 20" xfId="11982" xr:uid="{00000000-0005-0000-0000-0000CA2E0000}"/>
    <cellStyle name="Hiperłącze 3 21" xfId="11983" xr:uid="{00000000-0005-0000-0000-0000CB2E0000}"/>
    <cellStyle name="Hiperłącze 3 22" xfId="11984" xr:uid="{00000000-0005-0000-0000-0000CC2E0000}"/>
    <cellStyle name="Hiperłącze 3 23" xfId="11985" xr:uid="{00000000-0005-0000-0000-0000CD2E0000}"/>
    <cellStyle name="Hiperłącze 3 24" xfId="11986" xr:uid="{00000000-0005-0000-0000-0000CE2E0000}"/>
    <cellStyle name="Hiperłącze 3 25" xfId="11987" xr:uid="{00000000-0005-0000-0000-0000CF2E0000}"/>
    <cellStyle name="Hiperłącze 3 26" xfId="11988" xr:uid="{00000000-0005-0000-0000-0000D02E0000}"/>
    <cellStyle name="Hiperłącze 3 27" xfId="11989" xr:uid="{00000000-0005-0000-0000-0000D12E0000}"/>
    <cellStyle name="Hiperłącze 3 28" xfId="11990" xr:uid="{00000000-0005-0000-0000-0000D22E0000}"/>
    <cellStyle name="Hiperłącze 3 29" xfId="11991" xr:uid="{00000000-0005-0000-0000-0000D32E0000}"/>
    <cellStyle name="Hiperłącze 3 3" xfId="11992" xr:uid="{00000000-0005-0000-0000-0000D42E0000}"/>
    <cellStyle name="Hiperłącze 3 3 2" xfId="11993" xr:uid="{00000000-0005-0000-0000-0000D52E0000}"/>
    <cellStyle name="Hiperłącze 3 3 2 2" xfId="11994" xr:uid="{00000000-0005-0000-0000-0000D62E0000}"/>
    <cellStyle name="Hiperłącze 3 3 3" xfId="11995" xr:uid="{00000000-0005-0000-0000-0000D72E0000}"/>
    <cellStyle name="Hiperłącze 3 3 4" xfId="11996" xr:uid="{00000000-0005-0000-0000-0000D82E0000}"/>
    <cellStyle name="Hiperłącze 3 3 5" xfId="11997" xr:uid="{00000000-0005-0000-0000-0000D92E0000}"/>
    <cellStyle name="Hiperłącze 3 3 6" xfId="11998" xr:uid="{00000000-0005-0000-0000-0000DA2E0000}"/>
    <cellStyle name="Hiperłącze 3 3 7" xfId="11999" xr:uid="{00000000-0005-0000-0000-0000DB2E0000}"/>
    <cellStyle name="Hiperłącze 3 30" xfId="12000" xr:uid="{00000000-0005-0000-0000-0000DC2E0000}"/>
    <cellStyle name="Hiperłącze 3 4" xfId="12001" xr:uid="{00000000-0005-0000-0000-0000DD2E0000}"/>
    <cellStyle name="Hiperłącze 3 4 2" xfId="12002" xr:uid="{00000000-0005-0000-0000-0000DE2E0000}"/>
    <cellStyle name="Hiperłącze 3 4 3" xfId="12003" xr:uid="{00000000-0005-0000-0000-0000DF2E0000}"/>
    <cellStyle name="Hiperłącze 3 5" xfId="12004" xr:uid="{00000000-0005-0000-0000-0000E02E0000}"/>
    <cellStyle name="Hiperłącze 3 5 2" xfId="12005" xr:uid="{00000000-0005-0000-0000-0000E12E0000}"/>
    <cellStyle name="Hiperłącze 3 5 3" xfId="12006" xr:uid="{00000000-0005-0000-0000-0000E22E0000}"/>
    <cellStyle name="Hiperłącze 3 6" xfId="12007" xr:uid="{00000000-0005-0000-0000-0000E32E0000}"/>
    <cellStyle name="Hiperłącze 3 6 2" xfId="12008" xr:uid="{00000000-0005-0000-0000-0000E42E0000}"/>
    <cellStyle name="Hiperłącze 3 6 3" xfId="12009" xr:uid="{00000000-0005-0000-0000-0000E52E0000}"/>
    <cellStyle name="Hiperłącze 3 7" xfId="12010" xr:uid="{00000000-0005-0000-0000-0000E62E0000}"/>
    <cellStyle name="Hiperłącze 3 7 2" xfId="12011" xr:uid="{00000000-0005-0000-0000-0000E72E0000}"/>
    <cellStyle name="Hiperłącze 3 8" xfId="12012" xr:uid="{00000000-0005-0000-0000-0000E82E0000}"/>
    <cellStyle name="Hiperłącze 3 8 2" xfId="12013" xr:uid="{00000000-0005-0000-0000-0000E92E0000}"/>
    <cellStyle name="Hiperłącze 3 8 3" xfId="12014" xr:uid="{00000000-0005-0000-0000-0000EA2E0000}"/>
    <cellStyle name="Hiperłącze 3 9" xfId="12015" xr:uid="{00000000-0005-0000-0000-0000EB2E0000}"/>
    <cellStyle name="Hiperłącze 3 9 2" xfId="12016" xr:uid="{00000000-0005-0000-0000-0000EC2E0000}"/>
    <cellStyle name="Hiperłącze 3 9 3" xfId="12017" xr:uid="{00000000-0005-0000-0000-0000ED2E0000}"/>
    <cellStyle name="Hiperłącze 4" xfId="12018" xr:uid="{00000000-0005-0000-0000-0000EE2E0000}"/>
    <cellStyle name="Hiperłącze 4 10" xfId="12019" xr:uid="{00000000-0005-0000-0000-0000EF2E0000}"/>
    <cellStyle name="Hiperłącze 4 11" xfId="12020" xr:uid="{00000000-0005-0000-0000-0000F02E0000}"/>
    <cellStyle name="Hiperłącze 4 12" xfId="12021" xr:uid="{00000000-0005-0000-0000-0000F12E0000}"/>
    <cellStyle name="Hiperłącze 4 13" xfId="12022" xr:uid="{00000000-0005-0000-0000-0000F22E0000}"/>
    <cellStyle name="Hiperłącze 4 14" xfId="12023" xr:uid="{00000000-0005-0000-0000-0000F32E0000}"/>
    <cellStyle name="Hiperłącze 4 15" xfId="12024" xr:uid="{00000000-0005-0000-0000-0000F42E0000}"/>
    <cellStyle name="Hiperłącze 4 16" xfId="12025" xr:uid="{00000000-0005-0000-0000-0000F52E0000}"/>
    <cellStyle name="Hiperłącze 4 17" xfId="12026" xr:uid="{00000000-0005-0000-0000-0000F62E0000}"/>
    <cellStyle name="Hiperłącze 4 18" xfId="12027" xr:uid="{00000000-0005-0000-0000-0000F72E0000}"/>
    <cellStyle name="Hiperłącze 4 19" xfId="12028" xr:uid="{00000000-0005-0000-0000-0000F82E0000}"/>
    <cellStyle name="Hiperłącze 4 2" xfId="12029" xr:uid="{00000000-0005-0000-0000-0000F92E0000}"/>
    <cellStyle name="Hiperłącze 4 2 2" xfId="12030" xr:uid="{00000000-0005-0000-0000-0000FA2E0000}"/>
    <cellStyle name="Hiperłącze 4 2 2 2" xfId="12031" xr:uid="{00000000-0005-0000-0000-0000FB2E0000}"/>
    <cellStyle name="Hiperłącze 4 2 3" xfId="12032" xr:uid="{00000000-0005-0000-0000-0000FC2E0000}"/>
    <cellStyle name="Hiperłącze 4 2 4" xfId="12033" xr:uid="{00000000-0005-0000-0000-0000FD2E0000}"/>
    <cellStyle name="Hiperłącze 4 2 5" xfId="12034" xr:uid="{00000000-0005-0000-0000-0000FE2E0000}"/>
    <cellStyle name="Hiperłącze 4 2 6" xfId="12035" xr:uid="{00000000-0005-0000-0000-0000FF2E0000}"/>
    <cellStyle name="Hiperłącze 4 2 7" xfId="12036" xr:uid="{00000000-0005-0000-0000-0000002F0000}"/>
    <cellStyle name="Hiperłącze 4 20" xfId="12037" xr:uid="{00000000-0005-0000-0000-0000012F0000}"/>
    <cellStyle name="Hiperłącze 4 21" xfId="12038" xr:uid="{00000000-0005-0000-0000-0000022F0000}"/>
    <cellStyle name="Hiperłącze 4 22" xfId="12039" xr:uid="{00000000-0005-0000-0000-0000032F0000}"/>
    <cellStyle name="Hiperłącze 4 23" xfId="12040" xr:uid="{00000000-0005-0000-0000-0000042F0000}"/>
    <cellStyle name="Hiperłącze 4 24" xfId="12041" xr:uid="{00000000-0005-0000-0000-0000052F0000}"/>
    <cellStyle name="Hiperłącze 4 25" xfId="12042" xr:uid="{00000000-0005-0000-0000-0000062F0000}"/>
    <cellStyle name="Hiperłącze 4 26" xfId="12043" xr:uid="{00000000-0005-0000-0000-0000072F0000}"/>
    <cellStyle name="Hiperłącze 4 27" xfId="12044" xr:uid="{00000000-0005-0000-0000-0000082F0000}"/>
    <cellStyle name="Hiperłącze 4 28" xfId="12045" xr:uid="{00000000-0005-0000-0000-0000092F0000}"/>
    <cellStyle name="Hiperłącze 4 29" xfId="12046" xr:uid="{00000000-0005-0000-0000-00000A2F0000}"/>
    <cellStyle name="Hiperłącze 4 3" xfId="12047" xr:uid="{00000000-0005-0000-0000-00000B2F0000}"/>
    <cellStyle name="Hiperłącze 4 3 2" xfId="12048" xr:uid="{00000000-0005-0000-0000-00000C2F0000}"/>
    <cellStyle name="Hiperłącze 4 3 2 2" xfId="12049" xr:uid="{00000000-0005-0000-0000-00000D2F0000}"/>
    <cellStyle name="Hiperłącze 4 3 3" xfId="12050" xr:uid="{00000000-0005-0000-0000-00000E2F0000}"/>
    <cellStyle name="Hiperłącze 4 3 4" xfId="12051" xr:uid="{00000000-0005-0000-0000-00000F2F0000}"/>
    <cellStyle name="Hiperłącze 4 3 5" xfId="12052" xr:uid="{00000000-0005-0000-0000-0000102F0000}"/>
    <cellStyle name="Hiperłącze 4 3 6" xfId="12053" xr:uid="{00000000-0005-0000-0000-0000112F0000}"/>
    <cellStyle name="Hiperłącze 4 3 7" xfId="12054" xr:uid="{00000000-0005-0000-0000-0000122F0000}"/>
    <cellStyle name="Hiperłącze 4 30" xfId="12055" xr:uid="{00000000-0005-0000-0000-0000132F0000}"/>
    <cellStyle name="Hiperłącze 4 4" xfId="12056" xr:uid="{00000000-0005-0000-0000-0000142F0000}"/>
    <cellStyle name="Hiperłącze 4 4 2" xfId="12057" xr:uid="{00000000-0005-0000-0000-0000152F0000}"/>
    <cellStyle name="Hiperłącze 4 4 3" xfId="12058" xr:uid="{00000000-0005-0000-0000-0000162F0000}"/>
    <cellStyle name="Hiperłącze 4 5" xfId="12059" xr:uid="{00000000-0005-0000-0000-0000172F0000}"/>
    <cellStyle name="Hiperłącze 4 5 2" xfId="12060" xr:uid="{00000000-0005-0000-0000-0000182F0000}"/>
    <cellStyle name="Hiperłącze 4 5 3" xfId="12061" xr:uid="{00000000-0005-0000-0000-0000192F0000}"/>
    <cellStyle name="Hiperłącze 4 6" xfId="12062" xr:uid="{00000000-0005-0000-0000-00001A2F0000}"/>
    <cellStyle name="Hiperłącze 4 6 2" xfId="12063" xr:uid="{00000000-0005-0000-0000-00001B2F0000}"/>
    <cellStyle name="Hiperłącze 4 6 3" xfId="12064" xr:uid="{00000000-0005-0000-0000-00001C2F0000}"/>
    <cellStyle name="Hiperłącze 4 7" xfId="12065" xr:uid="{00000000-0005-0000-0000-00001D2F0000}"/>
    <cellStyle name="Hiperłącze 4 7 2" xfId="12066" xr:uid="{00000000-0005-0000-0000-00001E2F0000}"/>
    <cellStyle name="Hiperłącze 4 8" xfId="12067" xr:uid="{00000000-0005-0000-0000-00001F2F0000}"/>
    <cellStyle name="Hiperłącze 4 8 2" xfId="12068" xr:uid="{00000000-0005-0000-0000-0000202F0000}"/>
    <cellStyle name="Hiperłącze 4 8 3" xfId="12069" xr:uid="{00000000-0005-0000-0000-0000212F0000}"/>
    <cellStyle name="Hiperłącze 4 9" xfId="12070" xr:uid="{00000000-0005-0000-0000-0000222F0000}"/>
    <cellStyle name="Hiperłącze 4 9 2" xfId="12071" xr:uid="{00000000-0005-0000-0000-0000232F0000}"/>
    <cellStyle name="Hiperłącze 4 9 3" xfId="12072" xr:uid="{00000000-0005-0000-0000-0000242F0000}"/>
    <cellStyle name="Hiperłącze 5" xfId="12073" xr:uid="{00000000-0005-0000-0000-0000252F0000}"/>
    <cellStyle name="Hiperłącze 5 10" xfId="12074" xr:uid="{00000000-0005-0000-0000-0000262F0000}"/>
    <cellStyle name="Hiperłącze 5 11" xfId="12075" xr:uid="{00000000-0005-0000-0000-0000272F0000}"/>
    <cellStyle name="Hiperłącze 5 12" xfId="12076" xr:uid="{00000000-0005-0000-0000-0000282F0000}"/>
    <cellStyle name="Hiperłącze 5 13" xfId="12077" xr:uid="{00000000-0005-0000-0000-0000292F0000}"/>
    <cellStyle name="Hiperłącze 5 14" xfId="12078" xr:uid="{00000000-0005-0000-0000-00002A2F0000}"/>
    <cellStyle name="Hiperłącze 5 2" xfId="12079" xr:uid="{00000000-0005-0000-0000-00002B2F0000}"/>
    <cellStyle name="Hiperłącze 5 2 2" xfId="12080" xr:uid="{00000000-0005-0000-0000-00002C2F0000}"/>
    <cellStyle name="Hiperłącze 5 2 2 2" xfId="12081" xr:uid="{00000000-0005-0000-0000-00002D2F0000}"/>
    <cellStyle name="Hiperłącze 5 2 3" xfId="12082" xr:uid="{00000000-0005-0000-0000-00002E2F0000}"/>
    <cellStyle name="Hiperłącze 5 2 4" xfId="12083" xr:uid="{00000000-0005-0000-0000-00002F2F0000}"/>
    <cellStyle name="Hiperłącze 5 2 5" xfId="12084" xr:uid="{00000000-0005-0000-0000-0000302F0000}"/>
    <cellStyle name="Hiperłącze 5 2 6" xfId="12085" xr:uid="{00000000-0005-0000-0000-0000312F0000}"/>
    <cellStyle name="Hiperłącze 5 2 7" xfId="12086" xr:uid="{00000000-0005-0000-0000-0000322F0000}"/>
    <cellStyle name="Hiperłącze 5 3" xfId="12087" xr:uid="{00000000-0005-0000-0000-0000332F0000}"/>
    <cellStyle name="Hiperłącze 5 3 2" xfId="12088" xr:uid="{00000000-0005-0000-0000-0000342F0000}"/>
    <cellStyle name="Hiperłącze 5 3 2 2" xfId="12089" xr:uid="{00000000-0005-0000-0000-0000352F0000}"/>
    <cellStyle name="Hiperłącze 5 3 3" xfId="12090" xr:uid="{00000000-0005-0000-0000-0000362F0000}"/>
    <cellStyle name="Hiperłącze 5 3 4" xfId="12091" xr:uid="{00000000-0005-0000-0000-0000372F0000}"/>
    <cellStyle name="Hiperłącze 5 3 5" xfId="12092" xr:uid="{00000000-0005-0000-0000-0000382F0000}"/>
    <cellStyle name="Hiperłącze 5 3 6" xfId="12093" xr:uid="{00000000-0005-0000-0000-0000392F0000}"/>
    <cellStyle name="Hiperłącze 5 3 7" xfId="12094" xr:uid="{00000000-0005-0000-0000-00003A2F0000}"/>
    <cellStyle name="Hiperłącze 5 4" xfId="12095" xr:uid="{00000000-0005-0000-0000-00003B2F0000}"/>
    <cellStyle name="Hiperłącze 5 4 2" xfId="12096" xr:uid="{00000000-0005-0000-0000-00003C2F0000}"/>
    <cellStyle name="Hiperłącze 5 4 3" xfId="12097" xr:uid="{00000000-0005-0000-0000-00003D2F0000}"/>
    <cellStyle name="Hiperłącze 5 5" xfId="12098" xr:uid="{00000000-0005-0000-0000-00003E2F0000}"/>
    <cellStyle name="Hiperłącze 5 5 2" xfId="12099" xr:uid="{00000000-0005-0000-0000-00003F2F0000}"/>
    <cellStyle name="Hiperłącze 5 5 3" xfId="12100" xr:uid="{00000000-0005-0000-0000-0000402F0000}"/>
    <cellStyle name="Hiperłącze 5 6" xfId="12101" xr:uid="{00000000-0005-0000-0000-0000412F0000}"/>
    <cellStyle name="Hiperłącze 5 6 2" xfId="12102" xr:uid="{00000000-0005-0000-0000-0000422F0000}"/>
    <cellStyle name="Hiperłącze 5 6 3" xfId="12103" xr:uid="{00000000-0005-0000-0000-0000432F0000}"/>
    <cellStyle name="Hiperłącze 5 7" xfId="12104" xr:uid="{00000000-0005-0000-0000-0000442F0000}"/>
    <cellStyle name="Hiperłącze 5 7 2" xfId="12105" xr:uid="{00000000-0005-0000-0000-0000452F0000}"/>
    <cellStyle name="Hiperłącze 5 8" xfId="12106" xr:uid="{00000000-0005-0000-0000-0000462F0000}"/>
    <cellStyle name="Hiperłącze 5 8 2" xfId="12107" xr:uid="{00000000-0005-0000-0000-0000472F0000}"/>
    <cellStyle name="Hiperłącze 5 8 3" xfId="12108" xr:uid="{00000000-0005-0000-0000-0000482F0000}"/>
    <cellStyle name="Hiperłącze 5 9" xfId="12109" xr:uid="{00000000-0005-0000-0000-0000492F0000}"/>
    <cellStyle name="Hiperłącze 6" xfId="12110" xr:uid="{00000000-0005-0000-0000-00004A2F0000}"/>
    <cellStyle name="Hiperłącze 6 10" xfId="12111" xr:uid="{00000000-0005-0000-0000-00004B2F0000}"/>
    <cellStyle name="Hiperłącze 6 11" xfId="12112" xr:uid="{00000000-0005-0000-0000-00004C2F0000}"/>
    <cellStyle name="Hiperłącze 6 12" xfId="12113" xr:uid="{00000000-0005-0000-0000-00004D2F0000}"/>
    <cellStyle name="Hiperłącze 6 13" xfId="12114" xr:uid="{00000000-0005-0000-0000-00004E2F0000}"/>
    <cellStyle name="Hiperłącze 6 14" xfId="12115" xr:uid="{00000000-0005-0000-0000-00004F2F0000}"/>
    <cellStyle name="Hiperłącze 6 2" xfId="12116" xr:uid="{00000000-0005-0000-0000-0000502F0000}"/>
    <cellStyle name="Hiperłącze 6 2 2" xfId="12117" xr:uid="{00000000-0005-0000-0000-0000512F0000}"/>
    <cellStyle name="Hiperłącze 6 2 2 2" xfId="12118" xr:uid="{00000000-0005-0000-0000-0000522F0000}"/>
    <cellStyle name="Hiperłącze 6 2 3" xfId="12119" xr:uid="{00000000-0005-0000-0000-0000532F0000}"/>
    <cellStyle name="Hiperłącze 6 2 4" xfId="12120" xr:uid="{00000000-0005-0000-0000-0000542F0000}"/>
    <cellStyle name="Hiperłącze 6 2 5" xfId="12121" xr:uid="{00000000-0005-0000-0000-0000552F0000}"/>
    <cellStyle name="Hiperłącze 6 2 6" xfId="12122" xr:uid="{00000000-0005-0000-0000-0000562F0000}"/>
    <cellStyle name="Hiperłącze 6 2 7" xfId="12123" xr:uid="{00000000-0005-0000-0000-0000572F0000}"/>
    <cellStyle name="Hiperłącze 6 3" xfId="12124" xr:uid="{00000000-0005-0000-0000-0000582F0000}"/>
    <cellStyle name="Hiperłącze 6 3 2" xfId="12125" xr:uid="{00000000-0005-0000-0000-0000592F0000}"/>
    <cellStyle name="Hiperłącze 6 3 2 2" xfId="12126" xr:uid="{00000000-0005-0000-0000-00005A2F0000}"/>
    <cellStyle name="Hiperłącze 6 3 3" xfId="12127" xr:uid="{00000000-0005-0000-0000-00005B2F0000}"/>
    <cellStyle name="Hiperłącze 6 3 4" xfId="12128" xr:uid="{00000000-0005-0000-0000-00005C2F0000}"/>
    <cellStyle name="Hiperłącze 6 3 5" xfId="12129" xr:uid="{00000000-0005-0000-0000-00005D2F0000}"/>
    <cellStyle name="Hiperłącze 6 3 6" xfId="12130" xr:uid="{00000000-0005-0000-0000-00005E2F0000}"/>
    <cellStyle name="Hiperłącze 6 3 7" xfId="12131" xr:uid="{00000000-0005-0000-0000-00005F2F0000}"/>
    <cellStyle name="Hiperłącze 6 4" xfId="12132" xr:uid="{00000000-0005-0000-0000-0000602F0000}"/>
    <cellStyle name="Hiperłącze 6 4 2" xfId="12133" xr:uid="{00000000-0005-0000-0000-0000612F0000}"/>
    <cellStyle name="Hiperłącze 6 4 3" xfId="12134" xr:uid="{00000000-0005-0000-0000-0000622F0000}"/>
    <cellStyle name="Hiperłącze 6 5" xfId="12135" xr:uid="{00000000-0005-0000-0000-0000632F0000}"/>
    <cellStyle name="Hiperłącze 6 5 2" xfId="12136" xr:uid="{00000000-0005-0000-0000-0000642F0000}"/>
    <cellStyle name="Hiperłącze 6 5 3" xfId="12137" xr:uid="{00000000-0005-0000-0000-0000652F0000}"/>
    <cellStyle name="Hiperłącze 6 6" xfId="12138" xr:uid="{00000000-0005-0000-0000-0000662F0000}"/>
    <cellStyle name="Hiperłącze 6 6 2" xfId="12139" xr:uid="{00000000-0005-0000-0000-0000672F0000}"/>
    <cellStyle name="Hiperłącze 6 6 3" xfId="12140" xr:uid="{00000000-0005-0000-0000-0000682F0000}"/>
    <cellStyle name="Hiperłącze 6 7" xfId="12141" xr:uid="{00000000-0005-0000-0000-0000692F0000}"/>
    <cellStyle name="Hiperłącze 6 7 2" xfId="12142" xr:uid="{00000000-0005-0000-0000-00006A2F0000}"/>
    <cellStyle name="Hiperłącze 6 8" xfId="12143" xr:uid="{00000000-0005-0000-0000-00006B2F0000}"/>
    <cellStyle name="Hiperłącze 6 8 2" xfId="12144" xr:uid="{00000000-0005-0000-0000-00006C2F0000}"/>
    <cellStyle name="Hiperłącze 6 8 3" xfId="12145" xr:uid="{00000000-0005-0000-0000-00006D2F0000}"/>
    <cellStyle name="Hiperłącze 6 9" xfId="12146" xr:uid="{00000000-0005-0000-0000-00006E2F0000}"/>
    <cellStyle name="Hiperłącze 7" xfId="12147" xr:uid="{00000000-0005-0000-0000-00006F2F0000}"/>
    <cellStyle name="Hiperłącze 7 10" xfId="12148" xr:uid="{00000000-0005-0000-0000-0000702F0000}"/>
    <cellStyle name="Hiperłącze 7 11" xfId="12149" xr:uid="{00000000-0005-0000-0000-0000712F0000}"/>
    <cellStyle name="Hiperłącze 7 12" xfId="12150" xr:uid="{00000000-0005-0000-0000-0000722F0000}"/>
    <cellStyle name="Hiperłącze 7 13" xfId="12151" xr:uid="{00000000-0005-0000-0000-0000732F0000}"/>
    <cellStyle name="Hiperłącze 7 14" xfId="12152" xr:uid="{00000000-0005-0000-0000-0000742F0000}"/>
    <cellStyle name="Hiperłącze 7 2" xfId="12153" xr:uid="{00000000-0005-0000-0000-0000752F0000}"/>
    <cellStyle name="Hiperłącze 7 2 2" xfId="12154" xr:uid="{00000000-0005-0000-0000-0000762F0000}"/>
    <cellStyle name="Hiperłącze 7 2 2 2" xfId="12155" xr:uid="{00000000-0005-0000-0000-0000772F0000}"/>
    <cellStyle name="Hiperłącze 7 2 3" xfId="12156" xr:uid="{00000000-0005-0000-0000-0000782F0000}"/>
    <cellStyle name="Hiperłącze 7 2 4" xfId="12157" xr:uid="{00000000-0005-0000-0000-0000792F0000}"/>
    <cellStyle name="Hiperłącze 7 2 5" xfId="12158" xr:uid="{00000000-0005-0000-0000-00007A2F0000}"/>
    <cellStyle name="Hiperłącze 7 2 6" xfId="12159" xr:uid="{00000000-0005-0000-0000-00007B2F0000}"/>
    <cellStyle name="Hiperłącze 7 2 7" xfId="12160" xr:uid="{00000000-0005-0000-0000-00007C2F0000}"/>
    <cellStyle name="Hiperłącze 7 3" xfId="12161" xr:uid="{00000000-0005-0000-0000-00007D2F0000}"/>
    <cellStyle name="Hiperłącze 7 3 2" xfId="12162" xr:uid="{00000000-0005-0000-0000-00007E2F0000}"/>
    <cellStyle name="Hiperłącze 7 3 2 2" xfId="12163" xr:uid="{00000000-0005-0000-0000-00007F2F0000}"/>
    <cellStyle name="Hiperłącze 7 3 3" xfId="12164" xr:uid="{00000000-0005-0000-0000-0000802F0000}"/>
    <cellStyle name="Hiperłącze 7 3 4" xfId="12165" xr:uid="{00000000-0005-0000-0000-0000812F0000}"/>
    <cellStyle name="Hiperłącze 7 3 5" xfId="12166" xr:uid="{00000000-0005-0000-0000-0000822F0000}"/>
    <cellStyle name="Hiperłącze 7 3 6" xfId="12167" xr:uid="{00000000-0005-0000-0000-0000832F0000}"/>
    <cellStyle name="Hiperłącze 7 3 7" xfId="12168" xr:uid="{00000000-0005-0000-0000-0000842F0000}"/>
    <cellStyle name="Hiperłącze 7 4" xfId="12169" xr:uid="{00000000-0005-0000-0000-0000852F0000}"/>
    <cellStyle name="Hiperłącze 7 4 2" xfId="12170" xr:uid="{00000000-0005-0000-0000-0000862F0000}"/>
    <cellStyle name="Hiperłącze 7 4 3" xfId="12171" xr:uid="{00000000-0005-0000-0000-0000872F0000}"/>
    <cellStyle name="Hiperłącze 7 5" xfId="12172" xr:uid="{00000000-0005-0000-0000-0000882F0000}"/>
    <cellStyle name="Hiperłącze 7 5 2" xfId="12173" xr:uid="{00000000-0005-0000-0000-0000892F0000}"/>
    <cellStyle name="Hiperłącze 7 5 3" xfId="12174" xr:uid="{00000000-0005-0000-0000-00008A2F0000}"/>
    <cellStyle name="Hiperłącze 7 6" xfId="12175" xr:uid="{00000000-0005-0000-0000-00008B2F0000}"/>
    <cellStyle name="Hiperłącze 7 6 2" xfId="12176" xr:uid="{00000000-0005-0000-0000-00008C2F0000}"/>
    <cellStyle name="Hiperłącze 7 6 3" xfId="12177" xr:uid="{00000000-0005-0000-0000-00008D2F0000}"/>
    <cellStyle name="Hiperłącze 7 7" xfId="12178" xr:uid="{00000000-0005-0000-0000-00008E2F0000}"/>
    <cellStyle name="Hiperłącze 7 7 2" xfId="12179" xr:uid="{00000000-0005-0000-0000-00008F2F0000}"/>
    <cellStyle name="Hiperłącze 7 8" xfId="12180" xr:uid="{00000000-0005-0000-0000-0000902F0000}"/>
    <cellStyle name="Hiperłącze 7 8 2" xfId="12181" xr:uid="{00000000-0005-0000-0000-0000912F0000}"/>
    <cellStyle name="Hiperłącze 7 8 3" xfId="12182" xr:uid="{00000000-0005-0000-0000-0000922F0000}"/>
    <cellStyle name="Hiperłącze 7 9" xfId="12183" xr:uid="{00000000-0005-0000-0000-0000932F0000}"/>
    <cellStyle name="Hiperłącze 8" xfId="12184" xr:uid="{00000000-0005-0000-0000-0000942F0000}"/>
    <cellStyle name="Hiperłącze 8 10" xfId="12185" xr:uid="{00000000-0005-0000-0000-0000952F0000}"/>
    <cellStyle name="Hiperłącze 8 11" xfId="12186" xr:uid="{00000000-0005-0000-0000-0000962F0000}"/>
    <cellStyle name="Hiperłącze 8 12" xfId="12187" xr:uid="{00000000-0005-0000-0000-0000972F0000}"/>
    <cellStyle name="Hiperłącze 8 13" xfId="12188" xr:uid="{00000000-0005-0000-0000-0000982F0000}"/>
    <cellStyle name="Hiperłącze 8 14" xfId="12189" xr:uid="{00000000-0005-0000-0000-0000992F0000}"/>
    <cellStyle name="Hiperłącze 8 2" xfId="12190" xr:uid="{00000000-0005-0000-0000-00009A2F0000}"/>
    <cellStyle name="Hiperłącze 8 2 2" xfId="12191" xr:uid="{00000000-0005-0000-0000-00009B2F0000}"/>
    <cellStyle name="Hiperłącze 8 2 2 2" xfId="12192" xr:uid="{00000000-0005-0000-0000-00009C2F0000}"/>
    <cellStyle name="Hiperłącze 8 2 3" xfId="12193" xr:uid="{00000000-0005-0000-0000-00009D2F0000}"/>
    <cellStyle name="Hiperłącze 8 2 4" xfId="12194" xr:uid="{00000000-0005-0000-0000-00009E2F0000}"/>
    <cellStyle name="Hiperłącze 8 2 5" xfId="12195" xr:uid="{00000000-0005-0000-0000-00009F2F0000}"/>
    <cellStyle name="Hiperłącze 8 2 6" xfId="12196" xr:uid="{00000000-0005-0000-0000-0000A02F0000}"/>
    <cellStyle name="Hiperłącze 8 2 7" xfId="12197" xr:uid="{00000000-0005-0000-0000-0000A12F0000}"/>
    <cellStyle name="Hiperłącze 8 3" xfId="12198" xr:uid="{00000000-0005-0000-0000-0000A22F0000}"/>
    <cellStyle name="Hiperłącze 8 3 2" xfId="12199" xr:uid="{00000000-0005-0000-0000-0000A32F0000}"/>
    <cellStyle name="Hiperłącze 8 3 2 2" xfId="12200" xr:uid="{00000000-0005-0000-0000-0000A42F0000}"/>
    <cellStyle name="Hiperłącze 8 3 3" xfId="12201" xr:uid="{00000000-0005-0000-0000-0000A52F0000}"/>
    <cellStyle name="Hiperłącze 8 3 4" xfId="12202" xr:uid="{00000000-0005-0000-0000-0000A62F0000}"/>
    <cellStyle name="Hiperłącze 8 3 5" xfId="12203" xr:uid="{00000000-0005-0000-0000-0000A72F0000}"/>
    <cellStyle name="Hiperłącze 8 3 6" xfId="12204" xr:uid="{00000000-0005-0000-0000-0000A82F0000}"/>
    <cellStyle name="Hiperłącze 8 3 7" xfId="12205" xr:uid="{00000000-0005-0000-0000-0000A92F0000}"/>
    <cellStyle name="Hiperłącze 8 4" xfId="12206" xr:uid="{00000000-0005-0000-0000-0000AA2F0000}"/>
    <cellStyle name="Hiperłącze 8 4 2" xfId="12207" xr:uid="{00000000-0005-0000-0000-0000AB2F0000}"/>
    <cellStyle name="Hiperłącze 8 4 3" xfId="12208" xr:uid="{00000000-0005-0000-0000-0000AC2F0000}"/>
    <cellStyle name="Hiperłącze 8 5" xfId="12209" xr:uid="{00000000-0005-0000-0000-0000AD2F0000}"/>
    <cellStyle name="Hiperłącze 8 5 2" xfId="12210" xr:uid="{00000000-0005-0000-0000-0000AE2F0000}"/>
    <cellStyle name="Hiperłącze 8 5 3" xfId="12211" xr:uid="{00000000-0005-0000-0000-0000AF2F0000}"/>
    <cellStyle name="Hiperłącze 8 6" xfId="12212" xr:uid="{00000000-0005-0000-0000-0000B02F0000}"/>
    <cellStyle name="Hiperłącze 8 6 2" xfId="12213" xr:uid="{00000000-0005-0000-0000-0000B12F0000}"/>
    <cellStyle name="Hiperłącze 8 6 3" xfId="12214" xr:uid="{00000000-0005-0000-0000-0000B22F0000}"/>
    <cellStyle name="Hiperłącze 8 7" xfId="12215" xr:uid="{00000000-0005-0000-0000-0000B32F0000}"/>
    <cellStyle name="Hiperłącze 8 7 2" xfId="12216" xr:uid="{00000000-0005-0000-0000-0000B42F0000}"/>
    <cellStyle name="Hiperłącze 8 8" xfId="12217" xr:uid="{00000000-0005-0000-0000-0000B52F0000}"/>
    <cellStyle name="Hiperłącze 8 8 2" xfId="12218" xr:uid="{00000000-0005-0000-0000-0000B62F0000}"/>
    <cellStyle name="Hiperłącze 8 8 3" xfId="12219" xr:uid="{00000000-0005-0000-0000-0000B72F0000}"/>
    <cellStyle name="Hiperłącze 8 9" xfId="12220" xr:uid="{00000000-0005-0000-0000-0000B82F0000}"/>
    <cellStyle name="Hiperłącze 9" xfId="12221" xr:uid="{00000000-0005-0000-0000-0000B92F0000}"/>
    <cellStyle name="Hiperłącze 9 10" xfId="12222" xr:uid="{00000000-0005-0000-0000-0000BA2F0000}"/>
    <cellStyle name="Hiperłącze 9 11" xfId="12223" xr:uid="{00000000-0005-0000-0000-0000BB2F0000}"/>
    <cellStyle name="Hiperłącze 9 12" xfId="12224" xr:uid="{00000000-0005-0000-0000-0000BC2F0000}"/>
    <cellStyle name="Hiperłącze 9 13" xfId="12225" xr:uid="{00000000-0005-0000-0000-0000BD2F0000}"/>
    <cellStyle name="Hiperłącze 9 14" xfId="12226" xr:uid="{00000000-0005-0000-0000-0000BE2F0000}"/>
    <cellStyle name="Hiperłącze 9 2" xfId="12227" xr:uid="{00000000-0005-0000-0000-0000BF2F0000}"/>
    <cellStyle name="Hiperłącze 9 2 2" xfId="12228" xr:uid="{00000000-0005-0000-0000-0000C02F0000}"/>
    <cellStyle name="Hiperłącze 9 2 2 2" xfId="12229" xr:uid="{00000000-0005-0000-0000-0000C12F0000}"/>
    <cellStyle name="Hiperłącze 9 2 3" xfId="12230" xr:uid="{00000000-0005-0000-0000-0000C22F0000}"/>
    <cellStyle name="Hiperłącze 9 2 4" xfId="12231" xr:uid="{00000000-0005-0000-0000-0000C32F0000}"/>
    <cellStyle name="Hiperłącze 9 2 5" xfId="12232" xr:uid="{00000000-0005-0000-0000-0000C42F0000}"/>
    <cellStyle name="Hiperłącze 9 2 6" xfId="12233" xr:uid="{00000000-0005-0000-0000-0000C52F0000}"/>
    <cellStyle name="Hiperłącze 9 2 7" xfId="12234" xr:uid="{00000000-0005-0000-0000-0000C62F0000}"/>
    <cellStyle name="Hiperłącze 9 3" xfId="12235" xr:uid="{00000000-0005-0000-0000-0000C72F0000}"/>
    <cellStyle name="Hiperłącze 9 3 2" xfId="12236" xr:uid="{00000000-0005-0000-0000-0000C82F0000}"/>
    <cellStyle name="Hiperłącze 9 3 2 2" xfId="12237" xr:uid="{00000000-0005-0000-0000-0000C92F0000}"/>
    <cellStyle name="Hiperłącze 9 3 3" xfId="12238" xr:uid="{00000000-0005-0000-0000-0000CA2F0000}"/>
    <cellStyle name="Hiperłącze 9 3 4" xfId="12239" xr:uid="{00000000-0005-0000-0000-0000CB2F0000}"/>
    <cellStyle name="Hiperłącze 9 3 5" xfId="12240" xr:uid="{00000000-0005-0000-0000-0000CC2F0000}"/>
    <cellStyle name="Hiperłącze 9 3 6" xfId="12241" xr:uid="{00000000-0005-0000-0000-0000CD2F0000}"/>
    <cellStyle name="Hiperłącze 9 3 7" xfId="12242" xr:uid="{00000000-0005-0000-0000-0000CE2F0000}"/>
    <cellStyle name="Hiperłącze 9 4" xfId="12243" xr:uid="{00000000-0005-0000-0000-0000CF2F0000}"/>
    <cellStyle name="Hiperłącze 9 4 2" xfId="12244" xr:uid="{00000000-0005-0000-0000-0000D02F0000}"/>
    <cellStyle name="Hiperłącze 9 4 3" xfId="12245" xr:uid="{00000000-0005-0000-0000-0000D12F0000}"/>
    <cellStyle name="Hiperłącze 9 5" xfId="12246" xr:uid="{00000000-0005-0000-0000-0000D22F0000}"/>
    <cellStyle name="Hiperłącze 9 5 2" xfId="12247" xr:uid="{00000000-0005-0000-0000-0000D32F0000}"/>
    <cellStyle name="Hiperłącze 9 5 3" xfId="12248" xr:uid="{00000000-0005-0000-0000-0000D42F0000}"/>
    <cellStyle name="Hiperłącze 9 6" xfId="12249" xr:uid="{00000000-0005-0000-0000-0000D52F0000}"/>
    <cellStyle name="Hiperłącze 9 6 2" xfId="12250" xr:uid="{00000000-0005-0000-0000-0000D62F0000}"/>
    <cellStyle name="Hiperłącze 9 6 3" xfId="12251" xr:uid="{00000000-0005-0000-0000-0000D72F0000}"/>
    <cellStyle name="Hiperłącze 9 7" xfId="12252" xr:uid="{00000000-0005-0000-0000-0000D82F0000}"/>
    <cellStyle name="Hiperłącze 9 7 2" xfId="12253" xr:uid="{00000000-0005-0000-0000-0000D92F0000}"/>
    <cellStyle name="Hiperłącze 9 8" xfId="12254" xr:uid="{00000000-0005-0000-0000-0000DA2F0000}"/>
    <cellStyle name="Hiperłącze 9 8 2" xfId="12255" xr:uid="{00000000-0005-0000-0000-0000DB2F0000}"/>
    <cellStyle name="Hiperłącze 9 8 3" xfId="12256" xr:uid="{00000000-0005-0000-0000-0000DC2F0000}"/>
    <cellStyle name="Hiperłącze 9 9" xfId="12257" xr:uid="{00000000-0005-0000-0000-0000DD2F0000}"/>
    <cellStyle name="Hyperlink" xfId="4" builtinId="8"/>
    <cellStyle name="Hyperlink 2" xfId="23286" xr:uid="{00000000-0005-0000-0000-0000DF2F0000}"/>
    <cellStyle name="Hypertextový odkaz" xfId="12258" xr:uid="{00000000-0005-0000-0000-0000E02F0000}"/>
    <cellStyle name="Hypertextový odkaz 10" xfId="12259" xr:uid="{00000000-0005-0000-0000-0000E12F0000}"/>
    <cellStyle name="Hypertextový odkaz 11" xfId="12260" xr:uid="{00000000-0005-0000-0000-0000E22F0000}"/>
    <cellStyle name="Hypertextový odkaz 12" xfId="12261" xr:uid="{00000000-0005-0000-0000-0000E32F0000}"/>
    <cellStyle name="Hypertextový odkaz 13" xfId="12262" xr:uid="{00000000-0005-0000-0000-0000E42F0000}"/>
    <cellStyle name="Hypertextový odkaz 2" xfId="12263" xr:uid="{00000000-0005-0000-0000-0000E52F0000}"/>
    <cellStyle name="Hypertextový odkaz 2 10" xfId="12264" xr:uid="{00000000-0005-0000-0000-0000E62F0000}"/>
    <cellStyle name="Hypertextový odkaz 2 11" xfId="12265" xr:uid="{00000000-0005-0000-0000-0000E72F0000}"/>
    <cellStyle name="Hypertextový odkaz 2 12" xfId="12266" xr:uid="{00000000-0005-0000-0000-0000E82F0000}"/>
    <cellStyle name="Hypertextový odkaz 2 13" xfId="12267" xr:uid="{00000000-0005-0000-0000-0000E92F0000}"/>
    <cellStyle name="Hypertextový odkaz 2 14" xfId="12268" xr:uid="{00000000-0005-0000-0000-0000EA2F0000}"/>
    <cellStyle name="Hypertextový odkaz 2 15" xfId="12269" xr:uid="{00000000-0005-0000-0000-0000EB2F0000}"/>
    <cellStyle name="Hypertextový odkaz 2 16" xfId="12270" xr:uid="{00000000-0005-0000-0000-0000EC2F0000}"/>
    <cellStyle name="Hypertextový odkaz 2 17" xfId="12271" xr:uid="{00000000-0005-0000-0000-0000ED2F0000}"/>
    <cellStyle name="Hypertextový odkaz 2 18" xfId="12272" xr:uid="{00000000-0005-0000-0000-0000EE2F0000}"/>
    <cellStyle name="Hypertextový odkaz 2 19" xfId="12273" xr:uid="{00000000-0005-0000-0000-0000EF2F0000}"/>
    <cellStyle name="Hypertextový odkaz 2 2" xfId="12274" xr:uid="{00000000-0005-0000-0000-0000F02F0000}"/>
    <cellStyle name="Hypertextový odkaz 2 2 2" xfId="12275" xr:uid="{00000000-0005-0000-0000-0000F12F0000}"/>
    <cellStyle name="Hypertextový odkaz 2 20" xfId="12276" xr:uid="{00000000-0005-0000-0000-0000F22F0000}"/>
    <cellStyle name="Hypertextový odkaz 2 21" xfId="12277" xr:uid="{00000000-0005-0000-0000-0000F32F0000}"/>
    <cellStyle name="Hypertextový odkaz 2 22" xfId="12278" xr:uid="{00000000-0005-0000-0000-0000F42F0000}"/>
    <cellStyle name="Hypertextový odkaz 2 23" xfId="12279" xr:uid="{00000000-0005-0000-0000-0000F52F0000}"/>
    <cellStyle name="Hypertextový odkaz 2 24" xfId="12280" xr:uid="{00000000-0005-0000-0000-0000F62F0000}"/>
    <cellStyle name="Hypertextový odkaz 2 25" xfId="12281" xr:uid="{00000000-0005-0000-0000-0000F72F0000}"/>
    <cellStyle name="Hypertextový odkaz 2 26" xfId="12282" xr:uid="{00000000-0005-0000-0000-0000F82F0000}"/>
    <cellStyle name="Hypertextový odkaz 2 27" xfId="12283" xr:uid="{00000000-0005-0000-0000-0000F92F0000}"/>
    <cellStyle name="Hypertextový odkaz 2 28" xfId="12284" xr:uid="{00000000-0005-0000-0000-0000FA2F0000}"/>
    <cellStyle name="Hypertextový odkaz 2 29" xfId="12285" xr:uid="{00000000-0005-0000-0000-0000FB2F0000}"/>
    <cellStyle name="Hypertextový odkaz 2 3" xfId="12286" xr:uid="{00000000-0005-0000-0000-0000FC2F0000}"/>
    <cellStyle name="Hypertextový odkaz 2 30" xfId="12287" xr:uid="{00000000-0005-0000-0000-0000FD2F0000}"/>
    <cellStyle name="Hypertextový odkaz 2 4" xfId="12288" xr:uid="{00000000-0005-0000-0000-0000FE2F0000}"/>
    <cellStyle name="Hypertextový odkaz 2 5" xfId="12289" xr:uid="{00000000-0005-0000-0000-0000FF2F0000}"/>
    <cellStyle name="Hypertextový odkaz 2 6" xfId="12290" xr:uid="{00000000-0005-0000-0000-000000300000}"/>
    <cellStyle name="Hypertextový odkaz 2 7" xfId="12291" xr:uid="{00000000-0005-0000-0000-000001300000}"/>
    <cellStyle name="Hypertextový odkaz 2 8" xfId="12292" xr:uid="{00000000-0005-0000-0000-000002300000}"/>
    <cellStyle name="Hypertextový odkaz 2 9" xfId="12293" xr:uid="{00000000-0005-0000-0000-000003300000}"/>
    <cellStyle name="Hypertextový odkaz 3" xfId="12294" xr:uid="{00000000-0005-0000-0000-000004300000}"/>
    <cellStyle name="Hypertextový odkaz 3 10" xfId="12295" xr:uid="{00000000-0005-0000-0000-000005300000}"/>
    <cellStyle name="Hypertextový odkaz 3 11" xfId="12296" xr:uid="{00000000-0005-0000-0000-000006300000}"/>
    <cellStyle name="Hypertextový odkaz 3 12" xfId="12297" xr:uid="{00000000-0005-0000-0000-000007300000}"/>
    <cellStyle name="Hypertextový odkaz 3 13" xfId="12298" xr:uid="{00000000-0005-0000-0000-000008300000}"/>
    <cellStyle name="Hypertextový odkaz 3 14" xfId="12299" xr:uid="{00000000-0005-0000-0000-000009300000}"/>
    <cellStyle name="Hypertextový odkaz 3 15" xfId="12300" xr:uid="{00000000-0005-0000-0000-00000A300000}"/>
    <cellStyle name="Hypertextový odkaz 3 16" xfId="12301" xr:uid="{00000000-0005-0000-0000-00000B300000}"/>
    <cellStyle name="Hypertextový odkaz 3 17" xfId="12302" xr:uid="{00000000-0005-0000-0000-00000C300000}"/>
    <cellStyle name="Hypertextový odkaz 3 18" xfId="12303" xr:uid="{00000000-0005-0000-0000-00000D300000}"/>
    <cellStyle name="Hypertextový odkaz 3 19" xfId="12304" xr:uid="{00000000-0005-0000-0000-00000E300000}"/>
    <cellStyle name="Hypertextový odkaz 3 2" xfId="12305" xr:uid="{00000000-0005-0000-0000-00000F300000}"/>
    <cellStyle name="Hypertextový odkaz 3 2 2" xfId="12306" xr:uid="{00000000-0005-0000-0000-000010300000}"/>
    <cellStyle name="Hypertextový odkaz 3 20" xfId="12307" xr:uid="{00000000-0005-0000-0000-000011300000}"/>
    <cellStyle name="Hypertextový odkaz 3 21" xfId="12308" xr:uid="{00000000-0005-0000-0000-000012300000}"/>
    <cellStyle name="Hypertextový odkaz 3 22" xfId="12309" xr:uid="{00000000-0005-0000-0000-000013300000}"/>
    <cellStyle name="Hypertextový odkaz 3 23" xfId="12310" xr:uid="{00000000-0005-0000-0000-000014300000}"/>
    <cellStyle name="Hypertextový odkaz 3 24" xfId="12311" xr:uid="{00000000-0005-0000-0000-000015300000}"/>
    <cellStyle name="Hypertextový odkaz 3 25" xfId="12312" xr:uid="{00000000-0005-0000-0000-000016300000}"/>
    <cellStyle name="Hypertextový odkaz 3 26" xfId="12313" xr:uid="{00000000-0005-0000-0000-000017300000}"/>
    <cellStyle name="Hypertextový odkaz 3 27" xfId="12314" xr:uid="{00000000-0005-0000-0000-000018300000}"/>
    <cellStyle name="Hypertextový odkaz 3 28" xfId="12315" xr:uid="{00000000-0005-0000-0000-000019300000}"/>
    <cellStyle name="Hypertextový odkaz 3 29" xfId="12316" xr:uid="{00000000-0005-0000-0000-00001A300000}"/>
    <cellStyle name="Hypertextový odkaz 3 3" xfId="12317" xr:uid="{00000000-0005-0000-0000-00001B300000}"/>
    <cellStyle name="Hypertextový odkaz 3 30" xfId="12318" xr:uid="{00000000-0005-0000-0000-00001C300000}"/>
    <cellStyle name="Hypertextový odkaz 3 4" xfId="12319" xr:uid="{00000000-0005-0000-0000-00001D300000}"/>
    <cellStyle name="Hypertextový odkaz 3 5" xfId="12320" xr:uid="{00000000-0005-0000-0000-00001E300000}"/>
    <cellStyle name="Hypertextový odkaz 3 6" xfId="12321" xr:uid="{00000000-0005-0000-0000-00001F300000}"/>
    <cellStyle name="Hypertextový odkaz 3 7" xfId="12322" xr:uid="{00000000-0005-0000-0000-000020300000}"/>
    <cellStyle name="Hypertextový odkaz 3 8" xfId="12323" xr:uid="{00000000-0005-0000-0000-000021300000}"/>
    <cellStyle name="Hypertextový odkaz 3 9" xfId="12324" xr:uid="{00000000-0005-0000-0000-000022300000}"/>
    <cellStyle name="Hypertextový odkaz 4" xfId="12325" xr:uid="{00000000-0005-0000-0000-000023300000}"/>
    <cellStyle name="Hypertextový odkaz 4 10" xfId="12326" xr:uid="{00000000-0005-0000-0000-000024300000}"/>
    <cellStyle name="Hypertextový odkaz 4 11" xfId="12327" xr:uid="{00000000-0005-0000-0000-000025300000}"/>
    <cellStyle name="Hypertextový odkaz 4 12" xfId="12328" xr:uid="{00000000-0005-0000-0000-000026300000}"/>
    <cellStyle name="Hypertextový odkaz 4 13" xfId="12329" xr:uid="{00000000-0005-0000-0000-000027300000}"/>
    <cellStyle name="Hypertextový odkaz 4 14" xfId="12330" xr:uid="{00000000-0005-0000-0000-000028300000}"/>
    <cellStyle name="Hypertextový odkaz 4 15" xfId="12331" xr:uid="{00000000-0005-0000-0000-000029300000}"/>
    <cellStyle name="Hypertextový odkaz 4 16" xfId="12332" xr:uid="{00000000-0005-0000-0000-00002A300000}"/>
    <cellStyle name="Hypertextový odkaz 4 17" xfId="12333" xr:uid="{00000000-0005-0000-0000-00002B300000}"/>
    <cellStyle name="Hypertextový odkaz 4 18" xfId="12334" xr:uid="{00000000-0005-0000-0000-00002C300000}"/>
    <cellStyle name="Hypertextový odkaz 4 19" xfId="12335" xr:uid="{00000000-0005-0000-0000-00002D300000}"/>
    <cellStyle name="Hypertextový odkaz 4 2" xfId="12336" xr:uid="{00000000-0005-0000-0000-00002E300000}"/>
    <cellStyle name="Hypertextový odkaz 4 2 2" xfId="12337" xr:uid="{00000000-0005-0000-0000-00002F300000}"/>
    <cellStyle name="Hypertextový odkaz 4 20" xfId="12338" xr:uid="{00000000-0005-0000-0000-000030300000}"/>
    <cellStyle name="Hypertextový odkaz 4 21" xfId="12339" xr:uid="{00000000-0005-0000-0000-000031300000}"/>
    <cellStyle name="Hypertextový odkaz 4 22" xfId="12340" xr:uid="{00000000-0005-0000-0000-000032300000}"/>
    <cellStyle name="Hypertextový odkaz 4 23" xfId="12341" xr:uid="{00000000-0005-0000-0000-000033300000}"/>
    <cellStyle name="Hypertextový odkaz 4 24" xfId="12342" xr:uid="{00000000-0005-0000-0000-000034300000}"/>
    <cellStyle name="Hypertextový odkaz 4 25" xfId="12343" xr:uid="{00000000-0005-0000-0000-000035300000}"/>
    <cellStyle name="Hypertextový odkaz 4 26" xfId="12344" xr:uid="{00000000-0005-0000-0000-000036300000}"/>
    <cellStyle name="Hypertextový odkaz 4 27" xfId="12345" xr:uid="{00000000-0005-0000-0000-000037300000}"/>
    <cellStyle name="Hypertextový odkaz 4 28" xfId="12346" xr:uid="{00000000-0005-0000-0000-000038300000}"/>
    <cellStyle name="Hypertextový odkaz 4 29" xfId="12347" xr:uid="{00000000-0005-0000-0000-000039300000}"/>
    <cellStyle name="Hypertextový odkaz 4 3" xfId="12348" xr:uid="{00000000-0005-0000-0000-00003A300000}"/>
    <cellStyle name="Hypertextový odkaz 4 30" xfId="12349" xr:uid="{00000000-0005-0000-0000-00003B300000}"/>
    <cellStyle name="Hypertextový odkaz 4 4" xfId="12350" xr:uid="{00000000-0005-0000-0000-00003C300000}"/>
    <cellStyle name="Hypertextový odkaz 4 5" xfId="12351" xr:uid="{00000000-0005-0000-0000-00003D300000}"/>
    <cellStyle name="Hypertextový odkaz 4 6" xfId="12352" xr:uid="{00000000-0005-0000-0000-00003E300000}"/>
    <cellStyle name="Hypertextový odkaz 4 7" xfId="12353" xr:uid="{00000000-0005-0000-0000-00003F300000}"/>
    <cellStyle name="Hypertextový odkaz 4 8" xfId="12354" xr:uid="{00000000-0005-0000-0000-000040300000}"/>
    <cellStyle name="Hypertextový odkaz 4 9" xfId="12355" xr:uid="{00000000-0005-0000-0000-000041300000}"/>
    <cellStyle name="Hypertextový odkaz 5" xfId="12356" xr:uid="{00000000-0005-0000-0000-000042300000}"/>
    <cellStyle name="Hypertextový odkaz 5 2" xfId="12357" xr:uid="{00000000-0005-0000-0000-000043300000}"/>
    <cellStyle name="Hypertextový odkaz 5 3" xfId="12358" xr:uid="{00000000-0005-0000-0000-000044300000}"/>
    <cellStyle name="Hypertextový odkaz 5 4" xfId="12359" xr:uid="{00000000-0005-0000-0000-000045300000}"/>
    <cellStyle name="Hypertextový odkaz 5 5" xfId="12360" xr:uid="{00000000-0005-0000-0000-000046300000}"/>
    <cellStyle name="Hypertextový odkaz 5 6" xfId="12361" xr:uid="{00000000-0005-0000-0000-000047300000}"/>
    <cellStyle name="Hypertextový odkaz 6" xfId="12362" xr:uid="{00000000-0005-0000-0000-000048300000}"/>
    <cellStyle name="Hypertextový odkaz 6 2" xfId="12363" xr:uid="{00000000-0005-0000-0000-000049300000}"/>
    <cellStyle name="Hypertextový odkaz 7" xfId="12364" xr:uid="{00000000-0005-0000-0000-00004A300000}"/>
    <cellStyle name="Hypertextový odkaz 8" xfId="12365" xr:uid="{00000000-0005-0000-0000-00004B300000}"/>
    <cellStyle name="Hypertextový odkaz 9" xfId="12366" xr:uid="{00000000-0005-0000-0000-00004C300000}"/>
    <cellStyle name="Input - 3 dec" xfId="12367" xr:uid="{00000000-0005-0000-0000-00004D300000}"/>
    <cellStyle name="Input - 3 dec 2" xfId="12368" xr:uid="{00000000-0005-0000-0000-00004E300000}"/>
    <cellStyle name="Input - 3 dec 2 2" xfId="12369" xr:uid="{00000000-0005-0000-0000-00004F300000}"/>
    <cellStyle name="Input - 3 dec 3" xfId="12370" xr:uid="{00000000-0005-0000-0000-000050300000}"/>
    <cellStyle name="Input - 3 dec 4" xfId="12371" xr:uid="{00000000-0005-0000-0000-000051300000}"/>
    <cellStyle name="Input - 3 dec 5" xfId="12372" xr:uid="{00000000-0005-0000-0000-000052300000}"/>
    <cellStyle name="Input - 3 dec 6" xfId="12373" xr:uid="{00000000-0005-0000-0000-000053300000}"/>
    <cellStyle name="Input - 3 dec 7" xfId="12374" xr:uid="{00000000-0005-0000-0000-000054300000}"/>
    <cellStyle name="Input - 3 dec 8" xfId="12375" xr:uid="{00000000-0005-0000-0000-000055300000}"/>
    <cellStyle name="Input - 3 dec 9" xfId="12376" xr:uid="{00000000-0005-0000-0000-000056300000}"/>
    <cellStyle name="Input 10" xfId="12377" xr:uid="{00000000-0005-0000-0000-000057300000}"/>
    <cellStyle name="Input 10 10" xfId="12378" xr:uid="{00000000-0005-0000-0000-000058300000}"/>
    <cellStyle name="Input 10 11" xfId="12379" xr:uid="{00000000-0005-0000-0000-000059300000}"/>
    <cellStyle name="Input 10 12" xfId="12380" xr:uid="{00000000-0005-0000-0000-00005A300000}"/>
    <cellStyle name="Input 10 13" xfId="12381" xr:uid="{00000000-0005-0000-0000-00005B300000}"/>
    <cellStyle name="Input 10 14" xfId="12382" xr:uid="{00000000-0005-0000-0000-00005C300000}"/>
    <cellStyle name="Input 10 15" xfId="12383" xr:uid="{00000000-0005-0000-0000-00005D300000}"/>
    <cellStyle name="Input 10 16" xfId="12384" xr:uid="{00000000-0005-0000-0000-00005E300000}"/>
    <cellStyle name="Input 10 17" xfId="12385" xr:uid="{00000000-0005-0000-0000-00005F300000}"/>
    <cellStyle name="Input 10 18" xfId="12386" xr:uid="{00000000-0005-0000-0000-000060300000}"/>
    <cellStyle name="Input 10 19" xfId="12387" xr:uid="{00000000-0005-0000-0000-000061300000}"/>
    <cellStyle name="Input 10 2" xfId="12388" xr:uid="{00000000-0005-0000-0000-000062300000}"/>
    <cellStyle name="Input 10 2 2" xfId="12389" xr:uid="{00000000-0005-0000-0000-000063300000}"/>
    <cellStyle name="Input 10 2 2 2" xfId="12390" xr:uid="{00000000-0005-0000-0000-000064300000}"/>
    <cellStyle name="Input 10 20" xfId="12391" xr:uid="{00000000-0005-0000-0000-000065300000}"/>
    <cellStyle name="Input 10 3" xfId="12392" xr:uid="{00000000-0005-0000-0000-000066300000}"/>
    <cellStyle name="Input 10 4" xfId="12393" xr:uid="{00000000-0005-0000-0000-000067300000}"/>
    <cellStyle name="Input 10 5" xfId="12394" xr:uid="{00000000-0005-0000-0000-000068300000}"/>
    <cellStyle name="Input 10 6" xfId="12395" xr:uid="{00000000-0005-0000-0000-000069300000}"/>
    <cellStyle name="Input 10 7" xfId="12396" xr:uid="{00000000-0005-0000-0000-00006A300000}"/>
    <cellStyle name="Input 10 8" xfId="12397" xr:uid="{00000000-0005-0000-0000-00006B300000}"/>
    <cellStyle name="Input 10 9" xfId="12398" xr:uid="{00000000-0005-0000-0000-00006C300000}"/>
    <cellStyle name="Input 11" xfId="12399" xr:uid="{00000000-0005-0000-0000-00006D300000}"/>
    <cellStyle name="Input 11 10" xfId="12400" xr:uid="{00000000-0005-0000-0000-00006E300000}"/>
    <cellStyle name="Input 11 11" xfId="12401" xr:uid="{00000000-0005-0000-0000-00006F300000}"/>
    <cellStyle name="Input 11 12" xfId="12402" xr:uid="{00000000-0005-0000-0000-000070300000}"/>
    <cellStyle name="Input 11 13" xfId="12403" xr:uid="{00000000-0005-0000-0000-000071300000}"/>
    <cellStyle name="Input 11 14" xfId="12404" xr:uid="{00000000-0005-0000-0000-000072300000}"/>
    <cellStyle name="Input 11 15" xfId="12405" xr:uid="{00000000-0005-0000-0000-000073300000}"/>
    <cellStyle name="Input 11 16" xfId="12406" xr:uid="{00000000-0005-0000-0000-000074300000}"/>
    <cellStyle name="Input 11 17" xfId="12407" xr:uid="{00000000-0005-0000-0000-000075300000}"/>
    <cellStyle name="Input 11 18" xfId="12408" xr:uid="{00000000-0005-0000-0000-000076300000}"/>
    <cellStyle name="Input 11 19" xfId="12409" xr:uid="{00000000-0005-0000-0000-000077300000}"/>
    <cellStyle name="Input 11 2" xfId="12410" xr:uid="{00000000-0005-0000-0000-000078300000}"/>
    <cellStyle name="Input 11 2 2" xfId="12411" xr:uid="{00000000-0005-0000-0000-000079300000}"/>
    <cellStyle name="Input 11 2 2 2" xfId="12412" xr:uid="{00000000-0005-0000-0000-00007A300000}"/>
    <cellStyle name="Input 11 20" xfId="12413" xr:uid="{00000000-0005-0000-0000-00007B300000}"/>
    <cellStyle name="Input 11 3" xfId="12414" xr:uid="{00000000-0005-0000-0000-00007C300000}"/>
    <cellStyle name="Input 11 4" xfId="12415" xr:uid="{00000000-0005-0000-0000-00007D300000}"/>
    <cellStyle name="Input 11 5" xfId="12416" xr:uid="{00000000-0005-0000-0000-00007E300000}"/>
    <cellStyle name="Input 11 6" xfId="12417" xr:uid="{00000000-0005-0000-0000-00007F300000}"/>
    <cellStyle name="Input 11 7" xfId="12418" xr:uid="{00000000-0005-0000-0000-000080300000}"/>
    <cellStyle name="Input 11 8" xfId="12419" xr:uid="{00000000-0005-0000-0000-000081300000}"/>
    <cellStyle name="Input 11 9" xfId="12420" xr:uid="{00000000-0005-0000-0000-000082300000}"/>
    <cellStyle name="Input 12" xfId="12421" xr:uid="{00000000-0005-0000-0000-000083300000}"/>
    <cellStyle name="Input 12 10" xfId="12422" xr:uid="{00000000-0005-0000-0000-000084300000}"/>
    <cellStyle name="Input 12 11" xfId="12423" xr:uid="{00000000-0005-0000-0000-000085300000}"/>
    <cellStyle name="Input 12 12" xfId="12424" xr:uid="{00000000-0005-0000-0000-000086300000}"/>
    <cellStyle name="Input 12 13" xfId="12425" xr:uid="{00000000-0005-0000-0000-000087300000}"/>
    <cellStyle name="Input 12 14" xfId="12426" xr:uid="{00000000-0005-0000-0000-000088300000}"/>
    <cellStyle name="Input 12 15" xfId="12427" xr:uid="{00000000-0005-0000-0000-000089300000}"/>
    <cellStyle name="Input 12 16" xfId="12428" xr:uid="{00000000-0005-0000-0000-00008A300000}"/>
    <cellStyle name="Input 12 17" xfId="12429" xr:uid="{00000000-0005-0000-0000-00008B300000}"/>
    <cellStyle name="Input 12 18" xfId="12430" xr:uid="{00000000-0005-0000-0000-00008C300000}"/>
    <cellStyle name="Input 12 19" xfId="12431" xr:uid="{00000000-0005-0000-0000-00008D300000}"/>
    <cellStyle name="Input 12 2" xfId="12432" xr:uid="{00000000-0005-0000-0000-00008E300000}"/>
    <cellStyle name="Input 12 2 2" xfId="12433" xr:uid="{00000000-0005-0000-0000-00008F300000}"/>
    <cellStyle name="Input 12 2 2 2" xfId="12434" xr:uid="{00000000-0005-0000-0000-000090300000}"/>
    <cellStyle name="Input 12 20" xfId="12435" xr:uid="{00000000-0005-0000-0000-000091300000}"/>
    <cellStyle name="Input 12 3" xfId="12436" xr:uid="{00000000-0005-0000-0000-000092300000}"/>
    <cellStyle name="Input 12 4" xfId="12437" xr:uid="{00000000-0005-0000-0000-000093300000}"/>
    <cellStyle name="Input 12 5" xfId="12438" xr:uid="{00000000-0005-0000-0000-000094300000}"/>
    <cellStyle name="Input 12 6" xfId="12439" xr:uid="{00000000-0005-0000-0000-000095300000}"/>
    <cellStyle name="Input 12 7" xfId="12440" xr:uid="{00000000-0005-0000-0000-000096300000}"/>
    <cellStyle name="Input 12 8" xfId="12441" xr:uid="{00000000-0005-0000-0000-000097300000}"/>
    <cellStyle name="Input 12 9" xfId="12442" xr:uid="{00000000-0005-0000-0000-000098300000}"/>
    <cellStyle name="Input 13" xfId="12443" xr:uid="{00000000-0005-0000-0000-000099300000}"/>
    <cellStyle name="Input 13 10" xfId="12444" xr:uid="{00000000-0005-0000-0000-00009A300000}"/>
    <cellStyle name="Input 13 11" xfId="12445" xr:uid="{00000000-0005-0000-0000-00009B300000}"/>
    <cellStyle name="Input 13 12" xfId="12446" xr:uid="{00000000-0005-0000-0000-00009C300000}"/>
    <cellStyle name="Input 13 13" xfId="12447" xr:uid="{00000000-0005-0000-0000-00009D300000}"/>
    <cellStyle name="Input 13 14" xfId="12448" xr:uid="{00000000-0005-0000-0000-00009E300000}"/>
    <cellStyle name="Input 13 15" xfId="12449" xr:uid="{00000000-0005-0000-0000-00009F300000}"/>
    <cellStyle name="Input 13 16" xfId="12450" xr:uid="{00000000-0005-0000-0000-0000A0300000}"/>
    <cellStyle name="Input 13 17" xfId="12451" xr:uid="{00000000-0005-0000-0000-0000A1300000}"/>
    <cellStyle name="Input 13 18" xfId="12452" xr:uid="{00000000-0005-0000-0000-0000A2300000}"/>
    <cellStyle name="Input 13 19" xfId="12453" xr:uid="{00000000-0005-0000-0000-0000A3300000}"/>
    <cellStyle name="Input 13 2" xfId="12454" xr:uid="{00000000-0005-0000-0000-0000A4300000}"/>
    <cellStyle name="Input 13 2 2" xfId="12455" xr:uid="{00000000-0005-0000-0000-0000A5300000}"/>
    <cellStyle name="Input 13 2 2 2" xfId="12456" xr:uid="{00000000-0005-0000-0000-0000A6300000}"/>
    <cellStyle name="Input 13 20" xfId="12457" xr:uid="{00000000-0005-0000-0000-0000A7300000}"/>
    <cellStyle name="Input 13 3" xfId="12458" xr:uid="{00000000-0005-0000-0000-0000A8300000}"/>
    <cellStyle name="Input 13 4" xfId="12459" xr:uid="{00000000-0005-0000-0000-0000A9300000}"/>
    <cellStyle name="Input 13 5" xfId="12460" xr:uid="{00000000-0005-0000-0000-0000AA300000}"/>
    <cellStyle name="Input 13 6" xfId="12461" xr:uid="{00000000-0005-0000-0000-0000AB300000}"/>
    <cellStyle name="Input 13 7" xfId="12462" xr:uid="{00000000-0005-0000-0000-0000AC300000}"/>
    <cellStyle name="Input 13 8" xfId="12463" xr:uid="{00000000-0005-0000-0000-0000AD300000}"/>
    <cellStyle name="Input 13 9" xfId="12464" xr:uid="{00000000-0005-0000-0000-0000AE300000}"/>
    <cellStyle name="Input 14" xfId="12465" xr:uid="{00000000-0005-0000-0000-0000AF300000}"/>
    <cellStyle name="Input 14 10" xfId="12466" xr:uid="{00000000-0005-0000-0000-0000B0300000}"/>
    <cellStyle name="Input 14 11" xfId="12467" xr:uid="{00000000-0005-0000-0000-0000B1300000}"/>
    <cellStyle name="Input 14 12" xfId="12468" xr:uid="{00000000-0005-0000-0000-0000B2300000}"/>
    <cellStyle name="Input 14 13" xfId="12469" xr:uid="{00000000-0005-0000-0000-0000B3300000}"/>
    <cellStyle name="Input 14 14" xfId="12470" xr:uid="{00000000-0005-0000-0000-0000B4300000}"/>
    <cellStyle name="Input 14 15" xfId="12471" xr:uid="{00000000-0005-0000-0000-0000B5300000}"/>
    <cellStyle name="Input 14 16" xfId="12472" xr:uid="{00000000-0005-0000-0000-0000B6300000}"/>
    <cellStyle name="Input 14 17" xfId="12473" xr:uid="{00000000-0005-0000-0000-0000B7300000}"/>
    <cellStyle name="Input 14 18" xfId="12474" xr:uid="{00000000-0005-0000-0000-0000B8300000}"/>
    <cellStyle name="Input 14 19" xfId="12475" xr:uid="{00000000-0005-0000-0000-0000B9300000}"/>
    <cellStyle name="Input 14 2" xfId="12476" xr:uid="{00000000-0005-0000-0000-0000BA300000}"/>
    <cellStyle name="Input 14 2 2" xfId="12477" xr:uid="{00000000-0005-0000-0000-0000BB300000}"/>
    <cellStyle name="Input 14 2 2 2" xfId="12478" xr:uid="{00000000-0005-0000-0000-0000BC300000}"/>
    <cellStyle name="Input 14 20" xfId="12479" xr:uid="{00000000-0005-0000-0000-0000BD300000}"/>
    <cellStyle name="Input 14 3" xfId="12480" xr:uid="{00000000-0005-0000-0000-0000BE300000}"/>
    <cellStyle name="Input 14 4" xfId="12481" xr:uid="{00000000-0005-0000-0000-0000BF300000}"/>
    <cellStyle name="Input 14 5" xfId="12482" xr:uid="{00000000-0005-0000-0000-0000C0300000}"/>
    <cellStyle name="Input 14 6" xfId="12483" xr:uid="{00000000-0005-0000-0000-0000C1300000}"/>
    <cellStyle name="Input 14 7" xfId="12484" xr:uid="{00000000-0005-0000-0000-0000C2300000}"/>
    <cellStyle name="Input 14 8" xfId="12485" xr:uid="{00000000-0005-0000-0000-0000C3300000}"/>
    <cellStyle name="Input 14 9" xfId="12486" xr:uid="{00000000-0005-0000-0000-0000C4300000}"/>
    <cellStyle name="Input 15" xfId="12487" xr:uid="{00000000-0005-0000-0000-0000C5300000}"/>
    <cellStyle name="Input 15 10" xfId="12488" xr:uid="{00000000-0005-0000-0000-0000C6300000}"/>
    <cellStyle name="Input 15 11" xfId="12489" xr:uid="{00000000-0005-0000-0000-0000C7300000}"/>
    <cellStyle name="Input 15 12" xfId="12490" xr:uid="{00000000-0005-0000-0000-0000C8300000}"/>
    <cellStyle name="Input 15 13" xfId="12491" xr:uid="{00000000-0005-0000-0000-0000C9300000}"/>
    <cellStyle name="Input 15 14" xfId="12492" xr:uid="{00000000-0005-0000-0000-0000CA300000}"/>
    <cellStyle name="Input 15 15" xfId="12493" xr:uid="{00000000-0005-0000-0000-0000CB300000}"/>
    <cellStyle name="Input 15 16" xfId="12494" xr:uid="{00000000-0005-0000-0000-0000CC300000}"/>
    <cellStyle name="Input 15 17" xfId="12495" xr:uid="{00000000-0005-0000-0000-0000CD300000}"/>
    <cellStyle name="Input 15 18" xfId="12496" xr:uid="{00000000-0005-0000-0000-0000CE300000}"/>
    <cellStyle name="Input 15 19" xfId="12497" xr:uid="{00000000-0005-0000-0000-0000CF300000}"/>
    <cellStyle name="Input 15 2" xfId="12498" xr:uid="{00000000-0005-0000-0000-0000D0300000}"/>
    <cellStyle name="Input 15 2 2" xfId="12499" xr:uid="{00000000-0005-0000-0000-0000D1300000}"/>
    <cellStyle name="Input 15 2 2 2" xfId="12500" xr:uid="{00000000-0005-0000-0000-0000D2300000}"/>
    <cellStyle name="Input 15 20" xfId="12501" xr:uid="{00000000-0005-0000-0000-0000D3300000}"/>
    <cellStyle name="Input 15 3" xfId="12502" xr:uid="{00000000-0005-0000-0000-0000D4300000}"/>
    <cellStyle name="Input 15 4" xfId="12503" xr:uid="{00000000-0005-0000-0000-0000D5300000}"/>
    <cellStyle name="Input 15 5" xfId="12504" xr:uid="{00000000-0005-0000-0000-0000D6300000}"/>
    <cellStyle name="Input 15 6" xfId="12505" xr:uid="{00000000-0005-0000-0000-0000D7300000}"/>
    <cellStyle name="Input 15 7" xfId="12506" xr:uid="{00000000-0005-0000-0000-0000D8300000}"/>
    <cellStyle name="Input 15 8" xfId="12507" xr:uid="{00000000-0005-0000-0000-0000D9300000}"/>
    <cellStyle name="Input 15 9" xfId="12508" xr:uid="{00000000-0005-0000-0000-0000DA300000}"/>
    <cellStyle name="Input 16" xfId="12509" xr:uid="{00000000-0005-0000-0000-0000DB300000}"/>
    <cellStyle name="Input 16 10" xfId="12510" xr:uid="{00000000-0005-0000-0000-0000DC300000}"/>
    <cellStyle name="Input 16 11" xfId="12511" xr:uid="{00000000-0005-0000-0000-0000DD300000}"/>
    <cellStyle name="Input 16 12" xfId="12512" xr:uid="{00000000-0005-0000-0000-0000DE300000}"/>
    <cellStyle name="Input 16 13" xfId="12513" xr:uid="{00000000-0005-0000-0000-0000DF300000}"/>
    <cellStyle name="Input 16 14" xfId="12514" xr:uid="{00000000-0005-0000-0000-0000E0300000}"/>
    <cellStyle name="Input 16 15" xfId="12515" xr:uid="{00000000-0005-0000-0000-0000E1300000}"/>
    <cellStyle name="Input 16 16" xfId="12516" xr:uid="{00000000-0005-0000-0000-0000E2300000}"/>
    <cellStyle name="Input 16 17" xfId="12517" xr:uid="{00000000-0005-0000-0000-0000E3300000}"/>
    <cellStyle name="Input 16 18" xfId="12518" xr:uid="{00000000-0005-0000-0000-0000E4300000}"/>
    <cellStyle name="Input 16 19" xfId="12519" xr:uid="{00000000-0005-0000-0000-0000E5300000}"/>
    <cellStyle name="Input 16 2" xfId="12520" xr:uid="{00000000-0005-0000-0000-0000E6300000}"/>
    <cellStyle name="Input 16 2 2" xfId="12521" xr:uid="{00000000-0005-0000-0000-0000E7300000}"/>
    <cellStyle name="Input 16 2 2 2" xfId="12522" xr:uid="{00000000-0005-0000-0000-0000E8300000}"/>
    <cellStyle name="Input 16 20" xfId="12523" xr:uid="{00000000-0005-0000-0000-0000E9300000}"/>
    <cellStyle name="Input 16 3" xfId="12524" xr:uid="{00000000-0005-0000-0000-0000EA300000}"/>
    <cellStyle name="Input 16 4" xfId="12525" xr:uid="{00000000-0005-0000-0000-0000EB300000}"/>
    <cellStyle name="Input 16 5" xfId="12526" xr:uid="{00000000-0005-0000-0000-0000EC300000}"/>
    <cellStyle name="Input 16 6" xfId="12527" xr:uid="{00000000-0005-0000-0000-0000ED300000}"/>
    <cellStyle name="Input 16 7" xfId="12528" xr:uid="{00000000-0005-0000-0000-0000EE300000}"/>
    <cellStyle name="Input 16 8" xfId="12529" xr:uid="{00000000-0005-0000-0000-0000EF300000}"/>
    <cellStyle name="Input 16 9" xfId="12530" xr:uid="{00000000-0005-0000-0000-0000F0300000}"/>
    <cellStyle name="Input 17" xfId="12531" xr:uid="{00000000-0005-0000-0000-0000F1300000}"/>
    <cellStyle name="Input 17 10" xfId="12532" xr:uid="{00000000-0005-0000-0000-0000F2300000}"/>
    <cellStyle name="Input 17 11" xfId="12533" xr:uid="{00000000-0005-0000-0000-0000F3300000}"/>
    <cellStyle name="Input 17 12" xfId="12534" xr:uid="{00000000-0005-0000-0000-0000F4300000}"/>
    <cellStyle name="Input 17 13" xfId="12535" xr:uid="{00000000-0005-0000-0000-0000F5300000}"/>
    <cellStyle name="Input 17 14" xfId="12536" xr:uid="{00000000-0005-0000-0000-0000F6300000}"/>
    <cellStyle name="Input 17 15" xfId="12537" xr:uid="{00000000-0005-0000-0000-0000F7300000}"/>
    <cellStyle name="Input 17 16" xfId="12538" xr:uid="{00000000-0005-0000-0000-0000F8300000}"/>
    <cellStyle name="Input 17 17" xfId="12539" xr:uid="{00000000-0005-0000-0000-0000F9300000}"/>
    <cellStyle name="Input 17 18" xfId="12540" xr:uid="{00000000-0005-0000-0000-0000FA300000}"/>
    <cellStyle name="Input 17 19" xfId="12541" xr:uid="{00000000-0005-0000-0000-0000FB300000}"/>
    <cellStyle name="Input 17 2" xfId="12542" xr:uid="{00000000-0005-0000-0000-0000FC300000}"/>
    <cellStyle name="Input 17 2 2" xfId="12543" xr:uid="{00000000-0005-0000-0000-0000FD300000}"/>
    <cellStyle name="Input 17 2 2 2" xfId="12544" xr:uid="{00000000-0005-0000-0000-0000FE300000}"/>
    <cellStyle name="Input 17 20" xfId="12545" xr:uid="{00000000-0005-0000-0000-0000FF300000}"/>
    <cellStyle name="Input 17 3" xfId="12546" xr:uid="{00000000-0005-0000-0000-000000310000}"/>
    <cellStyle name="Input 17 4" xfId="12547" xr:uid="{00000000-0005-0000-0000-000001310000}"/>
    <cellStyle name="Input 17 5" xfId="12548" xr:uid="{00000000-0005-0000-0000-000002310000}"/>
    <cellStyle name="Input 17 6" xfId="12549" xr:uid="{00000000-0005-0000-0000-000003310000}"/>
    <cellStyle name="Input 17 7" xfId="12550" xr:uid="{00000000-0005-0000-0000-000004310000}"/>
    <cellStyle name="Input 17 8" xfId="12551" xr:uid="{00000000-0005-0000-0000-000005310000}"/>
    <cellStyle name="Input 17 9" xfId="12552" xr:uid="{00000000-0005-0000-0000-000006310000}"/>
    <cellStyle name="Input 18" xfId="12553" xr:uid="{00000000-0005-0000-0000-000007310000}"/>
    <cellStyle name="Input 18 10" xfId="12554" xr:uid="{00000000-0005-0000-0000-000008310000}"/>
    <cellStyle name="Input 18 11" xfId="12555" xr:uid="{00000000-0005-0000-0000-000009310000}"/>
    <cellStyle name="Input 18 12" xfId="12556" xr:uid="{00000000-0005-0000-0000-00000A310000}"/>
    <cellStyle name="Input 18 13" xfId="12557" xr:uid="{00000000-0005-0000-0000-00000B310000}"/>
    <cellStyle name="Input 18 14" xfId="12558" xr:uid="{00000000-0005-0000-0000-00000C310000}"/>
    <cellStyle name="Input 18 15" xfId="12559" xr:uid="{00000000-0005-0000-0000-00000D310000}"/>
    <cellStyle name="Input 18 16" xfId="12560" xr:uid="{00000000-0005-0000-0000-00000E310000}"/>
    <cellStyle name="Input 18 17" xfId="12561" xr:uid="{00000000-0005-0000-0000-00000F310000}"/>
    <cellStyle name="Input 18 18" xfId="12562" xr:uid="{00000000-0005-0000-0000-000010310000}"/>
    <cellStyle name="Input 18 19" xfId="12563" xr:uid="{00000000-0005-0000-0000-000011310000}"/>
    <cellStyle name="Input 18 2" xfId="12564" xr:uid="{00000000-0005-0000-0000-000012310000}"/>
    <cellStyle name="Input 18 2 2" xfId="12565" xr:uid="{00000000-0005-0000-0000-000013310000}"/>
    <cellStyle name="Input 18 2 2 2" xfId="12566" xr:uid="{00000000-0005-0000-0000-000014310000}"/>
    <cellStyle name="Input 18 20" xfId="12567" xr:uid="{00000000-0005-0000-0000-000015310000}"/>
    <cellStyle name="Input 18 3" xfId="12568" xr:uid="{00000000-0005-0000-0000-000016310000}"/>
    <cellStyle name="Input 18 4" xfId="12569" xr:uid="{00000000-0005-0000-0000-000017310000}"/>
    <cellStyle name="Input 18 5" xfId="12570" xr:uid="{00000000-0005-0000-0000-000018310000}"/>
    <cellStyle name="Input 18 6" xfId="12571" xr:uid="{00000000-0005-0000-0000-000019310000}"/>
    <cellStyle name="Input 18 7" xfId="12572" xr:uid="{00000000-0005-0000-0000-00001A310000}"/>
    <cellStyle name="Input 18 8" xfId="12573" xr:uid="{00000000-0005-0000-0000-00001B310000}"/>
    <cellStyle name="Input 18 9" xfId="12574" xr:uid="{00000000-0005-0000-0000-00001C310000}"/>
    <cellStyle name="Input 19" xfId="12575" xr:uid="{00000000-0005-0000-0000-00001D310000}"/>
    <cellStyle name="Input 19 10" xfId="12576" xr:uid="{00000000-0005-0000-0000-00001E310000}"/>
    <cellStyle name="Input 19 11" xfId="12577" xr:uid="{00000000-0005-0000-0000-00001F310000}"/>
    <cellStyle name="Input 19 12" xfId="12578" xr:uid="{00000000-0005-0000-0000-000020310000}"/>
    <cellStyle name="Input 19 13" xfId="12579" xr:uid="{00000000-0005-0000-0000-000021310000}"/>
    <cellStyle name="Input 19 14" xfId="12580" xr:uid="{00000000-0005-0000-0000-000022310000}"/>
    <cellStyle name="Input 19 15" xfId="12581" xr:uid="{00000000-0005-0000-0000-000023310000}"/>
    <cellStyle name="Input 19 16" xfId="12582" xr:uid="{00000000-0005-0000-0000-000024310000}"/>
    <cellStyle name="Input 19 17" xfId="12583" xr:uid="{00000000-0005-0000-0000-000025310000}"/>
    <cellStyle name="Input 19 18" xfId="12584" xr:uid="{00000000-0005-0000-0000-000026310000}"/>
    <cellStyle name="Input 19 19" xfId="12585" xr:uid="{00000000-0005-0000-0000-000027310000}"/>
    <cellStyle name="Input 19 2" xfId="12586" xr:uid="{00000000-0005-0000-0000-000028310000}"/>
    <cellStyle name="Input 19 2 2" xfId="12587" xr:uid="{00000000-0005-0000-0000-000029310000}"/>
    <cellStyle name="Input 19 2 2 2" xfId="12588" xr:uid="{00000000-0005-0000-0000-00002A310000}"/>
    <cellStyle name="Input 19 20" xfId="12589" xr:uid="{00000000-0005-0000-0000-00002B310000}"/>
    <cellStyle name="Input 19 3" xfId="12590" xr:uid="{00000000-0005-0000-0000-00002C310000}"/>
    <cellStyle name="Input 19 4" xfId="12591" xr:uid="{00000000-0005-0000-0000-00002D310000}"/>
    <cellStyle name="Input 19 5" xfId="12592" xr:uid="{00000000-0005-0000-0000-00002E310000}"/>
    <cellStyle name="Input 19 6" xfId="12593" xr:uid="{00000000-0005-0000-0000-00002F310000}"/>
    <cellStyle name="Input 19 7" xfId="12594" xr:uid="{00000000-0005-0000-0000-000030310000}"/>
    <cellStyle name="Input 19 8" xfId="12595" xr:uid="{00000000-0005-0000-0000-000031310000}"/>
    <cellStyle name="Input 19 9" xfId="12596" xr:uid="{00000000-0005-0000-0000-000032310000}"/>
    <cellStyle name="Input 2" xfId="12597" xr:uid="{00000000-0005-0000-0000-000033310000}"/>
    <cellStyle name="Input 2 10" xfId="12598" xr:uid="{00000000-0005-0000-0000-000034310000}"/>
    <cellStyle name="Input 2 11" xfId="12599" xr:uid="{00000000-0005-0000-0000-000035310000}"/>
    <cellStyle name="Input 2 12" xfId="12600" xr:uid="{00000000-0005-0000-0000-000036310000}"/>
    <cellStyle name="Input 2 13" xfId="12601" xr:uid="{00000000-0005-0000-0000-000037310000}"/>
    <cellStyle name="Input 2 14" xfId="12602" xr:uid="{00000000-0005-0000-0000-000038310000}"/>
    <cellStyle name="Input 2 15" xfId="12603" xr:uid="{00000000-0005-0000-0000-000039310000}"/>
    <cellStyle name="Input 2 16" xfId="12604" xr:uid="{00000000-0005-0000-0000-00003A310000}"/>
    <cellStyle name="Input 2 17" xfId="12605" xr:uid="{00000000-0005-0000-0000-00003B310000}"/>
    <cellStyle name="Input 2 18" xfId="12606" xr:uid="{00000000-0005-0000-0000-00003C310000}"/>
    <cellStyle name="Input 2 19" xfId="12607" xr:uid="{00000000-0005-0000-0000-00003D310000}"/>
    <cellStyle name="Input 2 2" xfId="12608" xr:uid="{00000000-0005-0000-0000-00003E310000}"/>
    <cellStyle name="Input 2 2 2" xfId="12609" xr:uid="{00000000-0005-0000-0000-00003F310000}"/>
    <cellStyle name="Input 2 2 2 2" xfId="12610" xr:uid="{00000000-0005-0000-0000-000040310000}"/>
    <cellStyle name="Input 2 20" xfId="12611" xr:uid="{00000000-0005-0000-0000-000041310000}"/>
    <cellStyle name="Input 2 21" xfId="12612" xr:uid="{00000000-0005-0000-0000-000042310000}"/>
    <cellStyle name="Input 2 22" xfId="12613" xr:uid="{00000000-0005-0000-0000-000043310000}"/>
    <cellStyle name="Input 2 3" xfId="12614" xr:uid="{00000000-0005-0000-0000-000044310000}"/>
    <cellStyle name="Input 2 4" xfId="12615" xr:uid="{00000000-0005-0000-0000-000045310000}"/>
    <cellStyle name="Input 2 5" xfId="12616" xr:uid="{00000000-0005-0000-0000-000046310000}"/>
    <cellStyle name="Input 2 6" xfId="12617" xr:uid="{00000000-0005-0000-0000-000047310000}"/>
    <cellStyle name="Input 2 7" xfId="12618" xr:uid="{00000000-0005-0000-0000-000048310000}"/>
    <cellStyle name="Input 2 8" xfId="12619" xr:uid="{00000000-0005-0000-0000-000049310000}"/>
    <cellStyle name="Input 2 9" xfId="12620" xr:uid="{00000000-0005-0000-0000-00004A310000}"/>
    <cellStyle name="Input 20" xfId="12621" xr:uid="{00000000-0005-0000-0000-00004B310000}"/>
    <cellStyle name="Input 20 10" xfId="12622" xr:uid="{00000000-0005-0000-0000-00004C310000}"/>
    <cellStyle name="Input 20 11" xfId="12623" xr:uid="{00000000-0005-0000-0000-00004D310000}"/>
    <cellStyle name="Input 20 12" xfId="12624" xr:uid="{00000000-0005-0000-0000-00004E310000}"/>
    <cellStyle name="Input 20 13" xfId="12625" xr:uid="{00000000-0005-0000-0000-00004F310000}"/>
    <cellStyle name="Input 20 14" xfId="12626" xr:uid="{00000000-0005-0000-0000-000050310000}"/>
    <cellStyle name="Input 20 15" xfId="12627" xr:uid="{00000000-0005-0000-0000-000051310000}"/>
    <cellStyle name="Input 20 16" xfId="12628" xr:uid="{00000000-0005-0000-0000-000052310000}"/>
    <cellStyle name="Input 20 17" xfId="12629" xr:uid="{00000000-0005-0000-0000-000053310000}"/>
    <cellStyle name="Input 20 18" xfId="12630" xr:uid="{00000000-0005-0000-0000-000054310000}"/>
    <cellStyle name="Input 20 19" xfId="12631" xr:uid="{00000000-0005-0000-0000-000055310000}"/>
    <cellStyle name="Input 20 2" xfId="12632" xr:uid="{00000000-0005-0000-0000-000056310000}"/>
    <cellStyle name="Input 20 2 2" xfId="12633" xr:uid="{00000000-0005-0000-0000-000057310000}"/>
    <cellStyle name="Input 20 2 2 2" xfId="12634" xr:uid="{00000000-0005-0000-0000-000058310000}"/>
    <cellStyle name="Input 20 20" xfId="12635" xr:uid="{00000000-0005-0000-0000-000059310000}"/>
    <cellStyle name="Input 20 3" xfId="12636" xr:uid="{00000000-0005-0000-0000-00005A310000}"/>
    <cellStyle name="Input 20 4" xfId="12637" xr:uid="{00000000-0005-0000-0000-00005B310000}"/>
    <cellStyle name="Input 20 5" xfId="12638" xr:uid="{00000000-0005-0000-0000-00005C310000}"/>
    <cellStyle name="Input 20 6" xfId="12639" xr:uid="{00000000-0005-0000-0000-00005D310000}"/>
    <cellStyle name="Input 20 7" xfId="12640" xr:uid="{00000000-0005-0000-0000-00005E310000}"/>
    <cellStyle name="Input 20 8" xfId="12641" xr:uid="{00000000-0005-0000-0000-00005F310000}"/>
    <cellStyle name="Input 20 9" xfId="12642" xr:uid="{00000000-0005-0000-0000-000060310000}"/>
    <cellStyle name="Input 21" xfId="12643" xr:uid="{00000000-0005-0000-0000-000061310000}"/>
    <cellStyle name="Input 21 10" xfId="12644" xr:uid="{00000000-0005-0000-0000-000062310000}"/>
    <cellStyle name="Input 21 11" xfId="12645" xr:uid="{00000000-0005-0000-0000-000063310000}"/>
    <cellStyle name="Input 21 12" xfId="12646" xr:uid="{00000000-0005-0000-0000-000064310000}"/>
    <cellStyle name="Input 21 13" xfId="12647" xr:uid="{00000000-0005-0000-0000-000065310000}"/>
    <cellStyle name="Input 21 14" xfId="12648" xr:uid="{00000000-0005-0000-0000-000066310000}"/>
    <cellStyle name="Input 21 15" xfId="12649" xr:uid="{00000000-0005-0000-0000-000067310000}"/>
    <cellStyle name="Input 21 16" xfId="12650" xr:uid="{00000000-0005-0000-0000-000068310000}"/>
    <cellStyle name="Input 21 17" xfId="12651" xr:uid="{00000000-0005-0000-0000-000069310000}"/>
    <cellStyle name="Input 21 18" xfId="12652" xr:uid="{00000000-0005-0000-0000-00006A310000}"/>
    <cellStyle name="Input 21 19" xfId="12653" xr:uid="{00000000-0005-0000-0000-00006B310000}"/>
    <cellStyle name="Input 21 2" xfId="12654" xr:uid="{00000000-0005-0000-0000-00006C310000}"/>
    <cellStyle name="Input 21 2 2" xfId="12655" xr:uid="{00000000-0005-0000-0000-00006D310000}"/>
    <cellStyle name="Input 21 2 2 2" xfId="12656" xr:uid="{00000000-0005-0000-0000-00006E310000}"/>
    <cellStyle name="Input 21 20" xfId="12657" xr:uid="{00000000-0005-0000-0000-00006F310000}"/>
    <cellStyle name="Input 21 3" xfId="12658" xr:uid="{00000000-0005-0000-0000-000070310000}"/>
    <cellStyle name="Input 21 4" xfId="12659" xr:uid="{00000000-0005-0000-0000-000071310000}"/>
    <cellStyle name="Input 21 5" xfId="12660" xr:uid="{00000000-0005-0000-0000-000072310000}"/>
    <cellStyle name="Input 21 6" xfId="12661" xr:uid="{00000000-0005-0000-0000-000073310000}"/>
    <cellStyle name="Input 21 7" xfId="12662" xr:uid="{00000000-0005-0000-0000-000074310000}"/>
    <cellStyle name="Input 21 8" xfId="12663" xr:uid="{00000000-0005-0000-0000-000075310000}"/>
    <cellStyle name="Input 21 9" xfId="12664" xr:uid="{00000000-0005-0000-0000-000076310000}"/>
    <cellStyle name="Input 22" xfId="12665" xr:uid="{00000000-0005-0000-0000-000077310000}"/>
    <cellStyle name="Input 22 2" xfId="12666" xr:uid="{00000000-0005-0000-0000-000078310000}"/>
    <cellStyle name="Input 22 2 2" xfId="12667" xr:uid="{00000000-0005-0000-0000-000079310000}"/>
    <cellStyle name="Input 22 3" xfId="12668" xr:uid="{00000000-0005-0000-0000-00007A310000}"/>
    <cellStyle name="Input 22 4" xfId="12669" xr:uid="{00000000-0005-0000-0000-00007B310000}"/>
    <cellStyle name="Input 22 5" xfId="12670" xr:uid="{00000000-0005-0000-0000-00007C310000}"/>
    <cellStyle name="Input 22 6" xfId="12671" xr:uid="{00000000-0005-0000-0000-00007D310000}"/>
    <cellStyle name="Input 22 7" xfId="12672" xr:uid="{00000000-0005-0000-0000-00007E310000}"/>
    <cellStyle name="Input 23" xfId="12673" xr:uid="{00000000-0005-0000-0000-00007F310000}"/>
    <cellStyle name="Input 23 2" xfId="12674" xr:uid="{00000000-0005-0000-0000-000080310000}"/>
    <cellStyle name="Input 23 2 2" xfId="12675" xr:uid="{00000000-0005-0000-0000-000081310000}"/>
    <cellStyle name="Input 23 3" xfId="12676" xr:uid="{00000000-0005-0000-0000-000082310000}"/>
    <cellStyle name="Input 23 4" xfId="12677" xr:uid="{00000000-0005-0000-0000-000083310000}"/>
    <cellStyle name="Input 23 5" xfId="12678" xr:uid="{00000000-0005-0000-0000-000084310000}"/>
    <cellStyle name="Input 23 6" xfId="12679" xr:uid="{00000000-0005-0000-0000-000085310000}"/>
    <cellStyle name="Input 23 7" xfId="12680" xr:uid="{00000000-0005-0000-0000-000086310000}"/>
    <cellStyle name="Input 24" xfId="12681" xr:uid="{00000000-0005-0000-0000-000087310000}"/>
    <cellStyle name="Input 24 10" xfId="12682" xr:uid="{00000000-0005-0000-0000-000088310000}"/>
    <cellStyle name="Input 24 11" xfId="12683" xr:uid="{00000000-0005-0000-0000-000089310000}"/>
    <cellStyle name="Input 24 12" xfId="12684" xr:uid="{00000000-0005-0000-0000-00008A310000}"/>
    <cellStyle name="Input 24 13" xfId="12685" xr:uid="{00000000-0005-0000-0000-00008B310000}"/>
    <cellStyle name="Input 24 14" xfId="12686" xr:uid="{00000000-0005-0000-0000-00008C310000}"/>
    <cellStyle name="Input 24 15" xfId="12687" xr:uid="{00000000-0005-0000-0000-00008D310000}"/>
    <cellStyle name="Input 24 16" xfId="12688" xr:uid="{00000000-0005-0000-0000-00008E310000}"/>
    <cellStyle name="Input 24 17" xfId="12689" xr:uid="{00000000-0005-0000-0000-00008F310000}"/>
    <cellStyle name="Input 24 18" xfId="12690" xr:uid="{00000000-0005-0000-0000-000090310000}"/>
    <cellStyle name="Input 24 19" xfId="12691" xr:uid="{00000000-0005-0000-0000-000091310000}"/>
    <cellStyle name="Input 24 2" xfId="12692" xr:uid="{00000000-0005-0000-0000-000092310000}"/>
    <cellStyle name="Input 24 2 2" xfId="12693" xr:uid="{00000000-0005-0000-0000-000093310000}"/>
    <cellStyle name="Input 24 2 2 2" xfId="12694" xr:uid="{00000000-0005-0000-0000-000094310000}"/>
    <cellStyle name="Input 24 20" xfId="12695" xr:uid="{00000000-0005-0000-0000-000095310000}"/>
    <cellStyle name="Input 24 3" xfId="12696" xr:uid="{00000000-0005-0000-0000-000096310000}"/>
    <cellStyle name="Input 24 4" xfId="12697" xr:uid="{00000000-0005-0000-0000-000097310000}"/>
    <cellStyle name="Input 24 5" xfId="12698" xr:uid="{00000000-0005-0000-0000-000098310000}"/>
    <cellStyle name="Input 24 6" xfId="12699" xr:uid="{00000000-0005-0000-0000-000099310000}"/>
    <cellStyle name="Input 24 7" xfId="12700" xr:uid="{00000000-0005-0000-0000-00009A310000}"/>
    <cellStyle name="Input 24 8" xfId="12701" xr:uid="{00000000-0005-0000-0000-00009B310000}"/>
    <cellStyle name="Input 24 9" xfId="12702" xr:uid="{00000000-0005-0000-0000-00009C310000}"/>
    <cellStyle name="Input 25" xfId="12703" xr:uid="{00000000-0005-0000-0000-00009D310000}"/>
    <cellStyle name="Input 25 2" xfId="12704" xr:uid="{00000000-0005-0000-0000-00009E310000}"/>
    <cellStyle name="Input 25 2 2" xfId="12705" xr:uid="{00000000-0005-0000-0000-00009F310000}"/>
    <cellStyle name="Input 25 3" xfId="12706" xr:uid="{00000000-0005-0000-0000-0000A0310000}"/>
    <cellStyle name="Input 25 4" xfId="12707" xr:uid="{00000000-0005-0000-0000-0000A1310000}"/>
    <cellStyle name="Input 25 5" xfId="12708" xr:uid="{00000000-0005-0000-0000-0000A2310000}"/>
    <cellStyle name="Input 25 6" xfId="12709" xr:uid="{00000000-0005-0000-0000-0000A3310000}"/>
    <cellStyle name="Input 25 7" xfId="12710" xr:uid="{00000000-0005-0000-0000-0000A4310000}"/>
    <cellStyle name="Input 26" xfId="12711" xr:uid="{00000000-0005-0000-0000-0000A5310000}"/>
    <cellStyle name="Input 26 2" xfId="12712" xr:uid="{00000000-0005-0000-0000-0000A6310000}"/>
    <cellStyle name="Input 26 2 2" xfId="12713" xr:uid="{00000000-0005-0000-0000-0000A7310000}"/>
    <cellStyle name="Input 26 3" xfId="12714" xr:uid="{00000000-0005-0000-0000-0000A8310000}"/>
    <cellStyle name="Input 26 4" xfId="12715" xr:uid="{00000000-0005-0000-0000-0000A9310000}"/>
    <cellStyle name="Input 26 5" xfId="12716" xr:uid="{00000000-0005-0000-0000-0000AA310000}"/>
    <cellStyle name="Input 26 6" xfId="12717" xr:uid="{00000000-0005-0000-0000-0000AB310000}"/>
    <cellStyle name="Input 26 7" xfId="12718" xr:uid="{00000000-0005-0000-0000-0000AC310000}"/>
    <cellStyle name="Input 27" xfId="12719" xr:uid="{00000000-0005-0000-0000-0000AD310000}"/>
    <cellStyle name="Input 27 2" xfId="12720" xr:uid="{00000000-0005-0000-0000-0000AE310000}"/>
    <cellStyle name="Input 27 2 2" xfId="12721" xr:uid="{00000000-0005-0000-0000-0000AF310000}"/>
    <cellStyle name="Input 27 3" xfId="12722" xr:uid="{00000000-0005-0000-0000-0000B0310000}"/>
    <cellStyle name="Input 27 4" xfId="12723" xr:uid="{00000000-0005-0000-0000-0000B1310000}"/>
    <cellStyle name="Input 27 5" xfId="12724" xr:uid="{00000000-0005-0000-0000-0000B2310000}"/>
    <cellStyle name="Input 27 6" xfId="12725" xr:uid="{00000000-0005-0000-0000-0000B3310000}"/>
    <cellStyle name="Input 27 7" xfId="12726" xr:uid="{00000000-0005-0000-0000-0000B4310000}"/>
    <cellStyle name="Input 28" xfId="12727" xr:uid="{00000000-0005-0000-0000-0000B5310000}"/>
    <cellStyle name="Input 28 10" xfId="12728" xr:uid="{00000000-0005-0000-0000-0000B6310000}"/>
    <cellStyle name="Input 28 11" xfId="12729" xr:uid="{00000000-0005-0000-0000-0000B7310000}"/>
    <cellStyle name="Input 28 12" xfId="12730" xr:uid="{00000000-0005-0000-0000-0000B8310000}"/>
    <cellStyle name="Input 28 13" xfId="12731" xr:uid="{00000000-0005-0000-0000-0000B9310000}"/>
    <cellStyle name="Input 28 14" xfId="12732" xr:uid="{00000000-0005-0000-0000-0000BA310000}"/>
    <cellStyle name="Input 28 15" xfId="12733" xr:uid="{00000000-0005-0000-0000-0000BB310000}"/>
    <cellStyle name="Input 28 16" xfId="12734" xr:uid="{00000000-0005-0000-0000-0000BC310000}"/>
    <cellStyle name="Input 28 17" xfId="12735" xr:uid="{00000000-0005-0000-0000-0000BD310000}"/>
    <cellStyle name="Input 28 18" xfId="12736" xr:uid="{00000000-0005-0000-0000-0000BE310000}"/>
    <cellStyle name="Input 28 19" xfId="12737" xr:uid="{00000000-0005-0000-0000-0000BF310000}"/>
    <cellStyle name="Input 28 2" xfId="12738" xr:uid="{00000000-0005-0000-0000-0000C0310000}"/>
    <cellStyle name="Input 28 2 2" xfId="12739" xr:uid="{00000000-0005-0000-0000-0000C1310000}"/>
    <cellStyle name="Input 28 2 2 2" xfId="12740" xr:uid="{00000000-0005-0000-0000-0000C2310000}"/>
    <cellStyle name="Input 28 20" xfId="12741" xr:uid="{00000000-0005-0000-0000-0000C3310000}"/>
    <cellStyle name="Input 28 3" xfId="12742" xr:uid="{00000000-0005-0000-0000-0000C4310000}"/>
    <cellStyle name="Input 28 4" xfId="12743" xr:uid="{00000000-0005-0000-0000-0000C5310000}"/>
    <cellStyle name="Input 28 5" xfId="12744" xr:uid="{00000000-0005-0000-0000-0000C6310000}"/>
    <cellStyle name="Input 28 6" xfId="12745" xr:uid="{00000000-0005-0000-0000-0000C7310000}"/>
    <cellStyle name="Input 28 7" xfId="12746" xr:uid="{00000000-0005-0000-0000-0000C8310000}"/>
    <cellStyle name="Input 28 8" xfId="12747" xr:uid="{00000000-0005-0000-0000-0000C9310000}"/>
    <cellStyle name="Input 28 9" xfId="12748" xr:uid="{00000000-0005-0000-0000-0000CA310000}"/>
    <cellStyle name="Input 29" xfId="12749" xr:uid="{00000000-0005-0000-0000-0000CB310000}"/>
    <cellStyle name="Input 29 10" xfId="12750" xr:uid="{00000000-0005-0000-0000-0000CC310000}"/>
    <cellStyle name="Input 29 11" xfId="12751" xr:uid="{00000000-0005-0000-0000-0000CD310000}"/>
    <cellStyle name="Input 29 12" xfId="12752" xr:uid="{00000000-0005-0000-0000-0000CE310000}"/>
    <cellStyle name="Input 29 13" xfId="12753" xr:uid="{00000000-0005-0000-0000-0000CF310000}"/>
    <cellStyle name="Input 29 14" xfId="12754" xr:uid="{00000000-0005-0000-0000-0000D0310000}"/>
    <cellStyle name="Input 29 15" xfId="12755" xr:uid="{00000000-0005-0000-0000-0000D1310000}"/>
    <cellStyle name="Input 29 16" xfId="12756" xr:uid="{00000000-0005-0000-0000-0000D2310000}"/>
    <cellStyle name="Input 29 17" xfId="12757" xr:uid="{00000000-0005-0000-0000-0000D3310000}"/>
    <cellStyle name="Input 29 18" xfId="12758" xr:uid="{00000000-0005-0000-0000-0000D4310000}"/>
    <cellStyle name="Input 29 19" xfId="12759" xr:uid="{00000000-0005-0000-0000-0000D5310000}"/>
    <cellStyle name="Input 29 2" xfId="12760" xr:uid="{00000000-0005-0000-0000-0000D6310000}"/>
    <cellStyle name="Input 29 2 2" xfId="12761" xr:uid="{00000000-0005-0000-0000-0000D7310000}"/>
    <cellStyle name="Input 29 2 2 2" xfId="12762" xr:uid="{00000000-0005-0000-0000-0000D8310000}"/>
    <cellStyle name="Input 29 20" xfId="12763" xr:uid="{00000000-0005-0000-0000-0000D9310000}"/>
    <cellStyle name="Input 29 3" xfId="12764" xr:uid="{00000000-0005-0000-0000-0000DA310000}"/>
    <cellStyle name="Input 29 4" xfId="12765" xr:uid="{00000000-0005-0000-0000-0000DB310000}"/>
    <cellStyle name="Input 29 5" xfId="12766" xr:uid="{00000000-0005-0000-0000-0000DC310000}"/>
    <cellStyle name="Input 29 6" xfId="12767" xr:uid="{00000000-0005-0000-0000-0000DD310000}"/>
    <cellStyle name="Input 29 7" xfId="12768" xr:uid="{00000000-0005-0000-0000-0000DE310000}"/>
    <cellStyle name="Input 29 8" xfId="12769" xr:uid="{00000000-0005-0000-0000-0000DF310000}"/>
    <cellStyle name="Input 29 9" xfId="12770" xr:uid="{00000000-0005-0000-0000-0000E0310000}"/>
    <cellStyle name="Input 3" xfId="12771" xr:uid="{00000000-0005-0000-0000-0000E1310000}"/>
    <cellStyle name="Input 3 10" xfId="12772" xr:uid="{00000000-0005-0000-0000-0000E2310000}"/>
    <cellStyle name="Input 3 11" xfId="12773" xr:uid="{00000000-0005-0000-0000-0000E3310000}"/>
    <cellStyle name="Input 3 12" xfId="12774" xr:uid="{00000000-0005-0000-0000-0000E4310000}"/>
    <cellStyle name="Input 3 13" xfId="12775" xr:uid="{00000000-0005-0000-0000-0000E5310000}"/>
    <cellStyle name="Input 3 14" xfId="12776" xr:uid="{00000000-0005-0000-0000-0000E6310000}"/>
    <cellStyle name="Input 3 15" xfId="12777" xr:uid="{00000000-0005-0000-0000-0000E7310000}"/>
    <cellStyle name="Input 3 16" xfId="12778" xr:uid="{00000000-0005-0000-0000-0000E8310000}"/>
    <cellStyle name="Input 3 17" xfId="12779" xr:uid="{00000000-0005-0000-0000-0000E9310000}"/>
    <cellStyle name="Input 3 18" xfId="12780" xr:uid="{00000000-0005-0000-0000-0000EA310000}"/>
    <cellStyle name="Input 3 19" xfId="12781" xr:uid="{00000000-0005-0000-0000-0000EB310000}"/>
    <cellStyle name="Input 3 2" xfId="12782" xr:uid="{00000000-0005-0000-0000-0000EC310000}"/>
    <cellStyle name="Input 3 2 2" xfId="12783" xr:uid="{00000000-0005-0000-0000-0000ED310000}"/>
    <cellStyle name="Input 3 2 2 2" xfId="12784" xr:uid="{00000000-0005-0000-0000-0000EE310000}"/>
    <cellStyle name="Input 3 20" xfId="12785" xr:uid="{00000000-0005-0000-0000-0000EF310000}"/>
    <cellStyle name="Input 3 21" xfId="12786" xr:uid="{00000000-0005-0000-0000-0000F0310000}"/>
    <cellStyle name="Input 3 22" xfId="12787" xr:uid="{00000000-0005-0000-0000-0000F1310000}"/>
    <cellStyle name="Input 3 3" xfId="12788" xr:uid="{00000000-0005-0000-0000-0000F2310000}"/>
    <cellStyle name="Input 3 4" xfId="12789" xr:uid="{00000000-0005-0000-0000-0000F3310000}"/>
    <cellStyle name="Input 3 5" xfId="12790" xr:uid="{00000000-0005-0000-0000-0000F4310000}"/>
    <cellStyle name="Input 3 6" xfId="12791" xr:uid="{00000000-0005-0000-0000-0000F5310000}"/>
    <cellStyle name="Input 3 7" xfId="12792" xr:uid="{00000000-0005-0000-0000-0000F6310000}"/>
    <cellStyle name="Input 3 8" xfId="12793" xr:uid="{00000000-0005-0000-0000-0000F7310000}"/>
    <cellStyle name="Input 3 9" xfId="12794" xr:uid="{00000000-0005-0000-0000-0000F8310000}"/>
    <cellStyle name="Input 30" xfId="12795" xr:uid="{00000000-0005-0000-0000-0000F9310000}"/>
    <cellStyle name="Input 30 10" xfId="12796" xr:uid="{00000000-0005-0000-0000-0000FA310000}"/>
    <cellStyle name="Input 30 11" xfId="12797" xr:uid="{00000000-0005-0000-0000-0000FB310000}"/>
    <cellStyle name="Input 30 12" xfId="12798" xr:uid="{00000000-0005-0000-0000-0000FC310000}"/>
    <cellStyle name="Input 30 13" xfId="12799" xr:uid="{00000000-0005-0000-0000-0000FD310000}"/>
    <cellStyle name="Input 30 14" xfId="12800" xr:uid="{00000000-0005-0000-0000-0000FE310000}"/>
    <cellStyle name="Input 30 15" xfId="12801" xr:uid="{00000000-0005-0000-0000-0000FF310000}"/>
    <cellStyle name="Input 30 16" xfId="12802" xr:uid="{00000000-0005-0000-0000-000000320000}"/>
    <cellStyle name="Input 30 17" xfId="12803" xr:uid="{00000000-0005-0000-0000-000001320000}"/>
    <cellStyle name="Input 30 18" xfId="12804" xr:uid="{00000000-0005-0000-0000-000002320000}"/>
    <cellStyle name="Input 30 19" xfId="12805" xr:uid="{00000000-0005-0000-0000-000003320000}"/>
    <cellStyle name="Input 30 2" xfId="12806" xr:uid="{00000000-0005-0000-0000-000004320000}"/>
    <cellStyle name="Input 30 2 2" xfId="12807" xr:uid="{00000000-0005-0000-0000-000005320000}"/>
    <cellStyle name="Input 30 2 2 2" xfId="12808" xr:uid="{00000000-0005-0000-0000-000006320000}"/>
    <cellStyle name="Input 30 20" xfId="12809" xr:uid="{00000000-0005-0000-0000-000007320000}"/>
    <cellStyle name="Input 30 3" xfId="12810" xr:uid="{00000000-0005-0000-0000-000008320000}"/>
    <cellStyle name="Input 30 4" xfId="12811" xr:uid="{00000000-0005-0000-0000-000009320000}"/>
    <cellStyle name="Input 30 5" xfId="12812" xr:uid="{00000000-0005-0000-0000-00000A320000}"/>
    <cellStyle name="Input 30 6" xfId="12813" xr:uid="{00000000-0005-0000-0000-00000B320000}"/>
    <cellStyle name="Input 30 7" xfId="12814" xr:uid="{00000000-0005-0000-0000-00000C320000}"/>
    <cellStyle name="Input 30 8" xfId="12815" xr:uid="{00000000-0005-0000-0000-00000D320000}"/>
    <cellStyle name="Input 30 9" xfId="12816" xr:uid="{00000000-0005-0000-0000-00000E320000}"/>
    <cellStyle name="Input 31" xfId="12817" xr:uid="{00000000-0005-0000-0000-00000F320000}"/>
    <cellStyle name="Input 31 10" xfId="12818" xr:uid="{00000000-0005-0000-0000-000010320000}"/>
    <cellStyle name="Input 31 11" xfId="12819" xr:uid="{00000000-0005-0000-0000-000011320000}"/>
    <cellStyle name="Input 31 12" xfId="12820" xr:uid="{00000000-0005-0000-0000-000012320000}"/>
    <cellStyle name="Input 31 13" xfId="12821" xr:uid="{00000000-0005-0000-0000-000013320000}"/>
    <cellStyle name="Input 31 14" xfId="12822" xr:uid="{00000000-0005-0000-0000-000014320000}"/>
    <cellStyle name="Input 31 15" xfId="12823" xr:uid="{00000000-0005-0000-0000-000015320000}"/>
    <cellStyle name="Input 31 16" xfId="12824" xr:uid="{00000000-0005-0000-0000-000016320000}"/>
    <cellStyle name="Input 31 17" xfId="12825" xr:uid="{00000000-0005-0000-0000-000017320000}"/>
    <cellStyle name="Input 31 18" xfId="12826" xr:uid="{00000000-0005-0000-0000-000018320000}"/>
    <cellStyle name="Input 31 19" xfId="12827" xr:uid="{00000000-0005-0000-0000-000019320000}"/>
    <cellStyle name="Input 31 2" xfId="12828" xr:uid="{00000000-0005-0000-0000-00001A320000}"/>
    <cellStyle name="Input 31 2 2" xfId="12829" xr:uid="{00000000-0005-0000-0000-00001B320000}"/>
    <cellStyle name="Input 31 2 2 2" xfId="12830" xr:uid="{00000000-0005-0000-0000-00001C320000}"/>
    <cellStyle name="Input 31 20" xfId="12831" xr:uid="{00000000-0005-0000-0000-00001D320000}"/>
    <cellStyle name="Input 31 3" xfId="12832" xr:uid="{00000000-0005-0000-0000-00001E320000}"/>
    <cellStyle name="Input 31 4" xfId="12833" xr:uid="{00000000-0005-0000-0000-00001F320000}"/>
    <cellStyle name="Input 31 5" xfId="12834" xr:uid="{00000000-0005-0000-0000-000020320000}"/>
    <cellStyle name="Input 31 6" xfId="12835" xr:uid="{00000000-0005-0000-0000-000021320000}"/>
    <cellStyle name="Input 31 7" xfId="12836" xr:uid="{00000000-0005-0000-0000-000022320000}"/>
    <cellStyle name="Input 31 8" xfId="12837" xr:uid="{00000000-0005-0000-0000-000023320000}"/>
    <cellStyle name="Input 31 9" xfId="12838" xr:uid="{00000000-0005-0000-0000-000024320000}"/>
    <cellStyle name="Input 32" xfId="12839" xr:uid="{00000000-0005-0000-0000-000025320000}"/>
    <cellStyle name="Input 32 2" xfId="12840" xr:uid="{00000000-0005-0000-0000-000026320000}"/>
    <cellStyle name="Input 32 2 2" xfId="12841" xr:uid="{00000000-0005-0000-0000-000027320000}"/>
    <cellStyle name="Input 32 3" xfId="12842" xr:uid="{00000000-0005-0000-0000-000028320000}"/>
    <cellStyle name="Input 32 4" xfId="12843" xr:uid="{00000000-0005-0000-0000-000029320000}"/>
    <cellStyle name="Input 32 5" xfId="12844" xr:uid="{00000000-0005-0000-0000-00002A320000}"/>
    <cellStyle name="Input 32 6" xfId="12845" xr:uid="{00000000-0005-0000-0000-00002B320000}"/>
    <cellStyle name="Input 32 7" xfId="12846" xr:uid="{00000000-0005-0000-0000-00002C320000}"/>
    <cellStyle name="Input 33" xfId="12847" xr:uid="{00000000-0005-0000-0000-00002D320000}"/>
    <cellStyle name="Input 33 2" xfId="12848" xr:uid="{00000000-0005-0000-0000-00002E320000}"/>
    <cellStyle name="Input 33 2 2" xfId="12849" xr:uid="{00000000-0005-0000-0000-00002F320000}"/>
    <cellStyle name="Input 33 3" xfId="12850" xr:uid="{00000000-0005-0000-0000-000030320000}"/>
    <cellStyle name="Input 33 4" xfId="12851" xr:uid="{00000000-0005-0000-0000-000031320000}"/>
    <cellStyle name="Input 33 5" xfId="12852" xr:uid="{00000000-0005-0000-0000-000032320000}"/>
    <cellStyle name="Input 33 6" xfId="12853" xr:uid="{00000000-0005-0000-0000-000033320000}"/>
    <cellStyle name="Input 33 7" xfId="12854" xr:uid="{00000000-0005-0000-0000-000034320000}"/>
    <cellStyle name="Input 34" xfId="12855" xr:uid="{00000000-0005-0000-0000-000035320000}"/>
    <cellStyle name="Input 34 10" xfId="12856" xr:uid="{00000000-0005-0000-0000-000036320000}"/>
    <cellStyle name="Input 34 11" xfId="12857" xr:uid="{00000000-0005-0000-0000-000037320000}"/>
    <cellStyle name="Input 34 12" xfId="12858" xr:uid="{00000000-0005-0000-0000-000038320000}"/>
    <cellStyle name="Input 34 13" xfId="12859" xr:uid="{00000000-0005-0000-0000-000039320000}"/>
    <cellStyle name="Input 34 14" xfId="12860" xr:uid="{00000000-0005-0000-0000-00003A320000}"/>
    <cellStyle name="Input 34 15" xfId="12861" xr:uid="{00000000-0005-0000-0000-00003B320000}"/>
    <cellStyle name="Input 34 16" xfId="12862" xr:uid="{00000000-0005-0000-0000-00003C320000}"/>
    <cellStyle name="Input 34 17" xfId="12863" xr:uid="{00000000-0005-0000-0000-00003D320000}"/>
    <cellStyle name="Input 34 18" xfId="12864" xr:uid="{00000000-0005-0000-0000-00003E320000}"/>
    <cellStyle name="Input 34 19" xfId="12865" xr:uid="{00000000-0005-0000-0000-00003F320000}"/>
    <cellStyle name="Input 34 2" xfId="12866" xr:uid="{00000000-0005-0000-0000-000040320000}"/>
    <cellStyle name="Input 34 2 2" xfId="12867" xr:uid="{00000000-0005-0000-0000-000041320000}"/>
    <cellStyle name="Input 34 2 2 2" xfId="12868" xr:uid="{00000000-0005-0000-0000-000042320000}"/>
    <cellStyle name="Input 34 20" xfId="12869" xr:uid="{00000000-0005-0000-0000-000043320000}"/>
    <cellStyle name="Input 34 3" xfId="12870" xr:uid="{00000000-0005-0000-0000-000044320000}"/>
    <cellStyle name="Input 34 4" xfId="12871" xr:uid="{00000000-0005-0000-0000-000045320000}"/>
    <cellStyle name="Input 34 5" xfId="12872" xr:uid="{00000000-0005-0000-0000-000046320000}"/>
    <cellStyle name="Input 34 6" xfId="12873" xr:uid="{00000000-0005-0000-0000-000047320000}"/>
    <cellStyle name="Input 34 7" xfId="12874" xr:uid="{00000000-0005-0000-0000-000048320000}"/>
    <cellStyle name="Input 34 8" xfId="12875" xr:uid="{00000000-0005-0000-0000-000049320000}"/>
    <cellStyle name="Input 34 9" xfId="12876" xr:uid="{00000000-0005-0000-0000-00004A320000}"/>
    <cellStyle name="Input 35" xfId="12877" xr:uid="{00000000-0005-0000-0000-00004B320000}"/>
    <cellStyle name="Input 35 10" xfId="12878" xr:uid="{00000000-0005-0000-0000-00004C320000}"/>
    <cellStyle name="Input 35 11" xfId="12879" xr:uid="{00000000-0005-0000-0000-00004D320000}"/>
    <cellStyle name="Input 35 12" xfId="12880" xr:uid="{00000000-0005-0000-0000-00004E320000}"/>
    <cellStyle name="Input 35 13" xfId="12881" xr:uid="{00000000-0005-0000-0000-00004F320000}"/>
    <cellStyle name="Input 35 14" xfId="12882" xr:uid="{00000000-0005-0000-0000-000050320000}"/>
    <cellStyle name="Input 35 15" xfId="12883" xr:uid="{00000000-0005-0000-0000-000051320000}"/>
    <cellStyle name="Input 35 16" xfId="12884" xr:uid="{00000000-0005-0000-0000-000052320000}"/>
    <cellStyle name="Input 35 17" xfId="12885" xr:uid="{00000000-0005-0000-0000-000053320000}"/>
    <cellStyle name="Input 35 18" xfId="12886" xr:uid="{00000000-0005-0000-0000-000054320000}"/>
    <cellStyle name="Input 35 19" xfId="12887" xr:uid="{00000000-0005-0000-0000-000055320000}"/>
    <cellStyle name="Input 35 2" xfId="12888" xr:uid="{00000000-0005-0000-0000-000056320000}"/>
    <cellStyle name="Input 35 2 2" xfId="12889" xr:uid="{00000000-0005-0000-0000-000057320000}"/>
    <cellStyle name="Input 35 2 2 2" xfId="12890" xr:uid="{00000000-0005-0000-0000-000058320000}"/>
    <cellStyle name="Input 35 20" xfId="12891" xr:uid="{00000000-0005-0000-0000-000059320000}"/>
    <cellStyle name="Input 35 3" xfId="12892" xr:uid="{00000000-0005-0000-0000-00005A320000}"/>
    <cellStyle name="Input 35 4" xfId="12893" xr:uid="{00000000-0005-0000-0000-00005B320000}"/>
    <cellStyle name="Input 35 5" xfId="12894" xr:uid="{00000000-0005-0000-0000-00005C320000}"/>
    <cellStyle name="Input 35 6" xfId="12895" xr:uid="{00000000-0005-0000-0000-00005D320000}"/>
    <cellStyle name="Input 35 7" xfId="12896" xr:uid="{00000000-0005-0000-0000-00005E320000}"/>
    <cellStyle name="Input 35 8" xfId="12897" xr:uid="{00000000-0005-0000-0000-00005F320000}"/>
    <cellStyle name="Input 35 9" xfId="12898" xr:uid="{00000000-0005-0000-0000-000060320000}"/>
    <cellStyle name="Input 36" xfId="12899" xr:uid="{00000000-0005-0000-0000-000061320000}"/>
    <cellStyle name="Input 36 2" xfId="12900" xr:uid="{00000000-0005-0000-0000-000062320000}"/>
    <cellStyle name="Input 36 2 2" xfId="12901" xr:uid="{00000000-0005-0000-0000-000063320000}"/>
    <cellStyle name="Input 36 3" xfId="12902" xr:uid="{00000000-0005-0000-0000-000064320000}"/>
    <cellStyle name="Input 36 4" xfId="12903" xr:uid="{00000000-0005-0000-0000-000065320000}"/>
    <cellStyle name="Input 36 5" xfId="12904" xr:uid="{00000000-0005-0000-0000-000066320000}"/>
    <cellStyle name="Input 36 6" xfId="12905" xr:uid="{00000000-0005-0000-0000-000067320000}"/>
    <cellStyle name="Input 36 7" xfId="12906" xr:uid="{00000000-0005-0000-0000-000068320000}"/>
    <cellStyle name="Input 37" xfId="12907" xr:uid="{00000000-0005-0000-0000-000069320000}"/>
    <cellStyle name="Input 37 2" xfId="12908" xr:uid="{00000000-0005-0000-0000-00006A320000}"/>
    <cellStyle name="Input 37 2 2" xfId="12909" xr:uid="{00000000-0005-0000-0000-00006B320000}"/>
    <cellStyle name="Input 37 3" xfId="12910" xr:uid="{00000000-0005-0000-0000-00006C320000}"/>
    <cellStyle name="Input 37 4" xfId="12911" xr:uid="{00000000-0005-0000-0000-00006D320000}"/>
    <cellStyle name="Input 37 5" xfId="12912" xr:uid="{00000000-0005-0000-0000-00006E320000}"/>
    <cellStyle name="Input 37 6" xfId="12913" xr:uid="{00000000-0005-0000-0000-00006F320000}"/>
    <cellStyle name="Input 37 7" xfId="12914" xr:uid="{00000000-0005-0000-0000-000070320000}"/>
    <cellStyle name="Input 38" xfId="12915" xr:uid="{00000000-0005-0000-0000-000071320000}"/>
    <cellStyle name="Input 38 2" xfId="12916" xr:uid="{00000000-0005-0000-0000-000072320000}"/>
    <cellStyle name="Input 38 2 2" xfId="12917" xr:uid="{00000000-0005-0000-0000-000073320000}"/>
    <cellStyle name="Input 38 3" xfId="12918" xr:uid="{00000000-0005-0000-0000-000074320000}"/>
    <cellStyle name="Input 38 4" xfId="12919" xr:uid="{00000000-0005-0000-0000-000075320000}"/>
    <cellStyle name="Input 38 5" xfId="12920" xr:uid="{00000000-0005-0000-0000-000076320000}"/>
    <cellStyle name="Input 38 6" xfId="12921" xr:uid="{00000000-0005-0000-0000-000077320000}"/>
    <cellStyle name="Input 38 7" xfId="12922" xr:uid="{00000000-0005-0000-0000-000078320000}"/>
    <cellStyle name="Input 39" xfId="12923" xr:uid="{00000000-0005-0000-0000-000079320000}"/>
    <cellStyle name="Input 39 2" xfId="12924" xr:uid="{00000000-0005-0000-0000-00007A320000}"/>
    <cellStyle name="Input 39 2 2" xfId="12925" xr:uid="{00000000-0005-0000-0000-00007B320000}"/>
    <cellStyle name="Input 39 3" xfId="12926" xr:uid="{00000000-0005-0000-0000-00007C320000}"/>
    <cellStyle name="Input 39 4" xfId="12927" xr:uid="{00000000-0005-0000-0000-00007D320000}"/>
    <cellStyle name="Input 39 5" xfId="12928" xr:uid="{00000000-0005-0000-0000-00007E320000}"/>
    <cellStyle name="Input 39 6" xfId="12929" xr:uid="{00000000-0005-0000-0000-00007F320000}"/>
    <cellStyle name="Input 39 7" xfId="12930" xr:uid="{00000000-0005-0000-0000-000080320000}"/>
    <cellStyle name="Input 4" xfId="12931" xr:uid="{00000000-0005-0000-0000-000081320000}"/>
    <cellStyle name="Input 4 10" xfId="12932" xr:uid="{00000000-0005-0000-0000-000082320000}"/>
    <cellStyle name="Input 4 11" xfId="12933" xr:uid="{00000000-0005-0000-0000-000083320000}"/>
    <cellStyle name="Input 4 12" xfId="12934" xr:uid="{00000000-0005-0000-0000-000084320000}"/>
    <cellStyle name="Input 4 13" xfId="12935" xr:uid="{00000000-0005-0000-0000-000085320000}"/>
    <cellStyle name="Input 4 14" xfId="12936" xr:uid="{00000000-0005-0000-0000-000086320000}"/>
    <cellStyle name="Input 4 15" xfId="12937" xr:uid="{00000000-0005-0000-0000-000087320000}"/>
    <cellStyle name="Input 4 16" xfId="12938" xr:uid="{00000000-0005-0000-0000-000088320000}"/>
    <cellStyle name="Input 4 17" xfId="12939" xr:uid="{00000000-0005-0000-0000-000089320000}"/>
    <cellStyle name="Input 4 18" xfId="12940" xr:uid="{00000000-0005-0000-0000-00008A320000}"/>
    <cellStyle name="Input 4 19" xfId="12941" xr:uid="{00000000-0005-0000-0000-00008B320000}"/>
    <cellStyle name="Input 4 2" xfId="12942" xr:uid="{00000000-0005-0000-0000-00008C320000}"/>
    <cellStyle name="Input 4 2 2" xfId="12943" xr:uid="{00000000-0005-0000-0000-00008D320000}"/>
    <cellStyle name="Input 4 2 2 2" xfId="12944" xr:uid="{00000000-0005-0000-0000-00008E320000}"/>
    <cellStyle name="Input 4 20" xfId="12945" xr:uid="{00000000-0005-0000-0000-00008F320000}"/>
    <cellStyle name="Input 4 21" xfId="12946" xr:uid="{00000000-0005-0000-0000-000090320000}"/>
    <cellStyle name="Input 4 22" xfId="12947" xr:uid="{00000000-0005-0000-0000-000091320000}"/>
    <cellStyle name="Input 4 3" xfId="12948" xr:uid="{00000000-0005-0000-0000-000092320000}"/>
    <cellStyle name="Input 4 4" xfId="12949" xr:uid="{00000000-0005-0000-0000-000093320000}"/>
    <cellStyle name="Input 4 5" xfId="12950" xr:uid="{00000000-0005-0000-0000-000094320000}"/>
    <cellStyle name="Input 4 6" xfId="12951" xr:uid="{00000000-0005-0000-0000-000095320000}"/>
    <cellStyle name="Input 4 7" xfId="12952" xr:uid="{00000000-0005-0000-0000-000096320000}"/>
    <cellStyle name="Input 4 8" xfId="12953" xr:uid="{00000000-0005-0000-0000-000097320000}"/>
    <cellStyle name="Input 4 9" xfId="12954" xr:uid="{00000000-0005-0000-0000-000098320000}"/>
    <cellStyle name="Input 40" xfId="12955" xr:uid="{00000000-0005-0000-0000-000099320000}"/>
    <cellStyle name="Input 40 2" xfId="12956" xr:uid="{00000000-0005-0000-0000-00009A320000}"/>
    <cellStyle name="Input 40 2 2" xfId="12957" xr:uid="{00000000-0005-0000-0000-00009B320000}"/>
    <cellStyle name="Input 40 3" xfId="12958" xr:uid="{00000000-0005-0000-0000-00009C320000}"/>
    <cellStyle name="Input 40 4" xfId="12959" xr:uid="{00000000-0005-0000-0000-00009D320000}"/>
    <cellStyle name="Input 40 5" xfId="12960" xr:uid="{00000000-0005-0000-0000-00009E320000}"/>
    <cellStyle name="Input 40 6" xfId="12961" xr:uid="{00000000-0005-0000-0000-00009F320000}"/>
    <cellStyle name="Input 40 7" xfId="12962" xr:uid="{00000000-0005-0000-0000-0000A0320000}"/>
    <cellStyle name="Input 41" xfId="12963" xr:uid="{00000000-0005-0000-0000-0000A1320000}"/>
    <cellStyle name="Input 41 2" xfId="12964" xr:uid="{00000000-0005-0000-0000-0000A2320000}"/>
    <cellStyle name="Input 41 2 2" xfId="12965" xr:uid="{00000000-0005-0000-0000-0000A3320000}"/>
    <cellStyle name="Input 41 3" xfId="12966" xr:uid="{00000000-0005-0000-0000-0000A4320000}"/>
    <cellStyle name="Input 41 4" xfId="12967" xr:uid="{00000000-0005-0000-0000-0000A5320000}"/>
    <cellStyle name="Input 41 5" xfId="12968" xr:uid="{00000000-0005-0000-0000-0000A6320000}"/>
    <cellStyle name="Input 41 6" xfId="12969" xr:uid="{00000000-0005-0000-0000-0000A7320000}"/>
    <cellStyle name="Input 41 7" xfId="12970" xr:uid="{00000000-0005-0000-0000-0000A8320000}"/>
    <cellStyle name="Input 42" xfId="12971" xr:uid="{00000000-0005-0000-0000-0000A9320000}"/>
    <cellStyle name="Input 42 10" xfId="12972" xr:uid="{00000000-0005-0000-0000-0000AA320000}"/>
    <cellStyle name="Input 42 11" xfId="12973" xr:uid="{00000000-0005-0000-0000-0000AB320000}"/>
    <cellStyle name="Input 42 12" xfId="12974" xr:uid="{00000000-0005-0000-0000-0000AC320000}"/>
    <cellStyle name="Input 42 13" xfId="12975" xr:uid="{00000000-0005-0000-0000-0000AD320000}"/>
    <cellStyle name="Input 42 14" xfId="12976" xr:uid="{00000000-0005-0000-0000-0000AE320000}"/>
    <cellStyle name="Input 42 15" xfId="12977" xr:uid="{00000000-0005-0000-0000-0000AF320000}"/>
    <cellStyle name="Input 42 16" xfId="12978" xr:uid="{00000000-0005-0000-0000-0000B0320000}"/>
    <cellStyle name="Input 42 17" xfId="12979" xr:uid="{00000000-0005-0000-0000-0000B1320000}"/>
    <cellStyle name="Input 42 18" xfId="12980" xr:uid="{00000000-0005-0000-0000-0000B2320000}"/>
    <cellStyle name="Input 42 19" xfId="12981" xr:uid="{00000000-0005-0000-0000-0000B3320000}"/>
    <cellStyle name="Input 42 2" xfId="12982" xr:uid="{00000000-0005-0000-0000-0000B4320000}"/>
    <cellStyle name="Input 42 2 2" xfId="12983" xr:uid="{00000000-0005-0000-0000-0000B5320000}"/>
    <cellStyle name="Input 42 2 2 2" xfId="12984" xr:uid="{00000000-0005-0000-0000-0000B6320000}"/>
    <cellStyle name="Input 42 20" xfId="12985" xr:uid="{00000000-0005-0000-0000-0000B7320000}"/>
    <cellStyle name="Input 42 3" xfId="12986" xr:uid="{00000000-0005-0000-0000-0000B8320000}"/>
    <cellStyle name="Input 42 4" xfId="12987" xr:uid="{00000000-0005-0000-0000-0000B9320000}"/>
    <cellStyle name="Input 42 5" xfId="12988" xr:uid="{00000000-0005-0000-0000-0000BA320000}"/>
    <cellStyle name="Input 42 6" xfId="12989" xr:uid="{00000000-0005-0000-0000-0000BB320000}"/>
    <cellStyle name="Input 42 7" xfId="12990" xr:uid="{00000000-0005-0000-0000-0000BC320000}"/>
    <cellStyle name="Input 42 8" xfId="12991" xr:uid="{00000000-0005-0000-0000-0000BD320000}"/>
    <cellStyle name="Input 42 9" xfId="12992" xr:uid="{00000000-0005-0000-0000-0000BE320000}"/>
    <cellStyle name="Input 43" xfId="12993" xr:uid="{00000000-0005-0000-0000-0000BF320000}"/>
    <cellStyle name="Input 43 10" xfId="12994" xr:uid="{00000000-0005-0000-0000-0000C0320000}"/>
    <cellStyle name="Input 43 11" xfId="12995" xr:uid="{00000000-0005-0000-0000-0000C1320000}"/>
    <cellStyle name="Input 43 12" xfId="12996" xr:uid="{00000000-0005-0000-0000-0000C2320000}"/>
    <cellStyle name="Input 43 13" xfId="12997" xr:uid="{00000000-0005-0000-0000-0000C3320000}"/>
    <cellStyle name="Input 43 14" xfId="12998" xr:uid="{00000000-0005-0000-0000-0000C4320000}"/>
    <cellStyle name="Input 43 15" xfId="12999" xr:uid="{00000000-0005-0000-0000-0000C5320000}"/>
    <cellStyle name="Input 43 16" xfId="13000" xr:uid="{00000000-0005-0000-0000-0000C6320000}"/>
    <cellStyle name="Input 43 17" xfId="13001" xr:uid="{00000000-0005-0000-0000-0000C7320000}"/>
    <cellStyle name="Input 43 18" xfId="13002" xr:uid="{00000000-0005-0000-0000-0000C8320000}"/>
    <cellStyle name="Input 43 19" xfId="13003" xr:uid="{00000000-0005-0000-0000-0000C9320000}"/>
    <cellStyle name="Input 43 2" xfId="13004" xr:uid="{00000000-0005-0000-0000-0000CA320000}"/>
    <cellStyle name="Input 43 2 2" xfId="13005" xr:uid="{00000000-0005-0000-0000-0000CB320000}"/>
    <cellStyle name="Input 43 2 2 2" xfId="13006" xr:uid="{00000000-0005-0000-0000-0000CC320000}"/>
    <cellStyle name="Input 43 20" xfId="13007" xr:uid="{00000000-0005-0000-0000-0000CD320000}"/>
    <cellStyle name="Input 43 3" xfId="13008" xr:uid="{00000000-0005-0000-0000-0000CE320000}"/>
    <cellStyle name="Input 43 4" xfId="13009" xr:uid="{00000000-0005-0000-0000-0000CF320000}"/>
    <cellStyle name="Input 43 5" xfId="13010" xr:uid="{00000000-0005-0000-0000-0000D0320000}"/>
    <cellStyle name="Input 43 6" xfId="13011" xr:uid="{00000000-0005-0000-0000-0000D1320000}"/>
    <cellStyle name="Input 43 7" xfId="13012" xr:uid="{00000000-0005-0000-0000-0000D2320000}"/>
    <cellStyle name="Input 43 8" xfId="13013" xr:uid="{00000000-0005-0000-0000-0000D3320000}"/>
    <cellStyle name="Input 43 9" xfId="13014" xr:uid="{00000000-0005-0000-0000-0000D4320000}"/>
    <cellStyle name="Input 44" xfId="13015" xr:uid="{00000000-0005-0000-0000-0000D5320000}"/>
    <cellStyle name="Input 44 2" xfId="13016" xr:uid="{00000000-0005-0000-0000-0000D6320000}"/>
    <cellStyle name="Input 44 2 2" xfId="13017" xr:uid="{00000000-0005-0000-0000-0000D7320000}"/>
    <cellStyle name="Input 44 3" xfId="13018" xr:uid="{00000000-0005-0000-0000-0000D8320000}"/>
    <cellStyle name="Input 44 4" xfId="13019" xr:uid="{00000000-0005-0000-0000-0000D9320000}"/>
    <cellStyle name="Input 44 5" xfId="13020" xr:uid="{00000000-0005-0000-0000-0000DA320000}"/>
    <cellStyle name="Input 44 6" xfId="13021" xr:uid="{00000000-0005-0000-0000-0000DB320000}"/>
    <cellStyle name="Input 44 7" xfId="13022" xr:uid="{00000000-0005-0000-0000-0000DC320000}"/>
    <cellStyle name="Input 45" xfId="13023" xr:uid="{00000000-0005-0000-0000-0000DD320000}"/>
    <cellStyle name="Input 45 2" xfId="13024" xr:uid="{00000000-0005-0000-0000-0000DE320000}"/>
    <cellStyle name="Input 45 2 2" xfId="13025" xr:uid="{00000000-0005-0000-0000-0000DF320000}"/>
    <cellStyle name="Input 45 3" xfId="13026" xr:uid="{00000000-0005-0000-0000-0000E0320000}"/>
    <cellStyle name="Input 45 4" xfId="13027" xr:uid="{00000000-0005-0000-0000-0000E1320000}"/>
    <cellStyle name="Input 45 5" xfId="13028" xr:uid="{00000000-0005-0000-0000-0000E2320000}"/>
    <cellStyle name="Input 45 6" xfId="13029" xr:uid="{00000000-0005-0000-0000-0000E3320000}"/>
    <cellStyle name="Input 45 7" xfId="13030" xr:uid="{00000000-0005-0000-0000-0000E4320000}"/>
    <cellStyle name="Input 46" xfId="13031" xr:uid="{00000000-0005-0000-0000-0000E5320000}"/>
    <cellStyle name="Input 46 2" xfId="13032" xr:uid="{00000000-0005-0000-0000-0000E6320000}"/>
    <cellStyle name="Input 46 2 2" xfId="13033" xr:uid="{00000000-0005-0000-0000-0000E7320000}"/>
    <cellStyle name="Input 46 3" xfId="13034" xr:uid="{00000000-0005-0000-0000-0000E8320000}"/>
    <cellStyle name="Input 46 4" xfId="13035" xr:uid="{00000000-0005-0000-0000-0000E9320000}"/>
    <cellStyle name="Input 46 5" xfId="13036" xr:uid="{00000000-0005-0000-0000-0000EA320000}"/>
    <cellStyle name="Input 46 6" xfId="13037" xr:uid="{00000000-0005-0000-0000-0000EB320000}"/>
    <cellStyle name="Input 46 7" xfId="13038" xr:uid="{00000000-0005-0000-0000-0000EC320000}"/>
    <cellStyle name="Input 47" xfId="13039" xr:uid="{00000000-0005-0000-0000-0000ED320000}"/>
    <cellStyle name="Input 47 2" xfId="13040" xr:uid="{00000000-0005-0000-0000-0000EE320000}"/>
    <cellStyle name="Input 47 3" xfId="13041" xr:uid="{00000000-0005-0000-0000-0000EF320000}"/>
    <cellStyle name="Input 47 4" xfId="13042" xr:uid="{00000000-0005-0000-0000-0000F0320000}"/>
    <cellStyle name="Input 47 5" xfId="13043" xr:uid="{00000000-0005-0000-0000-0000F1320000}"/>
    <cellStyle name="Input 47 6" xfId="13044" xr:uid="{00000000-0005-0000-0000-0000F2320000}"/>
    <cellStyle name="Input 48" xfId="13045" xr:uid="{00000000-0005-0000-0000-0000F3320000}"/>
    <cellStyle name="Input 48 2" xfId="13046" xr:uid="{00000000-0005-0000-0000-0000F4320000}"/>
    <cellStyle name="Input 48 2 2" xfId="13047" xr:uid="{00000000-0005-0000-0000-0000F5320000}"/>
    <cellStyle name="Input 48 2 3" xfId="13048" xr:uid="{00000000-0005-0000-0000-0000F6320000}"/>
    <cellStyle name="Input 48 3" xfId="13049" xr:uid="{00000000-0005-0000-0000-0000F7320000}"/>
    <cellStyle name="Input 49" xfId="13050" xr:uid="{00000000-0005-0000-0000-0000F8320000}"/>
    <cellStyle name="Input 49 2" xfId="13051" xr:uid="{00000000-0005-0000-0000-0000F9320000}"/>
    <cellStyle name="Input 5" xfId="13052" xr:uid="{00000000-0005-0000-0000-0000FA320000}"/>
    <cellStyle name="Input 5 10" xfId="13053" xr:uid="{00000000-0005-0000-0000-0000FB320000}"/>
    <cellStyle name="Input 5 11" xfId="13054" xr:uid="{00000000-0005-0000-0000-0000FC320000}"/>
    <cellStyle name="Input 5 12" xfId="13055" xr:uid="{00000000-0005-0000-0000-0000FD320000}"/>
    <cellStyle name="Input 5 13" xfId="13056" xr:uid="{00000000-0005-0000-0000-0000FE320000}"/>
    <cellStyle name="Input 5 14" xfId="13057" xr:uid="{00000000-0005-0000-0000-0000FF320000}"/>
    <cellStyle name="Input 5 15" xfId="13058" xr:uid="{00000000-0005-0000-0000-000000330000}"/>
    <cellStyle name="Input 5 16" xfId="13059" xr:uid="{00000000-0005-0000-0000-000001330000}"/>
    <cellStyle name="Input 5 17" xfId="13060" xr:uid="{00000000-0005-0000-0000-000002330000}"/>
    <cellStyle name="Input 5 18" xfId="13061" xr:uid="{00000000-0005-0000-0000-000003330000}"/>
    <cellStyle name="Input 5 19" xfId="13062" xr:uid="{00000000-0005-0000-0000-000004330000}"/>
    <cellStyle name="Input 5 2" xfId="13063" xr:uid="{00000000-0005-0000-0000-000005330000}"/>
    <cellStyle name="Input 5 2 2" xfId="13064" xr:uid="{00000000-0005-0000-0000-000006330000}"/>
    <cellStyle name="Input 5 2 2 2" xfId="13065" xr:uid="{00000000-0005-0000-0000-000007330000}"/>
    <cellStyle name="Input 5 20" xfId="13066" xr:uid="{00000000-0005-0000-0000-000008330000}"/>
    <cellStyle name="Input 5 21" xfId="13067" xr:uid="{00000000-0005-0000-0000-000009330000}"/>
    <cellStyle name="Input 5 22" xfId="13068" xr:uid="{00000000-0005-0000-0000-00000A330000}"/>
    <cellStyle name="Input 5 3" xfId="13069" xr:uid="{00000000-0005-0000-0000-00000B330000}"/>
    <cellStyle name="Input 5 4" xfId="13070" xr:uid="{00000000-0005-0000-0000-00000C330000}"/>
    <cellStyle name="Input 5 5" xfId="13071" xr:uid="{00000000-0005-0000-0000-00000D330000}"/>
    <cellStyle name="Input 5 6" xfId="13072" xr:uid="{00000000-0005-0000-0000-00000E330000}"/>
    <cellStyle name="Input 5 7" xfId="13073" xr:uid="{00000000-0005-0000-0000-00000F330000}"/>
    <cellStyle name="Input 5 8" xfId="13074" xr:uid="{00000000-0005-0000-0000-000010330000}"/>
    <cellStyle name="Input 5 9" xfId="13075" xr:uid="{00000000-0005-0000-0000-000011330000}"/>
    <cellStyle name="Input 50" xfId="13076" xr:uid="{00000000-0005-0000-0000-000012330000}"/>
    <cellStyle name="Input 51" xfId="13077" xr:uid="{00000000-0005-0000-0000-000013330000}"/>
    <cellStyle name="Input 52" xfId="13078" xr:uid="{00000000-0005-0000-0000-000014330000}"/>
    <cellStyle name="Input 53" xfId="13079" xr:uid="{00000000-0005-0000-0000-000015330000}"/>
    <cellStyle name="Input 54" xfId="13080" xr:uid="{00000000-0005-0000-0000-000016330000}"/>
    <cellStyle name="Input 55" xfId="13081" xr:uid="{00000000-0005-0000-0000-000017330000}"/>
    <cellStyle name="Input 56" xfId="13082" xr:uid="{00000000-0005-0000-0000-000018330000}"/>
    <cellStyle name="Input 57" xfId="13083" xr:uid="{00000000-0005-0000-0000-000019330000}"/>
    <cellStyle name="Input 58" xfId="13084" xr:uid="{00000000-0005-0000-0000-00001A330000}"/>
    <cellStyle name="Input 59" xfId="13085" xr:uid="{00000000-0005-0000-0000-00001B330000}"/>
    <cellStyle name="Input 6" xfId="13086" xr:uid="{00000000-0005-0000-0000-00001C330000}"/>
    <cellStyle name="Input 6 10" xfId="13087" xr:uid="{00000000-0005-0000-0000-00001D330000}"/>
    <cellStyle name="Input 6 11" xfId="13088" xr:uid="{00000000-0005-0000-0000-00001E330000}"/>
    <cellStyle name="Input 6 12" xfId="13089" xr:uid="{00000000-0005-0000-0000-00001F330000}"/>
    <cellStyle name="Input 6 13" xfId="13090" xr:uid="{00000000-0005-0000-0000-000020330000}"/>
    <cellStyle name="Input 6 14" xfId="13091" xr:uid="{00000000-0005-0000-0000-000021330000}"/>
    <cellStyle name="Input 6 15" xfId="13092" xr:uid="{00000000-0005-0000-0000-000022330000}"/>
    <cellStyle name="Input 6 16" xfId="13093" xr:uid="{00000000-0005-0000-0000-000023330000}"/>
    <cellStyle name="Input 6 17" xfId="13094" xr:uid="{00000000-0005-0000-0000-000024330000}"/>
    <cellStyle name="Input 6 18" xfId="13095" xr:uid="{00000000-0005-0000-0000-000025330000}"/>
    <cellStyle name="Input 6 19" xfId="13096" xr:uid="{00000000-0005-0000-0000-000026330000}"/>
    <cellStyle name="Input 6 2" xfId="13097" xr:uid="{00000000-0005-0000-0000-000027330000}"/>
    <cellStyle name="Input 6 2 2" xfId="13098" xr:uid="{00000000-0005-0000-0000-000028330000}"/>
    <cellStyle name="Input 6 2 2 2" xfId="13099" xr:uid="{00000000-0005-0000-0000-000029330000}"/>
    <cellStyle name="Input 6 20" xfId="13100" xr:uid="{00000000-0005-0000-0000-00002A330000}"/>
    <cellStyle name="Input 6 3" xfId="13101" xr:uid="{00000000-0005-0000-0000-00002B330000}"/>
    <cellStyle name="Input 6 4" xfId="13102" xr:uid="{00000000-0005-0000-0000-00002C330000}"/>
    <cellStyle name="Input 6 5" xfId="13103" xr:uid="{00000000-0005-0000-0000-00002D330000}"/>
    <cellStyle name="Input 6 6" xfId="13104" xr:uid="{00000000-0005-0000-0000-00002E330000}"/>
    <cellStyle name="Input 6 7" xfId="13105" xr:uid="{00000000-0005-0000-0000-00002F330000}"/>
    <cellStyle name="Input 6 8" xfId="13106" xr:uid="{00000000-0005-0000-0000-000030330000}"/>
    <cellStyle name="Input 6 9" xfId="13107" xr:uid="{00000000-0005-0000-0000-000031330000}"/>
    <cellStyle name="Input 60" xfId="13108" xr:uid="{00000000-0005-0000-0000-000032330000}"/>
    <cellStyle name="Input 61" xfId="13109" xr:uid="{00000000-0005-0000-0000-000033330000}"/>
    <cellStyle name="Input 62" xfId="13110" xr:uid="{00000000-0005-0000-0000-000034330000}"/>
    <cellStyle name="Input 63" xfId="13111" xr:uid="{00000000-0005-0000-0000-000035330000}"/>
    <cellStyle name="Input 64" xfId="13112" xr:uid="{00000000-0005-0000-0000-000036330000}"/>
    <cellStyle name="Input 65" xfId="13113" xr:uid="{00000000-0005-0000-0000-000037330000}"/>
    <cellStyle name="Input 66" xfId="13114" xr:uid="{00000000-0005-0000-0000-000038330000}"/>
    <cellStyle name="Input 67" xfId="13115" xr:uid="{00000000-0005-0000-0000-000039330000}"/>
    <cellStyle name="Input 68" xfId="13116" xr:uid="{00000000-0005-0000-0000-00003A330000}"/>
    <cellStyle name="Input 69" xfId="13117" xr:uid="{00000000-0005-0000-0000-00003B330000}"/>
    <cellStyle name="Input 7" xfId="13118" xr:uid="{00000000-0005-0000-0000-00003C330000}"/>
    <cellStyle name="Input 7 10" xfId="13119" xr:uid="{00000000-0005-0000-0000-00003D330000}"/>
    <cellStyle name="Input 7 11" xfId="13120" xr:uid="{00000000-0005-0000-0000-00003E330000}"/>
    <cellStyle name="Input 7 12" xfId="13121" xr:uid="{00000000-0005-0000-0000-00003F330000}"/>
    <cellStyle name="Input 7 13" xfId="13122" xr:uid="{00000000-0005-0000-0000-000040330000}"/>
    <cellStyle name="Input 7 14" xfId="13123" xr:uid="{00000000-0005-0000-0000-000041330000}"/>
    <cellStyle name="Input 7 15" xfId="13124" xr:uid="{00000000-0005-0000-0000-000042330000}"/>
    <cellStyle name="Input 7 16" xfId="13125" xr:uid="{00000000-0005-0000-0000-000043330000}"/>
    <cellStyle name="Input 7 17" xfId="13126" xr:uid="{00000000-0005-0000-0000-000044330000}"/>
    <cellStyle name="Input 7 18" xfId="13127" xr:uid="{00000000-0005-0000-0000-000045330000}"/>
    <cellStyle name="Input 7 19" xfId="13128" xr:uid="{00000000-0005-0000-0000-000046330000}"/>
    <cellStyle name="Input 7 2" xfId="13129" xr:uid="{00000000-0005-0000-0000-000047330000}"/>
    <cellStyle name="Input 7 2 2" xfId="13130" xr:uid="{00000000-0005-0000-0000-000048330000}"/>
    <cellStyle name="Input 7 2 2 2" xfId="13131" xr:uid="{00000000-0005-0000-0000-000049330000}"/>
    <cellStyle name="Input 7 20" xfId="13132" xr:uid="{00000000-0005-0000-0000-00004A330000}"/>
    <cellStyle name="Input 7 3" xfId="13133" xr:uid="{00000000-0005-0000-0000-00004B330000}"/>
    <cellStyle name="Input 7 4" xfId="13134" xr:uid="{00000000-0005-0000-0000-00004C330000}"/>
    <cellStyle name="Input 7 5" xfId="13135" xr:uid="{00000000-0005-0000-0000-00004D330000}"/>
    <cellStyle name="Input 7 6" xfId="13136" xr:uid="{00000000-0005-0000-0000-00004E330000}"/>
    <cellStyle name="Input 7 7" xfId="13137" xr:uid="{00000000-0005-0000-0000-00004F330000}"/>
    <cellStyle name="Input 7 8" xfId="13138" xr:uid="{00000000-0005-0000-0000-000050330000}"/>
    <cellStyle name="Input 7 9" xfId="13139" xr:uid="{00000000-0005-0000-0000-000051330000}"/>
    <cellStyle name="Input 70" xfId="13140" xr:uid="{00000000-0005-0000-0000-000052330000}"/>
    <cellStyle name="Input 8" xfId="13141" xr:uid="{00000000-0005-0000-0000-000053330000}"/>
    <cellStyle name="Input 8 10" xfId="13142" xr:uid="{00000000-0005-0000-0000-000054330000}"/>
    <cellStyle name="Input 8 11" xfId="13143" xr:uid="{00000000-0005-0000-0000-000055330000}"/>
    <cellStyle name="Input 8 12" xfId="13144" xr:uid="{00000000-0005-0000-0000-000056330000}"/>
    <cellStyle name="Input 8 13" xfId="13145" xr:uid="{00000000-0005-0000-0000-000057330000}"/>
    <cellStyle name="Input 8 14" xfId="13146" xr:uid="{00000000-0005-0000-0000-000058330000}"/>
    <cellStyle name="Input 8 15" xfId="13147" xr:uid="{00000000-0005-0000-0000-000059330000}"/>
    <cellStyle name="Input 8 16" xfId="13148" xr:uid="{00000000-0005-0000-0000-00005A330000}"/>
    <cellStyle name="Input 8 17" xfId="13149" xr:uid="{00000000-0005-0000-0000-00005B330000}"/>
    <cellStyle name="Input 8 18" xfId="13150" xr:uid="{00000000-0005-0000-0000-00005C330000}"/>
    <cellStyle name="Input 8 19" xfId="13151" xr:uid="{00000000-0005-0000-0000-00005D330000}"/>
    <cellStyle name="Input 8 2" xfId="13152" xr:uid="{00000000-0005-0000-0000-00005E330000}"/>
    <cellStyle name="Input 8 2 2" xfId="13153" xr:uid="{00000000-0005-0000-0000-00005F330000}"/>
    <cellStyle name="Input 8 2 2 2" xfId="13154" xr:uid="{00000000-0005-0000-0000-000060330000}"/>
    <cellStyle name="Input 8 20" xfId="13155" xr:uid="{00000000-0005-0000-0000-000061330000}"/>
    <cellStyle name="Input 8 3" xfId="13156" xr:uid="{00000000-0005-0000-0000-000062330000}"/>
    <cellStyle name="Input 8 4" xfId="13157" xr:uid="{00000000-0005-0000-0000-000063330000}"/>
    <cellStyle name="Input 8 5" xfId="13158" xr:uid="{00000000-0005-0000-0000-000064330000}"/>
    <cellStyle name="Input 8 6" xfId="13159" xr:uid="{00000000-0005-0000-0000-000065330000}"/>
    <cellStyle name="Input 8 7" xfId="13160" xr:uid="{00000000-0005-0000-0000-000066330000}"/>
    <cellStyle name="Input 8 8" xfId="13161" xr:uid="{00000000-0005-0000-0000-000067330000}"/>
    <cellStyle name="Input 8 9" xfId="13162" xr:uid="{00000000-0005-0000-0000-000068330000}"/>
    <cellStyle name="Input 9" xfId="13163" xr:uid="{00000000-0005-0000-0000-000069330000}"/>
    <cellStyle name="Input 9 10" xfId="13164" xr:uid="{00000000-0005-0000-0000-00006A330000}"/>
    <cellStyle name="Input 9 11" xfId="13165" xr:uid="{00000000-0005-0000-0000-00006B330000}"/>
    <cellStyle name="Input 9 12" xfId="13166" xr:uid="{00000000-0005-0000-0000-00006C330000}"/>
    <cellStyle name="Input 9 13" xfId="13167" xr:uid="{00000000-0005-0000-0000-00006D330000}"/>
    <cellStyle name="Input 9 14" xfId="13168" xr:uid="{00000000-0005-0000-0000-00006E330000}"/>
    <cellStyle name="Input 9 15" xfId="13169" xr:uid="{00000000-0005-0000-0000-00006F330000}"/>
    <cellStyle name="Input 9 16" xfId="13170" xr:uid="{00000000-0005-0000-0000-000070330000}"/>
    <cellStyle name="Input 9 17" xfId="13171" xr:uid="{00000000-0005-0000-0000-000071330000}"/>
    <cellStyle name="Input 9 18" xfId="13172" xr:uid="{00000000-0005-0000-0000-000072330000}"/>
    <cellStyle name="Input 9 19" xfId="13173" xr:uid="{00000000-0005-0000-0000-000073330000}"/>
    <cellStyle name="Input 9 2" xfId="13174" xr:uid="{00000000-0005-0000-0000-000074330000}"/>
    <cellStyle name="Input 9 2 2" xfId="13175" xr:uid="{00000000-0005-0000-0000-000075330000}"/>
    <cellStyle name="Input 9 2 2 2" xfId="13176" xr:uid="{00000000-0005-0000-0000-000076330000}"/>
    <cellStyle name="Input 9 20" xfId="13177" xr:uid="{00000000-0005-0000-0000-000077330000}"/>
    <cellStyle name="Input 9 3" xfId="13178" xr:uid="{00000000-0005-0000-0000-000078330000}"/>
    <cellStyle name="Input 9 4" xfId="13179" xr:uid="{00000000-0005-0000-0000-000079330000}"/>
    <cellStyle name="Input 9 5" xfId="13180" xr:uid="{00000000-0005-0000-0000-00007A330000}"/>
    <cellStyle name="Input 9 6" xfId="13181" xr:uid="{00000000-0005-0000-0000-00007B330000}"/>
    <cellStyle name="Input 9 7" xfId="13182" xr:uid="{00000000-0005-0000-0000-00007C330000}"/>
    <cellStyle name="Input 9 8" xfId="13183" xr:uid="{00000000-0005-0000-0000-00007D330000}"/>
    <cellStyle name="Input 9 9" xfId="13184" xr:uid="{00000000-0005-0000-0000-00007E330000}"/>
    <cellStyle name="Input Cells" xfId="13185" xr:uid="{00000000-0005-0000-0000-00007F330000}"/>
    <cellStyle name="k" xfId="13186" xr:uid="{00000000-0005-0000-0000-000080330000}"/>
    <cellStyle name="Legend" xfId="13187" xr:uid="{00000000-0005-0000-0000-000081330000}"/>
    <cellStyle name="Legend 2" xfId="13188" xr:uid="{00000000-0005-0000-0000-000082330000}"/>
    <cellStyle name="Legend 2 2" xfId="13189" xr:uid="{00000000-0005-0000-0000-000083330000}"/>
    <cellStyle name="Legend 3" xfId="13190" xr:uid="{00000000-0005-0000-0000-000084330000}"/>
    <cellStyle name="Legend 4" xfId="13191" xr:uid="{00000000-0005-0000-0000-000085330000}"/>
    <cellStyle name="Legend 5" xfId="13192" xr:uid="{00000000-0005-0000-0000-000086330000}"/>
    <cellStyle name="Legend 6" xfId="13193" xr:uid="{00000000-0005-0000-0000-000087330000}"/>
    <cellStyle name="Legend 7" xfId="13194" xr:uid="{00000000-0005-0000-0000-000088330000}"/>
    <cellStyle name="Legend 8" xfId="13195" xr:uid="{00000000-0005-0000-0000-000089330000}"/>
    <cellStyle name="Legend 9" xfId="13196" xr:uid="{00000000-0005-0000-0000-00008A330000}"/>
    <cellStyle name="Linked - 3 dec" xfId="13197" xr:uid="{00000000-0005-0000-0000-00008B330000}"/>
    <cellStyle name="Linked - no dec" xfId="13198" xr:uid="{00000000-0005-0000-0000-00008C330000}"/>
    <cellStyle name="Linked Cell 10" xfId="13199" xr:uid="{00000000-0005-0000-0000-00008D330000}"/>
    <cellStyle name="Linked Cell 10 2" xfId="13200" xr:uid="{00000000-0005-0000-0000-00008E330000}"/>
    <cellStyle name="Linked Cell 10 2 2" xfId="13201" xr:uid="{00000000-0005-0000-0000-00008F330000}"/>
    <cellStyle name="Linked Cell 10 3" xfId="13202" xr:uid="{00000000-0005-0000-0000-000090330000}"/>
    <cellStyle name="Linked Cell 10 4" xfId="13203" xr:uid="{00000000-0005-0000-0000-000091330000}"/>
    <cellStyle name="Linked Cell 10 5" xfId="13204" xr:uid="{00000000-0005-0000-0000-000092330000}"/>
    <cellStyle name="Linked Cell 10 6" xfId="13205" xr:uid="{00000000-0005-0000-0000-000093330000}"/>
    <cellStyle name="Linked Cell 10 7" xfId="13206" xr:uid="{00000000-0005-0000-0000-000094330000}"/>
    <cellStyle name="Linked Cell 11" xfId="13207" xr:uid="{00000000-0005-0000-0000-000095330000}"/>
    <cellStyle name="Linked Cell 11 2" xfId="13208" xr:uid="{00000000-0005-0000-0000-000096330000}"/>
    <cellStyle name="Linked Cell 11 2 2" xfId="13209" xr:uid="{00000000-0005-0000-0000-000097330000}"/>
    <cellStyle name="Linked Cell 11 3" xfId="13210" xr:uid="{00000000-0005-0000-0000-000098330000}"/>
    <cellStyle name="Linked Cell 11 4" xfId="13211" xr:uid="{00000000-0005-0000-0000-000099330000}"/>
    <cellStyle name="Linked Cell 11 5" xfId="13212" xr:uid="{00000000-0005-0000-0000-00009A330000}"/>
    <cellStyle name="Linked Cell 11 6" xfId="13213" xr:uid="{00000000-0005-0000-0000-00009B330000}"/>
    <cellStyle name="Linked Cell 11 7" xfId="13214" xr:uid="{00000000-0005-0000-0000-00009C330000}"/>
    <cellStyle name="Linked Cell 12" xfId="13215" xr:uid="{00000000-0005-0000-0000-00009D330000}"/>
    <cellStyle name="Linked Cell 12 2" xfId="13216" xr:uid="{00000000-0005-0000-0000-00009E330000}"/>
    <cellStyle name="Linked Cell 12 2 2" xfId="13217" xr:uid="{00000000-0005-0000-0000-00009F330000}"/>
    <cellStyle name="Linked Cell 12 3" xfId="13218" xr:uid="{00000000-0005-0000-0000-0000A0330000}"/>
    <cellStyle name="Linked Cell 12 4" xfId="13219" xr:uid="{00000000-0005-0000-0000-0000A1330000}"/>
    <cellStyle name="Linked Cell 12 5" xfId="13220" xr:uid="{00000000-0005-0000-0000-0000A2330000}"/>
    <cellStyle name="Linked Cell 12 6" xfId="13221" xr:uid="{00000000-0005-0000-0000-0000A3330000}"/>
    <cellStyle name="Linked Cell 12 7" xfId="13222" xr:uid="{00000000-0005-0000-0000-0000A4330000}"/>
    <cellStyle name="Linked Cell 13" xfId="13223" xr:uid="{00000000-0005-0000-0000-0000A5330000}"/>
    <cellStyle name="Linked Cell 13 2" xfId="13224" xr:uid="{00000000-0005-0000-0000-0000A6330000}"/>
    <cellStyle name="Linked Cell 13 2 2" xfId="13225" xr:uid="{00000000-0005-0000-0000-0000A7330000}"/>
    <cellStyle name="Linked Cell 13 3" xfId="13226" xr:uid="{00000000-0005-0000-0000-0000A8330000}"/>
    <cellStyle name="Linked Cell 13 4" xfId="13227" xr:uid="{00000000-0005-0000-0000-0000A9330000}"/>
    <cellStyle name="Linked Cell 13 5" xfId="13228" xr:uid="{00000000-0005-0000-0000-0000AA330000}"/>
    <cellStyle name="Linked Cell 13 6" xfId="13229" xr:uid="{00000000-0005-0000-0000-0000AB330000}"/>
    <cellStyle name="Linked Cell 13 7" xfId="13230" xr:uid="{00000000-0005-0000-0000-0000AC330000}"/>
    <cellStyle name="Linked Cell 14" xfId="13231" xr:uid="{00000000-0005-0000-0000-0000AD330000}"/>
    <cellStyle name="Linked Cell 14 2" xfId="13232" xr:uid="{00000000-0005-0000-0000-0000AE330000}"/>
    <cellStyle name="Linked Cell 14 2 2" xfId="13233" xr:uid="{00000000-0005-0000-0000-0000AF330000}"/>
    <cellStyle name="Linked Cell 14 3" xfId="13234" xr:uid="{00000000-0005-0000-0000-0000B0330000}"/>
    <cellStyle name="Linked Cell 14 4" xfId="13235" xr:uid="{00000000-0005-0000-0000-0000B1330000}"/>
    <cellStyle name="Linked Cell 14 5" xfId="13236" xr:uid="{00000000-0005-0000-0000-0000B2330000}"/>
    <cellStyle name="Linked Cell 14 6" xfId="13237" xr:uid="{00000000-0005-0000-0000-0000B3330000}"/>
    <cellStyle name="Linked Cell 14 7" xfId="13238" xr:uid="{00000000-0005-0000-0000-0000B4330000}"/>
    <cellStyle name="Linked Cell 15" xfId="13239" xr:uid="{00000000-0005-0000-0000-0000B5330000}"/>
    <cellStyle name="Linked Cell 15 2" xfId="13240" xr:uid="{00000000-0005-0000-0000-0000B6330000}"/>
    <cellStyle name="Linked Cell 15 2 2" xfId="13241" xr:uid="{00000000-0005-0000-0000-0000B7330000}"/>
    <cellStyle name="Linked Cell 15 3" xfId="13242" xr:uid="{00000000-0005-0000-0000-0000B8330000}"/>
    <cellStyle name="Linked Cell 15 4" xfId="13243" xr:uid="{00000000-0005-0000-0000-0000B9330000}"/>
    <cellStyle name="Linked Cell 15 5" xfId="13244" xr:uid="{00000000-0005-0000-0000-0000BA330000}"/>
    <cellStyle name="Linked Cell 15 6" xfId="13245" xr:uid="{00000000-0005-0000-0000-0000BB330000}"/>
    <cellStyle name="Linked Cell 15 7" xfId="13246" xr:uid="{00000000-0005-0000-0000-0000BC330000}"/>
    <cellStyle name="Linked Cell 16" xfId="13247" xr:uid="{00000000-0005-0000-0000-0000BD330000}"/>
    <cellStyle name="Linked Cell 16 2" xfId="13248" xr:uid="{00000000-0005-0000-0000-0000BE330000}"/>
    <cellStyle name="Linked Cell 16 2 2" xfId="13249" xr:uid="{00000000-0005-0000-0000-0000BF330000}"/>
    <cellStyle name="Linked Cell 16 3" xfId="13250" xr:uid="{00000000-0005-0000-0000-0000C0330000}"/>
    <cellStyle name="Linked Cell 16 4" xfId="13251" xr:uid="{00000000-0005-0000-0000-0000C1330000}"/>
    <cellStyle name="Linked Cell 16 5" xfId="13252" xr:uid="{00000000-0005-0000-0000-0000C2330000}"/>
    <cellStyle name="Linked Cell 16 6" xfId="13253" xr:uid="{00000000-0005-0000-0000-0000C3330000}"/>
    <cellStyle name="Linked Cell 16 7" xfId="13254" xr:uid="{00000000-0005-0000-0000-0000C4330000}"/>
    <cellStyle name="Linked Cell 17" xfId="13255" xr:uid="{00000000-0005-0000-0000-0000C5330000}"/>
    <cellStyle name="Linked Cell 17 2" xfId="13256" xr:uid="{00000000-0005-0000-0000-0000C6330000}"/>
    <cellStyle name="Linked Cell 17 2 2" xfId="13257" xr:uid="{00000000-0005-0000-0000-0000C7330000}"/>
    <cellStyle name="Linked Cell 17 3" xfId="13258" xr:uid="{00000000-0005-0000-0000-0000C8330000}"/>
    <cellStyle name="Linked Cell 17 4" xfId="13259" xr:uid="{00000000-0005-0000-0000-0000C9330000}"/>
    <cellStyle name="Linked Cell 17 5" xfId="13260" xr:uid="{00000000-0005-0000-0000-0000CA330000}"/>
    <cellStyle name="Linked Cell 17 6" xfId="13261" xr:uid="{00000000-0005-0000-0000-0000CB330000}"/>
    <cellStyle name="Linked Cell 17 7" xfId="13262" xr:uid="{00000000-0005-0000-0000-0000CC330000}"/>
    <cellStyle name="Linked Cell 18" xfId="13263" xr:uid="{00000000-0005-0000-0000-0000CD330000}"/>
    <cellStyle name="Linked Cell 18 2" xfId="13264" xr:uid="{00000000-0005-0000-0000-0000CE330000}"/>
    <cellStyle name="Linked Cell 18 2 2" xfId="13265" xr:uid="{00000000-0005-0000-0000-0000CF330000}"/>
    <cellStyle name="Linked Cell 18 3" xfId="13266" xr:uid="{00000000-0005-0000-0000-0000D0330000}"/>
    <cellStyle name="Linked Cell 18 4" xfId="13267" xr:uid="{00000000-0005-0000-0000-0000D1330000}"/>
    <cellStyle name="Linked Cell 18 5" xfId="13268" xr:uid="{00000000-0005-0000-0000-0000D2330000}"/>
    <cellStyle name="Linked Cell 18 6" xfId="13269" xr:uid="{00000000-0005-0000-0000-0000D3330000}"/>
    <cellStyle name="Linked Cell 18 7" xfId="13270" xr:uid="{00000000-0005-0000-0000-0000D4330000}"/>
    <cellStyle name="Linked Cell 19" xfId="13271" xr:uid="{00000000-0005-0000-0000-0000D5330000}"/>
    <cellStyle name="Linked Cell 19 2" xfId="13272" xr:uid="{00000000-0005-0000-0000-0000D6330000}"/>
    <cellStyle name="Linked Cell 19 2 2" xfId="13273" xr:uid="{00000000-0005-0000-0000-0000D7330000}"/>
    <cellStyle name="Linked Cell 19 3" xfId="13274" xr:uid="{00000000-0005-0000-0000-0000D8330000}"/>
    <cellStyle name="Linked Cell 19 4" xfId="13275" xr:uid="{00000000-0005-0000-0000-0000D9330000}"/>
    <cellStyle name="Linked Cell 19 5" xfId="13276" xr:uid="{00000000-0005-0000-0000-0000DA330000}"/>
    <cellStyle name="Linked Cell 19 6" xfId="13277" xr:uid="{00000000-0005-0000-0000-0000DB330000}"/>
    <cellStyle name="Linked Cell 19 7" xfId="13278" xr:uid="{00000000-0005-0000-0000-0000DC330000}"/>
    <cellStyle name="Linked Cell 2" xfId="13279" xr:uid="{00000000-0005-0000-0000-0000DD330000}"/>
    <cellStyle name="Linked Cell 2 2" xfId="13280" xr:uid="{00000000-0005-0000-0000-0000DE330000}"/>
    <cellStyle name="Linked Cell 2 2 2" xfId="13281" xr:uid="{00000000-0005-0000-0000-0000DF330000}"/>
    <cellStyle name="Linked Cell 2 3" xfId="13282" xr:uid="{00000000-0005-0000-0000-0000E0330000}"/>
    <cellStyle name="Linked Cell 2 4" xfId="13283" xr:uid="{00000000-0005-0000-0000-0000E1330000}"/>
    <cellStyle name="Linked Cell 2 5" xfId="13284" xr:uid="{00000000-0005-0000-0000-0000E2330000}"/>
    <cellStyle name="Linked Cell 2 6" xfId="13285" xr:uid="{00000000-0005-0000-0000-0000E3330000}"/>
    <cellStyle name="Linked Cell 2 7" xfId="13286" xr:uid="{00000000-0005-0000-0000-0000E4330000}"/>
    <cellStyle name="Linked Cell 20" xfId="13287" xr:uid="{00000000-0005-0000-0000-0000E5330000}"/>
    <cellStyle name="Linked Cell 20 2" xfId="13288" xr:uid="{00000000-0005-0000-0000-0000E6330000}"/>
    <cellStyle name="Linked Cell 20 2 2" xfId="13289" xr:uid="{00000000-0005-0000-0000-0000E7330000}"/>
    <cellStyle name="Linked Cell 20 3" xfId="13290" xr:uid="{00000000-0005-0000-0000-0000E8330000}"/>
    <cellStyle name="Linked Cell 20 4" xfId="13291" xr:uid="{00000000-0005-0000-0000-0000E9330000}"/>
    <cellStyle name="Linked Cell 20 5" xfId="13292" xr:uid="{00000000-0005-0000-0000-0000EA330000}"/>
    <cellStyle name="Linked Cell 20 6" xfId="13293" xr:uid="{00000000-0005-0000-0000-0000EB330000}"/>
    <cellStyle name="Linked Cell 20 7" xfId="13294" xr:uid="{00000000-0005-0000-0000-0000EC330000}"/>
    <cellStyle name="Linked Cell 21" xfId="13295" xr:uid="{00000000-0005-0000-0000-0000ED330000}"/>
    <cellStyle name="Linked Cell 21 2" xfId="13296" xr:uid="{00000000-0005-0000-0000-0000EE330000}"/>
    <cellStyle name="Linked Cell 21 2 2" xfId="13297" xr:uid="{00000000-0005-0000-0000-0000EF330000}"/>
    <cellStyle name="Linked Cell 21 3" xfId="13298" xr:uid="{00000000-0005-0000-0000-0000F0330000}"/>
    <cellStyle name="Linked Cell 21 4" xfId="13299" xr:uid="{00000000-0005-0000-0000-0000F1330000}"/>
    <cellStyle name="Linked Cell 21 5" xfId="13300" xr:uid="{00000000-0005-0000-0000-0000F2330000}"/>
    <cellStyle name="Linked Cell 21 6" xfId="13301" xr:uid="{00000000-0005-0000-0000-0000F3330000}"/>
    <cellStyle name="Linked Cell 21 7" xfId="13302" xr:uid="{00000000-0005-0000-0000-0000F4330000}"/>
    <cellStyle name="Linked Cell 22" xfId="13303" xr:uid="{00000000-0005-0000-0000-0000F5330000}"/>
    <cellStyle name="Linked Cell 22 2" xfId="13304" xr:uid="{00000000-0005-0000-0000-0000F6330000}"/>
    <cellStyle name="Linked Cell 22 2 2" xfId="13305" xr:uid="{00000000-0005-0000-0000-0000F7330000}"/>
    <cellStyle name="Linked Cell 22 3" xfId="13306" xr:uid="{00000000-0005-0000-0000-0000F8330000}"/>
    <cellStyle name="Linked Cell 22 4" xfId="13307" xr:uid="{00000000-0005-0000-0000-0000F9330000}"/>
    <cellStyle name="Linked Cell 22 5" xfId="13308" xr:uid="{00000000-0005-0000-0000-0000FA330000}"/>
    <cellStyle name="Linked Cell 22 6" xfId="13309" xr:uid="{00000000-0005-0000-0000-0000FB330000}"/>
    <cellStyle name="Linked Cell 22 7" xfId="13310" xr:uid="{00000000-0005-0000-0000-0000FC330000}"/>
    <cellStyle name="Linked Cell 23" xfId="13311" xr:uid="{00000000-0005-0000-0000-0000FD330000}"/>
    <cellStyle name="Linked Cell 23 2" xfId="13312" xr:uid="{00000000-0005-0000-0000-0000FE330000}"/>
    <cellStyle name="Linked Cell 23 2 2" xfId="13313" xr:uid="{00000000-0005-0000-0000-0000FF330000}"/>
    <cellStyle name="Linked Cell 23 3" xfId="13314" xr:uid="{00000000-0005-0000-0000-000000340000}"/>
    <cellStyle name="Linked Cell 23 4" xfId="13315" xr:uid="{00000000-0005-0000-0000-000001340000}"/>
    <cellStyle name="Linked Cell 23 5" xfId="13316" xr:uid="{00000000-0005-0000-0000-000002340000}"/>
    <cellStyle name="Linked Cell 23 6" xfId="13317" xr:uid="{00000000-0005-0000-0000-000003340000}"/>
    <cellStyle name="Linked Cell 23 7" xfId="13318" xr:uid="{00000000-0005-0000-0000-000004340000}"/>
    <cellStyle name="Linked Cell 24" xfId="13319" xr:uid="{00000000-0005-0000-0000-000005340000}"/>
    <cellStyle name="Linked Cell 24 2" xfId="13320" xr:uid="{00000000-0005-0000-0000-000006340000}"/>
    <cellStyle name="Linked Cell 24 2 2" xfId="13321" xr:uid="{00000000-0005-0000-0000-000007340000}"/>
    <cellStyle name="Linked Cell 24 3" xfId="13322" xr:uid="{00000000-0005-0000-0000-000008340000}"/>
    <cellStyle name="Linked Cell 24 4" xfId="13323" xr:uid="{00000000-0005-0000-0000-000009340000}"/>
    <cellStyle name="Linked Cell 24 5" xfId="13324" xr:uid="{00000000-0005-0000-0000-00000A340000}"/>
    <cellStyle name="Linked Cell 24 6" xfId="13325" xr:uid="{00000000-0005-0000-0000-00000B340000}"/>
    <cellStyle name="Linked Cell 24 7" xfId="13326" xr:uid="{00000000-0005-0000-0000-00000C340000}"/>
    <cellStyle name="Linked Cell 25" xfId="13327" xr:uid="{00000000-0005-0000-0000-00000D340000}"/>
    <cellStyle name="Linked Cell 25 2" xfId="13328" xr:uid="{00000000-0005-0000-0000-00000E340000}"/>
    <cellStyle name="Linked Cell 25 2 2" xfId="13329" xr:uid="{00000000-0005-0000-0000-00000F340000}"/>
    <cellStyle name="Linked Cell 25 3" xfId="13330" xr:uid="{00000000-0005-0000-0000-000010340000}"/>
    <cellStyle name="Linked Cell 25 4" xfId="13331" xr:uid="{00000000-0005-0000-0000-000011340000}"/>
    <cellStyle name="Linked Cell 25 5" xfId="13332" xr:uid="{00000000-0005-0000-0000-000012340000}"/>
    <cellStyle name="Linked Cell 25 6" xfId="13333" xr:uid="{00000000-0005-0000-0000-000013340000}"/>
    <cellStyle name="Linked Cell 25 7" xfId="13334" xr:uid="{00000000-0005-0000-0000-000014340000}"/>
    <cellStyle name="Linked Cell 26" xfId="13335" xr:uid="{00000000-0005-0000-0000-000015340000}"/>
    <cellStyle name="Linked Cell 26 2" xfId="13336" xr:uid="{00000000-0005-0000-0000-000016340000}"/>
    <cellStyle name="Linked Cell 26 2 2" xfId="13337" xr:uid="{00000000-0005-0000-0000-000017340000}"/>
    <cellStyle name="Linked Cell 26 3" xfId="13338" xr:uid="{00000000-0005-0000-0000-000018340000}"/>
    <cellStyle name="Linked Cell 26 4" xfId="13339" xr:uid="{00000000-0005-0000-0000-000019340000}"/>
    <cellStyle name="Linked Cell 26 5" xfId="13340" xr:uid="{00000000-0005-0000-0000-00001A340000}"/>
    <cellStyle name="Linked Cell 26 6" xfId="13341" xr:uid="{00000000-0005-0000-0000-00001B340000}"/>
    <cellStyle name="Linked Cell 26 7" xfId="13342" xr:uid="{00000000-0005-0000-0000-00001C340000}"/>
    <cellStyle name="Linked Cell 27" xfId="13343" xr:uid="{00000000-0005-0000-0000-00001D340000}"/>
    <cellStyle name="Linked Cell 27 2" xfId="13344" xr:uid="{00000000-0005-0000-0000-00001E340000}"/>
    <cellStyle name="Linked Cell 27 2 2" xfId="13345" xr:uid="{00000000-0005-0000-0000-00001F340000}"/>
    <cellStyle name="Linked Cell 27 3" xfId="13346" xr:uid="{00000000-0005-0000-0000-000020340000}"/>
    <cellStyle name="Linked Cell 27 4" xfId="13347" xr:uid="{00000000-0005-0000-0000-000021340000}"/>
    <cellStyle name="Linked Cell 27 5" xfId="13348" xr:uid="{00000000-0005-0000-0000-000022340000}"/>
    <cellStyle name="Linked Cell 27 6" xfId="13349" xr:uid="{00000000-0005-0000-0000-000023340000}"/>
    <cellStyle name="Linked Cell 27 7" xfId="13350" xr:uid="{00000000-0005-0000-0000-000024340000}"/>
    <cellStyle name="Linked Cell 28" xfId="13351" xr:uid="{00000000-0005-0000-0000-000025340000}"/>
    <cellStyle name="Linked Cell 28 2" xfId="13352" xr:uid="{00000000-0005-0000-0000-000026340000}"/>
    <cellStyle name="Linked Cell 28 2 2" xfId="13353" xr:uid="{00000000-0005-0000-0000-000027340000}"/>
    <cellStyle name="Linked Cell 28 3" xfId="13354" xr:uid="{00000000-0005-0000-0000-000028340000}"/>
    <cellStyle name="Linked Cell 28 4" xfId="13355" xr:uid="{00000000-0005-0000-0000-000029340000}"/>
    <cellStyle name="Linked Cell 28 5" xfId="13356" xr:uid="{00000000-0005-0000-0000-00002A340000}"/>
    <cellStyle name="Linked Cell 28 6" xfId="13357" xr:uid="{00000000-0005-0000-0000-00002B340000}"/>
    <cellStyle name="Linked Cell 28 7" xfId="13358" xr:uid="{00000000-0005-0000-0000-00002C340000}"/>
    <cellStyle name="Linked Cell 29" xfId="13359" xr:uid="{00000000-0005-0000-0000-00002D340000}"/>
    <cellStyle name="Linked Cell 29 2" xfId="13360" xr:uid="{00000000-0005-0000-0000-00002E340000}"/>
    <cellStyle name="Linked Cell 29 2 2" xfId="13361" xr:uid="{00000000-0005-0000-0000-00002F340000}"/>
    <cellStyle name="Linked Cell 29 3" xfId="13362" xr:uid="{00000000-0005-0000-0000-000030340000}"/>
    <cellStyle name="Linked Cell 29 4" xfId="13363" xr:uid="{00000000-0005-0000-0000-000031340000}"/>
    <cellStyle name="Linked Cell 29 5" xfId="13364" xr:uid="{00000000-0005-0000-0000-000032340000}"/>
    <cellStyle name="Linked Cell 29 6" xfId="13365" xr:uid="{00000000-0005-0000-0000-000033340000}"/>
    <cellStyle name="Linked Cell 29 7" xfId="13366" xr:uid="{00000000-0005-0000-0000-000034340000}"/>
    <cellStyle name="Linked Cell 3" xfId="13367" xr:uid="{00000000-0005-0000-0000-000035340000}"/>
    <cellStyle name="Linked Cell 3 2" xfId="13368" xr:uid="{00000000-0005-0000-0000-000036340000}"/>
    <cellStyle name="Linked Cell 3 2 2" xfId="13369" xr:uid="{00000000-0005-0000-0000-000037340000}"/>
    <cellStyle name="Linked Cell 3 3" xfId="13370" xr:uid="{00000000-0005-0000-0000-000038340000}"/>
    <cellStyle name="Linked Cell 3 4" xfId="13371" xr:uid="{00000000-0005-0000-0000-000039340000}"/>
    <cellStyle name="Linked Cell 3 5" xfId="13372" xr:uid="{00000000-0005-0000-0000-00003A340000}"/>
    <cellStyle name="Linked Cell 3 6" xfId="13373" xr:uid="{00000000-0005-0000-0000-00003B340000}"/>
    <cellStyle name="Linked Cell 3 7" xfId="13374" xr:uid="{00000000-0005-0000-0000-00003C340000}"/>
    <cellStyle name="Linked Cell 30" xfId="13375" xr:uid="{00000000-0005-0000-0000-00003D340000}"/>
    <cellStyle name="Linked Cell 30 2" xfId="13376" xr:uid="{00000000-0005-0000-0000-00003E340000}"/>
    <cellStyle name="Linked Cell 30 2 2" xfId="13377" xr:uid="{00000000-0005-0000-0000-00003F340000}"/>
    <cellStyle name="Linked Cell 30 3" xfId="13378" xr:uid="{00000000-0005-0000-0000-000040340000}"/>
    <cellStyle name="Linked Cell 30 4" xfId="13379" xr:uid="{00000000-0005-0000-0000-000041340000}"/>
    <cellStyle name="Linked Cell 30 5" xfId="13380" xr:uid="{00000000-0005-0000-0000-000042340000}"/>
    <cellStyle name="Linked Cell 30 6" xfId="13381" xr:uid="{00000000-0005-0000-0000-000043340000}"/>
    <cellStyle name="Linked Cell 30 7" xfId="13382" xr:uid="{00000000-0005-0000-0000-000044340000}"/>
    <cellStyle name="Linked Cell 31" xfId="13383" xr:uid="{00000000-0005-0000-0000-000045340000}"/>
    <cellStyle name="Linked Cell 31 2" xfId="13384" xr:uid="{00000000-0005-0000-0000-000046340000}"/>
    <cellStyle name="Linked Cell 31 2 2" xfId="13385" xr:uid="{00000000-0005-0000-0000-000047340000}"/>
    <cellStyle name="Linked Cell 31 3" xfId="13386" xr:uid="{00000000-0005-0000-0000-000048340000}"/>
    <cellStyle name="Linked Cell 31 4" xfId="13387" xr:uid="{00000000-0005-0000-0000-000049340000}"/>
    <cellStyle name="Linked Cell 31 5" xfId="13388" xr:uid="{00000000-0005-0000-0000-00004A340000}"/>
    <cellStyle name="Linked Cell 31 6" xfId="13389" xr:uid="{00000000-0005-0000-0000-00004B340000}"/>
    <cellStyle name="Linked Cell 31 7" xfId="13390" xr:uid="{00000000-0005-0000-0000-00004C340000}"/>
    <cellStyle name="Linked Cell 32" xfId="13391" xr:uid="{00000000-0005-0000-0000-00004D340000}"/>
    <cellStyle name="Linked Cell 32 2" xfId="13392" xr:uid="{00000000-0005-0000-0000-00004E340000}"/>
    <cellStyle name="Linked Cell 32 2 2" xfId="13393" xr:uid="{00000000-0005-0000-0000-00004F340000}"/>
    <cellStyle name="Linked Cell 32 3" xfId="13394" xr:uid="{00000000-0005-0000-0000-000050340000}"/>
    <cellStyle name="Linked Cell 32 4" xfId="13395" xr:uid="{00000000-0005-0000-0000-000051340000}"/>
    <cellStyle name="Linked Cell 32 5" xfId="13396" xr:uid="{00000000-0005-0000-0000-000052340000}"/>
    <cellStyle name="Linked Cell 32 6" xfId="13397" xr:uid="{00000000-0005-0000-0000-000053340000}"/>
    <cellStyle name="Linked Cell 32 7" xfId="13398" xr:uid="{00000000-0005-0000-0000-000054340000}"/>
    <cellStyle name="Linked Cell 33" xfId="13399" xr:uid="{00000000-0005-0000-0000-000055340000}"/>
    <cellStyle name="Linked Cell 33 2" xfId="13400" xr:uid="{00000000-0005-0000-0000-000056340000}"/>
    <cellStyle name="Linked Cell 33 2 2" xfId="13401" xr:uid="{00000000-0005-0000-0000-000057340000}"/>
    <cellStyle name="Linked Cell 33 3" xfId="13402" xr:uid="{00000000-0005-0000-0000-000058340000}"/>
    <cellStyle name="Linked Cell 33 4" xfId="13403" xr:uid="{00000000-0005-0000-0000-000059340000}"/>
    <cellStyle name="Linked Cell 33 5" xfId="13404" xr:uid="{00000000-0005-0000-0000-00005A340000}"/>
    <cellStyle name="Linked Cell 33 6" xfId="13405" xr:uid="{00000000-0005-0000-0000-00005B340000}"/>
    <cellStyle name="Linked Cell 33 7" xfId="13406" xr:uid="{00000000-0005-0000-0000-00005C340000}"/>
    <cellStyle name="Linked Cell 34" xfId="13407" xr:uid="{00000000-0005-0000-0000-00005D340000}"/>
    <cellStyle name="Linked Cell 34 2" xfId="13408" xr:uid="{00000000-0005-0000-0000-00005E340000}"/>
    <cellStyle name="Linked Cell 34 2 2" xfId="13409" xr:uid="{00000000-0005-0000-0000-00005F340000}"/>
    <cellStyle name="Linked Cell 34 3" xfId="13410" xr:uid="{00000000-0005-0000-0000-000060340000}"/>
    <cellStyle name="Linked Cell 34 4" xfId="13411" xr:uid="{00000000-0005-0000-0000-000061340000}"/>
    <cellStyle name="Linked Cell 34 5" xfId="13412" xr:uid="{00000000-0005-0000-0000-000062340000}"/>
    <cellStyle name="Linked Cell 34 6" xfId="13413" xr:uid="{00000000-0005-0000-0000-000063340000}"/>
    <cellStyle name="Linked Cell 34 7" xfId="13414" xr:uid="{00000000-0005-0000-0000-000064340000}"/>
    <cellStyle name="Linked Cell 35" xfId="13415" xr:uid="{00000000-0005-0000-0000-000065340000}"/>
    <cellStyle name="Linked Cell 35 2" xfId="13416" xr:uid="{00000000-0005-0000-0000-000066340000}"/>
    <cellStyle name="Linked Cell 35 2 2" xfId="13417" xr:uid="{00000000-0005-0000-0000-000067340000}"/>
    <cellStyle name="Linked Cell 35 3" xfId="13418" xr:uid="{00000000-0005-0000-0000-000068340000}"/>
    <cellStyle name="Linked Cell 35 4" xfId="13419" xr:uid="{00000000-0005-0000-0000-000069340000}"/>
    <cellStyle name="Linked Cell 35 5" xfId="13420" xr:uid="{00000000-0005-0000-0000-00006A340000}"/>
    <cellStyle name="Linked Cell 35 6" xfId="13421" xr:uid="{00000000-0005-0000-0000-00006B340000}"/>
    <cellStyle name="Linked Cell 35 7" xfId="13422" xr:uid="{00000000-0005-0000-0000-00006C340000}"/>
    <cellStyle name="Linked Cell 36" xfId="13423" xr:uid="{00000000-0005-0000-0000-00006D340000}"/>
    <cellStyle name="Linked Cell 36 2" xfId="13424" xr:uid="{00000000-0005-0000-0000-00006E340000}"/>
    <cellStyle name="Linked Cell 36 2 2" xfId="13425" xr:uid="{00000000-0005-0000-0000-00006F340000}"/>
    <cellStyle name="Linked Cell 36 3" xfId="13426" xr:uid="{00000000-0005-0000-0000-000070340000}"/>
    <cellStyle name="Linked Cell 36 4" xfId="13427" xr:uid="{00000000-0005-0000-0000-000071340000}"/>
    <cellStyle name="Linked Cell 36 5" xfId="13428" xr:uid="{00000000-0005-0000-0000-000072340000}"/>
    <cellStyle name="Linked Cell 36 6" xfId="13429" xr:uid="{00000000-0005-0000-0000-000073340000}"/>
    <cellStyle name="Linked Cell 36 7" xfId="13430" xr:uid="{00000000-0005-0000-0000-000074340000}"/>
    <cellStyle name="Linked Cell 37" xfId="13431" xr:uid="{00000000-0005-0000-0000-000075340000}"/>
    <cellStyle name="Linked Cell 37 2" xfId="13432" xr:uid="{00000000-0005-0000-0000-000076340000}"/>
    <cellStyle name="Linked Cell 37 3" xfId="13433" xr:uid="{00000000-0005-0000-0000-000077340000}"/>
    <cellStyle name="Linked Cell 38" xfId="13434" xr:uid="{00000000-0005-0000-0000-000078340000}"/>
    <cellStyle name="Linked Cell 39" xfId="13435" xr:uid="{00000000-0005-0000-0000-000079340000}"/>
    <cellStyle name="Linked Cell 4" xfId="13436" xr:uid="{00000000-0005-0000-0000-00007A340000}"/>
    <cellStyle name="Linked Cell 4 2" xfId="13437" xr:uid="{00000000-0005-0000-0000-00007B340000}"/>
    <cellStyle name="Linked Cell 4 2 2" xfId="13438" xr:uid="{00000000-0005-0000-0000-00007C340000}"/>
    <cellStyle name="Linked Cell 4 3" xfId="13439" xr:uid="{00000000-0005-0000-0000-00007D340000}"/>
    <cellStyle name="Linked Cell 4 4" xfId="13440" xr:uid="{00000000-0005-0000-0000-00007E340000}"/>
    <cellStyle name="Linked Cell 4 5" xfId="13441" xr:uid="{00000000-0005-0000-0000-00007F340000}"/>
    <cellStyle name="Linked Cell 4 6" xfId="13442" xr:uid="{00000000-0005-0000-0000-000080340000}"/>
    <cellStyle name="Linked Cell 4 7" xfId="13443" xr:uid="{00000000-0005-0000-0000-000081340000}"/>
    <cellStyle name="Linked Cell 40" xfId="13444" xr:uid="{00000000-0005-0000-0000-000082340000}"/>
    <cellStyle name="Linked Cell 41" xfId="13445" xr:uid="{00000000-0005-0000-0000-000083340000}"/>
    <cellStyle name="Linked Cell 42" xfId="13446" xr:uid="{00000000-0005-0000-0000-000084340000}"/>
    <cellStyle name="Linked Cell 43" xfId="13447" xr:uid="{00000000-0005-0000-0000-000085340000}"/>
    <cellStyle name="Linked Cell 44" xfId="13448" xr:uid="{00000000-0005-0000-0000-000086340000}"/>
    <cellStyle name="Linked Cell 45" xfId="13449" xr:uid="{00000000-0005-0000-0000-000087340000}"/>
    <cellStyle name="Linked Cell 46" xfId="13450" xr:uid="{00000000-0005-0000-0000-000088340000}"/>
    <cellStyle name="Linked Cell 47" xfId="13451" xr:uid="{00000000-0005-0000-0000-000089340000}"/>
    <cellStyle name="Linked Cell 48" xfId="13452" xr:uid="{00000000-0005-0000-0000-00008A340000}"/>
    <cellStyle name="Linked Cell 49" xfId="13453" xr:uid="{00000000-0005-0000-0000-00008B340000}"/>
    <cellStyle name="Linked Cell 5" xfId="13454" xr:uid="{00000000-0005-0000-0000-00008C340000}"/>
    <cellStyle name="Linked Cell 5 2" xfId="13455" xr:uid="{00000000-0005-0000-0000-00008D340000}"/>
    <cellStyle name="Linked Cell 5 2 2" xfId="13456" xr:uid="{00000000-0005-0000-0000-00008E340000}"/>
    <cellStyle name="Linked Cell 5 3" xfId="13457" xr:uid="{00000000-0005-0000-0000-00008F340000}"/>
    <cellStyle name="Linked Cell 5 4" xfId="13458" xr:uid="{00000000-0005-0000-0000-000090340000}"/>
    <cellStyle name="Linked Cell 5 5" xfId="13459" xr:uid="{00000000-0005-0000-0000-000091340000}"/>
    <cellStyle name="Linked Cell 5 6" xfId="13460" xr:uid="{00000000-0005-0000-0000-000092340000}"/>
    <cellStyle name="Linked Cell 5 7" xfId="13461" xr:uid="{00000000-0005-0000-0000-000093340000}"/>
    <cellStyle name="Linked Cell 50" xfId="13462" xr:uid="{00000000-0005-0000-0000-000094340000}"/>
    <cellStyle name="Linked Cell 51" xfId="13463" xr:uid="{00000000-0005-0000-0000-000095340000}"/>
    <cellStyle name="Linked Cell 52" xfId="13464" xr:uid="{00000000-0005-0000-0000-000096340000}"/>
    <cellStyle name="Linked Cell 53" xfId="13465" xr:uid="{00000000-0005-0000-0000-000097340000}"/>
    <cellStyle name="Linked Cell 54" xfId="13466" xr:uid="{00000000-0005-0000-0000-000098340000}"/>
    <cellStyle name="Linked Cell 55" xfId="13467" xr:uid="{00000000-0005-0000-0000-000099340000}"/>
    <cellStyle name="Linked Cell 56" xfId="13468" xr:uid="{00000000-0005-0000-0000-00009A340000}"/>
    <cellStyle name="Linked Cell 57" xfId="13469" xr:uid="{00000000-0005-0000-0000-00009B340000}"/>
    <cellStyle name="Linked Cell 58" xfId="13470" xr:uid="{00000000-0005-0000-0000-00009C340000}"/>
    <cellStyle name="Linked Cell 59" xfId="13471" xr:uid="{00000000-0005-0000-0000-00009D340000}"/>
    <cellStyle name="Linked Cell 6" xfId="13472" xr:uid="{00000000-0005-0000-0000-00009E340000}"/>
    <cellStyle name="Linked Cell 6 2" xfId="13473" xr:uid="{00000000-0005-0000-0000-00009F340000}"/>
    <cellStyle name="Linked Cell 6 2 2" xfId="13474" xr:uid="{00000000-0005-0000-0000-0000A0340000}"/>
    <cellStyle name="Linked Cell 6 3" xfId="13475" xr:uid="{00000000-0005-0000-0000-0000A1340000}"/>
    <cellStyle name="Linked Cell 6 4" xfId="13476" xr:uid="{00000000-0005-0000-0000-0000A2340000}"/>
    <cellStyle name="Linked Cell 6 5" xfId="13477" xr:uid="{00000000-0005-0000-0000-0000A3340000}"/>
    <cellStyle name="Linked Cell 6 6" xfId="13478" xr:uid="{00000000-0005-0000-0000-0000A4340000}"/>
    <cellStyle name="Linked Cell 6 7" xfId="13479" xr:uid="{00000000-0005-0000-0000-0000A5340000}"/>
    <cellStyle name="Linked Cell 60" xfId="13480" xr:uid="{00000000-0005-0000-0000-0000A6340000}"/>
    <cellStyle name="Linked Cell 7" xfId="13481" xr:uid="{00000000-0005-0000-0000-0000A7340000}"/>
    <cellStyle name="Linked Cell 7 2" xfId="13482" xr:uid="{00000000-0005-0000-0000-0000A8340000}"/>
    <cellStyle name="Linked Cell 7 2 2" xfId="13483" xr:uid="{00000000-0005-0000-0000-0000A9340000}"/>
    <cellStyle name="Linked Cell 7 3" xfId="13484" xr:uid="{00000000-0005-0000-0000-0000AA340000}"/>
    <cellStyle name="Linked Cell 7 4" xfId="13485" xr:uid="{00000000-0005-0000-0000-0000AB340000}"/>
    <cellStyle name="Linked Cell 7 5" xfId="13486" xr:uid="{00000000-0005-0000-0000-0000AC340000}"/>
    <cellStyle name="Linked Cell 7 6" xfId="13487" xr:uid="{00000000-0005-0000-0000-0000AD340000}"/>
    <cellStyle name="Linked Cell 7 7" xfId="13488" xr:uid="{00000000-0005-0000-0000-0000AE340000}"/>
    <cellStyle name="Linked Cell 8" xfId="13489" xr:uid="{00000000-0005-0000-0000-0000AF340000}"/>
    <cellStyle name="Linked Cell 8 2" xfId="13490" xr:uid="{00000000-0005-0000-0000-0000B0340000}"/>
    <cellStyle name="Linked Cell 8 2 2" xfId="13491" xr:uid="{00000000-0005-0000-0000-0000B1340000}"/>
    <cellStyle name="Linked Cell 8 3" xfId="13492" xr:uid="{00000000-0005-0000-0000-0000B2340000}"/>
    <cellStyle name="Linked Cell 8 4" xfId="13493" xr:uid="{00000000-0005-0000-0000-0000B3340000}"/>
    <cellStyle name="Linked Cell 8 5" xfId="13494" xr:uid="{00000000-0005-0000-0000-0000B4340000}"/>
    <cellStyle name="Linked Cell 8 6" xfId="13495" xr:uid="{00000000-0005-0000-0000-0000B5340000}"/>
    <cellStyle name="Linked Cell 8 7" xfId="13496" xr:uid="{00000000-0005-0000-0000-0000B6340000}"/>
    <cellStyle name="Linked Cell 9" xfId="13497" xr:uid="{00000000-0005-0000-0000-0000B7340000}"/>
    <cellStyle name="Linked Cell 9 2" xfId="13498" xr:uid="{00000000-0005-0000-0000-0000B8340000}"/>
    <cellStyle name="Linked Cell 9 2 2" xfId="13499" xr:uid="{00000000-0005-0000-0000-0000B9340000}"/>
    <cellStyle name="Linked Cell 9 3" xfId="13500" xr:uid="{00000000-0005-0000-0000-0000BA340000}"/>
    <cellStyle name="Linked Cell 9 4" xfId="13501" xr:uid="{00000000-0005-0000-0000-0000BB340000}"/>
    <cellStyle name="Linked Cell 9 5" xfId="13502" xr:uid="{00000000-0005-0000-0000-0000BC340000}"/>
    <cellStyle name="Linked Cell 9 6" xfId="13503" xr:uid="{00000000-0005-0000-0000-0000BD340000}"/>
    <cellStyle name="Linked Cell 9 7" xfId="13504" xr:uid="{00000000-0005-0000-0000-0000BE340000}"/>
    <cellStyle name="m3" xfId="13505" xr:uid="{00000000-0005-0000-0000-0000BF340000}"/>
    <cellStyle name="meny_kal6122" xfId="13506" xr:uid="{00000000-0005-0000-0000-0000C0340000}"/>
    <cellStyle name="Migliaia (0)_costs25kg11" xfId="13507" xr:uid="{00000000-0005-0000-0000-0000C1340000}"/>
    <cellStyle name="Migliaia_Sitikraft" xfId="13508" xr:uid="{00000000-0005-0000-0000-0000C2340000}"/>
    <cellStyle name="Milliers_monthly master file" xfId="13509" xr:uid="{00000000-0005-0000-0000-0000C3340000}"/>
    <cellStyle name="Million" xfId="13510" xr:uid="{00000000-0005-0000-0000-0000C4340000}"/>
    <cellStyle name="Million 10" xfId="13511" xr:uid="{00000000-0005-0000-0000-0000C5340000}"/>
    <cellStyle name="Million 11" xfId="13512" xr:uid="{00000000-0005-0000-0000-0000C6340000}"/>
    <cellStyle name="Million 12" xfId="13513" xr:uid="{00000000-0005-0000-0000-0000C7340000}"/>
    <cellStyle name="Million 13" xfId="13514" xr:uid="{00000000-0005-0000-0000-0000C8340000}"/>
    <cellStyle name="Million 14" xfId="13515" xr:uid="{00000000-0005-0000-0000-0000C9340000}"/>
    <cellStyle name="Million 15" xfId="13516" xr:uid="{00000000-0005-0000-0000-0000CA340000}"/>
    <cellStyle name="Million 16" xfId="13517" xr:uid="{00000000-0005-0000-0000-0000CB340000}"/>
    <cellStyle name="Million 17" xfId="13518" xr:uid="{00000000-0005-0000-0000-0000CC340000}"/>
    <cellStyle name="Million 18" xfId="13519" xr:uid="{00000000-0005-0000-0000-0000CD340000}"/>
    <cellStyle name="Million 19" xfId="13520" xr:uid="{00000000-0005-0000-0000-0000CE340000}"/>
    <cellStyle name="Million 2" xfId="13521" xr:uid="{00000000-0005-0000-0000-0000CF340000}"/>
    <cellStyle name="Million 20" xfId="13522" xr:uid="{00000000-0005-0000-0000-0000D0340000}"/>
    <cellStyle name="Million 21" xfId="13523" xr:uid="{00000000-0005-0000-0000-0000D1340000}"/>
    <cellStyle name="Million 22" xfId="13524" xr:uid="{00000000-0005-0000-0000-0000D2340000}"/>
    <cellStyle name="Million 23" xfId="13525" xr:uid="{00000000-0005-0000-0000-0000D3340000}"/>
    <cellStyle name="Million 24" xfId="13526" xr:uid="{00000000-0005-0000-0000-0000D4340000}"/>
    <cellStyle name="Million 25" xfId="13527" xr:uid="{00000000-0005-0000-0000-0000D5340000}"/>
    <cellStyle name="Million 26" xfId="13528" xr:uid="{00000000-0005-0000-0000-0000D6340000}"/>
    <cellStyle name="Million 27" xfId="13529" xr:uid="{00000000-0005-0000-0000-0000D7340000}"/>
    <cellStyle name="Million 28" xfId="13530" xr:uid="{00000000-0005-0000-0000-0000D8340000}"/>
    <cellStyle name="Million 29" xfId="13531" xr:uid="{00000000-0005-0000-0000-0000D9340000}"/>
    <cellStyle name="Million 3" xfId="13532" xr:uid="{00000000-0005-0000-0000-0000DA340000}"/>
    <cellStyle name="Million 30" xfId="13533" xr:uid="{00000000-0005-0000-0000-0000DB340000}"/>
    <cellStyle name="Million 31" xfId="13534" xr:uid="{00000000-0005-0000-0000-0000DC340000}"/>
    <cellStyle name="Million 32" xfId="13535" xr:uid="{00000000-0005-0000-0000-0000DD340000}"/>
    <cellStyle name="Million 33" xfId="13536" xr:uid="{00000000-0005-0000-0000-0000DE340000}"/>
    <cellStyle name="Million 34" xfId="13537" xr:uid="{00000000-0005-0000-0000-0000DF340000}"/>
    <cellStyle name="Million 35" xfId="13538" xr:uid="{00000000-0005-0000-0000-0000E0340000}"/>
    <cellStyle name="Million 36" xfId="13539" xr:uid="{00000000-0005-0000-0000-0000E1340000}"/>
    <cellStyle name="Million 37" xfId="13540" xr:uid="{00000000-0005-0000-0000-0000E2340000}"/>
    <cellStyle name="Million 38" xfId="13541" xr:uid="{00000000-0005-0000-0000-0000E3340000}"/>
    <cellStyle name="Million 4" xfId="13542" xr:uid="{00000000-0005-0000-0000-0000E4340000}"/>
    <cellStyle name="Million 5" xfId="13543" xr:uid="{00000000-0005-0000-0000-0000E5340000}"/>
    <cellStyle name="Million 6" xfId="13544" xr:uid="{00000000-0005-0000-0000-0000E6340000}"/>
    <cellStyle name="Million 7" xfId="13545" xr:uid="{00000000-0005-0000-0000-0000E7340000}"/>
    <cellStyle name="Million 8" xfId="13546" xr:uid="{00000000-0005-0000-0000-0000E8340000}"/>
    <cellStyle name="Million 9" xfId="13547" xr:uid="{00000000-0005-0000-0000-0000E9340000}"/>
    <cellStyle name="Moeda [0]_11201005" xfId="13548" xr:uid="{00000000-0005-0000-0000-0000EA340000}"/>
    <cellStyle name="Moeda_11201005" xfId="13549" xr:uid="{00000000-0005-0000-0000-0000EB340000}"/>
    <cellStyle name="Named.Cell" xfId="13550" xr:uid="{00000000-0005-0000-0000-0000EC340000}"/>
    <cellStyle name="Named.Cell 2" xfId="13551" xr:uid="{00000000-0005-0000-0000-0000ED340000}"/>
    <cellStyle name="Named.Cell 2 2" xfId="13552" xr:uid="{00000000-0005-0000-0000-0000EE340000}"/>
    <cellStyle name="Named.Cell 3" xfId="13553" xr:uid="{00000000-0005-0000-0000-0000EF340000}"/>
    <cellStyle name="Named.Cell 4" xfId="13554" xr:uid="{00000000-0005-0000-0000-0000F0340000}"/>
    <cellStyle name="Named.Cell 5" xfId="13555" xr:uid="{00000000-0005-0000-0000-0000F1340000}"/>
    <cellStyle name="Named.Cell 6" xfId="13556" xr:uid="{00000000-0005-0000-0000-0000F2340000}"/>
    <cellStyle name="Named.Cell 7" xfId="13557" xr:uid="{00000000-0005-0000-0000-0000F3340000}"/>
    <cellStyle name="Named.Cell 8" xfId="13558" xr:uid="{00000000-0005-0000-0000-0000F4340000}"/>
    <cellStyle name="Named.Cell 9" xfId="13559" xr:uid="{00000000-0005-0000-0000-0000F5340000}"/>
    <cellStyle name="Neutral 10" xfId="13560" xr:uid="{00000000-0005-0000-0000-0000F6340000}"/>
    <cellStyle name="Neutral 10 2" xfId="13561" xr:uid="{00000000-0005-0000-0000-0000F7340000}"/>
    <cellStyle name="Neutral 10 2 2" xfId="13562" xr:uid="{00000000-0005-0000-0000-0000F8340000}"/>
    <cellStyle name="Neutral 10 3" xfId="13563" xr:uid="{00000000-0005-0000-0000-0000F9340000}"/>
    <cellStyle name="Neutral 10 4" xfId="13564" xr:uid="{00000000-0005-0000-0000-0000FA340000}"/>
    <cellStyle name="Neutral 10 5" xfId="13565" xr:uid="{00000000-0005-0000-0000-0000FB340000}"/>
    <cellStyle name="Neutral 10 6" xfId="13566" xr:uid="{00000000-0005-0000-0000-0000FC340000}"/>
    <cellStyle name="Neutral 10 7" xfId="13567" xr:uid="{00000000-0005-0000-0000-0000FD340000}"/>
    <cellStyle name="Neutral 11" xfId="13568" xr:uid="{00000000-0005-0000-0000-0000FE340000}"/>
    <cellStyle name="Neutral 11 2" xfId="13569" xr:uid="{00000000-0005-0000-0000-0000FF340000}"/>
    <cellStyle name="Neutral 11 2 2" xfId="13570" xr:uid="{00000000-0005-0000-0000-000000350000}"/>
    <cellStyle name="Neutral 11 3" xfId="13571" xr:uid="{00000000-0005-0000-0000-000001350000}"/>
    <cellStyle name="Neutral 11 4" xfId="13572" xr:uid="{00000000-0005-0000-0000-000002350000}"/>
    <cellStyle name="Neutral 11 5" xfId="13573" xr:uid="{00000000-0005-0000-0000-000003350000}"/>
    <cellStyle name="Neutral 11 6" xfId="13574" xr:uid="{00000000-0005-0000-0000-000004350000}"/>
    <cellStyle name="Neutral 11 7" xfId="13575" xr:uid="{00000000-0005-0000-0000-000005350000}"/>
    <cellStyle name="Neutral 12" xfId="13576" xr:uid="{00000000-0005-0000-0000-000006350000}"/>
    <cellStyle name="Neutral 12 2" xfId="13577" xr:uid="{00000000-0005-0000-0000-000007350000}"/>
    <cellStyle name="Neutral 12 2 2" xfId="13578" xr:uid="{00000000-0005-0000-0000-000008350000}"/>
    <cellStyle name="Neutral 12 3" xfId="13579" xr:uid="{00000000-0005-0000-0000-000009350000}"/>
    <cellStyle name="Neutral 12 4" xfId="13580" xr:uid="{00000000-0005-0000-0000-00000A350000}"/>
    <cellStyle name="Neutral 12 5" xfId="13581" xr:uid="{00000000-0005-0000-0000-00000B350000}"/>
    <cellStyle name="Neutral 12 6" xfId="13582" xr:uid="{00000000-0005-0000-0000-00000C350000}"/>
    <cellStyle name="Neutral 12 7" xfId="13583" xr:uid="{00000000-0005-0000-0000-00000D350000}"/>
    <cellStyle name="Neutral 13" xfId="13584" xr:uid="{00000000-0005-0000-0000-00000E350000}"/>
    <cellStyle name="Neutral 13 2" xfId="13585" xr:uid="{00000000-0005-0000-0000-00000F350000}"/>
    <cellStyle name="Neutral 13 2 2" xfId="13586" xr:uid="{00000000-0005-0000-0000-000010350000}"/>
    <cellStyle name="Neutral 13 3" xfId="13587" xr:uid="{00000000-0005-0000-0000-000011350000}"/>
    <cellStyle name="Neutral 13 4" xfId="13588" xr:uid="{00000000-0005-0000-0000-000012350000}"/>
    <cellStyle name="Neutral 13 5" xfId="13589" xr:uid="{00000000-0005-0000-0000-000013350000}"/>
    <cellStyle name="Neutral 13 6" xfId="13590" xr:uid="{00000000-0005-0000-0000-000014350000}"/>
    <cellStyle name="Neutral 13 7" xfId="13591" xr:uid="{00000000-0005-0000-0000-000015350000}"/>
    <cellStyle name="Neutral 14" xfId="13592" xr:uid="{00000000-0005-0000-0000-000016350000}"/>
    <cellStyle name="Neutral 14 2" xfId="13593" xr:uid="{00000000-0005-0000-0000-000017350000}"/>
    <cellStyle name="Neutral 14 2 2" xfId="13594" xr:uid="{00000000-0005-0000-0000-000018350000}"/>
    <cellStyle name="Neutral 14 3" xfId="13595" xr:uid="{00000000-0005-0000-0000-000019350000}"/>
    <cellStyle name="Neutral 14 4" xfId="13596" xr:uid="{00000000-0005-0000-0000-00001A350000}"/>
    <cellStyle name="Neutral 14 5" xfId="13597" xr:uid="{00000000-0005-0000-0000-00001B350000}"/>
    <cellStyle name="Neutral 14 6" xfId="13598" xr:uid="{00000000-0005-0000-0000-00001C350000}"/>
    <cellStyle name="Neutral 14 7" xfId="13599" xr:uid="{00000000-0005-0000-0000-00001D350000}"/>
    <cellStyle name="Neutral 15" xfId="13600" xr:uid="{00000000-0005-0000-0000-00001E350000}"/>
    <cellStyle name="Neutral 15 2" xfId="13601" xr:uid="{00000000-0005-0000-0000-00001F350000}"/>
    <cellStyle name="Neutral 15 2 2" xfId="13602" xr:uid="{00000000-0005-0000-0000-000020350000}"/>
    <cellStyle name="Neutral 15 3" xfId="13603" xr:uid="{00000000-0005-0000-0000-000021350000}"/>
    <cellStyle name="Neutral 15 4" xfId="13604" xr:uid="{00000000-0005-0000-0000-000022350000}"/>
    <cellStyle name="Neutral 15 5" xfId="13605" xr:uid="{00000000-0005-0000-0000-000023350000}"/>
    <cellStyle name="Neutral 15 6" xfId="13606" xr:uid="{00000000-0005-0000-0000-000024350000}"/>
    <cellStyle name="Neutral 15 7" xfId="13607" xr:uid="{00000000-0005-0000-0000-000025350000}"/>
    <cellStyle name="Neutral 16" xfId="13608" xr:uid="{00000000-0005-0000-0000-000026350000}"/>
    <cellStyle name="Neutral 16 2" xfId="13609" xr:uid="{00000000-0005-0000-0000-000027350000}"/>
    <cellStyle name="Neutral 16 2 2" xfId="13610" xr:uid="{00000000-0005-0000-0000-000028350000}"/>
    <cellStyle name="Neutral 16 3" xfId="13611" xr:uid="{00000000-0005-0000-0000-000029350000}"/>
    <cellStyle name="Neutral 16 4" xfId="13612" xr:uid="{00000000-0005-0000-0000-00002A350000}"/>
    <cellStyle name="Neutral 16 5" xfId="13613" xr:uid="{00000000-0005-0000-0000-00002B350000}"/>
    <cellStyle name="Neutral 16 6" xfId="13614" xr:uid="{00000000-0005-0000-0000-00002C350000}"/>
    <cellStyle name="Neutral 16 7" xfId="13615" xr:uid="{00000000-0005-0000-0000-00002D350000}"/>
    <cellStyle name="Neutral 17" xfId="13616" xr:uid="{00000000-0005-0000-0000-00002E350000}"/>
    <cellStyle name="Neutral 17 2" xfId="13617" xr:uid="{00000000-0005-0000-0000-00002F350000}"/>
    <cellStyle name="Neutral 17 2 2" xfId="13618" xr:uid="{00000000-0005-0000-0000-000030350000}"/>
    <cellStyle name="Neutral 17 3" xfId="13619" xr:uid="{00000000-0005-0000-0000-000031350000}"/>
    <cellStyle name="Neutral 17 4" xfId="13620" xr:uid="{00000000-0005-0000-0000-000032350000}"/>
    <cellStyle name="Neutral 17 5" xfId="13621" xr:uid="{00000000-0005-0000-0000-000033350000}"/>
    <cellStyle name="Neutral 17 6" xfId="13622" xr:uid="{00000000-0005-0000-0000-000034350000}"/>
    <cellStyle name="Neutral 17 7" xfId="13623" xr:uid="{00000000-0005-0000-0000-000035350000}"/>
    <cellStyle name="Neutral 18" xfId="13624" xr:uid="{00000000-0005-0000-0000-000036350000}"/>
    <cellStyle name="Neutral 18 2" xfId="13625" xr:uid="{00000000-0005-0000-0000-000037350000}"/>
    <cellStyle name="Neutral 18 2 2" xfId="13626" xr:uid="{00000000-0005-0000-0000-000038350000}"/>
    <cellStyle name="Neutral 18 3" xfId="13627" xr:uid="{00000000-0005-0000-0000-000039350000}"/>
    <cellStyle name="Neutral 18 4" xfId="13628" xr:uid="{00000000-0005-0000-0000-00003A350000}"/>
    <cellStyle name="Neutral 18 5" xfId="13629" xr:uid="{00000000-0005-0000-0000-00003B350000}"/>
    <cellStyle name="Neutral 18 6" xfId="13630" xr:uid="{00000000-0005-0000-0000-00003C350000}"/>
    <cellStyle name="Neutral 18 7" xfId="13631" xr:uid="{00000000-0005-0000-0000-00003D350000}"/>
    <cellStyle name="Neutral 19" xfId="13632" xr:uid="{00000000-0005-0000-0000-00003E350000}"/>
    <cellStyle name="Neutral 19 2" xfId="13633" xr:uid="{00000000-0005-0000-0000-00003F350000}"/>
    <cellStyle name="Neutral 19 2 2" xfId="13634" xr:uid="{00000000-0005-0000-0000-000040350000}"/>
    <cellStyle name="Neutral 19 3" xfId="13635" xr:uid="{00000000-0005-0000-0000-000041350000}"/>
    <cellStyle name="Neutral 19 4" xfId="13636" xr:uid="{00000000-0005-0000-0000-000042350000}"/>
    <cellStyle name="Neutral 19 5" xfId="13637" xr:uid="{00000000-0005-0000-0000-000043350000}"/>
    <cellStyle name="Neutral 19 6" xfId="13638" xr:uid="{00000000-0005-0000-0000-000044350000}"/>
    <cellStyle name="Neutral 19 7" xfId="13639" xr:uid="{00000000-0005-0000-0000-000045350000}"/>
    <cellStyle name="Neutral 2" xfId="13640" xr:uid="{00000000-0005-0000-0000-000046350000}"/>
    <cellStyle name="Neutral 2 2" xfId="13641" xr:uid="{00000000-0005-0000-0000-000047350000}"/>
    <cellStyle name="Neutral 2 2 2" xfId="13642" xr:uid="{00000000-0005-0000-0000-000048350000}"/>
    <cellStyle name="Neutral 2 3" xfId="13643" xr:uid="{00000000-0005-0000-0000-000049350000}"/>
    <cellStyle name="Neutral 2 4" xfId="13644" xr:uid="{00000000-0005-0000-0000-00004A350000}"/>
    <cellStyle name="Neutral 2 5" xfId="13645" xr:uid="{00000000-0005-0000-0000-00004B350000}"/>
    <cellStyle name="Neutral 2 6" xfId="13646" xr:uid="{00000000-0005-0000-0000-00004C350000}"/>
    <cellStyle name="Neutral 2 7" xfId="13647" xr:uid="{00000000-0005-0000-0000-00004D350000}"/>
    <cellStyle name="Neutral 20" xfId="13648" xr:uid="{00000000-0005-0000-0000-00004E350000}"/>
    <cellStyle name="Neutral 20 2" xfId="13649" xr:uid="{00000000-0005-0000-0000-00004F350000}"/>
    <cellStyle name="Neutral 20 2 2" xfId="13650" xr:uid="{00000000-0005-0000-0000-000050350000}"/>
    <cellStyle name="Neutral 20 3" xfId="13651" xr:uid="{00000000-0005-0000-0000-000051350000}"/>
    <cellStyle name="Neutral 20 4" xfId="13652" xr:uid="{00000000-0005-0000-0000-000052350000}"/>
    <cellStyle name="Neutral 20 5" xfId="13653" xr:uid="{00000000-0005-0000-0000-000053350000}"/>
    <cellStyle name="Neutral 20 6" xfId="13654" xr:uid="{00000000-0005-0000-0000-000054350000}"/>
    <cellStyle name="Neutral 20 7" xfId="13655" xr:uid="{00000000-0005-0000-0000-000055350000}"/>
    <cellStyle name="Neutral 21" xfId="13656" xr:uid="{00000000-0005-0000-0000-000056350000}"/>
    <cellStyle name="Neutral 21 2" xfId="13657" xr:uid="{00000000-0005-0000-0000-000057350000}"/>
    <cellStyle name="Neutral 21 2 2" xfId="13658" xr:uid="{00000000-0005-0000-0000-000058350000}"/>
    <cellStyle name="Neutral 21 3" xfId="13659" xr:uid="{00000000-0005-0000-0000-000059350000}"/>
    <cellStyle name="Neutral 21 4" xfId="13660" xr:uid="{00000000-0005-0000-0000-00005A350000}"/>
    <cellStyle name="Neutral 21 5" xfId="13661" xr:uid="{00000000-0005-0000-0000-00005B350000}"/>
    <cellStyle name="Neutral 21 6" xfId="13662" xr:uid="{00000000-0005-0000-0000-00005C350000}"/>
    <cellStyle name="Neutral 21 7" xfId="13663" xr:uid="{00000000-0005-0000-0000-00005D350000}"/>
    <cellStyle name="Neutral 22" xfId="13664" xr:uid="{00000000-0005-0000-0000-00005E350000}"/>
    <cellStyle name="Neutral 22 2" xfId="13665" xr:uid="{00000000-0005-0000-0000-00005F350000}"/>
    <cellStyle name="Neutral 22 2 2" xfId="13666" xr:uid="{00000000-0005-0000-0000-000060350000}"/>
    <cellStyle name="Neutral 22 3" xfId="13667" xr:uid="{00000000-0005-0000-0000-000061350000}"/>
    <cellStyle name="Neutral 22 4" xfId="13668" xr:uid="{00000000-0005-0000-0000-000062350000}"/>
    <cellStyle name="Neutral 22 5" xfId="13669" xr:uid="{00000000-0005-0000-0000-000063350000}"/>
    <cellStyle name="Neutral 22 6" xfId="13670" xr:uid="{00000000-0005-0000-0000-000064350000}"/>
    <cellStyle name="Neutral 22 7" xfId="13671" xr:uid="{00000000-0005-0000-0000-000065350000}"/>
    <cellStyle name="Neutral 23" xfId="13672" xr:uid="{00000000-0005-0000-0000-000066350000}"/>
    <cellStyle name="Neutral 23 2" xfId="13673" xr:uid="{00000000-0005-0000-0000-000067350000}"/>
    <cellStyle name="Neutral 23 2 2" xfId="13674" xr:uid="{00000000-0005-0000-0000-000068350000}"/>
    <cellStyle name="Neutral 23 3" xfId="13675" xr:uid="{00000000-0005-0000-0000-000069350000}"/>
    <cellStyle name="Neutral 23 4" xfId="13676" xr:uid="{00000000-0005-0000-0000-00006A350000}"/>
    <cellStyle name="Neutral 23 5" xfId="13677" xr:uid="{00000000-0005-0000-0000-00006B350000}"/>
    <cellStyle name="Neutral 23 6" xfId="13678" xr:uid="{00000000-0005-0000-0000-00006C350000}"/>
    <cellStyle name="Neutral 23 7" xfId="13679" xr:uid="{00000000-0005-0000-0000-00006D350000}"/>
    <cellStyle name="Neutral 24" xfId="13680" xr:uid="{00000000-0005-0000-0000-00006E350000}"/>
    <cellStyle name="Neutral 24 2" xfId="13681" xr:uid="{00000000-0005-0000-0000-00006F350000}"/>
    <cellStyle name="Neutral 24 2 2" xfId="13682" xr:uid="{00000000-0005-0000-0000-000070350000}"/>
    <cellStyle name="Neutral 24 3" xfId="13683" xr:uid="{00000000-0005-0000-0000-000071350000}"/>
    <cellStyle name="Neutral 24 4" xfId="13684" xr:uid="{00000000-0005-0000-0000-000072350000}"/>
    <cellStyle name="Neutral 24 5" xfId="13685" xr:uid="{00000000-0005-0000-0000-000073350000}"/>
    <cellStyle name="Neutral 24 6" xfId="13686" xr:uid="{00000000-0005-0000-0000-000074350000}"/>
    <cellStyle name="Neutral 24 7" xfId="13687" xr:uid="{00000000-0005-0000-0000-000075350000}"/>
    <cellStyle name="Neutral 25" xfId="13688" xr:uid="{00000000-0005-0000-0000-000076350000}"/>
    <cellStyle name="Neutral 25 2" xfId="13689" xr:uid="{00000000-0005-0000-0000-000077350000}"/>
    <cellStyle name="Neutral 25 2 2" xfId="13690" xr:uid="{00000000-0005-0000-0000-000078350000}"/>
    <cellStyle name="Neutral 25 3" xfId="13691" xr:uid="{00000000-0005-0000-0000-000079350000}"/>
    <cellStyle name="Neutral 25 4" xfId="13692" xr:uid="{00000000-0005-0000-0000-00007A350000}"/>
    <cellStyle name="Neutral 25 5" xfId="13693" xr:uid="{00000000-0005-0000-0000-00007B350000}"/>
    <cellStyle name="Neutral 25 6" xfId="13694" xr:uid="{00000000-0005-0000-0000-00007C350000}"/>
    <cellStyle name="Neutral 25 7" xfId="13695" xr:uid="{00000000-0005-0000-0000-00007D350000}"/>
    <cellStyle name="Neutral 26" xfId="13696" xr:uid="{00000000-0005-0000-0000-00007E350000}"/>
    <cellStyle name="Neutral 26 2" xfId="13697" xr:uid="{00000000-0005-0000-0000-00007F350000}"/>
    <cellStyle name="Neutral 26 2 2" xfId="13698" xr:uid="{00000000-0005-0000-0000-000080350000}"/>
    <cellStyle name="Neutral 26 3" xfId="13699" xr:uid="{00000000-0005-0000-0000-000081350000}"/>
    <cellStyle name="Neutral 26 4" xfId="13700" xr:uid="{00000000-0005-0000-0000-000082350000}"/>
    <cellStyle name="Neutral 26 5" xfId="13701" xr:uid="{00000000-0005-0000-0000-000083350000}"/>
    <cellStyle name="Neutral 26 6" xfId="13702" xr:uid="{00000000-0005-0000-0000-000084350000}"/>
    <cellStyle name="Neutral 26 7" xfId="13703" xr:uid="{00000000-0005-0000-0000-000085350000}"/>
    <cellStyle name="Neutral 27" xfId="13704" xr:uid="{00000000-0005-0000-0000-000086350000}"/>
    <cellStyle name="Neutral 27 2" xfId="13705" xr:uid="{00000000-0005-0000-0000-000087350000}"/>
    <cellStyle name="Neutral 27 2 2" xfId="13706" xr:uid="{00000000-0005-0000-0000-000088350000}"/>
    <cellStyle name="Neutral 27 3" xfId="13707" xr:uid="{00000000-0005-0000-0000-000089350000}"/>
    <cellStyle name="Neutral 27 4" xfId="13708" xr:uid="{00000000-0005-0000-0000-00008A350000}"/>
    <cellStyle name="Neutral 27 5" xfId="13709" xr:uid="{00000000-0005-0000-0000-00008B350000}"/>
    <cellStyle name="Neutral 27 6" xfId="13710" xr:uid="{00000000-0005-0000-0000-00008C350000}"/>
    <cellStyle name="Neutral 27 7" xfId="13711" xr:uid="{00000000-0005-0000-0000-00008D350000}"/>
    <cellStyle name="Neutral 28" xfId="13712" xr:uid="{00000000-0005-0000-0000-00008E350000}"/>
    <cellStyle name="Neutral 28 2" xfId="13713" xr:uid="{00000000-0005-0000-0000-00008F350000}"/>
    <cellStyle name="Neutral 28 2 2" xfId="13714" xr:uid="{00000000-0005-0000-0000-000090350000}"/>
    <cellStyle name="Neutral 28 3" xfId="13715" xr:uid="{00000000-0005-0000-0000-000091350000}"/>
    <cellStyle name="Neutral 28 4" xfId="13716" xr:uid="{00000000-0005-0000-0000-000092350000}"/>
    <cellStyle name="Neutral 28 5" xfId="13717" xr:uid="{00000000-0005-0000-0000-000093350000}"/>
    <cellStyle name="Neutral 28 6" xfId="13718" xr:uid="{00000000-0005-0000-0000-000094350000}"/>
    <cellStyle name="Neutral 28 7" xfId="13719" xr:uid="{00000000-0005-0000-0000-000095350000}"/>
    <cellStyle name="Neutral 29" xfId="13720" xr:uid="{00000000-0005-0000-0000-000096350000}"/>
    <cellStyle name="Neutral 29 2" xfId="13721" xr:uid="{00000000-0005-0000-0000-000097350000}"/>
    <cellStyle name="Neutral 29 2 2" xfId="13722" xr:uid="{00000000-0005-0000-0000-000098350000}"/>
    <cellStyle name="Neutral 29 3" xfId="13723" xr:uid="{00000000-0005-0000-0000-000099350000}"/>
    <cellStyle name="Neutral 29 4" xfId="13724" xr:uid="{00000000-0005-0000-0000-00009A350000}"/>
    <cellStyle name="Neutral 29 5" xfId="13725" xr:uid="{00000000-0005-0000-0000-00009B350000}"/>
    <cellStyle name="Neutral 29 6" xfId="13726" xr:uid="{00000000-0005-0000-0000-00009C350000}"/>
    <cellStyle name="Neutral 29 7" xfId="13727" xr:uid="{00000000-0005-0000-0000-00009D350000}"/>
    <cellStyle name="Neutral 3" xfId="13728" xr:uid="{00000000-0005-0000-0000-00009E350000}"/>
    <cellStyle name="Neutral 3 2" xfId="13729" xr:uid="{00000000-0005-0000-0000-00009F350000}"/>
    <cellStyle name="Neutral 3 2 2" xfId="13730" xr:uid="{00000000-0005-0000-0000-0000A0350000}"/>
    <cellStyle name="Neutral 3 3" xfId="13731" xr:uid="{00000000-0005-0000-0000-0000A1350000}"/>
    <cellStyle name="Neutral 3 4" xfId="13732" xr:uid="{00000000-0005-0000-0000-0000A2350000}"/>
    <cellStyle name="Neutral 3 5" xfId="13733" xr:uid="{00000000-0005-0000-0000-0000A3350000}"/>
    <cellStyle name="Neutral 3 6" xfId="13734" xr:uid="{00000000-0005-0000-0000-0000A4350000}"/>
    <cellStyle name="Neutral 3 7" xfId="13735" xr:uid="{00000000-0005-0000-0000-0000A5350000}"/>
    <cellStyle name="Neutral 30" xfId="13736" xr:uid="{00000000-0005-0000-0000-0000A6350000}"/>
    <cellStyle name="Neutral 30 2" xfId="13737" xr:uid="{00000000-0005-0000-0000-0000A7350000}"/>
    <cellStyle name="Neutral 30 2 2" xfId="13738" xr:uid="{00000000-0005-0000-0000-0000A8350000}"/>
    <cellStyle name="Neutral 30 3" xfId="13739" xr:uid="{00000000-0005-0000-0000-0000A9350000}"/>
    <cellStyle name="Neutral 30 4" xfId="13740" xr:uid="{00000000-0005-0000-0000-0000AA350000}"/>
    <cellStyle name="Neutral 30 5" xfId="13741" xr:uid="{00000000-0005-0000-0000-0000AB350000}"/>
    <cellStyle name="Neutral 30 6" xfId="13742" xr:uid="{00000000-0005-0000-0000-0000AC350000}"/>
    <cellStyle name="Neutral 30 7" xfId="13743" xr:uid="{00000000-0005-0000-0000-0000AD350000}"/>
    <cellStyle name="Neutral 31" xfId="13744" xr:uid="{00000000-0005-0000-0000-0000AE350000}"/>
    <cellStyle name="Neutral 31 2" xfId="13745" xr:uid="{00000000-0005-0000-0000-0000AF350000}"/>
    <cellStyle name="Neutral 31 2 2" xfId="13746" xr:uid="{00000000-0005-0000-0000-0000B0350000}"/>
    <cellStyle name="Neutral 31 3" xfId="13747" xr:uid="{00000000-0005-0000-0000-0000B1350000}"/>
    <cellStyle name="Neutral 31 4" xfId="13748" xr:uid="{00000000-0005-0000-0000-0000B2350000}"/>
    <cellStyle name="Neutral 31 5" xfId="13749" xr:uid="{00000000-0005-0000-0000-0000B3350000}"/>
    <cellStyle name="Neutral 31 6" xfId="13750" xr:uid="{00000000-0005-0000-0000-0000B4350000}"/>
    <cellStyle name="Neutral 31 7" xfId="13751" xr:uid="{00000000-0005-0000-0000-0000B5350000}"/>
    <cellStyle name="Neutral 32" xfId="13752" xr:uid="{00000000-0005-0000-0000-0000B6350000}"/>
    <cellStyle name="Neutral 32 2" xfId="13753" xr:uid="{00000000-0005-0000-0000-0000B7350000}"/>
    <cellStyle name="Neutral 32 2 2" xfId="13754" xr:uid="{00000000-0005-0000-0000-0000B8350000}"/>
    <cellStyle name="Neutral 32 3" xfId="13755" xr:uid="{00000000-0005-0000-0000-0000B9350000}"/>
    <cellStyle name="Neutral 32 4" xfId="13756" xr:uid="{00000000-0005-0000-0000-0000BA350000}"/>
    <cellStyle name="Neutral 32 5" xfId="13757" xr:uid="{00000000-0005-0000-0000-0000BB350000}"/>
    <cellStyle name="Neutral 32 6" xfId="13758" xr:uid="{00000000-0005-0000-0000-0000BC350000}"/>
    <cellStyle name="Neutral 32 7" xfId="13759" xr:uid="{00000000-0005-0000-0000-0000BD350000}"/>
    <cellStyle name="Neutral 33" xfId="13760" xr:uid="{00000000-0005-0000-0000-0000BE350000}"/>
    <cellStyle name="Neutral 33 2" xfId="13761" xr:uid="{00000000-0005-0000-0000-0000BF350000}"/>
    <cellStyle name="Neutral 33 2 2" xfId="13762" xr:uid="{00000000-0005-0000-0000-0000C0350000}"/>
    <cellStyle name="Neutral 33 3" xfId="13763" xr:uid="{00000000-0005-0000-0000-0000C1350000}"/>
    <cellStyle name="Neutral 33 4" xfId="13764" xr:uid="{00000000-0005-0000-0000-0000C2350000}"/>
    <cellStyle name="Neutral 33 5" xfId="13765" xr:uid="{00000000-0005-0000-0000-0000C3350000}"/>
    <cellStyle name="Neutral 33 6" xfId="13766" xr:uid="{00000000-0005-0000-0000-0000C4350000}"/>
    <cellStyle name="Neutral 33 7" xfId="13767" xr:uid="{00000000-0005-0000-0000-0000C5350000}"/>
    <cellStyle name="Neutral 34" xfId="13768" xr:uid="{00000000-0005-0000-0000-0000C6350000}"/>
    <cellStyle name="Neutral 34 2" xfId="13769" xr:uid="{00000000-0005-0000-0000-0000C7350000}"/>
    <cellStyle name="Neutral 34 2 2" xfId="13770" xr:uid="{00000000-0005-0000-0000-0000C8350000}"/>
    <cellStyle name="Neutral 34 3" xfId="13771" xr:uid="{00000000-0005-0000-0000-0000C9350000}"/>
    <cellStyle name="Neutral 34 4" xfId="13772" xr:uid="{00000000-0005-0000-0000-0000CA350000}"/>
    <cellStyle name="Neutral 34 5" xfId="13773" xr:uid="{00000000-0005-0000-0000-0000CB350000}"/>
    <cellStyle name="Neutral 34 6" xfId="13774" xr:uid="{00000000-0005-0000-0000-0000CC350000}"/>
    <cellStyle name="Neutral 34 7" xfId="13775" xr:uid="{00000000-0005-0000-0000-0000CD350000}"/>
    <cellStyle name="Neutral 35" xfId="13776" xr:uid="{00000000-0005-0000-0000-0000CE350000}"/>
    <cellStyle name="Neutral 35 2" xfId="13777" xr:uid="{00000000-0005-0000-0000-0000CF350000}"/>
    <cellStyle name="Neutral 35 2 2" xfId="13778" xr:uid="{00000000-0005-0000-0000-0000D0350000}"/>
    <cellStyle name="Neutral 35 3" xfId="13779" xr:uid="{00000000-0005-0000-0000-0000D1350000}"/>
    <cellStyle name="Neutral 35 4" xfId="13780" xr:uid="{00000000-0005-0000-0000-0000D2350000}"/>
    <cellStyle name="Neutral 35 5" xfId="13781" xr:uid="{00000000-0005-0000-0000-0000D3350000}"/>
    <cellStyle name="Neutral 35 6" xfId="13782" xr:uid="{00000000-0005-0000-0000-0000D4350000}"/>
    <cellStyle name="Neutral 35 7" xfId="13783" xr:uid="{00000000-0005-0000-0000-0000D5350000}"/>
    <cellStyle name="Neutral 36" xfId="13784" xr:uid="{00000000-0005-0000-0000-0000D6350000}"/>
    <cellStyle name="Neutral 36 2" xfId="13785" xr:uid="{00000000-0005-0000-0000-0000D7350000}"/>
    <cellStyle name="Neutral 36 2 2" xfId="13786" xr:uid="{00000000-0005-0000-0000-0000D8350000}"/>
    <cellStyle name="Neutral 36 3" xfId="13787" xr:uid="{00000000-0005-0000-0000-0000D9350000}"/>
    <cellStyle name="Neutral 36 4" xfId="13788" xr:uid="{00000000-0005-0000-0000-0000DA350000}"/>
    <cellStyle name="Neutral 36 5" xfId="13789" xr:uid="{00000000-0005-0000-0000-0000DB350000}"/>
    <cellStyle name="Neutral 36 6" xfId="13790" xr:uid="{00000000-0005-0000-0000-0000DC350000}"/>
    <cellStyle name="Neutral 36 7" xfId="13791" xr:uid="{00000000-0005-0000-0000-0000DD350000}"/>
    <cellStyle name="Neutral 37" xfId="13792" xr:uid="{00000000-0005-0000-0000-0000DE350000}"/>
    <cellStyle name="Neutral 37 2" xfId="13793" xr:uid="{00000000-0005-0000-0000-0000DF350000}"/>
    <cellStyle name="Neutral 37 3" xfId="13794" xr:uid="{00000000-0005-0000-0000-0000E0350000}"/>
    <cellStyle name="Neutral 37 4" xfId="13795" xr:uid="{00000000-0005-0000-0000-0000E1350000}"/>
    <cellStyle name="Neutral 38" xfId="13796" xr:uid="{00000000-0005-0000-0000-0000E2350000}"/>
    <cellStyle name="Neutral 38 2" xfId="13797" xr:uid="{00000000-0005-0000-0000-0000E3350000}"/>
    <cellStyle name="Neutral 38 3" xfId="13798" xr:uid="{00000000-0005-0000-0000-0000E4350000}"/>
    <cellStyle name="Neutral 39" xfId="13799" xr:uid="{00000000-0005-0000-0000-0000E5350000}"/>
    <cellStyle name="Neutral 4" xfId="13800" xr:uid="{00000000-0005-0000-0000-0000E6350000}"/>
    <cellStyle name="Neutral 4 2" xfId="13801" xr:uid="{00000000-0005-0000-0000-0000E7350000}"/>
    <cellStyle name="Neutral 4 2 2" xfId="13802" xr:uid="{00000000-0005-0000-0000-0000E8350000}"/>
    <cellStyle name="Neutral 4 3" xfId="13803" xr:uid="{00000000-0005-0000-0000-0000E9350000}"/>
    <cellStyle name="Neutral 4 4" xfId="13804" xr:uid="{00000000-0005-0000-0000-0000EA350000}"/>
    <cellStyle name="Neutral 4 5" xfId="13805" xr:uid="{00000000-0005-0000-0000-0000EB350000}"/>
    <cellStyle name="Neutral 4 6" xfId="13806" xr:uid="{00000000-0005-0000-0000-0000EC350000}"/>
    <cellStyle name="Neutral 4 7" xfId="13807" xr:uid="{00000000-0005-0000-0000-0000ED350000}"/>
    <cellStyle name="Neutral 40" xfId="13808" xr:uid="{00000000-0005-0000-0000-0000EE350000}"/>
    <cellStyle name="Neutral 41" xfId="13809" xr:uid="{00000000-0005-0000-0000-0000EF350000}"/>
    <cellStyle name="Neutral 42" xfId="13810" xr:uid="{00000000-0005-0000-0000-0000F0350000}"/>
    <cellStyle name="Neutral 43" xfId="13811" xr:uid="{00000000-0005-0000-0000-0000F1350000}"/>
    <cellStyle name="Neutral 44" xfId="13812" xr:uid="{00000000-0005-0000-0000-0000F2350000}"/>
    <cellStyle name="Neutral 45" xfId="13813" xr:uid="{00000000-0005-0000-0000-0000F3350000}"/>
    <cellStyle name="Neutral 46" xfId="13814" xr:uid="{00000000-0005-0000-0000-0000F4350000}"/>
    <cellStyle name="Neutral 47" xfId="13815" xr:uid="{00000000-0005-0000-0000-0000F5350000}"/>
    <cellStyle name="Neutral 48" xfId="13816" xr:uid="{00000000-0005-0000-0000-0000F6350000}"/>
    <cellStyle name="Neutral 49" xfId="13817" xr:uid="{00000000-0005-0000-0000-0000F7350000}"/>
    <cellStyle name="Neutral 5" xfId="13818" xr:uid="{00000000-0005-0000-0000-0000F8350000}"/>
    <cellStyle name="Neutral 5 2" xfId="13819" xr:uid="{00000000-0005-0000-0000-0000F9350000}"/>
    <cellStyle name="Neutral 5 2 2" xfId="13820" xr:uid="{00000000-0005-0000-0000-0000FA350000}"/>
    <cellStyle name="Neutral 5 3" xfId="13821" xr:uid="{00000000-0005-0000-0000-0000FB350000}"/>
    <cellStyle name="Neutral 5 4" xfId="13822" xr:uid="{00000000-0005-0000-0000-0000FC350000}"/>
    <cellStyle name="Neutral 5 5" xfId="13823" xr:uid="{00000000-0005-0000-0000-0000FD350000}"/>
    <cellStyle name="Neutral 5 6" xfId="13824" xr:uid="{00000000-0005-0000-0000-0000FE350000}"/>
    <cellStyle name="Neutral 5 7" xfId="13825" xr:uid="{00000000-0005-0000-0000-0000FF350000}"/>
    <cellStyle name="Neutral 50" xfId="13826" xr:uid="{00000000-0005-0000-0000-000000360000}"/>
    <cellStyle name="Neutral 51" xfId="13827" xr:uid="{00000000-0005-0000-0000-000001360000}"/>
    <cellStyle name="Neutral 52" xfId="13828" xr:uid="{00000000-0005-0000-0000-000002360000}"/>
    <cellStyle name="Neutral 53" xfId="13829" xr:uid="{00000000-0005-0000-0000-000003360000}"/>
    <cellStyle name="Neutral 53 2" xfId="13830" xr:uid="{00000000-0005-0000-0000-000004360000}"/>
    <cellStyle name="Neutral 54" xfId="13831" xr:uid="{00000000-0005-0000-0000-000005360000}"/>
    <cellStyle name="Neutral 55" xfId="13832" xr:uid="{00000000-0005-0000-0000-000006360000}"/>
    <cellStyle name="Neutral 56" xfId="13833" xr:uid="{00000000-0005-0000-0000-000007360000}"/>
    <cellStyle name="Neutral 57" xfId="13834" xr:uid="{00000000-0005-0000-0000-000008360000}"/>
    <cellStyle name="Neutral 58" xfId="13835" xr:uid="{00000000-0005-0000-0000-000009360000}"/>
    <cellStyle name="Neutral 59" xfId="13836" xr:uid="{00000000-0005-0000-0000-00000A360000}"/>
    <cellStyle name="Neutral 6" xfId="13837" xr:uid="{00000000-0005-0000-0000-00000B360000}"/>
    <cellStyle name="Neutral 6 2" xfId="13838" xr:uid="{00000000-0005-0000-0000-00000C360000}"/>
    <cellStyle name="Neutral 6 2 2" xfId="13839" xr:uid="{00000000-0005-0000-0000-00000D360000}"/>
    <cellStyle name="Neutral 6 3" xfId="13840" xr:uid="{00000000-0005-0000-0000-00000E360000}"/>
    <cellStyle name="Neutral 6 4" xfId="13841" xr:uid="{00000000-0005-0000-0000-00000F360000}"/>
    <cellStyle name="Neutral 6 5" xfId="13842" xr:uid="{00000000-0005-0000-0000-000010360000}"/>
    <cellStyle name="Neutral 6 6" xfId="13843" xr:uid="{00000000-0005-0000-0000-000011360000}"/>
    <cellStyle name="Neutral 6 7" xfId="13844" xr:uid="{00000000-0005-0000-0000-000012360000}"/>
    <cellStyle name="Neutral 60" xfId="13845" xr:uid="{00000000-0005-0000-0000-000013360000}"/>
    <cellStyle name="Neutral 61" xfId="13846" xr:uid="{00000000-0005-0000-0000-000014360000}"/>
    <cellStyle name="Neutral 62" xfId="13847" xr:uid="{00000000-0005-0000-0000-000015360000}"/>
    <cellStyle name="Neutral 63" xfId="13848" xr:uid="{00000000-0005-0000-0000-000016360000}"/>
    <cellStyle name="Neutral 7" xfId="13849" xr:uid="{00000000-0005-0000-0000-000017360000}"/>
    <cellStyle name="Neutral 7 2" xfId="13850" xr:uid="{00000000-0005-0000-0000-000018360000}"/>
    <cellStyle name="Neutral 7 2 2" xfId="13851" xr:uid="{00000000-0005-0000-0000-000019360000}"/>
    <cellStyle name="Neutral 7 3" xfId="13852" xr:uid="{00000000-0005-0000-0000-00001A360000}"/>
    <cellStyle name="Neutral 7 4" xfId="13853" xr:uid="{00000000-0005-0000-0000-00001B360000}"/>
    <cellStyle name="Neutral 7 5" xfId="13854" xr:uid="{00000000-0005-0000-0000-00001C360000}"/>
    <cellStyle name="Neutral 7 6" xfId="13855" xr:uid="{00000000-0005-0000-0000-00001D360000}"/>
    <cellStyle name="Neutral 7 7" xfId="13856" xr:uid="{00000000-0005-0000-0000-00001E360000}"/>
    <cellStyle name="Neutral 8" xfId="13857" xr:uid="{00000000-0005-0000-0000-00001F360000}"/>
    <cellStyle name="Neutral 8 2" xfId="13858" xr:uid="{00000000-0005-0000-0000-000020360000}"/>
    <cellStyle name="Neutral 8 2 2" xfId="13859" xr:uid="{00000000-0005-0000-0000-000021360000}"/>
    <cellStyle name="Neutral 8 3" xfId="13860" xr:uid="{00000000-0005-0000-0000-000022360000}"/>
    <cellStyle name="Neutral 8 4" xfId="13861" xr:uid="{00000000-0005-0000-0000-000023360000}"/>
    <cellStyle name="Neutral 8 5" xfId="13862" xr:uid="{00000000-0005-0000-0000-000024360000}"/>
    <cellStyle name="Neutral 8 6" xfId="13863" xr:uid="{00000000-0005-0000-0000-000025360000}"/>
    <cellStyle name="Neutral 8 7" xfId="13864" xr:uid="{00000000-0005-0000-0000-000026360000}"/>
    <cellStyle name="Neutral 9" xfId="13865" xr:uid="{00000000-0005-0000-0000-000027360000}"/>
    <cellStyle name="Neutral 9 2" xfId="13866" xr:uid="{00000000-0005-0000-0000-000028360000}"/>
    <cellStyle name="Neutral 9 2 2" xfId="13867" xr:uid="{00000000-0005-0000-0000-000029360000}"/>
    <cellStyle name="Neutral 9 3" xfId="13868" xr:uid="{00000000-0005-0000-0000-00002A360000}"/>
    <cellStyle name="Neutral 9 4" xfId="13869" xr:uid="{00000000-0005-0000-0000-00002B360000}"/>
    <cellStyle name="Neutral 9 5" xfId="13870" xr:uid="{00000000-0005-0000-0000-00002C360000}"/>
    <cellStyle name="Neutral 9 6" xfId="13871" xr:uid="{00000000-0005-0000-0000-00002D360000}"/>
    <cellStyle name="Neutral 9 7" xfId="13872" xr:uid="{00000000-0005-0000-0000-00002E360000}"/>
    <cellStyle name="Normal" xfId="0" builtinId="0"/>
    <cellStyle name="Normal  - Bold, Underline" xfId="13873" xr:uid="{00000000-0005-0000-0000-000030360000}"/>
    <cellStyle name="Normal  - Bold, Underline 2" xfId="13874" xr:uid="{00000000-0005-0000-0000-000031360000}"/>
    <cellStyle name="Normal  - Bold, Underline 2 2" xfId="13875" xr:uid="{00000000-0005-0000-0000-000032360000}"/>
    <cellStyle name="Normal  - Bold, Underline 3" xfId="13876" xr:uid="{00000000-0005-0000-0000-000033360000}"/>
    <cellStyle name="Normal  - Bold, Underline 4" xfId="13877" xr:uid="{00000000-0005-0000-0000-000034360000}"/>
    <cellStyle name="Normal  - Bold, Underline 5" xfId="13878" xr:uid="{00000000-0005-0000-0000-000035360000}"/>
    <cellStyle name="Normal  - Bold, Underline 6" xfId="13879" xr:uid="{00000000-0005-0000-0000-000036360000}"/>
    <cellStyle name="Normal  - Bold, Underline 7" xfId="13880" xr:uid="{00000000-0005-0000-0000-000037360000}"/>
    <cellStyle name="Normal  - Bold, Underline 8" xfId="13881" xr:uid="{00000000-0005-0000-0000-000038360000}"/>
    <cellStyle name="Normal  - Bold, Underline 9" xfId="13882" xr:uid="{00000000-0005-0000-0000-000039360000}"/>
    <cellStyle name="Normal - Bold" xfId="13883" xr:uid="{00000000-0005-0000-0000-00003A360000}"/>
    <cellStyle name="Normal - Bold 2" xfId="13884" xr:uid="{00000000-0005-0000-0000-00003B360000}"/>
    <cellStyle name="Normal - Bold 2 2" xfId="13885" xr:uid="{00000000-0005-0000-0000-00003C360000}"/>
    <cellStyle name="Normal - Bold 3" xfId="13886" xr:uid="{00000000-0005-0000-0000-00003D360000}"/>
    <cellStyle name="Normal - Bold 4" xfId="13887" xr:uid="{00000000-0005-0000-0000-00003E360000}"/>
    <cellStyle name="Normal - Bold 5" xfId="13888" xr:uid="{00000000-0005-0000-0000-00003F360000}"/>
    <cellStyle name="Normal - Bold 6" xfId="13889" xr:uid="{00000000-0005-0000-0000-000040360000}"/>
    <cellStyle name="Normal - Bold 7" xfId="13890" xr:uid="{00000000-0005-0000-0000-000041360000}"/>
    <cellStyle name="Normal - Bold 8" xfId="13891" xr:uid="{00000000-0005-0000-0000-000042360000}"/>
    <cellStyle name="Normal - Bold 9" xfId="13892" xr:uid="{00000000-0005-0000-0000-000043360000}"/>
    <cellStyle name="Normal - Style1" xfId="13893" xr:uid="{00000000-0005-0000-0000-000044360000}"/>
    <cellStyle name="Normal - Style1 10" xfId="13894" xr:uid="{00000000-0005-0000-0000-000045360000}"/>
    <cellStyle name="Normal - Style1 10 2" xfId="13895" xr:uid="{00000000-0005-0000-0000-000046360000}"/>
    <cellStyle name="Normal - Style1 10 2 2" xfId="13896" xr:uid="{00000000-0005-0000-0000-000047360000}"/>
    <cellStyle name="Normal - Style1 10 3" xfId="13897" xr:uid="{00000000-0005-0000-0000-000048360000}"/>
    <cellStyle name="Normal - Style1 10 4" xfId="13898" xr:uid="{00000000-0005-0000-0000-000049360000}"/>
    <cellStyle name="Normal - Style1 10 5" xfId="13899" xr:uid="{00000000-0005-0000-0000-00004A360000}"/>
    <cellStyle name="Normal - Style1 10 6" xfId="13900" xr:uid="{00000000-0005-0000-0000-00004B360000}"/>
    <cellStyle name="Normal - Style1 10 7" xfId="13901" xr:uid="{00000000-0005-0000-0000-00004C360000}"/>
    <cellStyle name="Normal - Style1 11" xfId="13902" xr:uid="{00000000-0005-0000-0000-00004D360000}"/>
    <cellStyle name="Normal - Style1 11 2" xfId="13903" xr:uid="{00000000-0005-0000-0000-00004E360000}"/>
    <cellStyle name="Normal - Style1 11 2 2" xfId="13904" xr:uid="{00000000-0005-0000-0000-00004F360000}"/>
    <cellStyle name="Normal - Style1 11 3" xfId="13905" xr:uid="{00000000-0005-0000-0000-000050360000}"/>
    <cellStyle name="Normal - Style1 11 4" xfId="13906" xr:uid="{00000000-0005-0000-0000-000051360000}"/>
    <cellStyle name="Normal - Style1 11 5" xfId="13907" xr:uid="{00000000-0005-0000-0000-000052360000}"/>
    <cellStyle name="Normal - Style1 11 6" xfId="13908" xr:uid="{00000000-0005-0000-0000-000053360000}"/>
    <cellStyle name="Normal - Style1 11 7" xfId="13909" xr:uid="{00000000-0005-0000-0000-000054360000}"/>
    <cellStyle name="Normal - Style1 11 8" xfId="13910" xr:uid="{00000000-0005-0000-0000-000055360000}"/>
    <cellStyle name="Normal - Style1 11 9" xfId="13911" xr:uid="{00000000-0005-0000-0000-000056360000}"/>
    <cellStyle name="Normal - Style1 12" xfId="13912" xr:uid="{00000000-0005-0000-0000-000057360000}"/>
    <cellStyle name="Normal - Style1 12 2" xfId="13913" xr:uid="{00000000-0005-0000-0000-000058360000}"/>
    <cellStyle name="Normal - Style1 12 3" xfId="13914" xr:uid="{00000000-0005-0000-0000-000059360000}"/>
    <cellStyle name="Normal - Style1 12 4" xfId="13915" xr:uid="{00000000-0005-0000-0000-00005A360000}"/>
    <cellStyle name="Normal - Style1 13" xfId="13916" xr:uid="{00000000-0005-0000-0000-00005B360000}"/>
    <cellStyle name="Normal - Style1 13 2" xfId="13917" xr:uid="{00000000-0005-0000-0000-00005C360000}"/>
    <cellStyle name="Normal - Style1 13 3" xfId="13918" xr:uid="{00000000-0005-0000-0000-00005D360000}"/>
    <cellStyle name="Normal - Style1 13 4" xfId="13919" xr:uid="{00000000-0005-0000-0000-00005E360000}"/>
    <cellStyle name="Normal - Style1 14" xfId="13920" xr:uid="{00000000-0005-0000-0000-00005F360000}"/>
    <cellStyle name="Normal - Style1 14 2" xfId="13921" xr:uid="{00000000-0005-0000-0000-000060360000}"/>
    <cellStyle name="Normal - Style1 15" xfId="13922" xr:uid="{00000000-0005-0000-0000-000061360000}"/>
    <cellStyle name="Normal - Style1 15 2" xfId="13923" xr:uid="{00000000-0005-0000-0000-000062360000}"/>
    <cellStyle name="Normal - Style1 15 3" xfId="13924" xr:uid="{00000000-0005-0000-0000-000063360000}"/>
    <cellStyle name="Normal - Style1 16" xfId="13925" xr:uid="{00000000-0005-0000-0000-000064360000}"/>
    <cellStyle name="Normal - Style1 16 2" xfId="13926" xr:uid="{00000000-0005-0000-0000-000065360000}"/>
    <cellStyle name="Normal - Style1 16 3" xfId="13927" xr:uid="{00000000-0005-0000-0000-000066360000}"/>
    <cellStyle name="Normal - Style1 17" xfId="13928" xr:uid="{00000000-0005-0000-0000-000067360000}"/>
    <cellStyle name="Normal - Style1 18" xfId="13929" xr:uid="{00000000-0005-0000-0000-000068360000}"/>
    <cellStyle name="Normal - Style1 19" xfId="13930" xr:uid="{00000000-0005-0000-0000-000069360000}"/>
    <cellStyle name="Normal - Style1 2" xfId="13931" xr:uid="{00000000-0005-0000-0000-00006A360000}"/>
    <cellStyle name="Normal - Style1 2 10" xfId="13932" xr:uid="{00000000-0005-0000-0000-00006B360000}"/>
    <cellStyle name="Normal - Style1 2 11" xfId="13933" xr:uid="{00000000-0005-0000-0000-00006C360000}"/>
    <cellStyle name="Normal - Style1 2 12" xfId="13934" xr:uid="{00000000-0005-0000-0000-00006D360000}"/>
    <cellStyle name="Normal - Style1 2 13" xfId="13935" xr:uid="{00000000-0005-0000-0000-00006E360000}"/>
    <cellStyle name="Normal - Style1 2 14" xfId="13936" xr:uid="{00000000-0005-0000-0000-00006F360000}"/>
    <cellStyle name="Normal - Style1 2 15" xfId="13937" xr:uid="{00000000-0005-0000-0000-000070360000}"/>
    <cellStyle name="Normal - Style1 2 16" xfId="13938" xr:uid="{00000000-0005-0000-0000-000071360000}"/>
    <cellStyle name="Normal - Style1 2 17" xfId="13939" xr:uid="{00000000-0005-0000-0000-000072360000}"/>
    <cellStyle name="Normal - Style1 2 18" xfId="13940" xr:uid="{00000000-0005-0000-0000-000073360000}"/>
    <cellStyle name="Normal - Style1 2 19" xfId="13941" xr:uid="{00000000-0005-0000-0000-000074360000}"/>
    <cellStyle name="Normal - Style1 2 2" xfId="13942" xr:uid="{00000000-0005-0000-0000-000075360000}"/>
    <cellStyle name="Normal - Style1 2 2 2" xfId="13943" xr:uid="{00000000-0005-0000-0000-000076360000}"/>
    <cellStyle name="Normal - Style1 2 2 3" xfId="13944" xr:uid="{00000000-0005-0000-0000-000077360000}"/>
    <cellStyle name="Normal - Style1 2 20" xfId="13945" xr:uid="{00000000-0005-0000-0000-000078360000}"/>
    <cellStyle name="Normal - Style1 2 21" xfId="13946" xr:uid="{00000000-0005-0000-0000-000079360000}"/>
    <cellStyle name="Normal - Style1 2 22" xfId="13947" xr:uid="{00000000-0005-0000-0000-00007A360000}"/>
    <cellStyle name="Normal - Style1 2 23" xfId="13948" xr:uid="{00000000-0005-0000-0000-00007B360000}"/>
    <cellStyle name="Normal - Style1 2 24" xfId="13949" xr:uid="{00000000-0005-0000-0000-00007C360000}"/>
    <cellStyle name="Normal - Style1 2 25" xfId="13950" xr:uid="{00000000-0005-0000-0000-00007D360000}"/>
    <cellStyle name="Normal - Style1 2 26" xfId="13951" xr:uid="{00000000-0005-0000-0000-00007E360000}"/>
    <cellStyle name="Normal - Style1 2 27" xfId="13952" xr:uid="{00000000-0005-0000-0000-00007F360000}"/>
    <cellStyle name="Normal - Style1 2 28" xfId="13953" xr:uid="{00000000-0005-0000-0000-000080360000}"/>
    <cellStyle name="Normal - Style1 2 29" xfId="13954" xr:uid="{00000000-0005-0000-0000-000081360000}"/>
    <cellStyle name="Normal - Style1 2 3" xfId="13955" xr:uid="{00000000-0005-0000-0000-000082360000}"/>
    <cellStyle name="Normal - Style1 2 3 2" xfId="13956" xr:uid="{00000000-0005-0000-0000-000083360000}"/>
    <cellStyle name="Normal - Style1 2 3 3" xfId="13957" xr:uid="{00000000-0005-0000-0000-000084360000}"/>
    <cellStyle name="Normal - Style1 2 30" xfId="13958" xr:uid="{00000000-0005-0000-0000-000085360000}"/>
    <cellStyle name="Normal - Style1 2 4" xfId="13959" xr:uid="{00000000-0005-0000-0000-000086360000}"/>
    <cellStyle name="Normal - Style1 2 4 2" xfId="13960" xr:uid="{00000000-0005-0000-0000-000087360000}"/>
    <cellStyle name="Normal - Style1 2 4 3" xfId="13961" xr:uid="{00000000-0005-0000-0000-000088360000}"/>
    <cellStyle name="Normal - Style1 2 5" xfId="13962" xr:uid="{00000000-0005-0000-0000-000089360000}"/>
    <cellStyle name="Normal - Style1 2 5 2" xfId="13963" xr:uid="{00000000-0005-0000-0000-00008A360000}"/>
    <cellStyle name="Normal - Style1 2 6" xfId="13964" xr:uid="{00000000-0005-0000-0000-00008B360000}"/>
    <cellStyle name="Normal - Style1 2 6 2" xfId="13965" xr:uid="{00000000-0005-0000-0000-00008C360000}"/>
    <cellStyle name="Normal - Style1 2 6 3" xfId="13966" xr:uid="{00000000-0005-0000-0000-00008D360000}"/>
    <cellStyle name="Normal - Style1 2 7" xfId="13967" xr:uid="{00000000-0005-0000-0000-00008E360000}"/>
    <cellStyle name="Normal - Style1 2 7 2" xfId="13968" xr:uid="{00000000-0005-0000-0000-00008F360000}"/>
    <cellStyle name="Normal - Style1 2 7 3" xfId="13969" xr:uid="{00000000-0005-0000-0000-000090360000}"/>
    <cellStyle name="Normal - Style1 2 8" xfId="13970" xr:uid="{00000000-0005-0000-0000-000091360000}"/>
    <cellStyle name="Normal - Style1 2 9" xfId="13971" xr:uid="{00000000-0005-0000-0000-000092360000}"/>
    <cellStyle name="Normal - Style1 20" xfId="13972" xr:uid="{00000000-0005-0000-0000-000093360000}"/>
    <cellStyle name="Normal - Style1 21" xfId="13973" xr:uid="{00000000-0005-0000-0000-000094360000}"/>
    <cellStyle name="Normal - Style1 22" xfId="13974" xr:uid="{00000000-0005-0000-0000-000095360000}"/>
    <cellStyle name="Normal - Style1 23" xfId="13975" xr:uid="{00000000-0005-0000-0000-000096360000}"/>
    <cellStyle name="Normal - Style1 24" xfId="13976" xr:uid="{00000000-0005-0000-0000-000097360000}"/>
    <cellStyle name="Normal - Style1 25" xfId="13977" xr:uid="{00000000-0005-0000-0000-000098360000}"/>
    <cellStyle name="Normal - Style1 26" xfId="13978" xr:uid="{00000000-0005-0000-0000-000099360000}"/>
    <cellStyle name="Normal - Style1 27" xfId="13979" xr:uid="{00000000-0005-0000-0000-00009A360000}"/>
    <cellStyle name="Normal - Style1 28" xfId="13980" xr:uid="{00000000-0005-0000-0000-00009B360000}"/>
    <cellStyle name="Normal - Style1 29" xfId="13981" xr:uid="{00000000-0005-0000-0000-00009C360000}"/>
    <cellStyle name="Normal - Style1 3" xfId="13982" xr:uid="{00000000-0005-0000-0000-00009D360000}"/>
    <cellStyle name="Normal - Style1 3 10" xfId="13983" xr:uid="{00000000-0005-0000-0000-00009E360000}"/>
    <cellStyle name="Normal - Style1 3 11" xfId="13984" xr:uid="{00000000-0005-0000-0000-00009F360000}"/>
    <cellStyle name="Normal - Style1 3 12" xfId="13985" xr:uid="{00000000-0005-0000-0000-0000A0360000}"/>
    <cellStyle name="Normal - Style1 3 13" xfId="13986" xr:uid="{00000000-0005-0000-0000-0000A1360000}"/>
    <cellStyle name="Normal - Style1 3 14" xfId="13987" xr:uid="{00000000-0005-0000-0000-0000A2360000}"/>
    <cellStyle name="Normal - Style1 3 15" xfId="13988" xr:uid="{00000000-0005-0000-0000-0000A3360000}"/>
    <cellStyle name="Normal - Style1 3 16" xfId="13989" xr:uid="{00000000-0005-0000-0000-0000A4360000}"/>
    <cellStyle name="Normal - Style1 3 17" xfId="13990" xr:uid="{00000000-0005-0000-0000-0000A5360000}"/>
    <cellStyle name="Normal - Style1 3 18" xfId="13991" xr:uid="{00000000-0005-0000-0000-0000A6360000}"/>
    <cellStyle name="Normal - Style1 3 19" xfId="13992" xr:uid="{00000000-0005-0000-0000-0000A7360000}"/>
    <cellStyle name="Normal - Style1 3 2" xfId="13993" xr:uid="{00000000-0005-0000-0000-0000A8360000}"/>
    <cellStyle name="Normal - Style1 3 2 2" xfId="13994" xr:uid="{00000000-0005-0000-0000-0000A9360000}"/>
    <cellStyle name="Normal - Style1 3 2 3" xfId="13995" xr:uid="{00000000-0005-0000-0000-0000AA360000}"/>
    <cellStyle name="Normal - Style1 3 20" xfId="13996" xr:uid="{00000000-0005-0000-0000-0000AB360000}"/>
    <cellStyle name="Normal - Style1 3 21" xfId="13997" xr:uid="{00000000-0005-0000-0000-0000AC360000}"/>
    <cellStyle name="Normal - Style1 3 22" xfId="13998" xr:uid="{00000000-0005-0000-0000-0000AD360000}"/>
    <cellStyle name="Normal - Style1 3 23" xfId="13999" xr:uid="{00000000-0005-0000-0000-0000AE360000}"/>
    <cellStyle name="Normal - Style1 3 24" xfId="14000" xr:uid="{00000000-0005-0000-0000-0000AF360000}"/>
    <cellStyle name="Normal - Style1 3 25" xfId="14001" xr:uid="{00000000-0005-0000-0000-0000B0360000}"/>
    <cellStyle name="Normal - Style1 3 26" xfId="14002" xr:uid="{00000000-0005-0000-0000-0000B1360000}"/>
    <cellStyle name="Normal - Style1 3 27" xfId="14003" xr:uid="{00000000-0005-0000-0000-0000B2360000}"/>
    <cellStyle name="Normal - Style1 3 28" xfId="14004" xr:uid="{00000000-0005-0000-0000-0000B3360000}"/>
    <cellStyle name="Normal - Style1 3 29" xfId="14005" xr:uid="{00000000-0005-0000-0000-0000B4360000}"/>
    <cellStyle name="Normal - Style1 3 3" xfId="14006" xr:uid="{00000000-0005-0000-0000-0000B5360000}"/>
    <cellStyle name="Normal - Style1 3 3 2" xfId="14007" xr:uid="{00000000-0005-0000-0000-0000B6360000}"/>
    <cellStyle name="Normal - Style1 3 3 3" xfId="14008" xr:uid="{00000000-0005-0000-0000-0000B7360000}"/>
    <cellStyle name="Normal - Style1 3 30" xfId="14009" xr:uid="{00000000-0005-0000-0000-0000B8360000}"/>
    <cellStyle name="Normal - Style1 3 4" xfId="14010" xr:uid="{00000000-0005-0000-0000-0000B9360000}"/>
    <cellStyle name="Normal - Style1 3 4 2" xfId="14011" xr:uid="{00000000-0005-0000-0000-0000BA360000}"/>
    <cellStyle name="Normal - Style1 3 4 3" xfId="14012" xr:uid="{00000000-0005-0000-0000-0000BB360000}"/>
    <cellStyle name="Normal - Style1 3 5" xfId="14013" xr:uid="{00000000-0005-0000-0000-0000BC360000}"/>
    <cellStyle name="Normal - Style1 3 5 2" xfId="14014" xr:uid="{00000000-0005-0000-0000-0000BD360000}"/>
    <cellStyle name="Normal - Style1 3 6" xfId="14015" xr:uid="{00000000-0005-0000-0000-0000BE360000}"/>
    <cellStyle name="Normal - Style1 3 6 2" xfId="14016" xr:uid="{00000000-0005-0000-0000-0000BF360000}"/>
    <cellStyle name="Normal - Style1 3 6 3" xfId="14017" xr:uid="{00000000-0005-0000-0000-0000C0360000}"/>
    <cellStyle name="Normal - Style1 3 7" xfId="14018" xr:uid="{00000000-0005-0000-0000-0000C1360000}"/>
    <cellStyle name="Normal - Style1 3 7 2" xfId="14019" xr:uid="{00000000-0005-0000-0000-0000C2360000}"/>
    <cellStyle name="Normal - Style1 3 7 3" xfId="14020" xr:uid="{00000000-0005-0000-0000-0000C3360000}"/>
    <cellStyle name="Normal - Style1 3 8" xfId="14021" xr:uid="{00000000-0005-0000-0000-0000C4360000}"/>
    <cellStyle name="Normal - Style1 3 9" xfId="14022" xr:uid="{00000000-0005-0000-0000-0000C5360000}"/>
    <cellStyle name="Normal - Style1 30" xfId="14023" xr:uid="{00000000-0005-0000-0000-0000C6360000}"/>
    <cellStyle name="Normal - Style1 31" xfId="14024" xr:uid="{00000000-0005-0000-0000-0000C7360000}"/>
    <cellStyle name="Normal - Style1 32" xfId="14025" xr:uid="{00000000-0005-0000-0000-0000C8360000}"/>
    <cellStyle name="Normal - Style1 33" xfId="14026" xr:uid="{00000000-0005-0000-0000-0000C9360000}"/>
    <cellStyle name="Normal - Style1 34" xfId="14027" xr:uid="{00000000-0005-0000-0000-0000CA360000}"/>
    <cellStyle name="Normal - Style1 35" xfId="14028" xr:uid="{00000000-0005-0000-0000-0000CB360000}"/>
    <cellStyle name="Normal - Style1 36" xfId="14029" xr:uid="{00000000-0005-0000-0000-0000CC360000}"/>
    <cellStyle name="Normal - Style1 37" xfId="14030" xr:uid="{00000000-0005-0000-0000-0000CD360000}"/>
    <cellStyle name="Normal - Style1 38" xfId="14031" xr:uid="{00000000-0005-0000-0000-0000CE360000}"/>
    <cellStyle name="Normal - Style1 39" xfId="14032" xr:uid="{00000000-0005-0000-0000-0000CF360000}"/>
    <cellStyle name="Normal - Style1 4" xfId="14033" xr:uid="{00000000-0005-0000-0000-0000D0360000}"/>
    <cellStyle name="Normal - Style1 4 10" xfId="14034" xr:uid="{00000000-0005-0000-0000-0000D1360000}"/>
    <cellStyle name="Normal - Style1 4 11" xfId="14035" xr:uid="{00000000-0005-0000-0000-0000D2360000}"/>
    <cellStyle name="Normal - Style1 4 12" xfId="14036" xr:uid="{00000000-0005-0000-0000-0000D3360000}"/>
    <cellStyle name="Normal - Style1 4 13" xfId="14037" xr:uid="{00000000-0005-0000-0000-0000D4360000}"/>
    <cellStyle name="Normal - Style1 4 14" xfId="14038" xr:uid="{00000000-0005-0000-0000-0000D5360000}"/>
    <cellStyle name="Normal - Style1 4 15" xfId="14039" xr:uid="{00000000-0005-0000-0000-0000D6360000}"/>
    <cellStyle name="Normal - Style1 4 16" xfId="14040" xr:uid="{00000000-0005-0000-0000-0000D7360000}"/>
    <cellStyle name="Normal - Style1 4 17" xfId="14041" xr:uid="{00000000-0005-0000-0000-0000D8360000}"/>
    <cellStyle name="Normal - Style1 4 18" xfId="14042" xr:uid="{00000000-0005-0000-0000-0000D9360000}"/>
    <cellStyle name="Normal - Style1 4 19" xfId="14043" xr:uid="{00000000-0005-0000-0000-0000DA360000}"/>
    <cellStyle name="Normal - Style1 4 2" xfId="14044" xr:uid="{00000000-0005-0000-0000-0000DB360000}"/>
    <cellStyle name="Normal - Style1 4 2 2" xfId="14045" xr:uid="{00000000-0005-0000-0000-0000DC360000}"/>
    <cellStyle name="Normal - Style1 4 20" xfId="14046" xr:uid="{00000000-0005-0000-0000-0000DD360000}"/>
    <cellStyle name="Normal - Style1 4 21" xfId="14047" xr:uid="{00000000-0005-0000-0000-0000DE360000}"/>
    <cellStyle name="Normal - Style1 4 22" xfId="14048" xr:uid="{00000000-0005-0000-0000-0000DF360000}"/>
    <cellStyle name="Normal - Style1 4 23" xfId="14049" xr:uid="{00000000-0005-0000-0000-0000E0360000}"/>
    <cellStyle name="Normal - Style1 4 24" xfId="14050" xr:uid="{00000000-0005-0000-0000-0000E1360000}"/>
    <cellStyle name="Normal - Style1 4 25" xfId="14051" xr:uid="{00000000-0005-0000-0000-0000E2360000}"/>
    <cellStyle name="Normal - Style1 4 26" xfId="14052" xr:uid="{00000000-0005-0000-0000-0000E3360000}"/>
    <cellStyle name="Normal - Style1 4 27" xfId="14053" xr:uid="{00000000-0005-0000-0000-0000E4360000}"/>
    <cellStyle name="Normal - Style1 4 28" xfId="14054" xr:uid="{00000000-0005-0000-0000-0000E5360000}"/>
    <cellStyle name="Normal - Style1 4 3" xfId="14055" xr:uid="{00000000-0005-0000-0000-0000E6360000}"/>
    <cellStyle name="Normal - Style1 4 4" xfId="14056" xr:uid="{00000000-0005-0000-0000-0000E7360000}"/>
    <cellStyle name="Normal - Style1 4 5" xfId="14057" xr:uid="{00000000-0005-0000-0000-0000E8360000}"/>
    <cellStyle name="Normal - Style1 4 6" xfId="14058" xr:uid="{00000000-0005-0000-0000-0000E9360000}"/>
    <cellStyle name="Normal - Style1 4 7" xfId="14059" xr:uid="{00000000-0005-0000-0000-0000EA360000}"/>
    <cellStyle name="Normal - Style1 4 8" xfId="14060" xr:uid="{00000000-0005-0000-0000-0000EB360000}"/>
    <cellStyle name="Normal - Style1 4 9" xfId="14061" xr:uid="{00000000-0005-0000-0000-0000EC360000}"/>
    <cellStyle name="Normal - Style1 40" xfId="14062" xr:uid="{00000000-0005-0000-0000-0000ED360000}"/>
    <cellStyle name="Normal - Style1 41" xfId="14063" xr:uid="{00000000-0005-0000-0000-0000EE360000}"/>
    <cellStyle name="Normal - Style1 5" xfId="14064" xr:uid="{00000000-0005-0000-0000-0000EF360000}"/>
    <cellStyle name="Normal - Style1 5 2" xfId="14065" xr:uid="{00000000-0005-0000-0000-0000F0360000}"/>
    <cellStyle name="Normal - Style1 5 2 2" xfId="14066" xr:uid="{00000000-0005-0000-0000-0000F1360000}"/>
    <cellStyle name="Normal - Style1 5 3" xfId="14067" xr:uid="{00000000-0005-0000-0000-0000F2360000}"/>
    <cellStyle name="Normal - Style1 5 4" xfId="14068" xr:uid="{00000000-0005-0000-0000-0000F3360000}"/>
    <cellStyle name="Normal - Style1 5 5" xfId="14069" xr:uid="{00000000-0005-0000-0000-0000F4360000}"/>
    <cellStyle name="Normal - Style1 5 6" xfId="14070" xr:uid="{00000000-0005-0000-0000-0000F5360000}"/>
    <cellStyle name="Normal - Style1 5 7" xfId="14071" xr:uid="{00000000-0005-0000-0000-0000F6360000}"/>
    <cellStyle name="Normal - Style1 6" xfId="14072" xr:uid="{00000000-0005-0000-0000-0000F7360000}"/>
    <cellStyle name="Normal - Style1 6 2" xfId="14073" xr:uid="{00000000-0005-0000-0000-0000F8360000}"/>
    <cellStyle name="Normal - Style1 6 2 2" xfId="14074" xr:uid="{00000000-0005-0000-0000-0000F9360000}"/>
    <cellStyle name="Normal - Style1 6 3" xfId="14075" xr:uid="{00000000-0005-0000-0000-0000FA360000}"/>
    <cellStyle name="Normal - Style1 6 4" xfId="14076" xr:uid="{00000000-0005-0000-0000-0000FB360000}"/>
    <cellStyle name="Normal - Style1 6 5" xfId="14077" xr:uid="{00000000-0005-0000-0000-0000FC360000}"/>
    <cellStyle name="Normal - Style1 6 6" xfId="14078" xr:uid="{00000000-0005-0000-0000-0000FD360000}"/>
    <cellStyle name="Normal - Style1 6 7" xfId="14079" xr:uid="{00000000-0005-0000-0000-0000FE360000}"/>
    <cellStyle name="Normal - Style1 6 8" xfId="14080" xr:uid="{00000000-0005-0000-0000-0000FF360000}"/>
    <cellStyle name="Normal - Style1 6 9" xfId="14081" xr:uid="{00000000-0005-0000-0000-000000370000}"/>
    <cellStyle name="Normal - Style1 7" xfId="14082" xr:uid="{00000000-0005-0000-0000-000001370000}"/>
    <cellStyle name="Normal - Style1 7 2" xfId="14083" xr:uid="{00000000-0005-0000-0000-000002370000}"/>
    <cellStyle name="Normal - Style1 7 2 2" xfId="14084" xr:uid="{00000000-0005-0000-0000-000003370000}"/>
    <cellStyle name="Normal - Style1 7 3" xfId="14085" xr:uid="{00000000-0005-0000-0000-000004370000}"/>
    <cellStyle name="Normal - Style1 7 4" xfId="14086" xr:uid="{00000000-0005-0000-0000-000005370000}"/>
    <cellStyle name="Normal - Style1 7 5" xfId="14087" xr:uid="{00000000-0005-0000-0000-000006370000}"/>
    <cellStyle name="Normal - Style1 7 6" xfId="14088" xr:uid="{00000000-0005-0000-0000-000007370000}"/>
    <cellStyle name="Normal - Style1 7 7" xfId="14089" xr:uid="{00000000-0005-0000-0000-000008370000}"/>
    <cellStyle name="Normal - Style1 7 8" xfId="14090" xr:uid="{00000000-0005-0000-0000-000009370000}"/>
    <cellStyle name="Normal - Style1 7 9" xfId="14091" xr:uid="{00000000-0005-0000-0000-00000A370000}"/>
    <cellStyle name="Normal - Style1 8" xfId="14092" xr:uid="{00000000-0005-0000-0000-00000B370000}"/>
    <cellStyle name="Normal - Style1 8 2" xfId="14093" xr:uid="{00000000-0005-0000-0000-00000C370000}"/>
    <cellStyle name="Normal - Style1 8 2 2" xfId="14094" xr:uid="{00000000-0005-0000-0000-00000D370000}"/>
    <cellStyle name="Normal - Style1 8 3" xfId="14095" xr:uid="{00000000-0005-0000-0000-00000E370000}"/>
    <cellStyle name="Normal - Style1 8 4" xfId="14096" xr:uid="{00000000-0005-0000-0000-00000F370000}"/>
    <cellStyle name="Normal - Style1 8 5" xfId="14097" xr:uid="{00000000-0005-0000-0000-000010370000}"/>
    <cellStyle name="Normal - Style1 8 6" xfId="14098" xr:uid="{00000000-0005-0000-0000-000011370000}"/>
    <cellStyle name="Normal - Style1 8 7" xfId="14099" xr:uid="{00000000-0005-0000-0000-000012370000}"/>
    <cellStyle name="Normal - Style1 8 8" xfId="14100" xr:uid="{00000000-0005-0000-0000-000013370000}"/>
    <cellStyle name="Normal - Style1 8 9" xfId="14101" xr:uid="{00000000-0005-0000-0000-000014370000}"/>
    <cellStyle name="Normal - Style1 9" xfId="14102" xr:uid="{00000000-0005-0000-0000-000015370000}"/>
    <cellStyle name="Normal - Style1 9 2" xfId="14103" xr:uid="{00000000-0005-0000-0000-000016370000}"/>
    <cellStyle name="Normal - Style1 9 2 2" xfId="14104" xr:uid="{00000000-0005-0000-0000-000017370000}"/>
    <cellStyle name="Normal - Style1 9 3" xfId="14105" xr:uid="{00000000-0005-0000-0000-000018370000}"/>
    <cellStyle name="Normal - Style1 9 4" xfId="14106" xr:uid="{00000000-0005-0000-0000-000019370000}"/>
    <cellStyle name="Normal - Style1 9 5" xfId="14107" xr:uid="{00000000-0005-0000-0000-00001A370000}"/>
    <cellStyle name="Normal - Style1 9 6" xfId="14108" xr:uid="{00000000-0005-0000-0000-00001B370000}"/>
    <cellStyle name="Normal - Style1 9 7" xfId="14109" xr:uid="{00000000-0005-0000-0000-00001C370000}"/>
    <cellStyle name="Normal 10" xfId="14110" xr:uid="{00000000-0005-0000-0000-00001D370000}"/>
    <cellStyle name="Normal 10 2" xfId="14111" xr:uid="{00000000-0005-0000-0000-00001E370000}"/>
    <cellStyle name="Normal 10 2 2" xfId="14112" xr:uid="{00000000-0005-0000-0000-00001F370000}"/>
    <cellStyle name="Normal 11" xfId="14113" xr:uid="{00000000-0005-0000-0000-000020370000}"/>
    <cellStyle name="Normal 11 2" xfId="14114" xr:uid="{00000000-0005-0000-0000-000021370000}"/>
    <cellStyle name="Normal 12" xfId="14115" xr:uid="{00000000-0005-0000-0000-000022370000}"/>
    <cellStyle name="Normal 12 2" xfId="14116" xr:uid="{00000000-0005-0000-0000-000023370000}"/>
    <cellStyle name="Normal 13" xfId="14117" xr:uid="{00000000-0005-0000-0000-000024370000}"/>
    <cellStyle name="Normal 13 2" xfId="14118" xr:uid="{00000000-0005-0000-0000-000025370000}"/>
    <cellStyle name="Normal 14" xfId="14119" xr:uid="{00000000-0005-0000-0000-000026370000}"/>
    <cellStyle name="Normal 14 2" xfId="14120" xr:uid="{00000000-0005-0000-0000-000027370000}"/>
    <cellStyle name="Normal 15" xfId="14121" xr:uid="{00000000-0005-0000-0000-000028370000}"/>
    <cellStyle name="Normal 15 2" xfId="14122" xr:uid="{00000000-0005-0000-0000-000029370000}"/>
    <cellStyle name="Normal 16" xfId="14123" xr:uid="{00000000-0005-0000-0000-00002A370000}"/>
    <cellStyle name="Normal 16 2" xfId="14124" xr:uid="{00000000-0005-0000-0000-00002B370000}"/>
    <cellStyle name="Normal 16 3" xfId="14125" xr:uid="{00000000-0005-0000-0000-00002C370000}"/>
    <cellStyle name="Normal 17" xfId="14126" xr:uid="{00000000-0005-0000-0000-00002D370000}"/>
    <cellStyle name="Normal 17 2" xfId="14127" xr:uid="{00000000-0005-0000-0000-00002E370000}"/>
    <cellStyle name="Normal 17 3" xfId="14128" xr:uid="{00000000-0005-0000-0000-00002F370000}"/>
    <cellStyle name="Normal 17 4" xfId="14129" xr:uid="{00000000-0005-0000-0000-000030370000}"/>
    <cellStyle name="Normal 17 5" xfId="14130" xr:uid="{00000000-0005-0000-0000-000031370000}"/>
    <cellStyle name="Normal 17 6" xfId="14131" xr:uid="{00000000-0005-0000-0000-000032370000}"/>
    <cellStyle name="Normal 18" xfId="14132" xr:uid="{00000000-0005-0000-0000-000033370000}"/>
    <cellStyle name="Normal 19" xfId="14133" xr:uid="{00000000-0005-0000-0000-000034370000}"/>
    <cellStyle name="Normal 2" xfId="14134" xr:uid="{00000000-0005-0000-0000-000035370000}"/>
    <cellStyle name="Normal 2 10" xfId="3" xr:uid="{00000000-0005-0000-0000-000036370000}"/>
    <cellStyle name="Normal 2 10 2" xfId="14135" xr:uid="{00000000-0005-0000-0000-000037370000}"/>
    <cellStyle name="Normal 2 10 2 2" xfId="14136" xr:uid="{00000000-0005-0000-0000-000038370000}"/>
    <cellStyle name="Normal 2 10 2 3" xfId="14137" xr:uid="{00000000-0005-0000-0000-000039370000}"/>
    <cellStyle name="Normal 2 10 2 4" xfId="14138" xr:uid="{00000000-0005-0000-0000-00003A370000}"/>
    <cellStyle name="Normal 2 10 3" xfId="14139" xr:uid="{00000000-0005-0000-0000-00003B370000}"/>
    <cellStyle name="Normal 2 11" xfId="14140" xr:uid="{00000000-0005-0000-0000-00003C370000}"/>
    <cellStyle name="Normal 2 11 2" xfId="14141" xr:uid="{00000000-0005-0000-0000-00003D370000}"/>
    <cellStyle name="Normal 2 11 3" xfId="14142" xr:uid="{00000000-0005-0000-0000-00003E370000}"/>
    <cellStyle name="Normal 2 12" xfId="14143" xr:uid="{00000000-0005-0000-0000-00003F370000}"/>
    <cellStyle name="Normal 2 12 2" xfId="14144" xr:uid="{00000000-0005-0000-0000-000040370000}"/>
    <cellStyle name="Normal 2 12 3" xfId="14145" xr:uid="{00000000-0005-0000-0000-000041370000}"/>
    <cellStyle name="Normal 2 13" xfId="14146" xr:uid="{00000000-0005-0000-0000-000042370000}"/>
    <cellStyle name="Normal 2 13 2" xfId="14147" xr:uid="{00000000-0005-0000-0000-000043370000}"/>
    <cellStyle name="Normal 2 14" xfId="14148" xr:uid="{00000000-0005-0000-0000-000044370000}"/>
    <cellStyle name="Normal 2 14 2" xfId="14149" xr:uid="{00000000-0005-0000-0000-000045370000}"/>
    <cellStyle name="Normal 2 15" xfId="14150" xr:uid="{00000000-0005-0000-0000-000046370000}"/>
    <cellStyle name="Normal 2 15 2" xfId="14151" xr:uid="{00000000-0005-0000-0000-000047370000}"/>
    <cellStyle name="Normal 2 16" xfId="14152" xr:uid="{00000000-0005-0000-0000-000048370000}"/>
    <cellStyle name="Normal 2 16 2" xfId="14153" xr:uid="{00000000-0005-0000-0000-000049370000}"/>
    <cellStyle name="Normal 2 17" xfId="14154" xr:uid="{00000000-0005-0000-0000-00004A370000}"/>
    <cellStyle name="Normal 2 17 2" xfId="14155" xr:uid="{00000000-0005-0000-0000-00004B370000}"/>
    <cellStyle name="Normal 2 18" xfId="14156" xr:uid="{00000000-0005-0000-0000-00004C370000}"/>
    <cellStyle name="Normal 2 19" xfId="14157" xr:uid="{00000000-0005-0000-0000-00004D370000}"/>
    <cellStyle name="Normal 2 2" xfId="14158" xr:uid="{00000000-0005-0000-0000-00004E370000}"/>
    <cellStyle name="Normal 2 2 10" xfId="14159" xr:uid="{00000000-0005-0000-0000-00004F370000}"/>
    <cellStyle name="Normal 2 2 11" xfId="14160" xr:uid="{00000000-0005-0000-0000-000050370000}"/>
    <cellStyle name="Normal 2 2 12" xfId="14161" xr:uid="{00000000-0005-0000-0000-000051370000}"/>
    <cellStyle name="Normal 2 2 13" xfId="14162" xr:uid="{00000000-0005-0000-0000-000052370000}"/>
    <cellStyle name="Normal 2 2 14" xfId="14163" xr:uid="{00000000-0005-0000-0000-000053370000}"/>
    <cellStyle name="Normal 2 2 15" xfId="14164" xr:uid="{00000000-0005-0000-0000-000054370000}"/>
    <cellStyle name="Normal 2 2 16" xfId="14165" xr:uid="{00000000-0005-0000-0000-000055370000}"/>
    <cellStyle name="Normal 2 2 17" xfId="14166" xr:uid="{00000000-0005-0000-0000-000056370000}"/>
    <cellStyle name="Normal 2 2 18" xfId="14167" xr:uid="{00000000-0005-0000-0000-000057370000}"/>
    <cellStyle name="Normal 2 2 19" xfId="14168" xr:uid="{00000000-0005-0000-0000-000058370000}"/>
    <cellStyle name="Normal 2 2 2" xfId="14169" xr:uid="{00000000-0005-0000-0000-000059370000}"/>
    <cellStyle name="Normal 2 2 2 2" xfId="14170" xr:uid="{00000000-0005-0000-0000-00005A370000}"/>
    <cellStyle name="Normal 2 2 2 2 2" xfId="14171" xr:uid="{00000000-0005-0000-0000-00005B370000}"/>
    <cellStyle name="Normal 2 2 2 3" xfId="14172" xr:uid="{00000000-0005-0000-0000-00005C370000}"/>
    <cellStyle name="Normal 2 2 2 4" xfId="14173" xr:uid="{00000000-0005-0000-0000-00005D370000}"/>
    <cellStyle name="Normal 2 2 2 5" xfId="14174" xr:uid="{00000000-0005-0000-0000-00005E370000}"/>
    <cellStyle name="Normal 2 2 2 6" xfId="14175" xr:uid="{00000000-0005-0000-0000-00005F370000}"/>
    <cellStyle name="Normal 2 2 2 7" xfId="14176" xr:uid="{00000000-0005-0000-0000-000060370000}"/>
    <cellStyle name="Normal 2 2 20" xfId="14177" xr:uid="{00000000-0005-0000-0000-000061370000}"/>
    <cellStyle name="Normal 2 2 21" xfId="14178" xr:uid="{00000000-0005-0000-0000-000062370000}"/>
    <cellStyle name="Normal 2 2 22" xfId="14179" xr:uid="{00000000-0005-0000-0000-000063370000}"/>
    <cellStyle name="Normal 2 2 23" xfId="14180" xr:uid="{00000000-0005-0000-0000-000064370000}"/>
    <cellStyle name="Normal 2 2 24" xfId="14181" xr:uid="{00000000-0005-0000-0000-000065370000}"/>
    <cellStyle name="Normal 2 2 25" xfId="14182" xr:uid="{00000000-0005-0000-0000-000066370000}"/>
    <cellStyle name="Normal 2 2 26" xfId="14183" xr:uid="{00000000-0005-0000-0000-000067370000}"/>
    <cellStyle name="Normal 2 2 27" xfId="14184" xr:uid="{00000000-0005-0000-0000-000068370000}"/>
    <cellStyle name="Normal 2 2 28" xfId="14185" xr:uid="{00000000-0005-0000-0000-000069370000}"/>
    <cellStyle name="Normal 2 2 3" xfId="14186" xr:uid="{00000000-0005-0000-0000-00006A370000}"/>
    <cellStyle name="Normal 2 2 3 2" xfId="14187" xr:uid="{00000000-0005-0000-0000-00006B370000}"/>
    <cellStyle name="Normal 2 2 3 2 2" xfId="14188" xr:uid="{00000000-0005-0000-0000-00006C370000}"/>
    <cellStyle name="Normal 2 2 3 3" xfId="14189" xr:uid="{00000000-0005-0000-0000-00006D370000}"/>
    <cellStyle name="Normal 2 2 3 4" xfId="14190" xr:uid="{00000000-0005-0000-0000-00006E370000}"/>
    <cellStyle name="Normal 2 2 3 5" xfId="14191" xr:uid="{00000000-0005-0000-0000-00006F370000}"/>
    <cellStyle name="Normal 2 2 3 6" xfId="14192" xr:uid="{00000000-0005-0000-0000-000070370000}"/>
    <cellStyle name="Normal 2 2 3 7" xfId="14193" xr:uid="{00000000-0005-0000-0000-000071370000}"/>
    <cellStyle name="Normal 2 2 4" xfId="14194" xr:uid="{00000000-0005-0000-0000-000072370000}"/>
    <cellStyle name="Normal 2 2 4 2" xfId="14195" xr:uid="{00000000-0005-0000-0000-000073370000}"/>
    <cellStyle name="Normal 2 2 4 3" xfId="14196" xr:uid="{00000000-0005-0000-0000-000074370000}"/>
    <cellStyle name="Normal 2 2 5" xfId="14197" xr:uid="{00000000-0005-0000-0000-000075370000}"/>
    <cellStyle name="Normal 2 2 5 2" xfId="14198" xr:uid="{00000000-0005-0000-0000-000076370000}"/>
    <cellStyle name="Normal 2 2 5 3" xfId="14199" xr:uid="{00000000-0005-0000-0000-000077370000}"/>
    <cellStyle name="Normal 2 2 6" xfId="14200" xr:uid="{00000000-0005-0000-0000-000078370000}"/>
    <cellStyle name="Normal 2 2 6 2" xfId="14201" xr:uid="{00000000-0005-0000-0000-000079370000}"/>
    <cellStyle name="Normal 2 2 6 3" xfId="14202" xr:uid="{00000000-0005-0000-0000-00007A370000}"/>
    <cellStyle name="Normal 2 2 7" xfId="14203" xr:uid="{00000000-0005-0000-0000-00007B370000}"/>
    <cellStyle name="Normal 2 2 7 2" xfId="14204" xr:uid="{00000000-0005-0000-0000-00007C370000}"/>
    <cellStyle name="Normal 2 2 7 3" xfId="14205" xr:uid="{00000000-0005-0000-0000-00007D370000}"/>
    <cellStyle name="Normal 2 2 7 4" xfId="14206" xr:uid="{00000000-0005-0000-0000-00007E370000}"/>
    <cellStyle name="Normal 2 2 8" xfId="14207" xr:uid="{00000000-0005-0000-0000-00007F370000}"/>
    <cellStyle name="Normal 2 2 8 2" xfId="14208" xr:uid="{00000000-0005-0000-0000-000080370000}"/>
    <cellStyle name="Normal 2 2 8 3" xfId="14209" xr:uid="{00000000-0005-0000-0000-000081370000}"/>
    <cellStyle name="Normal 2 2 9" xfId="14210" xr:uid="{00000000-0005-0000-0000-000082370000}"/>
    <cellStyle name="Normal 2 2 9 2" xfId="14211" xr:uid="{00000000-0005-0000-0000-000083370000}"/>
    <cellStyle name="Normal 2 2 9 3" xfId="14212" xr:uid="{00000000-0005-0000-0000-000084370000}"/>
    <cellStyle name="Normal 2 20" xfId="14213" xr:uid="{00000000-0005-0000-0000-000085370000}"/>
    <cellStyle name="Normal 2 21" xfId="14214" xr:uid="{00000000-0005-0000-0000-000086370000}"/>
    <cellStyle name="Normal 2 22" xfId="14215" xr:uid="{00000000-0005-0000-0000-000087370000}"/>
    <cellStyle name="Normal 2 23" xfId="14216" xr:uid="{00000000-0005-0000-0000-000088370000}"/>
    <cellStyle name="Normal 2 24" xfId="14217" xr:uid="{00000000-0005-0000-0000-000089370000}"/>
    <cellStyle name="Normal 2 25" xfId="14218" xr:uid="{00000000-0005-0000-0000-00008A370000}"/>
    <cellStyle name="Normal 2 26" xfId="14219" xr:uid="{00000000-0005-0000-0000-00008B370000}"/>
    <cellStyle name="Normal 2 27" xfId="14220" xr:uid="{00000000-0005-0000-0000-00008C370000}"/>
    <cellStyle name="Normal 2 28" xfId="14221" xr:uid="{00000000-0005-0000-0000-00008D370000}"/>
    <cellStyle name="Normal 2 29" xfId="14222" xr:uid="{00000000-0005-0000-0000-00008E370000}"/>
    <cellStyle name="Normal 2 3" xfId="14223" xr:uid="{00000000-0005-0000-0000-00008F370000}"/>
    <cellStyle name="Normal 2 3 10" xfId="14224" xr:uid="{00000000-0005-0000-0000-000090370000}"/>
    <cellStyle name="Normal 2 3 11" xfId="14225" xr:uid="{00000000-0005-0000-0000-000091370000}"/>
    <cellStyle name="Normal 2 3 12" xfId="14226" xr:uid="{00000000-0005-0000-0000-000092370000}"/>
    <cellStyle name="Normal 2 3 13" xfId="14227" xr:uid="{00000000-0005-0000-0000-000093370000}"/>
    <cellStyle name="Normal 2 3 14" xfId="14228" xr:uid="{00000000-0005-0000-0000-000094370000}"/>
    <cellStyle name="Normal 2 3 15" xfId="14229" xr:uid="{00000000-0005-0000-0000-000095370000}"/>
    <cellStyle name="Normal 2 3 16" xfId="14230" xr:uid="{00000000-0005-0000-0000-000096370000}"/>
    <cellStyle name="Normal 2 3 17" xfId="14231" xr:uid="{00000000-0005-0000-0000-000097370000}"/>
    <cellStyle name="Normal 2 3 18" xfId="14232" xr:uid="{00000000-0005-0000-0000-000098370000}"/>
    <cellStyle name="Normal 2 3 19" xfId="14233" xr:uid="{00000000-0005-0000-0000-000099370000}"/>
    <cellStyle name="Normal 2 3 2" xfId="14234" xr:uid="{00000000-0005-0000-0000-00009A370000}"/>
    <cellStyle name="Normal 2 3 2 2" xfId="14235" xr:uid="{00000000-0005-0000-0000-00009B370000}"/>
    <cellStyle name="Normal 2 3 2 3" xfId="14236" xr:uid="{00000000-0005-0000-0000-00009C370000}"/>
    <cellStyle name="Normal 2 3 20" xfId="14237" xr:uid="{00000000-0005-0000-0000-00009D370000}"/>
    <cellStyle name="Normal 2 3 21" xfId="14238" xr:uid="{00000000-0005-0000-0000-00009E370000}"/>
    <cellStyle name="Normal 2 3 22" xfId="14239" xr:uid="{00000000-0005-0000-0000-00009F370000}"/>
    <cellStyle name="Normal 2 3 23" xfId="14240" xr:uid="{00000000-0005-0000-0000-0000A0370000}"/>
    <cellStyle name="Normal 2 3 24" xfId="14241" xr:uid="{00000000-0005-0000-0000-0000A1370000}"/>
    <cellStyle name="Normal 2 3 25" xfId="14242" xr:uid="{00000000-0005-0000-0000-0000A2370000}"/>
    <cellStyle name="Normal 2 3 26" xfId="14243" xr:uid="{00000000-0005-0000-0000-0000A3370000}"/>
    <cellStyle name="Normal 2 3 27" xfId="14244" xr:uid="{00000000-0005-0000-0000-0000A4370000}"/>
    <cellStyle name="Normal 2 3 28" xfId="14245" xr:uid="{00000000-0005-0000-0000-0000A5370000}"/>
    <cellStyle name="Normal 2 3 3" xfId="14246" xr:uid="{00000000-0005-0000-0000-0000A6370000}"/>
    <cellStyle name="Normal 2 3 3 2" xfId="14247" xr:uid="{00000000-0005-0000-0000-0000A7370000}"/>
    <cellStyle name="Normal 2 3 3 3" xfId="14248" xr:uid="{00000000-0005-0000-0000-0000A8370000}"/>
    <cellStyle name="Normal 2 3 4" xfId="14249" xr:uid="{00000000-0005-0000-0000-0000A9370000}"/>
    <cellStyle name="Normal 2 3 4 2" xfId="14250" xr:uid="{00000000-0005-0000-0000-0000AA370000}"/>
    <cellStyle name="Normal 2 3 4 3" xfId="14251" xr:uid="{00000000-0005-0000-0000-0000AB370000}"/>
    <cellStyle name="Normal 2 3 5" xfId="14252" xr:uid="{00000000-0005-0000-0000-0000AC370000}"/>
    <cellStyle name="Normal 2 3 5 2" xfId="14253" xr:uid="{00000000-0005-0000-0000-0000AD370000}"/>
    <cellStyle name="Normal 2 3 5 3" xfId="14254" xr:uid="{00000000-0005-0000-0000-0000AE370000}"/>
    <cellStyle name="Normal 2 3 5 4" xfId="14255" xr:uid="{00000000-0005-0000-0000-0000AF370000}"/>
    <cellStyle name="Normal 2 3 6" xfId="14256" xr:uid="{00000000-0005-0000-0000-0000B0370000}"/>
    <cellStyle name="Normal 2 3 6 2" xfId="14257" xr:uid="{00000000-0005-0000-0000-0000B1370000}"/>
    <cellStyle name="Normal 2 3 6 3" xfId="14258" xr:uid="{00000000-0005-0000-0000-0000B2370000}"/>
    <cellStyle name="Normal 2 3 7" xfId="14259" xr:uid="{00000000-0005-0000-0000-0000B3370000}"/>
    <cellStyle name="Normal 2 3 7 2" xfId="14260" xr:uid="{00000000-0005-0000-0000-0000B4370000}"/>
    <cellStyle name="Normal 2 3 7 3" xfId="14261" xr:uid="{00000000-0005-0000-0000-0000B5370000}"/>
    <cellStyle name="Normal 2 3 8" xfId="14262" xr:uid="{00000000-0005-0000-0000-0000B6370000}"/>
    <cellStyle name="Normal 2 3 9" xfId="14263" xr:uid="{00000000-0005-0000-0000-0000B7370000}"/>
    <cellStyle name="Normal 2 30" xfId="14264" xr:uid="{00000000-0005-0000-0000-0000B8370000}"/>
    <cellStyle name="Normal 2 31" xfId="14265" xr:uid="{00000000-0005-0000-0000-0000B9370000}"/>
    <cellStyle name="Normal 2 32" xfId="14266" xr:uid="{00000000-0005-0000-0000-0000BA370000}"/>
    <cellStyle name="Normal 2 33" xfId="14267" xr:uid="{00000000-0005-0000-0000-0000BB370000}"/>
    <cellStyle name="Normal 2 34" xfId="14268" xr:uid="{00000000-0005-0000-0000-0000BC370000}"/>
    <cellStyle name="Normal 2 35" xfId="14269" xr:uid="{00000000-0005-0000-0000-0000BD370000}"/>
    <cellStyle name="Normal 2 36" xfId="14270" xr:uid="{00000000-0005-0000-0000-0000BE370000}"/>
    <cellStyle name="Normal 2 37" xfId="14271" xr:uid="{00000000-0005-0000-0000-0000BF370000}"/>
    <cellStyle name="Normal 2 38" xfId="14272" xr:uid="{00000000-0005-0000-0000-0000C0370000}"/>
    <cellStyle name="Normal 2 39" xfId="14273" xr:uid="{00000000-0005-0000-0000-0000C1370000}"/>
    <cellStyle name="Normal 2 4" xfId="14274" xr:uid="{00000000-0005-0000-0000-0000C2370000}"/>
    <cellStyle name="Normal 2 4 10" xfId="14275" xr:uid="{00000000-0005-0000-0000-0000C3370000}"/>
    <cellStyle name="Normal 2 4 11" xfId="14276" xr:uid="{00000000-0005-0000-0000-0000C4370000}"/>
    <cellStyle name="Normal 2 4 12" xfId="14277" xr:uid="{00000000-0005-0000-0000-0000C5370000}"/>
    <cellStyle name="Normal 2 4 2" xfId="14278" xr:uid="{00000000-0005-0000-0000-0000C6370000}"/>
    <cellStyle name="Normal 2 4 3" xfId="14279" xr:uid="{00000000-0005-0000-0000-0000C7370000}"/>
    <cellStyle name="Normal 2 4 4" xfId="14280" xr:uid="{00000000-0005-0000-0000-0000C8370000}"/>
    <cellStyle name="Normal 2 4 5" xfId="14281" xr:uid="{00000000-0005-0000-0000-0000C9370000}"/>
    <cellStyle name="Normal 2 4 6" xfId="14282" xr:uid="{00000000-0005-0000-0000-0000CA370000}"/>
    <cellStyle name="Normal 2 4 7" xfId="14283" xr:uid="{00000000-0005-0000-0000-0000CB370000}"/>
    <cellStyle name="Normal 2 4 8" xfId="14284" xr:uid="{00000000-0005-0000-0000-0000CC370000}"/>
    <cellStyle name="Normal 2 4 9" xfId="14285" xr:uid="{00000000-0005-0000-0000-0000CD370000}"/>
    <cellStyle name="Normal 2 40" xfId="14286" xr:uid="{00000000-0005-0000-0000-0000CE370000}"/>
    <cellStyle name="Normal 2 41" xfId="14287" xr:uid="{00000000-0005-0000-0000-0000CF370000}"/>
    <cellStyle name="Normal 2 42" xfId="14288" xr:uid="{00000000-0005-0000-0000-0000D0370000}"/>
    <cellStyle name="Normal 2 43" xfId="14289" xr:uid="{00000000-0005-0000-0000-0000D1370000}"/>
    <cellStyle name="Normal 2 44" xfId="14290" xr:uid="{00000000-0005-0000-0000-0000D2370000}"/>
    <cellStyle name="Normal 2 45" xfId="14291" xr:uid="{00000000-0005-0000-0000-0000D3370000}"/>
    <cellStyle name="Normal 2 46" xfId="14292" xr:uid="{00000000-0005-0000-0000-0000D4370000}"/>
    <cellStyle name="Normal 2 5" xfId="14293" xr:uid="{00000000-0005-0000-0000-0000D5370000}"/>
    <cellStyle name="Normal 2 5 2" xfId="14294" xr:uid="{00000000-0005-0000-0000-0000D6370000}"/>
    <cellStyle name="Normal 2 5 3" xfId="14295" xr:uid="{00000000-0005-0000-0000-0000D7370000}"/>
    <cellStyle name="Normal 2 5 4" xfId="14296" xr:uid="{00000000-0005-0000-0000-0000D8370000}"/>
    <cellStyle name="Normal 2 5 5" xfId="14297" xr:uid="{00000000-0005-0000-0000-0000D9370000}"/>
    <cellStyle name="Normal 2 6" xfId="14298" xr:uid="{00000000-0005-0000-0000-0000DA370000}"/>
    <cellStyle name="Normal 2 6 2" xfId="14299" xr:uid="{00000000-0005-0000-0000-0000DB370000}"/>
    <cellStyle name="Normal 2 6 3" xfId="14300" xr:uid="{00000000-0005-0000-0000-0000DC370000}"/>
    <cellStyle name="Normal 2 7" xfId="14301" xr:uid="{00000000-0005-0000-0000-0000DD370000}"/>
    <cellStyle name="Normal 2 7 2" xfId="14302" xr:uid="{00000000-0005-0000-0000-0000DE370000}"/>
    <cellStyle name="Normal 2 7 3" xfId="14303" xr:uid="{00000000-0005-0000-0000-0000DF370000}"/>
    <cellStyle name="Normal 2 8" xfId="14304" xr:uid="{00000000-0005-0000-0000-0000E0370000}"/>
    <cellStyle name="Normal 2 8 2" xfId="14305" xr:uid="{00000000-0005-0000-0000-0000E1370000}"/>
    <cellStyle name="Normal 2 8 3" xfId="14306" xr:uid="{00000000-0005-0000-0000-0000E2370000}"/>
    <cellStyle name="Normal 2 9" xfId="14307" xr:uid="{00000000-0005-0000-0000-0000E3370000}"/>
    <cellStyle name="Normal 2 9 2" xfId="14308" xr:uid="{00000000-0005-0000-0000-0000E4370000}"/>
    <cellStyle name="Normal 2 9 3" xfId="14309" xr:uid="{00000000-0005-0000-0000-0000E5370000}"/>
    <cellStyle name="Normal 20" xfId="14310" xr:uid="{00000000-0005-0000-0000-0000E6370000}"/>
    <cellStyle name="Normal 20 2" xfId="14311" xr:uid="{00000000-0005-0000-0000-0000E7370000}"/>
    <cellStyle name="Normal 21" xfId="14312" xr:uid="{00000000-0005-0000-0000-0000E8370000}"/>
    <cellStyle name="Normal 21 2" xfId="14313" xr:uid="{00000000-0005-0000-0000-0000E9370000}"/>
    <cellStyle name="Normal 22" xfId="14314" xr:uid="{00000000-0005-0000-0000-0000EA370000}"/>
    <cellStyle name="Normal 23" xfId="14315" xr:uid="{00000000-0005-0000-0000-0000EB370000}"/>
    <cellStyle name="Normal 24" xfId="14316" xr:uid="{00000000-0005-0000-0000-0000EC370000}"/>
    <cellStyle name="Normal 25" xfId="14317" xr:uid="{00000000-0005-0000-0000-0000ED370000}"/>
    <cellStyle name="Normal 26" xfId="14318" xr:uid="{00000000-0005-0000-0000-0000EE370000}"/>
    <cellStyle name="Normal 27" xfId="14319" xr:uid="{00000000-0005-0000-0000-0000EF370000}"/>
    <cellStyle name="Normal 28" xfId="14320" xr:uid="{00000000-0005-0000-0000-0000F0370000}"/>
    <cellStyle name="Normal 29" xfId="14321" xr:uid="{00000000-0005-0000-0000-0000F1370000}"/>
    <cellStyle name="Normal 3" xfId="14322" xr:uid="{00000000-0005-0000-0000-0000F2370000}"/>
    <cellStyle name="Normal 3 10" xfId="14323" xr:uid="{00000000-0005-0000-0000-0000F3370000}"/>
    <cellStyle name="Normal 3 10 2" xfId="14324" xr:uid="{00000000-0005-0000-0000-0000F4370000}"/>
    <cellStyle name="Normal 3 10 3" xfId="14325" xr:uid="{00000000-0005-0000-0000-0000F5370000}"/>
    <cellStyle name="Normal 3 11" xfId="14326" xr:uid="{00000000-0005-0000-0000-0000F6370000}"/>
    <cellStyle name="Normal 3 11 2" xfId="14327" xr:uid="{00000000-0005-0000-0000-0000F7370000}"/>
    <cellStyle name="Normal 3 11 3" xfId="14328" xr:uid="{00000000-0005-0000-0000-0000F8370000}"/>
    <cellStyle name="Normal 3 12" xfId="14329" xr:uid="{00000000-0005-0000-0000-0000F9370000}"/>
    <cellStyle name="Normal 3 12 2" xfId="14330" xr:uid="{00000000-0005-0000-0000-0000FA370000}"/>
    <cellStyle name="Normal 3 12 3" xfId="14331" xr:uid="{00000000-0005-0000-0000-0000FB370000}"/>
    <cellStyle name="Normal 3 13" xfId="14332" xr:uid="{00000000-0005-0000-0000-0000FC370000}"/>
    <cellStyle name="Normal 3 13 2" xfId="14333" xr:uid="{00000000-0005-0000-0000-0000FD370000}"/>
    <cellStyle name="Normal 3 13 3" xfId="14334" xr:uid="{00000000-0005-0000-0000-0000FE370000}"/>
    <cellStyle name="Normal 3 14" xfId="14335" xr:uid="{00000000-0005-0000-0000-0000FF370000}"/>
    <cellStyle name="Normal 3 14 2" xfId="14336" xr:uid="{00000000-0005-0000-0000-000000380000}"/>
    <cellStyle name="Normal 3 14 3" xfId="14337" xr:uid="{00000000-0005-0000-0000-000001380000}"/>
    <cellStyle name="Normal 3 15" xfId="14338" xr:uid="{00000000-0005-0000-0000-000002380000}"/>
    <cellStyle name="Normal 3 15 2" xfId="14339" xr:uid="{00000000-0005-0000-0000-000003380000}"/>
    <cellStyle name="Normal 3 15 2 2" xfId="23285" xr:uid="{00000000-0005-0000-0000-000004380000}"/>
    <cellStyle name="Normal 3 15 3" xfId="14340" xr:uid="{00000000-0005-0000-0000-000005380000}"/>
    <cellStyle name="Normal 3 15 4" xfId="14341" xr:uid="{00000000-0005-0000-0000-000006380000}"/>
    <cellStyle name="Normal 3 16" xfId="14342" xr:uid="{00000000-0005-0000-0000-000007380000}"/>
    <cellStyle name="Normal 3 16 2" xfId="14343" xr:uid="{00000000-0005-0000-0000-000008380000}"/>
    <cellStyle name="Normal 3 16 3" xfId="14344" xr:uid="{00000000-0005-0000-0000-000009380000}"/>
    <cellStyle name="Normal 3 16 4" xfId="14345" xr:uid="{00000000-0005-0000-0000-00000A380000}"/>
    <cellStyle name="Normal 3 17" xfId="14346" xr:uid="{00000000-0005-0000-0000-00000B380000}"/>
    <cellStyle name="Normal 3 17 2" xfId="14347" xr:uid="{00000000-0005-0000-0000-00000C380000}"/>
    <cellStyle name="Normal 3 17 3" xfId="14348" xr:uid="{00000000-0005-0000-0000-00000D380000}"/>
    <cellStyle name="Normal 3 17 4" xfId="14349" xr:uid="{00000000-0005-0000-0000-00000E380000}"/>
    <cellStyle name="Normal 3 18" xfId="14350" xr:uid="{00000000-0005-0000-0000-00000F380000}"/>
    <cellStyle name="Normal 3 18 2" xfId="14351" xr:uid="{00000000-0005-0000-0000-000010380000}"/>
    <cellStyle name="Normal 3 19" xfId="14352" xr:uid="{00000000-0005-0000-0000-000011380000}"/>
    <cellStyle name="Normal 3 19 2" xfId="14353" xr:uid="{00000000-0005-0000-0000-000012380000}"/>
    <cellStyle name="Normal 3 2" xfId="14354" xr:uid="{00000000-0005-0000-0000-000013380000}"/>
    <cellStyle name="Normal 3 2 2" xfId="14355" xr:uid="{00000000-0005-0000-0000-000014380000}"/>
    <cellStyle name="Normal 3 2 2 2" xfId="14356" xr:uid="{00000000-0005-0000-0000-000015380000}"/>
    <cellStyle name="Normal 3 2 3" xfId="14357" xr:uid="{00000000-0005-0000-0000-000016380000}"/>
    <cellStyle name="Normal 3 2 4" xfId="14358" xr:uid="{00000000-0005-0000-0000-000017380000}"/>
    <cellStyle name="Normal 3 2 5" xfId="14359" xr:uid="{00000000-0005-0000-0000-000018380000}"/>
    <cellStyle name="Normal 3 2 6" xfId="14360" xr:uid="{00000000-0005-0000-0000-000019380000}"/>
    <cellStyle name="Normal 3 2 7" xfId="14361" xr:uid="{00000000-0005-0000-0000-00001A380000}"/>
    <cellStyle name="Normal 3 20" xfId="14362" xr:uid="{00000000-0005-0000-0000-00001B380000}"/>
    <cellStyle name="Normal 3 21" xfId="14363" xr:uid="{00000000-0005-0000-0000-00001C380000}"/>
    <cellStyle name="Normal 3 22" xfId="14364" xr:uid="{00000000-0005-0000-0000-00001D380000}"/>
    <cellStyle name="Normal 3 23" xfId="14365" xr:uid="{00000000-0005-0000-0000-00001E380000}"/>
    <cellStyle name="Normal 3 24" xfId="14366" xr:uid="{00000000-0005-0000-0000-00001F380000}"/>
    <cellStyle name="Normal 3 25" xfId="14367" xr:uid="{00000000-0005-0000-0000-000020380000}"/>
    <cellStyle name="Normal 3 26" xfId="14368" xr:uid="{00000000-0005-0000-0000-000021380000}"/>
    <cellStyle name="Normal 3 27" xfId="14369" xr:uid="{00000000-0005-0000-0000-000022380000}"/>
    <cellStyle name="Normal 3 28" xfId="14370" xr:uid="{00000000-0005-0000-0000-000023380000}"/>
    <cellStyle name="Normal 3 29" xfId="14371" xr:uid="{00000000-0005-0000-0000-000024380000}"/>
    <cellStyle name="Normal 3 3" xfId="14372" xr:uid="{00000000-0005-0000-0000-000025380000}"/>
    <cellStyle name="Normal 3 3 2" xfId="14373" xr:uid="{00000000-0005-0000-0000-000026380000}"/>
    <cellStyle name="Normal 3 3 2 2" xfId="14374" xr:uid="{00000000-0005-0000-0000-000027380000}"/>
    <cellStyle name="Normal 3 3 3" xfId="14375" xr:uid="{00000000-0005-0000-0000-000028380000}"/>
    <cellStyle name="Normal 3 3 4" xfId="14376" xr:uid="{00000000-0005-0000-0000-000029380000}"/>
    <cellStyle name="Normal 3 3 5" xfId="14377" xr:uid="{00000000-0005-0000-0000-00002A380000}"/>
    <cellStyle name="Normal 3 3 6" xfId="14378" xr:uid="{00000000-0005-0000-0000-00002B380000}"/>
    <cellStyle name="Normal 3 3 7" xfId="14379" xr:uid="{00000000-0005-0000-0000-00002C380000}"/>
    <cellStyle name="Normal 3 30" xfId="14380" xr:uid="{00000000-0005-0000-0000-00002D380000}"/>
    <cellStyle name="Normal 3 4" xfId="14381" xr:uid="{00000000-0005-0000-0000-00002E380000}"/>
    <cellStyle name="Normal 3 4 2" xfId="14382" xr:uid="{00000000-0005-0000-0000-00002F380000}"/>
    <cellStyle name="Normal 3 4 2 2" xfId="14383" xr:uid="{00000000-0005-0000-0000-000030380000}"/>
    <cellStyle name="Normal 3 4 2 3" xfId="14384" xr:uid="{00000000-0005-0000-0000-000031380000}"/>
    <cellStyle name="Normal 3 4 3" xfId="14385" xr:uid="{00000000-0005-0000-0000-000032380000}"/>
    <cellStyle name="Normal 3 4 4" xfId="14386" xr:uid="{00000000-0005-0000-0000-000033380000}"/>
    <cellStyle name="Normal 3 4 5" xfId="14387" xr:uid="{00000000-0005-0000-0000-000034380000}"/>
    <cellStyle name="Normal 3 4 6" xfId="14388" xr:uid="{00000000-0005-0000-0000-000035380000}"/>
    <cellStyle name="Normal 3 5" xfId="14389" xr:uid="{00000000-0005-0000-0000-000036380000}"/>
    <cellStyle name="Normal 3 5 2" xfId="14390" xr:uid="{00000000-0005-0000-0000-000037380000}"/>
    <cellStyle name="Normal 3 5 3" xfId="14391" xr:uid="{00000000-0005-0000-0000-000038380000}"/>
    <cellStyle name="Normal 3 5 4" xfId="14392" xr:uid="{00000000-0005-0000-0000-000039380000}"/>
    <cellStyle name="Normal 3 5 5" xfId="14393" xr:uid="{00000000-0005-0000-0000-00003A380000}"/>
    <cellStyle name="Normal 3 6" xfId="14394" xr:uid="{00000000-0005-0000-0000-00003B380000}"/>
    <cellStyle name="Normal 3 6 2" xfId="14395" xr:uid="{00000000-0005-0000-0000-00003C380000}"/>
    <cellStyle name="Normal 3 6 3" xfId="14396" xr:uid="{00000000-0005-0000-0000-00003D380000}"/>
    <cellStyle name="Normal 3 7" xfId="14397" xr:uid="{00000000-0005-0000-0000-00003E380000}"/>
    <cellStyle name="Normal 3 7 2" xfId="14398" xr:uid="{00000000-0005-0000-0000-00003F380000}"/>
    <cellStyle name="Normal 3 7 3" xfId="14399" xr:uid="{00000000-0005-0000-0000-000040380000}"/>
    <cellStyle name="Normal 3 8" xfId="14400" xr:uid="{00000000-0005-0000-0000-000041380000}"/>
    <cellStyle name="Normal 3 8 2" xfId="14401" xr:uid="{00000000-0005-0000-0000-000042380000}"/>
    <cellStyle name="Normal 3 8 3" xfId="14402" xr:uid="{00000000-0005-0000-0000-000043380000}"/>
    <cellStyle name="Normal 3 9" xfId="14403" xr:uid="{00000000-0005-0000-0000-000044380000}"/>
    <cellStyle name="Normal 3 9 2" xfId="14404" xr:uid="{00000000-0005-0000-0000-000045380000}"/>
    <cellStyle name="Normal 3 9 3" xfId="14405" xr:uid="{00000000-0005-0000-0000-000046380000}"/>
    <cellStyle name="Normal 30" xfId="14406" xr:uid="{00000000-0005-0000-0000-000047380000}"/>
    <cellStyle name="Normal 31" xfId="14407" xr:uid="{00000000-0005-0000-0000-000048380000}"/>
    <cellStyle name="Normal 32" xfId="14408" xr:uid="{00000000-0005-0000-0000-000049380000}"/>
    <cellStyle name="Normal 33" xfId="14409" xr:uid="{00000000-0005-0000-0000-00004A380000}"/>
    <cellStyle name="Normal 34" xfId="14410" xr:uid="{00000000-0005-0000-0000-00004B380000}"/>
    <cellStyle name="Normal 35" xfId="14411" xr:uid="{00000000-0005-0000-0000-00004C380000}"/>
    <cellStyle name="Normal 36" xfId="14412" xr:uid="{00000000-0005-0000-0000-00004D380000}"/>
    <cellStyle name="Normal 37" xfId="14413" xr:uid="{00000000-0005-0000-0000-00004E380000}"/>
    <cellStyle name="Normal 38" xfId="14414" xr:uid="{00000000-0005-0000-0000-00004F380000}"/>
    <cellStyle name="Normal 39" xfId="14415" xr:uid="{00000000-0005-0000-0000-000050380000}"/>
    <cellStyle name="Normal 4" xfId="14416" xr:uid="{00000000-0005-0000-0000-000051380000}"/>
    <cellStyle name="Normal 4 10" xfId="14417" xr:uid="{00000000-0005-0000-0000-000052380000}"/>
    <cellStyle name="Normal 4 10 2" xfId="14418" xr:uid="{00000000-0005-0000-0000-000053380000}"/>
    <cellStyle name="Normal 4 10 3" xfId="14419" xr:uid="{00000000-0005-0000-0000-000054380000}"/>
    <cellStyle name="Normal 4 11" xfId="14420" xr:uid="{00000000-0005-0000-0000-000055380000}"/>
    <cellStyle name="Normal 4 11 2" xfId="14421" xr:uid="{00000000-0005-0000-0000-000056380000}"/>
    <cellStyle name="Normal 4 11 3" xfId="14422" xr:uid="{00000000-0005-0000-0000-000057380000}"/>
    <cellStyle name="Normal 4 12" xfId="14423" xr:uid="{00000000-0005-0000-0000-000058380000}"/>
    <cellStyle name="Normal 4 12 2" xfId="14424" xr:uid="{00000000-0005-0000-0000-000059380000}"/>
    <cellStyle name="Normal 4 12 3" xfId="14425" xr:uid="{00000000-0005-0000-0000-00005A380000}"/>
    <cellStyle name="Normal 4 13" xfId="14426" xr:uid="{00000000-0005-0000-0000-00005B380000}"/>
    <cellStyle name="Normal 4 2" xfId="14427" xr:uid="{00000000-0005-0000-0000-00005C380000}"/>
    <cellStyle name="Normal 4 2 2" xfId="14428" xr:uid="{00000000-0005-0000-0000-00005D380000}"/>
    <cellStyle name="Normal 4 2 3" xfId="14429" xr:uid="{00000000-0005-0000-0000-00005E380000}"/>
    <cellStyle name="Normal 4 3" xfId="14430" xr:uid="{00000000-0005-0000-0000-00005F380000}"/>
    <cellStyle name="Normal 4 3 2" xfId="14431" xr:uid="{00000000-0005-0000-0000-000060380000}"/>
    <cellStyle name="Normal 4 3 3" xfId="14432" xr:uid="{00000000-0005-0000-0000-000061380000}"/>
    <cellStyle name="Normal 4 4" xfId="14433" xr:uid="{00000000-0005-0000-0000-000062380000}"/>
    <cellStyle name="Normal 4 4 2" xfId="14434" xr:uid="{00000000-0005-0000-0000-000063380000}"/>
    <cellStyle name="Normal 4 4 3" xfId="14435" xr:uid="{00000000-0005-0000-0000-000064380000}"/>
    <cellStyle name="Normal 4 5" xfId="14436" xr:uid="{00000000-0005-0000-0000-000065380000}"/>
    <cellStyle name="Normal 4 5 2" xfId="14437" xr:uid="{00000000-0005-0000-0000-000066380000}"/>
    <cellStyle name="Normal 4 5 3" xfId="14438" xr:uid="{00000000-0005-0000-0000-000067380000}"/>
    <cellStyle name="Normal 4 6" xfId="14439" xr:uid="{00000000-0005-0000-0000-000068380000}"/>
    <cellStyle name="Normal 4 6 2" xfId="14440" xr:uid="{00000000-0005-0000-0000-000069380000}"/>
    <cellStyle name="Normal 4 6 3" xfId="14441" xr:uid="{00000000-0005-0000-0000-00006A380000}"/>
    <cellStyle name="Normal 4 7" xfId="14442" xr:uid="{00000000-0005-0000-0000-00006B380000}"/>
    <cellStyle name="Normal 4 7 2" xfId="14443" xr:uid="{00000000-0005-0000-0000-00006C380000}"/>
    <cellStyle name="Normal 4 7 3" xfId="14444" xr:uid="{00000000-0005-0000-0000-00006D380000}"/>
    <cellStyle name="Normal 4 8" xfId="14445" xr:uid="{00000000-0005-0000-0000-00006E380000}"/>
    <cellStyle name="Normal 4 8 2" xfId="14446" xr:uid="{00000000-0005-0000-0000-00006F380000}"/>
    <cellStyle name="Normal 4 8 3" xfId="14447" xr:uid="{00000000-0005-0000-0000-000070380000}"/>
    <cellStyle name="Normal 4 9" xfId="14448" xr:uid="{00000000-0005-0000-0000-000071380000}"/>
    <cellStyle name="Normal 4 9 2" xfId="14449" xr:uid="{00000000-0005-0000-0000-000072380000}"/>
    <cellStyle name="Normal 4 9 3" xfId="14450" xr:uid="{00000000-0005-0000-0000-000073380000}"/>
    <cellStyle name="Normal 40" xfId="14451" xr:uid="{00000000-0005-0000-0000-000074380000}"/>
    <cellStyle name="Normal 41" xfId="14452" xr:uid="{00000000-0005-0000-0000-000075380000}"/>
    <cellStyle name="Normal 42" xfId="14453" xr:uid="{00000000-0005-0000-0000-000076380000}"/>
    <cellStyle name="Normal 43" xfId="14454" xr:uid="{00000000-0005-0000-0000-000077380000}"/>
    <cellStyle name="Normal 44" xfId="14455" xr:uid="{00000000-0005-0000-0000-000078380000}"/>
    <cellStyle name="Normal 45" xfId="14456" xr:uid="{00000000-0005-0000-0000-000079380000}"/>
    <cellStyle name="Normal 46" xfId="14457" xr:uid="{00000000-0005-0000-0000-00007A380000}"/>
    <cellStyle name="Normal 47" xfId="14458" xr:uid="{00000000-0005-0000-0000-00007B380000}"/>
    <cellStyle name="Normal 48" xfId="14459" xr:uid="{00000000-0005-0000-0000-00007C380000}"/>
    <cellStyle name="Normal 49" xfId="14460" xr:uid="{00000000-0005-0000-0000-00007D380000}"/>
    <cellStyle name="Normal 5" xfId="14461" xr:uid="{00000000-0005-0000-0000-00007E380000}"/>
    <cellStyle name="Normal 5 10" xfId="14462" xr:uid="{00000000-0005-0000-0000-00007F380000}"/>
    <cellStyle name="Normal 5 10 2" xfId="14463" xr:uid="{00000000-0005-0000-0000-000080380000}"/>
    <cellStyle name="Normal 5 10 3" xfId="14464" xr:uid="{00000000-0005-0000-0000-000081380000}"/>
    <cellStyle name="Normal 5 11" xfId="14465" xr:uid="{00000000-0005-0000-0000-000082380000}"/>
    <cellStyle name="Normal 5 11 2" xfId="14466" xr:uid="{00000000-0005-0000-0000-000083380000}"/>
    <cellStyle name="Normal 5 11 3" xfId="14467" xr:uid="{00000000-0005-0000-0000-000084380000}"/>
    <cellStyle name="Normal 5 12" xfId="14468" xr:uid="{00000000-0005-0000-0000-000085380000}"/>
    <cellStyle name="Normal 5 12 2" xfId="14469" xr:uid="{00000000-0005-0000-0000-000086380000}"/>
    <cellStyle name="Normal 5 12 3" xfId="14470" xr:uid="{00000000-0005-0000-0000-000087380000}"/>
    <cellStyle name="Normal 5 13" xfId="14471" xr:uid="{00000000-0005-0000-0000-000088380000}"/>
    <cellStyle name="Normal 5 13 2" xfId="14472" xr:uid="{00000000-0005-0000-0000-000089380000}"/>
    <cellStyle name="Normal 5 13 3" xfId="14473" xr:uid="{00000000-0005-0000-0000-00008A380000}"/>
    <cellStyle name="Normal 5 14" xfId="14474" xr:uid="{00000000-0005-0000-0000-00008B380000}"/>
    <cellStyle name="Normal 5 14 2" xfId="14475" xr:uid="{00000000-0005-0000-0000-00008C380000}"/>
    <cellStyle name="Normal 5 14 3" xfId="14476" xr:uid="{00000000-0005-0000-0000-00008D380000}"/>
    <cellStyle name="Normal 5 15" xfId="14477" xr:uid="{00000000-0005-0000-0000-00008E380000}"/>
    <cellStyle name="Normal 5 15 2" xfId="14478" xr:uid="{00000000-0005-0000-0000-00008F380000}"/>
    <cellStyle name="Normal 5 16" xfId="14479" xr:uid="{00000000-0005-0000-0000-000090380000}"/>
    <cellStyle name="Normal 5 16 2" xfId="14480" xr:uid="{00000000-0005-0000-0000-000091380000}"/>
    <cellStyle name="Normal 5 16 3" xfId="14481" xr:uid="{00000000-0005-0000-0000-000092380000}"/>
    <cellStyle name="Normal 5 17" xfId="14482" xr:uid="{00000000-0005-0000-0000-000093380000}"/>
    <cellStyle name="Normal 5 17 2" xfId="14483" xr:uid="{00000000-0005-0000-0000-000094380000}"/>
    <cellStyle name="Normal 5 17 3" xfId="14484" xr:uid="{00000000-0005-0000-0000-000095380000}"/>
    <cellStyle name="Normal 5 18" xfId="14485" xr:uid="{00000000-0005-0000-0000-000096380000}"/>
    <cellStyle name="Normal 5 19" xfId="14486" xr:uid="{00000000-0005-0000-0000-000097380000}"/>
    <cellStyle name="Normal 5 2" xfId="14487" xr:uid="{00000000-0005-0000-0000-000098380000}"/>
    <cellStyle name="Normal 5 2 2" xfId="14488" xr:uid="{00000000-0005-0000-0000-000099380000}"/>
    <cellStyle name="Normal 5 2 2 2" xfId="14489" xr:uid="{00000000-0005-0000-0000-00009A380000}"/>
    <cellStyle name="Normal 5 2 3" xfId="14490" xr:uid="{00000000-0005-0000-0000-00009B380000}"/>
    <cellStyle name="Normal 5 2 4" xfId="14491" xr:uid="{00000000-0005-0000-0000-00009C380000}"/>
    <cellStyle name="Normal 5 2 5" xfId="14492" xr:uid="{00000000-0005-0000-0000-00009D380000}"/>
    <cellStyle name="Normal 5 2 6" xfId="14493" xr:uid="{00000000-0005-0000-0000-00009E380000}"/>
    <cellStyle name="Normal 5 2 7" xfId="14494" xr:uid="{00000000-0005-0000-0000-00009F380000}"/>
    <cellStyle name="Normal 5 20" xfId="14495" xr:uid="{00000000-0005-0000-0000-0000A0380000}"/>
    <cellStyle name="Normal 5 21" xfId="14496" xr:uid="{00000000-0005-0000-0000-0000A1380000}"/>
    <cellStyle name="Normal 5 22" xfId="14497" xr:uid="{00000000-0005-0000-0000-0000A2380000}"/>
    <cellStyle name="Normal 5 23" xfId="14498" xr:uid="{00000000-0005-0000-0000-0000A3380000}"/>
    <cellStyle name="Normal 5 24" xfId="14499" xr:uid="{00000000-0005-0000-0000-0000A4380000}"/>
    <cellStyle name="Normal 5 25" xfId="14500" xr:uid="{00000000-0005-0000-0000-0000A5380000}"/>
    <cellStyle name="Normal 5 26" xfId="14501" xr:uid="{00000000-0005-0000-0000-0000A6380000}"/>
    <cellStyle name="Normal 5 27" xfId="14502" xr:uid="{00000000-0005-0000-0000-0000A7380000}"/>
    <cellStyle name="Normal 5 28" xfId="14503" xr:uid="{00000000-0005-0000-0000-0000A8380000}"/>
    <cellStyle name="Normal 5 29" xfId="14504" xr:uid="{00000000-0005-0000-0000-0000A9380000}"/>
    <cellStyle name="Normal 5 3" xfId="14505" xr:uid="{00000000-0005-0000-0000-0000AA380000}"/>
    <cellStyle name="Normal 5 3 2" xfId="14506" xr:uid="{00000000-0005-0000-0000-0000AB380000}"/>
    <cellStyle name="Normal 5 3 2 2" xfId="14507" xr:uid="{00000000-0005-0000-0000-0000AC380000}"/>
    <cellStyle name="Normal 5 3 3" xfId="14508" xr:uid="{00000000-0005-0000-0000-0000AD380000}"/>
    <cellStyle name="Normal 5 3 4" xfId="14509" xr:uid="{00000000-0005-0000-0000-0000AE380000}"/>
    <cellStyle name="Normal 5 3 5" xfId="14510" xr:uid="{00000000-0005-0000-0000-0000AF380000}"/>
    <cellStyle name="Normal 5 3 6" xfId="14511" xr:uid="{00000000-0005-0000-0000-0000B0380000}"/>
    <cellStyle name="Normal 5 3 7" xfId="14512" xr:uid="{00000000-0005-0000-0000-0000B1380000}"/>
    <cellStyle name="Normal 5 30" xfId="14513" xr:uid="{00000000-0005-0000-0000-0000B2380000}"/>
    <cellStyle name="Normal 5 4" xfId="14514" xr:uid="{00000000-0005-0000-0000-0000B3380000}"/>
    <cellStyle name="Normal 5 4 2" xfId="14515" xr:uid="{00000000-0005-0000-0000-0000B4380000}"/>
    <cellStyle name="Normal 5 4 3" xfId="14516" xr:uid="{00000000-0005-0000-0000-0000B5380000}"/>
    <cellStyle name="Normal 5 5" xfId="14517" xr:uid="{00000000-0005-0000-0000-0000B6380000}"/>
    <cellStyle name="Normal 5 5 2" xfId="14518" xr:uid="{00000000-0005-0000-0000-0000B7380000}"/>
    <cellStyle name="Normal 5 5 3" xfId="14519" xr:uid="{00000000-0005-0000-0000-0000B8380000}"/>
    <cellStyle name="Normal 5 6" xfId="14520" xr:uid="{00000000-0005-0000-0000-0000B9380000}"/>
    <cellStyle name="Normal 5 6 2" xfId="14521" xr:uid="{00000000-0005-0000-0000-0000BA380000}"/>
    <cellStyle name="Normal 5 6 3" xfId="14522" xr:uid="{00000000-0005-0000-0000-0000BB380000}"/>
    <cellStyle name="Normal 5 7" xfId="14523" xr:uid="{00000000-0005-0000-0000-0000BC380000}"/>
    <cellStyle name="Normal 5 7 2" xfId="14524" xr:uid="{00000000-0005-0000-0000-0000BD380000}"/>
    <cellStyle name="Normal 5 7 3" xfId="14525" xr:uid="{00000000-0005-0000-0000-0000BE380000}"/>
    <cellStyle name="Normal 5 8" xfId="14526" xr:uid="{00000000-0005-0000-0000-0000BF380000}"/>
    <cellStyle name="Normal 5 8 2" xfId="14527" xr:uid="{00000000-0005-0000-0000-0000C0380000}"/>
    <cellStyle name="Normal 5 8 3" xfId="14528" xr:uid="{00000000-0005-0000-0000-0000C1380000}"/>
    <cellStyle name="Normal 5 9" xfId="14529" xr:uid="{00000000-0005-0000-0000-0000C2380000}"/>
    <cellStyle name="Normal 5 9 2" xfId="14530" xr:uid="{00000000-0005-0000-0000-0000C3380000}"/>
    <cellStyle name="Normal 5 9 3" xfId="14531" xr:uid="{00000000-0005-0000-0000-0000C4380000}"/>
    <cellStyle name="Normal 50" xfId="14532" xr:uid="{00000000-0005-0000-0000-0000C5380000}"/>
    <cellStyle name="Normal 51" xfId="14533" xr:uid="{00000000-0005-0000-0000-0000C6380000}"/>
    <cellStyle name="Normal 52" xfId="14534" xr:uid="{00000000-0005-0000-0000-0000C7380000}"/>
    <cellStyle name="Normal 53" xfId="14535" xr:uid="{00000000-0005-0000-0000-0000C8380000}"/>
    <cellStyle name="Normal 54" xfId="14536" xr:uid="{00000000-0005-0000-0000-0000C9380000}"/>
    <cellStyle name="Normal 55" xfId="14537" xr:uid="{00000000-0005-0000-0000-0000CA380000}"/>
    <cellStyle name="Normal 56" xfId="14538" xr:uid="{00000000-0005-0000-0000-0000CB380000}"/>
    <cellStyle name="Normal 57" xfId="14539" xr:uid="{00000000-0005-0000-0000-0000CC380000}"/>
    <cellStyle name="Normal 58" xfId="14540" xr:uid="{00000000-0005-0000-0000-0000CD380000}"/>
    <cellStyle name="Normal 59" xfId="14541" xr:uid="{00000000-0005-0000-0000-0000CE380000}"/>
    <cellStyle name="Normal 6" xfId="14542" xr:uid="{00000000-0005-0000-0000-0000CF380000}"/>
    <cellStyle name="Normal 6 10" xfId="14543" xr:uid="{00000000-0005-0000-0000-0000D0380000}"/>
    <cellStyle name="Normal 6 10 2" xfId="14544" xr:uid="{00000000-0005-0000-0000-0000D1380000}"/>
    <cellStyle name="Normal 6 10 3" xfId="14545" xr:uid="{00000000-0005-0000-0000-0000D2380000}"/>
    <cellStyle name="Normal 6 11" xfId="14546" xr:uid="{00000000-0005-0000-0000-0000D3380000}"/>
    <cellStyle name="Normal 6 11 2" xfId="14547" xr:uid="{00000000-0005-0000-0000-0000D4380000}"/>
    <cellStyle name="Normal 6 11 3" xfId="14548" xr:uid="{00000000-0005-0000-0000-0000D5380000}"/>
    <cellStyle name="Normal 6 12" xfId="14549" xr:uid="{00000000-0005-0000-0000-0000D6380000}"/>
    <cellStyle name="Normal 6 12 2" xfId="14550" xr:uid="{00000000-0005-0000-0000-0000D7380000}"/>
    <cellStyle name="Normal 6 12 3" xfId="14551" xr:uid="{00000000-0005-0000-0000-0000D8380000}"/>
    <cellStyle name="Normal 6 13" xfId="14552" xr:uid="{00000000-0005-0000-0000-0000D9380000}"/>
    <cellStyle name="Normal 6 13 2" xfId="14553" xr:uid="{00000000-0005-0000-0000-0000DA380000}"/>
    <cellStyle name="Normal 6 14" xfId="14554" xr:uid="{00000000-0005-0000-0000-0000DB380000}"/>
    <cellStyle name="Normal 6 15" xfId="14555" xr:uid="{00000000-0005-0000-0000-0000DC380000}"/>
    <cellStyle name="Normal 6 16" xfId="14556" xr:uid="{00000000-0005-0000-0000-0000DD380000}"/>
    <cellStyle name="Normal 6 17" xfId="14557" xr:uid="{00000000-0005-0000-0000-0000DE380000}"/>
    <cellStyle name="Normal 6 18" xfId="14558" xr:uid="{00000000-0005-0000-0000-0000DF380000}"/>
    <cellStyle name="Normal 6 19" xfId="14559" xr:uid="{00000000-0005-0000-0000-0000E0380000}"/>
    <cellStyle name="Normal 6 2" xfId="14560" xr:uid="{00000000-0005-0000-0000-0000E1380000}"/>
    <cellStyle name="Normal 6 2 2" xfId="14561" xr:uid="{00000000-0005-0000-0000-0000E2380000}"/>
    <cellStyle name="Normal 6 2 3" xfId="14562" xr:uid="{00000000-0005-0000-0000-0000E3380000}"/>
    <cellStyle name="Normal 6 20" xfId="14563" xr:uid="{00000000-0005-0000-0000-0000E4380000}"/>
    <cellStyle name="Normal 6 21" xfId="14564" xr:uid="{00000000-0005-0000-0000-0000E5380000}"/>
    <cellStyle name="Normal 6 22" xfId="14565" xr:uid="{00000000-0005-0000-0000-0000E6380000}"/>
    <cellStyle name="Normal 6 23" xfId="14566" xr:uid="{00000000-0005-0000-0000-0000E7380000}"/>
    <cellStyle name="Normal 6 24" xfId="14567" xr:uid="{00000000-0005-0000-0000-0000E8380000}"/>
    <cellStyle name="Normal 6 25" xfId="14568" xr:uid="{00000000-0005-0000-0000-0000E9380000}"/>
    <cellStyle name="Normal 6 26" xfId="14569" xr:uid="{00000000-0005-0000-0000-0000EA380000}"/>
    <cellStyle name="Normal 6 27" xfId="14570" xr:uid="{00000000-0005-0000-0000-0000EB380000}"/>
    <cellStyle name="Normal 6 28" xfId="14571" xr:uid="{00000000-0005-0000-0000-0000EC380000}"/>
    <cellStyle name="Normal 6 3" xfId="14572" xr:uid="{00000000-0005-0000-0000-0000ED380000}"/>
    <cellStyle name="Normal 6 3 2" xfId="14573" xr:uid="{00000000-0005-0000-0000-0000EE380000}"/>
    <cellStyle name="Normal 6 3 3" xfId="14574" xr:uid="{00000000-0005-0000-0000-0000EF380000}"/>
    <cellStyle name="Normal 6 4" xfId="14575" xr:uid="{00000000-0005-0000-0000-0000F0380000}"/>
    <cellStyle name="Normal 6 4 2" xfId="14576" xr:uid="{00000000-0005-0000-0000-0000F1380000}"/>
    <cellStyle name="Normal 6 4 3" xfId="14577" xr:uid="{00000000-0005-0000-0000-0000F2380000}"/>
    <cellStyle name="Normal 6 5" xfId="14578" xr:uid="{00000000-0005-0000-0000-0000F3380000}"/>
    <cellStyle name="Normal 6 5 2" xfId="14579" xr:uid="{00000000-0005-0000-0000-0000F4380000}"/>
    <cellStyle name="Normal 6 5 3" xfId="14580" xr:uid="{00000000-0005-0000-0000-0000F5380000}"/>
    <cellStyle name="Normal 6 6" xfId="14581" xr:uid="{00000000-0005-0000-0000-0000F6380000}"/>
    <cellStyle name="Normal 6 6 2" xfId="14582" xr:uid="{00000000-0005-0000-0000-0000F7380000}"/>
    <cellStyle name="Normal 6 6 3" xfId="14583" xr:uid="{00000000-0005-0000-0000-0000F8380000}"/>
    <cellStyle name="Normal 6 7" xfId="14584" xr:uid="{00000000-0005-0000-0000-0000F9380000}"/>
    <cellStyle name="Normal 6 7 2" xfId="14585" xr:uid="{00000000-0005-0000-0000-0000FA380000}"/>
    <cellStyle name="Normal 6 7 3" xfId="14586" xr:uid="{00000000-0005-0000-0000-0000FB380000}"/>
    <cellStyle name="Normal 6 8" xfId="14587" xr:uid="{00000000-0005-0000-0000-0000FC380000}"/>
    <cellStyle name="Normal 6 8 2" xfId="14588" xr:uid="{00000000-0005-0000-0000-0000FD380000}"/>
    <cellStyle name="Normal 6 8 3" xfId="14589" xr:uid="{00000000-0005-0000-0000-0000FE380000}"/>
    <cellStyle name="Normal 6 9" xfId="14590" xr:uid="{00000000-0005-0000-0000-0000FF380000}"/>
    <cellStyle name="Normal 6 9 2" xfId="14591" xr:uid="{00000000-0005-0000-0000-000000390000}"/>
    <cellStyle name="Normal 6 9 3" xfId="14592" xr:uid="{00000000-0005-0000-0000-000001390000}"/>
    <cellStyle name="Normal 7" xfId="14593" xr:uid="{00000000-0005-0000-0000-000002390000}"/>
    <cellStyle name="Normal 7 2" xfId="14594" xr:uid="{00000000-0005-0000-0000-000003390000}"/>
    <cellStyle name="Normal 7 3" xfId="14595" xr:uid="{00000000-0005-0000-0000-000004390000}"/>
    <cellStyle name="Normal 7 4" xfId="14596" xr:uid="{00000000-0005-0000-0000-000005390000}"/>
    <cellStyle name="Normal 7 5" xfId="14597" xr:uid="{00000000-0005-0000-0000-000006390000}"/>
    <cellStyle name="Normal 7 6" xfId="14598" xr:uid="{00000000-0005-0000-0000-000007390000}"/>
    <cellStyle name="Normal 7 7" xfId="14599" xr:uid="{00000000-0005-0000-0000-000008390000}"/>
    <cellStyle name="Normal 7 8" xfId="14600" xr:uid="{00000000-0005-0000-0000-000009390000}"/>
    <cellStyle name="Normal 7 9" xfId="14601" xr:uid="{00000000-0005-0000-0000-00000A390000}"/>
    <cellStyle name="Normal 8" xfId="14602" xr:uid="{00000000-0005-0000-0000-00000B390000}"/>
    <cellStyle name="Normal 8 2" xfId="14603" xr:uid="{00000000-0005-0000-0000-00000C390000}"/>
    <cellStyle name="Normal 8 3" xfId="14604" xr:uid="{00000000-0005-0000-0000-00000D390000}"/>
    <cellStyle name="Normal 8 4" xfId="14605" xr:uid="{00000000-0005-0000-0000-00000E390000}"/>
    <cellStyle name="Normal 8 5" xfId="14606" xr:uid="{00000000-0005-0000-0000-00000F390000}"/>
    <cellStyle name="Normal 8 6" xfId="14607" xr:uid="{00000000-0005-0000-0000-000010390000}"/>
    <cellStyle name="Normal 8 7" xfId="14608" xr:uid="{00000000-0005-0000-0000-000011390000}"/>
    <cellStyle name="Normal 8 8" xfId="14609" xr:uid="{00000000-0005-0000-0000-000012390000}"/>
    <cellStyle name="Normal 8 9" xfId="14610" xr:uid="{00000000-0005-0000-0000-000013390000}"/>
    <cellStyle name="Normal 9" xfId="14611" xr:uid="{00000000-0005-0000-0000-000014390000}"/>
    <cellStyle name="Normal 9 2" xfId="14612" xr:uid="{00000000-0005-0000-0000-000015390000}"/>
    <cellStyle name="Normal 9 3" xfId="14613" xr:uid="{00000000-0005-0000-0000-000016390000}"/>
    <cellStyle name="Normal 9 4" xfId="14614" xr:uid="{00000000-0005-0000-0000-000017390000}"/>
    <cellStyle name="Normal 9 5" xfId="14615" xr:uid="{00000000-0005-0000-0000-000018390000}"/>
    <cellStyle name="Normal 9 6" xfId="14616" xr:uid="{00000000-0005-0000-0000-000019390000}"/>
    <cellStyle name="Normal 9 7" xfId="14617" xr:uid="{00000000-0005-0000-0000-00001A390000}"/>
    <cellStyle name="Normal 9 8" xfId="14618" xr:uid="{00000000-0005-0000-0000-00001B390000}"/>
    <cellStyle name="Normal 9 9" xfId="14619" xr:uid="{00000000-0005-0000-0000-00001C390000}"/>
    <cellStyle name="Normal, 1 dec, centred" xfId="14620" xr:uid="{00000000-0005-0000-0000-00001D390000}"/>
    <cellStyle name="Normal, 1 dec, centred,bold" xfId="14621" xr:uid="{00000000-0005-0000-0000-00001E390000}"/>
    <cellStyle name="Normál_HUF_EK_Angol1" xfId="14622" xr:uid="{00000000-0005-0000-0000-00001F390000}"/>
    <cellStyle name="Normale_Capex bdg 2001-GRADI" xfId="14623" xr:uid="{00000000-0005-0000-0000-000020390000}"/>
    <cellStyle name="normálne_ po BUaCC" xfId="14624" xr:uid="{00000000-0005-0000-0000-000021390000}"/>
    <cellStyle name="normální_app" xfId="14625" xr:uid="{00000000-0005-0000-0000-000022390000}"/>
    <cellStyle name="Normalny_(FRAG) aneks" xfId="14626" xr:uid="{00000000-0005-0000-0000-000023390000}"/>
    <cellStyle name="Not.In.Spec" xfId="14627" xr:uid="{00000000-0005-0000-0000-000024390000}"/>
    <cellStyle name="Not.In.Spec 2" xfId="14628" xr:uid="{00000000-0005-0000-0000-000025390000}"/>
    <cellStyle name="Not.In.Spec 2 2" xfId="14629" xr:uid="{00000000-0005-0000-0000-000026390000}"/>
    <cellStyle name="Not.In.Spec 3" xfId="14630" xr:uid="{00000000-0005-0000-0000-000027390000}"/>
    <cellStyle name="Not.In.Spec 4" xfId="14631" xr:uid="{00000000-0005-0000-0000-000028390000}"/>
    <cellStyle name="Not.In.Spec 5" xfId="14632" xr:uid="{00000000-0005-0000-0000-000029390000}"/>
    <cellStyle name="Not.In.Spec 6" xfId="14633" xr:uid="{00000000-0005-0000-0000-00002A390000}"/>
    <cellStyle name="Not.In.Spec 7" xfId="14634" xr:uid="{00000000-0005-0000-0000-00002B390000}"/>
    <cellStyle name="Not.In.Spec 8" xfId="14635" xr:uid="{00000000-0005-0000-0000-00002C390000}"/>
    <cellStyle name="Not.In.Spec 9" xfId="14636" xr:uid="{00000000-0005-0000-0000-00002D390000}"/>
    <cellStyle name="Nota 2" xfId="14637" xr:uid="{00000000-0005-0000-0000-00002E390000}"/>
    <cellStyle name="Nota 2 10" xfId="14638" xr:uid="{00000000-0005-0000-0000-00002F390000}"/>
    <cellStyle name="Nota 2 11" xfId="14639" xr:uid="{00000000-0005-0000-0000-000030390000}"/>
    <cellStyle name="Nota 2 12" xfId="14640" xr:uid="{00000000-0005-0000-0000-000031390000}"/>
    <cellStyle name="Nota 2 13" xfId="14641" xr:uid="{00000000-0005-0000-0000-000032390000}"/>
    <cellStyle name="Nota 2 2" xfId="14642" xr:uid="{00000000-0005-0000-0000-000033390000}"/>
    <cellStyle name="Nota 2 3" xfId="14643" xr:uid="{00000000-0005-0000-0000-000034390000}"/>
    <cellStyle name="Nota 2 4" xfId="14644" xr:uid="{00000000-0005-0000-0000-000035390000}"/>
    <cellStyle name="Nota 2 5" xfId="14645" xr:uid="{00000000-0005-0000-0000-000036390000}"/>
    <cellStyle name="Nota 2 6" xfId="14646" xr:uid="{00000000-0005-0000-0000-000037390000}"/>
    <cellStyle name="Nota 2 7" xfId="14647" xr:uid="{00000000-0005-0000-0000-000038390000}"/>
    <cellStyle name="Nota 2 8" xfId="14648" xr:uid="{00000000-0005-0000-0000-000039390000}"/>
    <cellStyle name="Nota 2 9" xfId="14649" xr:uid="{00000000-0005-0000-0000-00003A390000}"/>
    <cellStyle name="Nota 3" xfId="14650" xr:uid="{00000000-0005-0000-0000-00003B390000}"/>
    <cellStyle name="Nota 3 10" xfId="14651" xr:uid="{00000000-0005-0000-0000-00003C390000}"/>
    <cellStyle name="Nota 3 11" xfId="14652" xr:uid="{00000000-0005-0000-0000-00003D390000}"/>
    <cellStyle name="Nota 3 12" xfId="14653" xr:uid="{00000000-0005-0000-0000-00003E390000}"/>
    <cellStyle name="Nota 3 13" xfId="14654" xr:uid="{00000000-0005-0000-0000-00003F390000}"/>
    <cellStyle name="Nota 3 2" xfId="14655" xr:uid="{00000000-0005-0000-0000-000040390000}"/>
    <cellStyle name="Nota 3 3" xfId="14656" xr:uid="{00000000-0005-0000-0000-000041390000}"/>
    <cellStyle name="Nota 3 4" xfId="14657" xr:uid="{00000000-0005-0000-0000-000042390000}"/>
    <cellStyle name="Nota 3 5" xfId="14658" xr:uid="{00000000-0005-0000-0000-000043390000}"/>
    <cellStyle name="Nota 3 6" xfId="14659" xr:uid="{00000000-0005-0000-0000-000044390000}"/>
    <cellStyle name="Nota 3 7" xfId="14660" xr:uid="{00000000-0005-0000-0000-000045390000}"/>
    <cellStyle name="Nota 3 8" xfId="14661" xr:uid="{00000000-0005-0000-0000-000046390000}"/>
    <cellStyle name="Nota 3 9" xfId="14662" xr:uid="{00000000-0005-0000-0000-000047390000}"/>
    <cellStyle name="Nota 4" xfId="14663" xr:uid="{00000000-0005-0000-0000-000048390000}"/>
    <cellStyle name="Nota 4 10" xfId="14664" xr:uid="{00000000-0005-0000-0000-000049390000}"/>
    <cellStyle name="Nota 4 11" xfId="14665" xr:uid="{00000000-0005-0000-0000-00004A390000}"/>
    <cellStyle name="Nota 4 12" xfId="14666" xr:uid="{00000000-0005-0000-0000-00004B390000}"/>
    <cellStyle name="Nota 4 13" xfId="14667" xr:uid="{00000000-0005-0000-0000-00004C390000}"/>
    <cellStyle name="Nota 4 2" xfId="14668" xr:uid="{00000000-0005-0000-0000-00004D390000}"/>
    <cellStyle name="Nota 4 3" xfId="14669" xr:uid="{00000000-0005-0000-0000-00004E390000}"/>
    <cellStyle name="Nota 4 4" xfId="14670" xr:uid="{00000000-0005-0000-0000-00004F390000}"/>
    <cellStyle name="Nota 4 5" xfId="14671" xr:uid="{00000000-0005-0000-0000-000050390000}"/>
    <cellStyle name="Nota 4 6" xfId="14672" xr:uid="{00000000-0005-0000-0000-000051390000}"/>
    <cellStyle name="Nota 4 7" xfId="14673" xr:uid="{00000000-0005-0000-0000-000052390000}"/>
    <cellStyle name="Nota 4 8" xfId="14674" xr:uid="{00000000-0005-0000-0000-000053390000}"/>
    <cellStyle name="Nota 4 9" xfId="14675" xr:uid="{00000000-0005-0000-0000-000054390000}"/>
    <cellStyle name="Nota 5" xfId="14676" xr:uid="{00000000-0005-0000-0000-000055390000}"/>
    <cellStyle name="Nota 5 10" xfId="14677" xr:uid="{00000000-0005-0000-0000-000056390000}"/>
    <cellStyle name="Nota 5 11" xfId="14678" xr:uid="{00000000-0005-0000-0000-000057390000}"/>
    <cellStyle name="Nota 5 12" xfId="14679" xr:uid="{00000000-0005-0000-0000-000058390000}"/>
    <cellStyle name="Nota 5 13" xfId="14680" xr:uid="{00000000-0005-0000-0000-000059390000}"/>
    <cellStyle name="Nota 5 2" xfId="14681" xr:uid="{00000000-0005-0000-0000-00005A390000}"/>
    <cellStyle name="Nota 5 3" xfId="14682" xr:uid="{00000000-0005-0000-0000-00005B390000}"/>
    <cellStyle name="Nota 5 4" xfId="14683" xr:uid="{00000000-0005-0000-0000-00005C390000}"/>
    <cellStyle name="Nota 5 5" xfId="14684" xr:uid="{00000000-0005-0000-0000-00005D390000}"/>
    <cellStyle name="Nota 5 6" xfId="14685" xr:uid="{00000000-0005-0000-0000-00005E390000}"/>
    <cellStyle name="Nota 5 7" xfId="14686" xr:uid="{00000000-0005-0000-0000-00005F390000}"/>
    <cellStyle name="Nota 5 8" xfId="14687" xr:uid="{00000000-0005-0000-0000-000060390000}"/>
    <cellStyle name="Nota 5 9" xfId="14688" xr:uid="{00000000-0005-0000-0000-000061390000}"/>
    <cellStyle name="Nota 6" xfId="14689" xr:uid="{00000000-0005-0000-0000-000062390000}"/>
    <cellStyle name="Nota 6 10" xfId="14690" xr:uid="{00000000-0005-0000-0000-000063390000}"/>
    <cellStyle name="Nota 6 11" xfId="14691" xr:uid="{00000000-0005-0000-0000-000064390000}"/>
    <cellStyle name="Nota 6 12" xfId="14692" xr:uid="{00000000-0005-0000-0000-000065390000}"/>
    <cellStyle name="Nota 6 13" xfId="14693" xr:uid="{00000000-0005-0000-0000-000066390000}"/>
    <cellStyle name="Nota 6 2" xfId="14694" xr:uid="{00000000-0005-0000-0000-000067390000}"/>
    <cellStyle name="Nota 6 3" xfId="14695" xr:uid="{00000000-0005-0000-0000-000068390000}"/>
    <cellStyle name="Nota 6 4" xfId="14696" xr:uid="{00000000-0005-0000-0000-000069390000}"/>
    <cellStyle name="Nota 6 5" xfId="14697" xr:uid="{00000000-0005-0000-0000-00006A390000}"/>
    <cellStyle name="Nota 6 6" xfId="14698" xr:uid="{00000000-0005-0000-0000-00006B390000}"/>
    <cellStyle name="Nota 6 7" xfId="14699" xr:uid="{00000000-0005-0000-0000-00006C390000}"/>
    <cellStyle name="Nota 6 8" xfId="14700" xr:uid="{00000000-0005-0000-0000-00006D390000}"/>
    <cellStyle name="Nota 6 9" xfId="14701" xr:uid="{00000000-0005-0000-0000-00006E390000}"/>
    <cellStyle name="Nota 7" xfId="14702" xr:uid="{00000000-0005-0000-0000-00006F390000}"/>
    <cellStyle name="Nota 7 10" xfId="14703" xr:uid="{00000000-0005-0000-0000-000070390000}"/>
    <cellStyle name="Nota 7 11" xfId="14704" xr:uid="{00000000-0005-0000-0000-000071390000}"/>
    <cellStyle name="Nota 7 12" xfId="14705" xr:uid="{00000000-0005-0000-0000-000072390000}"/>
    <cellStyle name="Nota 7 13" xfId="14706" xr:uid="{00000000-0005-0000-0000-000073390000}"/>
    <cellStyle name="Nota 7 2" xfId="14707" xr:uid="{00000000-0005-0000-0000-000074390000}"/>
    <cellStyle name="Nota 7 3" xfId="14708" xr:uid="{00000000-0005-0000-0000-000075390000}"/>
    <cellStyle name="Nota 7 4" xfId="14709" xr:uid="{00000000-0005-0000-0000-000076390000}"/>
    <cellStyle name="Nota 7 5" xfId="14710" xr:uid="{00000000-0005-0000-0000-000077390000}"/>
    <cellStyle name="Nota 7 6" xfId="14711" xr:uid="{00000000-0005-0000-0000-000078390000}"/>
    <cellStyle name="Nota 7 7" xfId="14712" xr:uid="{00000000-0005-0000-0000-000079390000}"/>
    <cellStyle name="Nota 7 8" xfId="14713" xr:uid="{00000000-0005-0000-0000-00007A390000}"/>
    <cellStyle name="Nota 7 9" xfId="14714" xr:uid="{00000000-0005-0000-0000-00007B390000}"/>
    <cellStyle name="Note 10" xfId="14715" xr:uid="{00000000-0005-0000-0000-00007C390000}"/>
    <cellStyle name="Note 10 10" xfId="14716" xr:uid="{00000000-0005-0000-0000-00007D390000}"/>
    <cellStyle name="Note 10 11" xfId="14717" xr:uid="{00000000-0005-0000-0000-00007E390000}"/>
    <cellStyle name="Note 10 12" xfId="14718" xr:uid="{00000000-0005-0000-0000-00007F390000}"/>
    <cellStyle name="Note 10 13" xfId="14719" xr:uid="{00000000-0005-0000-0000-000080390000}"/>
    <cellStyle name="Note 10 14" xfId="14720" xr:uid="{00000000-0005-0000-0000-000081390000}"/>
    <cellStyle name="Note 10 15" xfId="14721" xr:uid="{00000000-0005-0000-0000-000082390000}"/>
    <cellStyle name="Note 10 16" xfId="14722" xr:uid="{00000000-0005-0000-0000-000083390000}"/>
    <cellStyle name="Note 10 17" xfId="14723" xr:uid="{00000000-0005-0000-0000-000084390000}"/>
    <cellStyle name="Note 10 18" xfId="14724" xr:uid="{00000000-0005-0000-0000-000085390000}"/>
    <cellStyle name="Note 10 19" xfId="14725" xr:uid="{00000000-0005-0000-0000-000086390000}"/>
    <cellStyle name="Note 10 2" xfId="14726" xr:uid="{00000000-0005-0000-0000-000087390000}"/>
    <cellStyle name="Note 10 2 2" xfId="14727" xr:uid="{00000000-0005-0000-0000-000088390000}"/>
    <cellStyle name="Note 10 20" xfId="14728" xr:uid="{00000000-0005-0000-0000-000089390000}"/>
    <cellStyle name="Note 10 21" xfId="14729" xr:uid="{00000000-0005-0000-0000-00008A390000}"/>
    <cellStyle name="Note 10 22" xfId="14730" xr:uid="{00000000-0005-0000-0000-00008B390000}"/>
    <cellStyle name="Note 10 23" xfId="14731" xr:uid="{00000000-0005-0000-0000-00008C390000}"/>
    <cellStyle name="Note 10 24" xfId="14732" xr:uid="{00000000-0005-0000-0000-00008D390000}"/>
    <cellStyle name="Note 10 25" xfId="14733" xr:uid="{00000000-0005-0000-0000-00008E390000}"/>
    <cellStyle name="Note 10 26" xfId="14734" xr:uid="{00000000-0005-0000-0000-00008F390000}"/>
    <cellStyle name="Note 10 27" xfId="14735" xr:uid="{00000000-0005-0000-0000-000090390000}"/>
    <cellStyle name="Note 10 28" xfId="14736" xr:uid="{00000000-0005-0000-0000-000091390000}"/>
    <cellStyle name="Note 10 3" xfId="14737" xr:uid="{00000000-0005-0000-0000-000092390000}"/>
    <cellStyle name="Note 10 4" xfId="14738" xr:uid="{00000000-0005-0000-0000-000093390000}"/>
    <cellStyle name="Note 10 5" xfId="14739" xr:uid="{00000000-0005-0000-0000-000094390000}"/>
    <cellStyle name="Note 10 6" xfId="14740" xr:uid="{00000000-0005-0000-0000-000095390000}"/>
    <cellStyle name="Note 10 7" xfId="14741" xr:uid="{00000000-0005-0000-0000-000096390000}"/>
    <cellStyle name="Note 10 8" xfId="14742" xr:uid="{00000000-0005-0000-0000-000097390000}"/>
    <cellStyle name="Note 10 9" xfId="14743" xr:uid="{00000000-0005-0000-0000-000098390000}"/>
    <cellStyle name="Note 11" xfId="14744" xr:uid="{00000000-0005-0000-0000-000099390000}"/>
    <cellStyle name="Note 11 10" xfId="14745" xr:uid="{00000000-0005-0000-0000-00009A390000}"/>
    <cellStyle name="Note 11 11" xfId="14746" xr:uid="{00000000-0005-0000-0000-00009B390000}"/>
    <cellStyle name="Note 11 12" xfId="14747" xr:uid="{00000000-0005-0000-0000-00009C390000}"/>
    <cellStyle name="Note 11 13" xfId="14748" xr:uid="{00000000-0005-0000-0000-00009D390000}"/>
    <cellStyle name="Note 11 14" xfId="14749" xr:uid="{00000000-0005-0000-0000-00009E390000}"/>
    <cellStyle name="Note 11 15" xfId="14750" xr:uid="{00000000-0005-0000-0000-00009F390000}"/>
    <cellStyle name="Note 11 16" xfId="14751" xr:uid="{00000000-0005-0000-0000-0000A0390000}"/>
    <cellStyle name="Note 11 17" xfId="14752" xr:uid="{00000000-0005-0000-0000-0000A1390000}"/>
    <cellStyle name="Note 11 18" xfId="14753" xr:uid="{00000000-0005-0000-0000-0000A2390000}"/>
    <cellStyle name="Note 11 19" xfId="14754" xr:uid="{00000000-0005-0000-0000-0000A3390000}"/>
    <cellStyle name="Note 11 2" xfId="14755" xr:uid="{00000000-0005-0000-0000-0000A4390000}"/>
    <cellStyle name="Note 11 2 2" xfId="14756" xr:uid="{00000000-0005-0000-0000-0000A5390000}"/>
    <cellStyle name="Note 11 20" xfId="14757" xr:uid="{00000000-0005-0000-0000-0000A6390000}"/>
    <cellStyle name="Note 11 21" xfId="14758" xr:uid="{00000000-0005-0000-0000-0000A7390000}"/>
    <cellStyle name="Note 11 22" xfId="14759" xr:uid="{00000000-0005-0000-0000-0000A8390000}"/>
    <cellStyle name="Note 11 23" xfId="14760" xr:uid="{00000000-0005-0000-0000-0000A9390000}"/>
    <cellStyle name="Note 11 24" xfId="14761" xr:uid="{00000000-0005-0000-0000-0000AA390000}"/>
    <cellStyle name="Note 11 25" xfId="14762" xr:uid="{00000000-0005-0000-0000-0000AB390000}"/>
    <cellStyle name="Note 11 26" xfId="14763" xr:uid="{00000000-0005-0000-0000-0000AC390000}"/>
    <cellStyle name="Note 11 27" xfId="14764" xr:uid="{00000000-0005-0000-0000-0000AD390000}"/>
    <cellStyle name="Note 11 28" xfId="14765" xr:uid="{00000000-0005-0000-0000-0000AE390000}"/>
    <cellStyle name="Note 11 3" xfId="14766" xr:uid="{00000000-0005-0000-0000-0000AF390000}"/>
    <cellStyle name="Note 11 4" xfId="14767" xr:uid="{00000000-0005-0000-0000-0000B0390000}"/>
    <cellStyle name="Note 11 5" xfId="14768" xr:uid="{00000000-0005-0000-0000-0000B1390000}"/>
    <cellStyle name="Note 11 6" xfId="14769" xr:uid="{00000000-0005-0000-0000-0000B2390000}"/>
    <cellStyle name="Note 11 7" xfId="14770" xr:uid="{00000000-0005-0000-0000-0000B3390000}"/>
    <cellStyle name="Note 11 8" xfId="14771" xr:uid="{00000000-0005-0000-0000-0000B4390000}"/>
    <cellStyle name="Note 11 9" xfId="14772" xr:uid="{00000000-0005-0000-0000-0000B5390000}"/>
    <cellStyle name="Note 12" xfId="14773" xr:uid="{00000000-0005-0000-0000-0000B6390000}"/>
    <cellStyle name="Note 12 10" xfId="14774" xr:uid="{00000000-0005-0000-0000-0000B7390000}"/>
    <cellStyle name="Note 12 11" xfId="14775" xr:uid="{00000000-0005-0000-0000-0000B8390000}"/>
    <cellStyle name="Note 12 12" xfId="14776" xr:uid="{00000000-0005-0000-0000-0000B9390000}"/>
    <cellStyle name="Note 12 13" xfId="14777" xr:uid="{00000000-0005-0000-0000-0000BA390000}"/>
    <cellStyle name="Note 12 14" xfId="14778" xr:uid="{00000000-0005-0000-0000-0000BB390000}"/>
    <cellStyle name="Note 12 15" xfId="14779" xr:uid="{00000000-0005-0000-0000-0000BC390000}"/>
    <cellStyle name="Note 12 16" xfId="14780" xr:uid="{00000000-0005-0000-0000-0000BD390000}"/>
    <cellStyle name="Note 12 17" xfId="14781" xr:uid="{00000000-0005-0000-0000-0000BE390000}"/>
    <cellStyle name="Note 12 18" xfId="14782" xr:uid="{00000000-0005-0000-0000-0000BF390000}"/>
    <cellStyle name="Note 12 19" xfId="14783" xr:uid="{00000000-0005-0000-0000-0000C0390000}"/>
    <cellStyle name="Note 12 2" xfId="14784" xr:uid="{00000000-0005-0000-0000-0000C1390000}"/>
    <cellStyle name="Note 12 2 2" xfId="14785" xr:uid="{00000000-0005-0000-0000-0000C2390000}"/>
    <cellStyle name="Note 12 20" xfId="14786" xr:uid="{00000000-0005-0000-0000-0000C3390000}"/>
    <cellStyle name="Note 12 21" xfId="14787" xr:uid="{00000000-0005-0000-0000-0000C4390000}"/>
    <cellStyle name="Note 12 22" xfId="14788" xr:uid="{00000000-0005-0000-0000-0000C5390000}"/>
    <cellStyle name="Note 12 23" xfId="14789" xr:uid="{00000000-0005-0000-0000-0000C6390000}"/>
    <cellStyle name="Note 12 24" xfId="14790" xr:uid="{00000000-0005-0000-0000-0000C7390000}"/>
    <cellStyle name="Note 12 25" xfId="14791" xr:uid="{00000000-0005-0000-0000-0000C8390000}"/>
    <cellStyle name="Note 12 26" xfId="14792" xr:uid="{00000000-0005-0000-0000-0000C9390000}"/>
    <cellStyle name="Note 12 27" xfId="14793" xr:uid="{00000000-0005-0000-0000-0000CA390000}"/>
    <cellStyle name="Note 12 28" xfId="14794" xr:uid="{00000000-0005-0000-0000-0000CB390000}"/>
    <cellStyle name="Note 12 3" xfId="14795" xr:uid="{00000000-0005-0000-0000-0000CC390000}"/>
    <cellStyle name="Note 12 4" xfId="14796" xr:uid="{00000000-0005-0000-0000-0000CD390000}"/>
    <cellStyle name="Note 12 5" xfId="14797" xr:uid="{00000000-0005-0000-0000-0000CE390000}"/>
    <cellStyle name="Note 12 6" xfId="14798" xr:uid="{00000000-0005-0000-0000-0000CF390000}"/>
    <cellStyle name="Note 12 7" xfId="14799" xr:uid="{00000000-0005-0000-0000-0000D0390000}"/>
    <cellStyle name="Note 12 8" xfId="14800" xr:uid="{00000000-0005-0000-0000-0000D1390000}"/>
    <cellStyle name="Note 12 9" xfId="14801" xr:uid="{00000000-0005-0000-0000-0000D2390000}"/>
    <cellStyle name="Note 13" xfId="14802" xr:uid="{00000000-0005-0000-0000-0000D3390000}"/>
    <cellStyle name="Note 13 10" xfId="14803" xr:uid="{00000000-0005-0000-0000-0000D4390000}"/>
    <cellStyle name="Note 13 11" xfId="14804" xr:uid="{00000000-0005-0000-0000-0000D5390000}"/>
    <cellStyle name="Note 13 12" xfId="14805" xr:uid="{00000000-0005-0000-0000-0000D6390000}"/>
    <cellStyle name="Note 13 13" xfId="14806" xr:uid="{00000000-0005-0000-0000-0000D7390000}"/>
    <cellStyle name="Note 13 14" xfId="14807" xr:uid="{00000000-0005-0000-0000-0000D8390000}"/>
    <cellStyle name="Note 13 15" xfId="14808" xr:uid="{00000000-0005-0000-0000-0000D9390000}"/>
    <cellStyle name="Note 13 16" xfId="14809" xr:uid="{00000000-0005-0000-0000-0000DA390000}"/>
    <cellStyle name="Note 13 17" xfId="14810" xr:uid="{00000000-0005-0000-0000-0000DB390000}"/>
    <cellStyle name="Note 13 18" xfId="14811" xr:uid="{00000000-0005-0000-0000-0000DC390000}"/>
    <cellStyle name="Note 13 19" xfId="14812" xr:uid="{00000000-0005-0000-0000-0000DD390000}"/>
    <cellStyle name="Note 13 2" xfId="14813" xr:uid="{00000000-0005-0000-0000-0000DE390000}"/>
    <cellStyle name="Note 13 2 2" xfId="14814" xr:uid="{00000000-0005-0000-0000-0000DF390000}"/>
    <cellStyle name="Note 13 20" xfId="14815" xr:uid="{00000000-0005-0000-0000-0000E0390000}"/>
    <cellStyle name="Note 13 21" xfId="14816" xr:uid="{00000000-0005-0000-0000-0000E1390000}"/>
    <cellStyle name="Note 13 22" xfId="14817" xr:uid="{00000000-0005-0000-0000-0000E2390000}"/>
    <cellStyle name="Note 13 23" xfId="14818" xr:uid="{00000000-0005-0000-0000-0000E3390000}"/>
    <cellStyle name="Note 13 24" xfId="14819" xr:uid="{00000000-0005-0000-0000-0000E4390000}"/>
    <cellStyle name="Note 13 25" xfId="14820" xr:uid="{00000000-0005-0000-0000-0000E5390000}"/>
    <cellStyle name="Note 13 26" xfId="14821" xr:uid="{00000000-0005-0000-0000-0000E6390000}"/>
    <cellStyle name="Note 13 27" xfId="14822" xr:uid="{00000000-0005-0000-0000-0000E7390000}"/>
    <cellStyle name="Note 13 28" xfId="14823" xr:uid="{00000000-0005-0000-0000-0000E8390000}"/>
    <cellStyle name="Note 13 3" xfId="14824" xr:uid="{00000000-0005-0000-0000-0000E9390000}"/>
    <cellStyle name="Note 13 4" xfId="14825" xr:uid="{00000000-0005-0000-0000-0000EA390000}"/>
    <cellStyle name="Note 13 5" xfId="14826" xr:uid="{00000000-0005-0000-0000-0000EB390000}"/>
    <cellStyle name="Note 13 6" xfId="14827" xr:uid="{00000000-0005-0000-0000-0000EC390000}"/>
    <cellStyle name="Note 13 7" xfId="14828" xr:uid="{00000000-0005-0000-0000-0000ED390000}"/>
    <cellStyle name="Note 13 8" xfId="14829" xr:uid="{00000000-0005-0000-0000-0000EE390000}"/>
    <cellStyle name="Note 13 9" xfId="14830" xr:uid="{00000000-0005-0000-0000-0000EF390000}"/>
    <cellStyle name="Note 14" xfId="14831" xr:uid="{00000000-0005-0000-0000-0000F0390000}"/>
    <cellStyle name="Note 14 10" xfId="14832" xr:uid="{00000000-0005-0000-0000-0000F1390000}"/>
    <cellStyle name="Note 14 11" xfId="14833" xr:uid="{00000000-0005-0000-0000-0000F2390000}"/>
    <cellStyle name="Note 14 12" xfId="14834" xr:uid="{00000000-0005-0000-0000-0000F3390000}"/>
    <cellStyle name="Note 14 13" xfId="14835" xr:uid="{00000000-0005-0000-0000-0000F4390000}"/>
    <cellStyle name="Note 14 14" xfId="14836" xr:uid="{00000000-0005-0000-0000-0000F5390000}"/>
    <cellStyle name="Note 14 15" xfId="14837" xr:uid="{00000000-0005-0000-0000-0000F6390000}"/>
    <cellStyle name="Note 14 16" xfId="14838" xr:uid="{00000000-0005-0000-0000-0000F7390000}"/>
    <cellStyle name="Note 14 17" xfId="14839" xr:uid="{00000000-0005-0000-0000-0000F8390000}"/>
    <cellStyle name="Note 14 18" xfId="14840" xr:uid="{00000000-0005-0000-0000-0000F9390000}"/>
    <cellStyle name="Note 14 19" xfId="14841" xr:uid="{00000000-0005-0000-0000-0000FA390000}"/>
    <cellStyle name="Note 14 2" xfId="14842" xr:uid="{00000000-0005-0000-0000-0000FB390000}"/>
    <cellStyle name="Note 14 2 2" xfId="14843" xr:uid="{00000000-0005-0000-0000-0000FC390000}"/>
    <cellStyle name="Note 14 20" xfId="14844" xr:uid="{00000000-0005-0000-0000-0000FD390000}"/>
    <cellStyle name="Note 14 21" xfId="14845" xr:uid="{00000000-0005-0000-0000-0000FE390000}"/>
    <cellStyle name="Note 14 22" xfId="14846" xr:uid="{00000000-0005-0000-0000-0000FF390000}"/>
    <cellStyle name="Note 14 23" xfId="14847" xr:uid="{00000000-0005-0000-0000-0000003A0000}"/>
    <cellStyle name="Note 14 24" xfId="14848" xr:uid="{00000000-0005-0000-0000-0000013A0000}"/>
    <cellStyle name="Note 14 25" xfId="14849" xr:uid="{00000000-0005-0000-0000-0000023A0000}"/>
    <cellStyle name="Note 14 26" xfId="14850" xr:uid="{00000000-0005-0000-0000-0000033A0000}"/>
    <cellStyle name="Note 14 27" xfId="14851" xr:uid="{00000000-0005-0000-0000-0000043A0000}"/>
    <cellStyle name="Note 14 28" xfId="14852" xr:uid="{00000000-0005-0000-0000-0000053A0000}"/>
    <cellStyle name="Note 14 3" xfId="14853" xr:uid="{00000000-0005-0000-0000-0000063A0000}"/>
    <cellStyle name="Note 14 4" xfId="14854" xr:uid="{00000000-0005-0000-0000-0000073A0000}"/>
    <cellStyle name="Note 14 5" xfId="14855" xr:uid="{00000000-0005-0000-0000-0000083A0000}"/>
    <cellStyle name="Note 14 6" xfId="14856" xr:uid="{00000000-0005-0000-0000-0000093A0000}"/>
    <cellStyle name="Note 14 7" xfId="14857" xr:uid="{00000000-0005-0000-0000-00000A3A0000}"/>
    <cellStyle name="Note 14 8" xfId="14858" xr:uid="{00000000-0005-0000-0000-00000B3A0000}"/>
    <cellStyle name="Note 14 9" xfId="14859" xr:uid="{00000000-0005-0000-0000-00000C3A0000}"/>
    <cellStyle name="Note 15" xfId="14860" xr:uid="{00000000-0005-0000-0000-00000D3A0000}"/>
    <cellStyle name="Note 15 10" xfId="14861" xr:uid="{00000000-0005-0000-0000-00000E3A0000}"/>
    <cellStyle name="Note 15 11" xfId="14862" xr:uid="{00000000-0005-0000-0000-00000F3A0000}"/>
    <cellStyle name="Note 15 12" xfId="14863" xr:uid="{00000000-0005-0000-0000-0000103A0000}"/>
    <cellStyle name="Note 15 13" xfId="14864" xr:uid="{00000000-0005-0000-0000-0000113A0000}"/>
    <cellStyle name="Note 15 14" xfId="14865" xr:uid="{00000000-0005-0000-0000-0000123A0000}"/>
    <cellStyle name="Note 15 15" xfId="14866" xr:uid="{00000000-0005-0000-0000-0000133A0000}"/>
    <cellStyle name="Note 15 16" xfId="14867" xr:uid="{00000000-0005-0000-0000-0000143A0000}"/>
    <cellStyle name="Note 15 17" xfId="14868" xr:uid="{00000000-0005-0000-0000-0000153A0000}"/>
    <cellStyle name="Note 15 18" xfId="14869" xr:uid="{00000000-0005-0000-0000-0000163A0000}"/>
    <cellStyle name="Note 15 19" xfId="14870" xr:uid="{00000000-0005-0000-0000-0000173A0000}"/>
    <cellStyle name="Note 15 2" xfId="14871" xr:uid="{00000000-0005-0000-0000-0000183A0000}"/>
    <cellStyle name="Note 15 2 2" xfId="14872" xr:uid="{00000000-0005-0000-0000-0000193A0000}"/>
    <cellStyle name="Note 15 20" xfId="14873" xr:uid="{00000000-0005-0000-0000-00001A3A0000}"/>
    <cellStyle name="Note 15 21" xfId="14874" xr:uid="{00000000-0005-0000-0000-00001B3A0000}"/>
    <cellStyle name="Note 15 22" xfId="14875" xr:uid="{00000000-0005-0000-0000-00001C3A0000}"/>
    <cellStyle name="Note 15 23" xfId="14876" xr:uid="{00000000-0005-0000-0000-00001D3A0000}"/>
    <cellStyle name="Note 15 24" xfId="14877" xr:uid="{00000000-0005-0000-0000-00001E3A0000}"/>
    <cellStyle name="Note 15 25" xfId="14878" xr:uid="{00000000-0005-0000-0000-00001F3A0000}"/>
    <cellStyle name="Note 15 26" xfId="14879" xr:uid="{00000000-0005-0000-0000-0000203A0000}"/>
    <cellStyle name="Note 15 27" xfId="14880" xr:uid="{00000000-0005-0000-0000-0000213A0000}"/>
    <cellStyle name="Note 15 28" xfId="14881" xr:uid="{00000000-0005-0000-0000-0000223A0000}"/>
    <cellStyle name="Note 15 3" xfId="14882" xr:uid="{00000000-0005-0000-0000-0000233A0000}"/>
    <cellStyle name="Note 15 4" xfId="14883" xr:uid="{00000000-0005-0000-0000-0000243A0000}"/>
    <cellStyle name="Note 15 5" xfId="14884" xr:uid="{00000000-0005-0000-0000-0000253A0000}"/>
    <cellStyle name="Note 15 6" xfId="14885" xr:uid="{00000000-0005-0000-0000-0000263A0000}"/>
    <cellStyle name="Note 15 7" xfId="14886" xr:uid="{00000000-0005-0000-0000-0000273A0000}"/>
    <cellStyle name="Note 15 8" xfId="14887" xr:uid="{00000000-0005-0000-0000-0000283A0000}"/>
    <cellStyle name="Note 15 9" xfId="14888" xr:uid="{00000000-0005-0000-0000-0000293A0000}"/>
    <cellStyle name="Note 16" xfId="14889" xr:uid="{00000000-0005-0000-0000-00002A3A0000}"/>
    <cellStyle name="Note 16 10" xfId="14890" xr:uid="{00000000-0005-0000-0000-00002B3A0000}"/>
    <cellStyle name="Note 16 11" xfId="14891" xr:uid="{00000000-0005-0000-0000-00002C3A0000}"/>
    <cellStyle name="Note 16 12" xfId="14892" xr:uid="{00000000-0005-0000-0000-00002D3A0000}"/>
    <cellStyle name="Note 16 13" xfId="14893" xr:uid="{00000000-0005-0000-0000-00002E3A0000}"/>
    <cellStyle name="Note 16 14" xfId="14894" xr:uid="{00000000-0005-0000-0000-00002F3A0000}"/>
    <cellStyle name="Note 16 15" xfId="14895" xr:uid="{00000000-0005-0000-0000-0000303A0000}"/>
    <cellStyle name="Note 16 16" xfId="14896" xr:uid="{00000000-0005-0000-0000-0000313A0000}"/>
    <cellStyle name="Note 16 17" xfId="14897" xr:uid="{00000000-0005-0000-0000-0000323A0000}"/>
    <cellStyle name="Note 16 18" xfId="14898" xr:uid="{00000000-0005-0000-0000-0000333A0000}"/>
    <cellStyle name="Note 16 19" xfId="14899" xr:uid="{00000000-0005-0000-0000-0000343A0000}"/>
    <cellStyle name="Note 16 2" xfId="14900" xr:uid="{00000000-0005-0000-0000-0000353A0000}"/>
    <cellStyle name="Note 16 2 2" xfId="14901" xr:uid="{00000000-0005-0000-0000-0000363A0000}"/>
    <cellStyle name="Note 16 20" xfId="14902" xr:uid="{00000000-0005-0000-0000-0000373A0000}"/>
    <cellStyle name="Note 16 21" xfId="14903" xr:uid="{00000000-0005-0000-0000-0000383A0000}"/>
    <cellStyle name="Note 16 22" xfId="14904" xr:uid="{00000000-0005-0000-0000-0000393A0000}"/>
    <cellStyle name="Note 16 23" xfId="14905" xr:uid="{00000000-0005-0000-0000-00003A3A0000}"/>
    <cellStyle name="Note 16 24" xfId="14906" xr:uid="{00000000-0005-0000-0000-00003B3A0000}"/>
    <cellStyle name="Note 16 25" xfId="14907" xr:uid="{00000000-0005-0000-0000-00003C3A0000}"/>
    <cellStyle name="Note 16 26" xfId="14908" xr:uid="{00000000-0005-0000-0000-00003D3A0000}"/>
    <cellStyle name="Note 16 27" xfId="14909" xr:uid="{00000000-0005-0000-0000-00003E3A0000}"/>
    <cellStyle name="Note 16 28" xfId="14910" xr:uid="{00000000-0005-0000-0000-00003F3A0000}"/>
    <cellStyle name="Note 16 3" xfId="14911" xr:uid="{00000000-0005-0000-0000-0000403A0000}"/>
    <cellStyle name="Note 16 4" xfId="14912" xr:uid="{00000000-0005-0000-0000-0000413A0000}"/>
    <cellStyle name="Note 16 5" xfId="14913" xr:uid="{00000000-0005-0000-0000-0000423A0000}"/>
    <cellStyle name="Note 16 6" xfId="14914" xr:uid="{00000000-0005-0000-0000-0000433A0000}"/>
    <cellStyle name="Note 16 7" xfId="14915" xr:uid="{00000000-0005-0000-0000-0000443A0000}"/>
    <cellStyle name="Note 16 8" xfId="14916" xr:uid="{00000000-0005-0000-0000-0000453A0000}"/>
    <cellStyle name="Note 16 9" xfId="14917" xr:uid="{00000000-0005-0000-0000-0000463A0000}"/>
    <cellStyle name="Note 17" xfId="14918" xr:uid="{00000000-0005-0000-0000-0000473A0000}"/>
    <cellStyle name="Note 17 10" xfId="14919" xr:uid="{00000000-0005-0000-0000-0000483A0000}"/>
    <cellStyle name="Note 17 11" xfId="14920" xr:uid="{00000000-0005-0000-0000-0000493A0000}"/>
    <cellStyle name="Note 17 12" xfId="14921" xr:uid="{00000000-0005-0000-0000-00004A3A0000}"/>
    <cellStyle name="Note 17 13" xfId="14922" xr:uid="{00000000-0005-0000-0000-00004B3A0000}"/>
    <cellStyle name="Note 17 14" xfId="14923" xr:uid="{00000000-0005-0000-0000-00004C3A0000}"/>
    <cellStyle name="Note 17 15" xfId="14924" xr:uid="{00000000-0005-0000-0000-00004D3A0000}"/>
    <cellStyle name="Note 17 16" xfId="14925" xr:uid="{00000000-0005-0000-0000-00004E3A0000}"/>
    <cellStyle name="Note 17 17" xfId="14926" xr:uid="{00000000-0005-0000-0000-00004F3A0000}"/>
    <cellStyle name="Note 17 18" xfId="14927" xr:uid="{00000000-0005-0000-0000-0000503A0000}"/>
    <cellStyle name="Note 17 19" xfId="14928" xr:uid="{00000000-0005-0000-0000-0000513A0000}"/>
    <cellStyle name="Note 17 2" xfId="14929" xr:uid="{00000000-0005-0000-0000-0000523A0000}"/>
    <cellStyle name="Note 17 2 2" xfId="14930" xr:uid="{00000000-0005-0000-0000-0000533A0000}"/>
    <cellStyle name="Note 17 20" xfId="14931" xr:uid="{00000000-0005-0000-0000-0000543A0000}"/>
    <cellStyle name="Note 17 21" xfId="14932" xr:uid="{00000000-0005-0000-0000-0000553A0000}"/>
    <cellStyle name="Note 17 22" xfId="14933" xr:uid="{00000000-0005-0000-0000-0000563A0000}"/>
    <cellStyle name="Note 17 23" xfId="14934" xr:uid="{00000000-0005-0000-0000-0000573A0000}"/>
    <cellStyle name="Note 17 24" xfId="14935" xr:uid="{00000000-0005-0000-0000-0000583A0000}"/>
    <cellStyle name="Note 17 25" xfId="14936" xr:uid="{00000000-0005-0000-0000-0000593A0000}"/>
    <cellStyle name="Note 17 26" xfId="14937" xr:uid="{00000000-0005-0000-0000-00005A3A0000}"/>
    <cellStyle name="Note 17 27" xfId="14938" xr:uid="{00000000-0005-0000-0000-00005B3A0000}"/>
    <cellStyle name="Note 17 28" xfId="14939" xr:uid="{00000000-0005-0000-0000-00005C3A0000}"/>
    <cellStyle name="Note 17 3" xfId="14940" xr:uid="{00000000-0005-0000-0000-00005D3A0000}"/>
    <cellStyle name="Note 17 4" xfId="14941" xr:uid="{00000000-0005-0000-0000-00005E3A0000}"/>
    <cellStyle name="Note 17 5" xfId="14942" xr:uid="{00000000-0005-0000-0000-00005F3A0000}"/>
    <cellStyle name="Note 17 6" xfId="14943" xr:uid="{00000000-0005-0000-0000-0000603A0000}"/>
    <cellStyle name="Note 17 7" xfId="14944" xr:uid="{00000000-0005-0000-0000-0000613A0000}"/>
    <cellStyle name="Note 17 8" xfId="14945" xr:uid="{00000000-0005-0000-0000-0000623A0000}"/>
    <cellStyle name="Note 17 9" xfId="14946" xr:uid="{00000000-0005-0000-0000-0000633A0000}"/>
    <cellStyle name="Note 18" xfId="14947" xr:uid="{00000000-0005-0000-0000-0000643A0000}"/>
    <cellStyle name="Note 18 2" xfId="14948" xr:uid="{00000000-0005-0000-0000-0000653A0000}"/>
    <cellStyle name="Note 18 2 2" xfId="14949" xr:uid="{00000000-0005-0000-0000-0000663A0000}"/>
    <cellStyle name="Note 18 3" xfId="14950" xr:uid="{00000000-0005-0000-0000-0000673A0000}"/>
    <cellStyle name="Note 18 4" xfId="14951" xr:uid="{00000000-0005-0000-0000-0000683A0000}"/>
    <cellStyle name="Note 18 5" xfId="14952" xr:uid="{00000000-0005-0000-0000-0000693A0000}"/>
    <cellStyle name="Note 18 6" xfId="14953" xr:uid="{00000000-0005-0000-0000-00006A3A0000}"/>
    <cellStyle name="Note 18 7" xfId="14954" xr:uid="{00000000-0005-0000-0000-00006B3A0000}"/>
    <cellStyle name="Note 19" xfId="14955" xr:uid="{00000000-0005-0000-0000-00006C3A0000}"/>
    <cellStyle name="Note 19 2" xfId="14956" xr:uid="{00000000-0005-0000-0000-00006D3A0000}"/>
    <cellStyle name="Note 19 2 2" xfId="14957" xr:uid="{00000000-0005-0000-0000-00006E3A0000}"/>
    <cellStyle name="Note 19 3" xfId="14958" xr:uid="{00000000-0005-0000-0000-00006F3A0000}"/>
    <cellStyle name="Note 19 4" xfId="14959" xr:uid="{00000000-0005-0000-0000-0000703A0000}"/>
    <cellStyle name="Note 19 5" xfId="14960" xr:uid="{00000000-0005-0000-0000-0000713A0000}"/>
    <cellStyle name="Note 19 6" xfId="14961" xr:uid="{00000000-0005-0000-0000-0000723A0000}"/>
    <cellStyle name="Note 19 7" xfId="14962" xr:uid="{00000000-0005-0000-0000-0000733A0000}"/>
    <cellStyle name="Note 2" xfId="14963" xr:uid="{00000000-0005-0000-0000-0000743A0000}"/>
    <cellStyle name="Note 2 10" xfId="14964" xr:uid="{00000000-0005-0000-0000-0000753A0000}"/>
    <cellStyle name="Note 2 11" xfId="14965" xr:uid="{00000000-0005-0000-0000-0000763A0000}"/>
    <cellStyle name="Note 2 12" xfId="14966" xr:uid="{00000000-0005-0000-0000-0000773A0000}"/>
    <cellStyle name="Note 2 13" xfId="14967" xr:uid="{00000000-0005-0000-0000-0000783A0000}"/>
    <cellStyle name="Note 2 14" xfId="14968" xr:uid="{00000000-0005-0000-0000-0000793A0000}"/>
    <cellStyle name="Note 2 15" xfId="14969" xr:uid="{00000000-0005-0000-0000-00007A3A0000}"/>
    <cellStyle name="Note 2 16" xfId="14970" xr:uid="{00000000-0005-0000-0000-00007B3A0000}"/>
    <cellStyle name="Note 2 17" xfId="14971" xr:uid="{00000000-0005-0000-0000-00007C3A0000}"/>
    <cellStyle name="Note 2 18" xfId="14972" xr:uid="{00000000-0005-0000-0000-00007D3A0000}"/>
    <cellStyle name="Note 2 19" xfId="14973" xr:uid="{00000000-0005-0000-0000-00007E3A0000}"/>
    <cellStyle name="Note 2 2" xfId="14974" xr:uid="{00000000-0005-0000-0000-00007F3A0000}"/>
    <cellStyle name="Note 2 2 2" xfId="14975" xr:uid="{00000000-0005-0000-0000-0000803A0000}"/>
    <cellStyle name="Note 2 20" xfId="14976" xr:uid="{00000000-0005-0000-0000-0000813A0000}"/>
    <cellStyle name="Note 2 21" xfId="14977" xr:uid="{00000000-0005-0000-0000-0000823A0000}"/>
    <cellStyle name="Note 2 22" xfId="14978" xr:uid="{00000000-0005-0000-0000-0000833A0000}"/>
    <cellStyle name="Note 2 23" xfId="14979" xr:uid="{00000000-0005-0000-0000-0000843A0000}"/>
    <cellStyle name="Note 2 24" xfId="14980" xr:uid="{00000000-0005-0000-0000-0000853A0000}"/>
    <cellStyle name="Note 2 25" xfId="14981" xr:uid="{00000000-0005-0000-0000-0000863A0000}"/>
    <cellStyle name="Note 2 26" xfId="14982" xr:uid="{00000000-0005-0000-0000-0000873A0000}"/>
    <cellStyle name="Note 2 27" xfId="14983" xr:uid="{00000000-0005-0000-0000-0000883A0000}"/>
    <cellStyle name="Note 2 28" xfId="14984" xr:uid="{00000000-0005-0000-0000-0000893A0000}"/>
    <cellStyle name="Note 2 3" xfId="14985" xr:uid="{00000000-0005-0000-0000-00008A3A0000}"/>
    <cellStyle name="Note 2 4" xfId="14986" xr:uid="{00000000-0005-0000-0000-00008B3A0000}"/>
    <cellStyle name="Note 2 5" xfId="14987" xr:uid="{00000000-0005-0000-0000-00008C3A0000}"/>
    <cellStyle name="Note 2 6" xfId="14988" xr:uid="{00000000-0005-0000-0000-00008D3A0000}"/>
    <cellStyle name="Note 2 7" xfId="14989" xr:uid="{00000000-0005-0000-0000-00008E3A0000}"/>
    <cellStyle name="Note 2 8" xfId="14990" xr:uid="{00000000-0005-0000-0000-00008F3A0000}"/>
    <cellStyle name="Note 2 9" xfId="14991" xr:uid="{00000000-0005-0000-0000-0000903A0000}"/>
    <cellStyle name="Note 20" xfId="14992" xr:uid="{00000000-0005-0000-0000-0000913A0000}"/>
    <cellStyle name="Note 20 2" xfId="14993" xr:uid="{00000000-0005-0000-0000-0000923A0000}"/>
    <cellStyle name="Note 20 2 2" xfId="14994" xr:uid="{00000000-0005-0000-0000-0000933A0000}"/>
    <cellStyle name="Note 20 3" xfId="14995" xr:uid="{00000000-0005-0000-0000-0000943A0000}"/>
    <cellStyle name="Note 20 4" xfId="14996" xr:uid="{00000000-0005-0000-0000-0000953A0000}"/>
    <cellStyle name="Note 20 5" xfId="14997" xr:uid="{00000000-0005-0000-0000-0000963A0000}"/>
    <cellStyle name="Note 20 6" xfId="14998" xr:uid="{00000000-0005-0000-0000-0000973A0000}"/>
    <cellStyle name="Note 20 7" xfId="14999" xr:uid="{00000000-0005-0000-0000-0000983A0000}"/>
    <cellStyle name="Note 21" xfId="15000" xr:uid="{00000000-0005-0000-0000-0000993A0000}"/>
    <cellStyle name="Note 21 2" xfId="15001" xr:uid="{00000000-0005-0000-0000-00009A3A0000}"/>
    <cellStyle name="Note 21 2 2" xfId="15002" xr:uid="{00000000-0005-0000-0000-00009B3A0000}"/>
    <cellStyle name="Note 21 3" xfId="15003" xr:uid="{00000000-0005-0000-0000-00009C3A0000}"/>
    <cellStyle name="Note 21 4" xfId="15004" xr:uid="{00000000-0005-0000-0000-00009D3A0000}"/>
    <cellStyle name="Note 21 5" xfId="15005" xr:uid="{00000000-0005-0000-0000-00009E3A0000}"/>
    <cellStyle name="Note 21 6" xfId="15006" xr:uid="{00000000-0005-0000-0000-00009F3A0000}"/>
    <cellStyle name="Note 21 7" xfId="15007" xr:uid="{00000000-0005-0000-0000-0000A03A0000}"/>
    <cellStyle name="Note 22" xfId="15008" xr:uid="{00000000-0005-0000-0000-0000A13A0000}"/>
    <cellStyle name="Note 22 10" xfId="15009" xr:uid="{00000000-0005-0000-0000-0000A23A0000}"/>
    <cellStyle name="Note 22 11" xfId="15010" xr:uid="{00000000-0005-0000-0000-0000A33A0000}"/>
    <cellStyle name="Note 22 12" xfId="15011" xr:uid="{00000000-0005-0000-0000-0000A43A0000}"/>
    <cellStyle name="Note 22 13" xfId="15012" xr:uid="{00000000-0005-0000-0000-0000A53A0000}"/>
    <cellStyle name="Note 22 14" xfId="15013" xr:uid="{00000000-0005-0000-0000-0000A63A0000}"/>
    <cellStyle name="Note 22 2" xfId="15014" xr:uid="{00000000-0005-0000-0000-0000A73A0000}"/>
    <cellStyle name="Note 22 2 2" xfId="15015" xr:uid="{00000000-0005-0000-0000-0000A83A0000}"/>
    <cellStyle name="Note 22 2 2 2" xfId="15016" xr:uid="{00000000-0005-0000-0000-0000A93A0000}"/>
    <cellStyle name="Note 22 2 3" xfId="15017" xr:uid="{00000000-0005-0000-0000-0000AA3A0000}"/>
    <cellStyle name="Note 22 2 4" xfId="15018" xr:uid="{00000000-0005-0000-0000-0000AB3A0000}"/>
    <cellStyle name="Note 22 2 5" xfId="15019" xr:uid="{00000000-0005-0000-0000-0000AC3A0000}"/>
    <cellStyle name="Note 22 2 6" xfId="15020" xr:uid="{00000000-0005-0000-0000-0000AD3A0000}"/>
    <cellStyle name="Note 22 2 7" xfId="15021" xr:uid="{00000000-0005-0000-0000-0000AE3A0000}"/>
    <cellStyle name="Note 22 3" xfId="15022" xr:uid="{00000000-0005-0000-0000-0000AF3A0000}"/>
    <cellStyle name="Note 22 3 2" xfId="15023" xr:uid="{00000000-0005-0000-0000-0000B03A0000}"/>
    <cellStyle name="Note 22 3 2 2" xfId="15024" xr:uid="{00000000-0005-0000-0000-0000B13A0000}"/>
    <cellStyle name="Note 22 3 3" xfId="15025" xr:uid="{00000000-0005-0000-0000-0000B23A0000}"/>
    <cellStyle name="Note 22 3 4" xfId="15026" xr:uid="{00000000-0005-0000-0000-0000B33A0000}"/>
    <cellStyle name="Note 22 3 5" xfId="15027" xr:uid="{00000000-0005-0000-0000-0000B43A0000}"/>
    <cellStyle name="Note 22 3 6" xfId="15028" xr:uid="{00000000-0005-0000-0000-0000B53A0000}"/>
    <cellStyle name="Note 22 3 7" xfId="15029" xr:uid="{00000000-0005-0000-0000-0000B63A0000}"/>
    <cellStyle name="Note 22 4" xfId="15030" xr:uid="{00000000-0005-0000-0000-0000B73A0000}"/>
    <cellStyle name="Note 22 4 2" xfId="15031" xr:uid="{00000000-0005-0000-0000-0000B83A0000}"/>
    <cellStyle name="Note 22 4 3" xfId="15032" xr:uid="{00000000-0005-0000-0000-0000B93A0000}"/>
    <cellStyle name="Note 22 5" xfId="15033" xr:uid="{00000000-0005-0000-0000-0000BA3A0000}"/>
    <cellStyle name="Note 22 5 2" xfId="15034" xr:uid="{00000000-0005-0000-0000-0000BB3A0000}"/>
    <cellStyle name="Note 22 5 3" xfId="15035" xr:uid="{00000000-0005-0000-0000-0000BC3A0000}"/>
    <cellStyle name="Note 22 6" xfId="15036" xr:uid="{00000000-0005-0000-0000-0000BD3A0000}"/>
    <cellStyle name="Note 22 6 2" xfId="15037" xr:uid="{00000000-0005-0000-0000-0000BE3A0000}"/>
    <cellStyle name="Note 22 6 3" xfId="15038" xr:uid="{00000000-0005-0000-0000-0000BF3A0000}"/>
    <cellStyle name="Note 22 7" xfId="15039" xr:uid="{00000000-0005-0000-0000-0000C03A0000}"/>
    <cellStyle name="Note 22 7 2" xfId="15040" xr:uid="{00000000-0005-0000-0000-0000C13A0000}"/>
    <cellStyle name="Note 22 8" xfId="15041" xr:uid="{00000000-0005-0000-0000-0000C23A0000}"/>
    <cellStyle name="Note 22 8 2" xfId="15042" xr:uid="{00000000-0005-0000-0000-0000C33A0000}"/>
    <cellStyle name="Note 22 8 3" xfId="15043" xr:uid="{00000000-0005-0000-0000-0000C43A0000}"/>
    <cellStyle name="Note 22 9" xfId="15044" xr:uid="{00000000-0005-0000-0000-0000C53A0000}"/>
    <cellStyle name="Note 23" xfId="15045" xr:uid="{00000000-0005-0000-0000-0000C63A0000}"/>
    <cellStyle name="Note 23 10" xfId="15046" xr:uid="{00000000-0005-0000-0000-0000C73A0000}"/>
    <cellStyle name="Note 23 11" xfId="15047" xr:uid="{00000000-0005-0000-0000-0000C83A0000}"/>
    <cellStyle name="Note 23 12" xfId="15048" xr:uid="{00000000-0005-0000-0000-0000C93A0000}"/>
    <cellStyle name="Note 23 13" xfId="15049" xr:uid="{00000000-0005-0000-0000-0000CA3A0000}"/>
    <cellStyle name="Note 23 14" xfId="15050" xr:uid="{00000000-0005-0000-0000-0000CB3A0000}"/>
    <cellStyle name="Note 23 2" xfId="15051" xr:uid="{00000000-0005-0000-0000-0000CC3A0000}"/>
    <cellStyle name="Note 23 2 2" xfId="15052" xr:uid="{00000000-0005-0000-0000-0000CD3A0000}"/>
    <cellStyle name="Note 23 2 2 2" xfId="15053" xr:uid="{00000000-0005-0000-0000-0000CE3A0000}"/>
    <cellStyle name="Note 23 2 3" xfId="15054" xr:uid="{00000000-0005-0000-0000-0000CF3A0000}"/>
    <cellStyle name="Note 23 2 4" xfId="15055" xr:uid="{00000000-0005-0000-0000-0000D03A0000}"/>
    <cellStyle name="Note 23 2 5" xfId="15056" xr:uid="{00000000-0005-0000-0000-0000D13A0000}"/>
    <cellStyle name="Note 23 2 6" xfId="15057" xr:uid="{00000000-0005-0000-0000-0000D23A0000}"/>
    <cellStyle name="Note 23 2 7" xfId="15058" xr:uid="{00000000-0005-0000-0000-0000D33A0000}"/>
    <cellStyle name="Note 23 3" xfId="15059" xr:uid="{00000000-0005-0000-0000-0000D43A0000}"/>
    <cellStyle name="Note 23 3 2" xfId="15060" xr:uid="{00000000-0005-0000-0000-0000D53A0000}"/>
    <cellStyle name="Note 23 3 2 2" xfId="15061" xr:uid="{00000000-0005-0000-0000-0000D63A0000}"/>
    <cellStyle name="Note 23 3 3" xfId="15062" xr:uid="{00000000-0005-0000-0000-0000D73A0000}"/>
    <cellStyle name="Note 23 3 4" xfId="15063" xr:uid="{00000000-0005-0000-0000-0000D83A0000}"/>
    <cellStyle name="Note 23 3 5" xfId="15064" xr:uid="{00000000-0005-0000-0000-0000D93A0000}"/>
    <cellStyle name="Note 23 3 6" xfId="15065" xr:uid="{00000000-0005-0000-0000-0000DA3A0000}"/>
    <cellStyle name="Note 23 3 7" xfId="15066" xr:uid="{00000000-0005-0000-0000-0000DB3A0000}"/>
    <cellStyle name="Note 23 4" xfId="15067" xr:uid="{00000000-0005-0000-0000-0000DC3A0000}"/>
    <cellStyle name="Note 23 4 2" xfId="15068" xr:uid="{00000000-0005-0000-0000-0000DD3A0000}"/>
    <cellStyle name="Note 23 4 3" xfId="15069" xr:uid="{00000000-0005-0000-0000-0000DE3A0000}"/>
    <cellStyle name="Note 23 5" xfId="15070" xr:uid="{00000000-0005-0000-0000-0000DF3A0000}"/>
    <cellStyle name="Note 23 5 2" xfId="15071" xr:uid="{00000000-0005-0000-0000-0000E03A0000}"/>
    <cellStyle name="Note 23 5 3" xfId="15072" xr:uid="{00000000-0005-0000-0000-0000E13A0000}"/>
    <cellStyle name="Note 23 6" xfId="15073" xr:uid="{00000000-0005-0000-0000-0000E23A0000}"/>
    <cellStyle name="Note 23 6 2" xfId="15074" xr:uid="{00000000-0005-0000-0000-0000E33A0000}"/>
    <cellStyle name="Note 23 6 3" xfId="15075" xr:uid="{00000000-0005-0000-0000-0000E43A0000}"/>
    <cellStyle name="Note 23 7" xfId="15076" xr:uid="{00000000-0005-0000-0000-0000E53A0000}"/>
    <cellStyle name="Note 23 7 2" xfId="15077" xr:uid="{00000000-0005-0000-0000-0000E63A0000}"/>
    <cellStyle name="Note 23 8" xfId="15078" xr:uid="{00000000-0005-0000-0000-0000E73A0000}"/>
    <cellStyle name="Note 23 8 2" xfId="15079" xr:uid="{00000000-0005-0000-0000-0000E83A0000}"/>
    <cellStyle name="Note 23 8 3" xfId="15080" xr:uid="{00000000-0005-0000-0000-0000E93A0000}"/>
    <cellStyle name="Note 23 9" xfId="15081" xr:uid="{00000000-0005-0000-0000-0000EA3A0000}"/>
    <cellStyle name="Note 24" xfId="15082" xr:uid="{00000000-0005-0000-0000-0000EB3A0000}"/>
    <cellStyle name="Note 24 10" xfId="15083" xr:uid="{00000000-0005-0000-0000-0000EC3A0000}"/>
    <cellStyle name="Note 24 11" xfId="15084" xr:uid="{00000000-0005-0000-0000-0000ED3A0000}"/>
    <cellStyle name="Note 24 12" xfId="15085" xr:uid="{00000000-0005-0000-0000-0000EE3A0000}"/>
    <cellStyle name="Note 24 13" xfId="15086" xr:uid="{00000000-0005-0000-0000-0000EF3A0000}"/>
    <cellStyle name="Note 24 14" xfId="15087" xr:uid="{00000000-0005-0000-0000-0000F03A0000}"/>
    <cellStyle name="Note 24 2" xfId="15088" xr:uid="{00000000-0005-0000-0000-0000F13A0000}"/>
    <cellStyle name="Note 24 2 2" xfId="15089" xr:uid="{00000000-0005-0000-0000-0000F23A0000}"/>
    <cellStyle name="Note 24 2 2 2" xfId="15090" xr:uid="{00000000-0005-0000-0000-0000F33A0000}"/>
    <cellStyle name="Note 24 2 3" xfId="15091" xr:uid="{00000000-0005-0000-0000-0000F43A0000}"/>
    <cellStyle name="Note 24 2 4" xfId="15092" xr:uid="{00000000-0005-0000-0000-0000F53A0000}"/>
    <cellStyle name="Note 24 2 5" xfId="15093" xr:uid="{00000000-0005-0000-0000-0000F63A0000}"/>
    <cellStyle name="Note 24 2 6" xfId="15094" xr:uid="{00000000-0005-0000-0000-0000F73A0000}"/>
    <cellStyle name="Note 24 2 7" xfId="15095" xr:uid="{00000000-0005-0000-0000-0000F83A0000}"/>
    <cellStyle name="Note 24 3" xfId="15096" xr:uid="{00000000-0005-0000-0000-0000F93A0000}"/>
    <cellStyle name="Note 24 3 2" xfId="15097" xr:uid="{00000000-0005-0000-0000-0000FA3A0000}"/>
    <cellStyle name="Note 24 3 2 2" xfId="15098" xr:uid="{00000000-0005-0000-0000-0000FB3A0000}"/>
    <cellStyle name="Note 24 3 3" xfId="15099" xr:uid="{00000000-0005-0000-0000-0000FC3A0000}"/>
    <cellStyle name="Note 24 3 4" xfId="15100" xr:uid="{00000000-0005-0000-0000-0000FD3A0000}"/>
    <cellStyle name="Note 24 3 5" xfId="15101" xr:uid="{00000000-0005-0000-0000-0000FE3A0000}"/>
    <cellStyle name="Note 24 3 6" xfId="15102" xr:uid="{00000000-0005-0000-0000-0000FF3A0000}"/>
    <cellStyle name="Note 24 3 7" xfId="15103" xr:uid="{00000000-0005-0000-0000-0000003B0000}"/>
    <cellStyle name="Note 24 4" xfId="15104" xr:uid="{00000000-0005-0000-0000-0000013B0000}"/>
    <cellStyle name="Note 24 4 2" xfId="15105" xr:uid="{00000000-0005-0000-0000-0000023B0000}"/>
    <cellStyle name="Note 24 4 3" xfId="15106" xr:uid="{00000000-0005-0000-0000-0000033B0000}"/>
    <cellStyle name="Note 24 5" xfId="15107" xr:uid="{00000000-0005-0000-0000-0000043B0000}"/>
    <cellStyle name="Note 24 5 2" xfId="15108" xr:uid="{00000000-0005-0000-0000-0000053B0000}"/>
    <cellStyle name="Note 24 5 3" xfId="15109" xr:uid="{00000000-0005-0000-0000-0000063B0000}"/>
    <cellStyle name="Note 24 6" xfId="15110" xr:uid="{00000000-0005-0000-0000-0000073B0000}"/>
    <cellStyle name="Note 24 6 2" xfId="15111" xr:uid="{00000000-0005-0000-0000-0000083B0000}"/>
    <cellStyle name="Note 24 6 3" xfId="15112" xr:uid="{00000000-0005-0000-0000-0000093B0000}"/>
    <cellStyle name="Note 24 7" xfId="15113" xr:uid="{00000000-0005-0000-0000-00000A3B0000}"/>
    <cellStyle name="Note 24 7 2" xfId="15114" xr:uid="{00000000-0005-0000-0000-00000B3B0000}"/>
    <cellStyle name="Note 24 8" xfId="15115" xr:uid="{00000000-0005-0000-0000-00000C3B0000}"/>
    <cellStyle name="Note 24 8 2" xfId="15116" xr:uid="{00000000-0005-0000-0000-00000D3B0000}"/>
    <cellStyle name="Note 24 8 3" xfId="15117" xr:uid="{00000000-0005-0000-0000-00000E3B0000}"/>
    <cellStyle name="Note 24 9" xfId="15118" xr:uid="{00000000-0005-0000-0000-00000F3B0000}"/>
    <cellStyle name="Note 25" xfId="15119" xr:uid="{00000000-0005-0000-0000-0000103B0000}"/>
    <cellStyle name="Note 25 10" xfId="15120" xr:uid="{00000000-0005-0000-0000-0000113B0000}"/>
    <cellStyle name="Note 25 11" xfId="15121" xr:uid="{00000000-0005-0000-0000-0000123B0000}"/>
    <cellStyle name="Note 25 12" xfId="15122" xr:uid="{00000000-0005-0000-0000-0000133B0000}"/>
    <cellStyle name="Note 25 13" xfId="15123" xr:uid="{00000000-0005-0000-0000-0000143B0000}"/>
    <cellStyle name="Note 25 14" xfId="15124" xr:uid="{00000000-0005-0000-0000-0000153B0000}"/>
    <cellStyle name="Note 25 2" xfId="15125" xr:uid="{00000000-0005-0000-0000-0000163B0000}"/>
    <cellStyle name="Note 25 2 2" xfId="15126" xr:uid="{00000000-0005-0000-0000-0000173B0000}"/>
    <cellStyle name="Note 25 2 2 2" xfId="15127" xr:uid="{00000000-0005-0000-0000-0000183B0000}"/>
    <cellStyle name="Note 25 2 3" xfId="15128" xr:uid="{00000000-0005-0000-0000-0000193B0000}"/>
    <cellStyle name="Note 25 2 4" xfId="15129" xr:uid="{00000000-0005-0000-0000-00001A3B0000}"/>
    <cellStyle name="Note 25 2 5" xfId="15130" xr:uid="{00000000-0005-0000-0000-00001B3B0000}"/>
    <cellStyle name="Note 25 2 6" xfId="15131" xr:uid="{00000000-0005-0000-0000-00001C3B0000}"/>
    <cellStyle name="Note 25 2 7" xfId="15132" xr:uid="{00000000-0005-0000-0000-00001D3B0000}"/>
    <cellStyle name="Note 25 3" xfId="15133" xr:uid="{00000000-0005-0000-0000-00001E3B0000}"/>
    <cellStyle name="Note 25 3 2" xfId="15134" xr:uid="{00000000-0005-0000-0000-00001F3B0000}"/>
    <cellStyle name="Note 25 3 2 2" xfId="15135" xr:uid="{00000000-0005-0000-0000-0000203B0000}"/>
    <cellStyle name="Note 25 3 3" xfId="15136" xr:uid="{00000000-0005-0000-0000-0000213B0000}"/>
    <cellStyle name="Note 25 3 4" xfId="15137" xr:uid="{00000000-0005-0000-0000-0000223B0000}"/>
    <cellStyle name="Note 25 3 5" xfId="15138" xr:uid="{00000000-0005-0000-0000-0000233B0000}"/>
    <cellStyle name="Note 25 3 6" xfId="15139" xr:uid="{00000000-0005-0000-0000-0000243B0000}"/>
    <cellStyle name="Note 25 3 7" xfId="15140" xr:uid="{00000000-0005-0000-0000-0000253B0000}"/>
    <cellStyle name="Note 25 4" xfId="15141" xr:uid="{00000000-0005-0000-0000-0000263B0000}"/>
    <cellStyle name="Note 25 4 2" xfId="15142" xr:uid="{00000000-0005-0000-0000-0000273B0000}"/>
    <cellStyle name="Note 25 4 3" xfId="15143" xr:uid="{00000000-0005-0000-0000-0000283B0000}"/>
    <cellStyle name="Note 25 5" xfId="15144" xr:uid="{00000000-0005-0000-0000-0000293B0000}"/>
    <cellStyle name="Note 25 5 2" xfId="15145" xr:uid="{00000000-0005-0000-0000-00002A3B0000}"/>
    <cellStyle name="Note 25 5 3" xfId="15146" xr:uid="{00000000-0005-0000-0000-00002B3B0000}"/>
    <cellStyle name="Note 25 6" xfId="15147" xr:uid="{00000000-0005-0000-0000-00002C3B0000}"/>
    <cellStyle name="Note 25 6 2" xfId="15148" xr:uid="{00000000-0005-0000-0000-00002D3B0000}"/>
    <cellStyle name="Note 25 6 3" xfId="15149" xr:uid="{00000000-0005-0000-0000-00002E3B0000}"/>
    <cellStyle name="Note 25 7" xfId="15150" xr:uid="{00000000-0005-0000-0000-00002F3B0000}"/>
    <cellStyle name="Note 25 7 2" xfId="15151" xr:uid="{00000000-0005-0000-0000-0000303B0000}"/>
    <cellStyle name="Note 25 8" xfId="15152" xr:uid="{00000000-0005-0000-0000-0000313B0000}"/>
    <cellStyle name="Note 25 8 2" xfId="15153" xr:uid="{00000000-0005-0000-0000-0000323B0000}"/>
    <cellStyle name="Note 25 8 3" xfId="15154" xr:uid="{00000000-0005-0000-0000-0000333B0000}"/>
    <cellStyle name="Note 25 9" xfId="15155" xr:uid="{00000000-0005-0000-0000-0000343B0000}"/>
    <cellStyle name="Note 26" xfId="15156" xr:uid="{00000000-0005-0000-0000-0000353B0000}"/>
    <cellStyle name="Note 26 10" xfId="15157" xr:uid="{00000000-0005-0000-0000-0000363B0000}"/>
    <cellStyle name="Note 26 11" xfId="15158" xr:uid="{00000000-0005-0000-0000-0000373B0000}"/>
    <cellStyle name="Note 26 12" xfId="15159" xr:uid="{00000000-0005-0000-0000-0000383B0000}"/>
    <cellStyle name="Note 26 13" xfId="15160" xr:uid="{00000000-0005-0000-0000-0000393B0000}"/>
    <cellStyle name="Note 26 14" xfId="15161" xr:uid="{00000000-0005-0000-0000-00003A3B0000}"/>
    <cellStyle name="Note 26 2" xfId="15162" xr:uid="{00000000-0005-0000-0000-00003B3B0000}"/>
    <cellStyle name="Note 26 2 2" xfId="15163" xr:uid="{00000000-0005-0000-0000-00003C3B0000}"/>
    <cellStyle name="Note 26 2 2 2" xfId="15164" xr:uid="{00000000-0005-0000-0000-00003D3B0000}"/>
    <cellStyle name="Note 26 2 3" xfId="15165" xr:uid="{00000000-0005-0000-0000-00003E3B0000}"/>
    <cellStyle name="Note 26 2 4" xfId="15166" xr:uid="{00000000-0005-0000-0000-00003F3B0000}"/>
    <cellStyle name="Note 26 2 5" xfId="15167" xr:uid="{00000000-0005-0000-0000-0000403B0000}"/>
    <cellStyle name="Note 26 2 6" xfId="15168" xr:uid="{00000000-0005-0000-0000-0000413B0000}"/>
    <cellStyle name="Note 26 2 7" xfId="15169" xr:uid="{00000000-0005-0000-0000-0000423B0000}"/>
    <cellStyle name="Note 26 3" xfId="15170" xr:uid="{00000000-0005-0000-0000-0000433B0000}"/>
    <cellStyle name="Note 26 3 2" xfId="15171" xr:uid="{00000000-0005-0000-0000-0000443B0000}"/>
    <cellStyle name="Note 26 3 2 2" xfId="15172" xr:uid="{00000000-0005-0000-0000-0000453B0000}"/>
    <cellStyle name="Note 26 3 3" xfId="15173" xr:uid="{00000000-0005-0000-0000-0000463B0000}"/>
    <cellStyle name="Note 26 3 4" xfId="15174" xr:uid="{00000000-0005-0000-0000-0000473B0000}"/>
    <cellStyle name="Note 26 3 5" xfId="15175" xr:uid="{00000000-0005-0000-0000-0000483B0000}"/>
    <cellStyle name="Note 26 3 6" xfId="15176" xr:uid="{00000000-0005-0000-0000-0000493B0000}"/>
    <cellStyle name="Note 26 3 7" xfId="15177" xr:uid="{00000000-0005-0000-0000-00004A3B0000}"/>
    <cellStyle name="Note 26 4" xfId="15178" xr:uid="{00000000-0005-0000-0000-00004B3B0000}"/>
    <cellStyle name="Note 26 4 2" xfId="15179" xr:uid="{00000000-0005-0000-0000-00004C3B0000}"/>
    <cellStyle name="Note 26 4 3" xfId="15180" xr:uid="{00000000-0005-0000-0000-00004D3B0000}"/>
    <cellStyle name="Note 26 5" xfId="15181" xr:uid="{00000000-0005-0000-0000-00004E3B0000}"/>
    <cellStyle name="Note 26 5 2" xfId="15182" xr:uid="{00000000-0005-0000-0000-00004F3B0000}"/>
    <cellStyle name="Note 26 5 3" xfId="15183" xr:uid="{00000000-0005-0000-0000-0000503B0000}"/>
    <cellStyle name="Note 26 6" xfId="15184" xr:uid="{00000000-0005-0000-0000-0000513B0000}"/>
    <cellStyle name="Note 26 6 2" xfId="15185" xr:uid="{00000000-0005-0000-0000-0000523B0000}"/>
    <cellStyle name="Note 26 6 3" xfId="15186" xr:uid="{00000000-0005-0000-0000-0000533B0000}"/>
    <cellStyle name="Note 26 7" xfId="15187" xr:uid="{00000000-0005-0000-0000-0000543B0000}"/>
    <cellStyle name="Note 26 7 2" xfId="15188" xr:uid="{00000000-0005-0000-0000-0000553B0000}"/>
    <cellStyle name="Note 26 8" xfId="15189" xr:uid="{00000000-0005-0000-0000-0000563B0000}"/>
    <cellStyle name="Note 26 8 2" xfId="15190" xr:uid="{00000000-0005-0000-0000-0000573B0000}"/>
    <cellStyle name="Note 26 8 3" xfId="15191" xr:uid="{00000000-0005-0000-0000-0000583B0000}"/>
    <cellStyle name="Note 26 9" xfId="15192" xr:uid="{00000000-0005-0000-0000-0000593B0000}"/>
    <cellStyle name="Note 27" xfId="15193" xr:uid="{00000000-0005-0000-0000-00005A3B0000}"/>
    <cellStyle name="Note 27 10" xfId="15194" xr:uid="{00000000-0005-0000-0000-00005B3B0000}"/>
    <cellStyle name="Note 27 11" xfId="15195" xr:uid="{00000000-0005-0000-0000-00005C3B0000}"/>
    <cellStyle name="Note 27 12" xfId="15196" xr:uid="{00000000-0005-0000-0000-00005D3B0000}"/>
    <cellStyle name="Note 27 13" xfId="15197" xr:uid="{00000000-0005-0000-0000-00005E3B0000}"/>
    <cellStyle name="Note 27 14" xfId="15198" xr:uid="{00000000-0005-0000-0000-00005F3B0000}"/>
    <cellStyle name="Note 27 2" xfId="15199" xr:uid="{00000000-0005-0000-0000-0000603B0000}"/>
    <cellStyle name="Note 27 2 2" xfId="15200" xr:uid="{00000000-0005-0000-0000-0000613B0000}"/>
    <cellStyle name="Note 27 2 2 2" xfId="15201" xr:uid="{00000000-0005-0000-0000-0000623B0000}"/>
    <cellStyle name="Note 27 2 3" xfId="15202" xr:uid="{00000000-0005-0000-0000-0000633B0000}"/>
    <cellStyle name="Note 27 2 4" xfId="15203" xr:uid="{00000000-0005-0000-0000-0000643B0000}"/>
    <cellStyle name="Note 27 2 5" xfId="15204" xr:uid="{00000000-0005-0000-0000-0000653B0000}"/>
    <cellStyle name="Note 27 2 6" xfId="15205" xr:uid="{00000000-0005-0000-0000-0000663B0000}"/>
    <cellStyle name="Note 27 2 7" xfId="15206" xr:uid="{00000000-0005-0000-0000-0000673B0000}"/>
    <cellStyle name="Note 27 3" xfId="15207" xr:uid="{00000000-0005-0000-0000-0000683B0000}"/>
    <cellStyle name="Note 27 3 2" xfId="15208" xr:uid="{00000000-0005-0000-0000-0000693B0000}"/>
    <cellStyle name="Note 27 3 2 2" xfId="15209" xr:uid="{00000000-0005-0000-0000-00006A3B0000}"/>
    <cellStyle name="Note 27 3 3" xfId="15210" xr:uid="{00000000-0005-0000-0000-00006B3B0000}"/>
    <cellStyle name="Note 27 3 4" xfId="15211" xr:uid="{00000000-0005-0000-0000-00006C3B0000}"/>
    <cellStyle name="Note 27 3 5" xfId="15212" xr:uid="{00000000-0005-0000-0000-00006D3B0000}"/>
    <cellStyle name="Note 27 3 6" xfId="15213" xr:uid="{00000000-0005-0000-0000-00006E3B0000}"/>
    <cellStyle name="Note 27 3 7" xfId="15214" xr:uid="{00000000-0005-0000-0000-00006F3B0000}"/>
    <cellStyle name="Note 27 4" xfId="15215" xr:uid="{00000000-0005-0000-0000-0000703B0000}"/>
    <cellStyle name="Note 27 4 2" xfId="15216" xr:uid="{00000000-0005-0000-0000-0000713B0000}"/>
    <cellStyle name="Note 27 4 3" xfId="15217" xr:uid="{00000000-0005-0000-0000-0000723B0000}"/>
    <cellStyle name="Note 27 5" xfId="15218" xr:uid="{00000000-0005-0000-0000-0000733B0000}"/>
    <cellStyle name="Note 27 5 2" xfId="15219" xr:uid="{00000000-0005-0000-0000-0000743B0000}"/>
    <cellStyle name="Note 27 5 3" xfId="15220" xr:uid="{00000000-0005-0000-0000-0000753B0000}"/>
    <cellStyle name="Note 27 6" xfId="15221" xr:uid="{00000000-0005-0000-0000-0000763B0000}"/>
    <cellStyle name="Note 27 6 2" xfId="15222" xr:uid="{00000000-0005-0000-0000-0000773B0000}"/>
    <cellStyle name="Note 27 6 3" xfId="15223" xr:uid="{00000000-0005-0000-0000-0000783B0000}"/>
    <cellStyle name="Note 27 7" xfId="15224" xr:uid="{00000000-0005-0000-0000-0000793B0000}"/>
    <cellStyle name="Note 27 7 2" xfId="15225" xr:uid="{00000000-0005-0000-0000-00007A3B0000}"/>
    <cellStyle name="Note 27 8" xfId="15226" xr:uid="{00000000-0005-0000-0000-00007B3B0000}"/>
    <cellStyle name="Note 27 8 2" xfId="15227" xr:uid="{00000000-0005-0000-0000-00007C3B0000}"/>
    <cellStyle name="Note 27 8 3" xfId="15228" xr:uid="{00000000-0005-0000-0000-00007D3B0000}"/>
    <cellStyle name="Note 27 9" xfId="15229" xr:uid="{00000000-0005-0000-0000-00007E3B0000}"/>
    <cellStyle name="Note 28" xfId="15230" xr:uid="{00000000-0005-0000-0000-00007F3B0000}"/>
    <cellStyle name="Note 28 10" xfId="15231" xr:uid="{00000000-0005-0000-0000-0000803B0000}"/>
    <cellStyle name="Note 28 11" xfId="15232" xr:uid="{00000000-0005-0000-0000-0000813B0000}"/>
    <cellStyle name="Note 28 12" xfId="15233" xr:uid="{00000000-0005-0000-0000-0000823B0000}"/>
    <cellStyle name="Note 28 13" xfId="15234" xr:uid="{00000000-0005-0000-0000-0000833B0000}"/>
    <cellStyle name="Note 28 14" xfId="15235" xr:uid="{00000000-0005-0000-0000-0000843B0000}"/>
    <cellStyle name="Note 28 2" xfId="15236" xr:uid="{00000000-0005-0000-0000-0000853B0000}"/>
    <cellStyle name="Note 28 2 2" xfId="15237" xr:uid="{00000000-0005-0000-0000-0000863B0000}"/>
    <cellStyle name="Note 28 2 2 2" xfId="15238" xr:uid="{00000000-0005-0000-0000-0000873B0000}"/>
    <cellStyle name="Note 28 2 3" xfId="15239" xr:uid="{00000000-0005-0000-0000-0000883B0000}"/>
    <cellStyle name="Note 28 2 4" xfId="15240" xr:uid="{00000000-0005-0000-0000-0000893B0000}"/>
    <cellStyle name="Note 28 2 5" xfId="15241" xr:uid="{00000000-0005-0000-0000-00008A3B0000}"/>
    <cellStyle name="Note 28 2 6" xfId="15242" xr:uid="{00000000-0005-0000-0000-00008B3B0000}"/>
    <cellStyle name="Note 28 2 7" xfId="15243" xr:uid="{00000000-0005-0000-0000-00008C3B0000}"/>
    <cellStyle name="Note 28 3" xfId="15244" xr:uid="{00000000-0005-0000-0000-00008D3B0000}"/>
    <cellStyle name="Note 28 3 2" xfId="15245" xr:uid="{00000000-0005-0000-0000-00008E3B0000}"/>
    <cellStyle name="Note 28 3 2 2" xfId="15246" xr:uid="{00000000-0005-0000-0000-00008F3B0000}"/>
    <cellStyle name="Note 28 3 3" xfId="15247" xr:uid="{00000000-0005-0000-0000-0000903B0000}"/>
    <cellStyle name="Note 28 3 4" xfId="15248" xr:uid="{00000000-0005-0000-0000-0000913B0000}"/>
    <cellStyle name="Note 28 3 5" xfId="15249" xr:uid="{00000000-0005-0000-0000-0000923B0000}"/>
    <cellStyle name="Note 28 3 6" xfId="15250" xr:uid="{00000000-0005-0000-0000-0000933B0000}"/>
    <cellStyle name="Note 28 3 7" xfId="15251" xr:uid="{00000000-0005-0000-0000-0000943B0000}"/>
    <cellStyle name="Note 28 4" xfId="15252" xr:uid="{00000000-0005-0000-0000-0000953B0000}"/>
    <cellStyle name="Note 28 4 2" xfId="15253" xr:uid="{00000000-0005-0000-0000-0000963B0000}"/>
    <cellStyle name="Note 28 4 3" xfId="15254" xr:uid="{00000000-0005-0000-0000-0000973B0000}"/>
    <cellStyle name="Note 28 5" xfId="15255" xr:uid="{00000000-0005-0000-0000-0000983B0000}"/>
    <cellStyle name="Note 28 5 2" xfId="15256" xr:uid="{00000000-0005-0000-0000-0000993B0000}"/>
    <cellStyle name="Note 28 5 3" xfId="15257" xr:uid="{00000000-0005-0000-0000-00009A3B0000}"/>
    <cellStyle name="Note 28 6" xfId="15258" xr:uid="{00000000-0005-0000-0000-00009B3B0000}"/>
    <cellStyle name="Note 28 6 2" xfId="15259" xr:uid="{00000000-0005-0000-0000-00009C3B0000}"/>
    <cellStyle name="Note 28 6 3" xfId="15260" xr:uid="{00000000-0005-0000-0000-00009D3B0000}"/>
    <cellStyle name="Note 28 7" xfId="15261" xr:uid="{00000000-0005-0000-0000-00009E3B0000}"/>
    <cellStyle name="Note 28 7 2" xfId="15262" xr:uid="{00000000-0005-0000-0000-00009F3B0000}"/>
    <cellStyle name="Note 28 8" xfId="15263" xr:uid="{00000000-0005-0000-0000-0000A03B0000}"/>
    <cellStyle name="Note 28 8 2" xfId="15264" xr:uid="{00000000-0005-0000-0000-0000A13B0000}"/>
    <cellStyle name="Note 28 8 3" xfId="15265" xr:uid="{00000000-0005-0000-0000-0000A23B0000}"/>
    <cellStyle name="Note 28 9" xfId="15266" xr:uid="{00000000-0005-0000-0000-0000A33B0000}"/>
    <cellStyle name="Note 29" xfId="15267" xr:uid="{00000000-0005-0000-0000-0000A43B0000}"/>
    <cellStyle name="Note 29 2" xfId="15268" xr:uid="{00000000-0005-0000-0000-0000A53B0000}"/>
    <cellStyle name="Note 29 2 2" xfId="15269" xr:uid="{00000000-0005-0000-0000-0000A63B0000}"/>
    <cellStyle name="Note 29 3" xfId="15270" xr:uid="{00000000-0005-0000-0000-0000A73B0000}"/>
    <cellStyle name="Note 29 4" xfId="15271" xr:uid="{00000000-0005-0000-0000-0000A83B0000}"/>
    <cellStyle name="Note 29 5" xfId="15272" xr:uid="{00000000-0005-0000-0000-0000A93B0000}"/>
    <cellStyle name="Note 29 6" xfId="15273" xr:uid="{00000000-0005-0000-0000-0000AA3B0000}"/>
    <cellStyle name="Note 29 7" xfId="15274" xr:uid="{00000000-0005-0000-0000-0000AB3B0000}"/>
    <cellStyle name="Note 3" xfId="15275" xr:uid="{00000000-0005-0000-0000-0000AC3B0000}"/>
    <cellStyle name="Note 3 10" xfId="15276" xr:uid="{00000000-0005-0000-0000-0000AD3B0000}"/>
    <cellStyle name="Note 3 11" xfId="15277" xr:uid="{00000000-0005-0000-0000-0000AE3B0000}"/>
    <cellStyle name="Note 3 12" xfId="15278" xr:uid="{00000000-0005-0000-0000-0000AF3B0000}"/>
    <cellStyle name="Note 3 13" xfId="15279" xr:uid="{00000000-0005-0000-0000-0000B03B0000}"/>
    <cellStyle name="Note 3 14" xfId="15280" xr:uid="{00000000-0005-0000-0000-0000B13B0000}"/>
    <cellStyle name="Note 3 15" xfId="15281" xr:uid="{00000000-0005-0000-0000-0000B23B0000}"/>
    <cellStyle name="Note 3 16" xfId="15282" xr:uid="{00000000-0005-0000-0000-0000B33B0000}"/>
    <cellStyle name="Note 3 17" xfId="15283" xr:uid="{00000000-0005-0000-0000-0000B43B0000}"/>
    <cellStyle name="Note 3 18" xfId="15284" xr:uid="{00000000-0005-0000-0000-0000B53B0000}"/>
    <cellStyle name="Note 3 19" xfId="15285" xr:uid="{00000000-0005-0000-0000-0000B63B0000}"/>
    <cellStyle name="Note 3 2" xfId="15286" xr:uid="{00000000-0005-0000-0000-0000B73B0000}"/>
    <cellStyle name="Note 3 2 2" xfId="15287" xr:uid="{00000000-0005-0000-0000-0000B83B0000}"/>
    <cellStyle name="Note 3 20" xfId="15288" xr:uid="{00000000-0005-0000-0000-0000B93B0000}"/>
    <cellStyle name="Note 3 21" xfId="15289" xr:uid="{00000000-0005-0000-0000-0000BA3B0000}"/>
    <cellStyle name="Note 3 22" xfId="15290" xr:uid="{00000000-0005-0000-0000-0000BB3B0000}"/>
    <cellStyle name="Note 3 23" xfId="15291" xr:uid="{00000000-0005-0000-0000-0000BC3B0000}"/>
    <cellStyle name="Note 3 24" xfId="15292" xr:uid="{00000000-0005-0000-0000-0000BD3B0000}"/>
    <cellStyle name="Note 3 25" xfId="15293" xr:uid="{00000000-0005-0000-0000-0000BE3B0000}"/>
    <cellStyle name="Note 3 26" xfId="15294" xr:uid="{00000000-0005-0000-0000-0000BF3B0000}"/>
    <cellStyle name="Note 3 27" xfId="15295" xr:uid="{00000000-0005-0000-0000-0000C03B0000}"/>
    <cellStyle name="Note 3 28" xfId="15296" xr:uid="{00000000-0005-0000-0000-0000C13B0000}"/>
    <cellStyle name="Note 3 3" xfId="15297" xr:uid="{00000000-0005-0000-0000-0000C23B0000}"/>
    <cellStyle name="Note 3 4" xfId="15298" xr:uid="{00000000-0005-0000-0000-0000C33B0000}"/>
    <cellStyle name="Note 3 5" xfId="15299" xr:uid="{00000000-0005-0000-0000-0000C43B0000}"/>
    <cellStyle name="Note 3 6" xfId="15300" xr:uid="{00000000-0005-0000-0000-0000C53B0000}"/>
    <cellStyle name="Note 3 7" xfId="15301" xr:uid="{00000000-0005-0000-0000-0000C63B0000}"/>
    <cellStyle name="Note 3 8" xfId="15302" xr:uid="{00000000-0005-0000-0000-0000C73B0000}"/>
    <cellStyle name="Note 3 9" xfId="15303" xr:uid="{00000000-0005-0000-0000-0000C83B0000}"/>
    <cellStyle name="Note 30" xfId="15304" xr:uid="{00000000-0005-0000-0000-0000C93B0000}"/>
    <cellStyle name="Note 30 2" xfId="15305" xr:uid="{00000000-0005-0000-0000-0000CA3B0000}"/>
    <cellStyle name="Note 30 2 2" xfId="15306" xr:uid="{00000000-0005-0000-0000-0000CB3B0000}"/>
    <cellStyle name="Note 30 3" xfId="15307" xr:uid="{00000000-0005-0000-0000-0000CC3B0000}"/>
    <cellStyle name="Note 30 4" xfId="15308" xr:uid="{00000000-0005-0000-0000-0000CD3B0000}"/>
    <cellStyle name="Note 30 5" xfId="15309" xr:uid="{00000000-0005-0000-0000-0000CE3B0000}"/>
    <cellStyle name="Note 30 6" xfId="15310" xr:uid="{00000000-0005-0000-0000-0000CF3B0000}"/>
    <cellStyle name="Note 30 7" xfId="15311" xr:uid="{00000000-0005-0000-0000-0000D03B0000}"/>
    <cellStyle name="Note 31" xfId="15312" xr:uid="{00000000-0005-0000-0000-0000D13B0000}"/>
    <cellStyle name="Note 31 2" xfId="15313" xr:uid="{00000000-0005-0000-0000-0000D23B0000}"/>
    <cellStyle name="Note 31 2 2" xfId="15314" xr:uid="{00000000-0005-0000-0000-0000D33B0000}"/>
    <cellStyle name="Note 31 3" xfId="15315" xr:uid="{00000000-0005-0000-0000-0000D43B0000}"/>
    <cellStyle name="Note 31 4" xfId="15316" xr:uid="{00000000-0005-0000-0000-0000D53B0000}"/>
    <cellStyle name="Note 31 5" xfId="15317" xr:uid="{00000000-0005-0000-0000-0000D63B0000}"/>
    <cellStyle name="Note 31 6" xfId="15318" xr:uid="{00000000-0005-0000-0000-0000D73B0000}"/>
    <cellStyle name="Note 31 7" xfId="15319" xr:uid="{00000000-0005-0000-0000-0000D83B0000}"/>
    <cellStyle name="Note 32" xfId="15320" xr:uid="{00000000-0005-0000-0000-0000D93B0000}"/>
    <cellStyle name="Note 32 2" xfId="15321" xr:uid="{00000000-0005-0000-0000-0000DA3B0000}"/>
    <cellStyle name="Note 32 2 2" xfId="15322" xr:uid="{00000000-0005-0000-0000-0000DB3B0000}"/>
    <cellStyle name="Note 32 3" xfId="15323" xr:uid="{00000000-0005-0000-0000-0000DC3B0000}"/>
    <cellStyle name="Note 32 4" xfId="15324" xr:uid="{00000000-0005-0000-0000-0000DD3B0000}"/>
    <cellStyle name="Note 32 5" xfId="15325" xr:uid="{00000000-0005-0000-0000-0000DE3B0000}"/>
    <cellStyle name="Note 32 6" xfId="15326" xr:uid="{00000000-0005-0000-0000-0000DF3B0000}"/>
    <cellStyle name="Note 32 7" xfId="15327" xr:uid="{00000000-0005-0000-0000-0000E03B0000}"/>
    <cellStyle name="Note 33" xfId="15328" xr:uid="{00000000-0005-0000-0000-0000E13B0000}"/>
    <cellStyle name="Note 33 2" xfId="15329" xr:uid="{00000000-0005-0000-0000-0000E23B0000}"/>
    <cellStyle name="Note 33 2 2" xfId="15330" xr:uid="{00000000-0005-0000-0000-0000E33B0000}"/>
    <cellStyle name="Note 33 3" xfId="15331" xr:uid="{00000000-0005-0000-0000-0000E43B0000}"/>
    <cellStyle name="Note 33 4" xfId="15332" xr:uid="{00000000-0005-0000-0000-0000E53B0000}"/>
    <cellStyle name="Note 33 5" xfId="15333" xr:uid="{00000000-0005-0000-0000-0000E63B0000}"/>
    <cellStyle name="Note 33 6" xfId="15334" xr:uid="{00000000-0005-0000-0000-0000E73B0000}"/>
    <cellStyle name="Note 33 7" xfId="15335" xr:uid="{00000000-0005-0000-0000-0000E83B0000}"/>
    <cellStyle name="Note 34" xfId="15336" xr:uid="{00000000-0005-0000-0000-0000E93B0000}"/>
    <cellStyle name="Note 34 2" xfId="15337" xr:uid="{00000000-0005-0000-0000-0000EA3B0000}"/>
    <cellStyle name="Note 34 2 2" xfId="15338" xr:uid="{00000000-0005-0000-0000-0000EB3B0000}"/>
    <cellStyle name="Note 34 3" xfId="15339" xr:uid="{00000000-0005-0000-0000-0000EC3B0000}"/>
    <cellStyle name="Note 34 4" xfId="15340" xr:uid="{00000000-0005-0000-0000-0000ED3B0000}"/>
    <cellStyle name="Note 34 5" xfId="15341" xr:uid="{00000000-0005-0000-0000-0000EE3B0000}"/>
    <cellStyle name="Note 34 6" xfId="15342" xr:uid="{00000000-0005-0000-0000-0000EF3B0000}"/>
    <cellStyle name="Note 34 7" xfId="15343" xr:uid="{00000000-0005-0000-0000-0000F03B0000}"/>
    <cellStyle name="Note 35" xfId="15344" xr:uid="{00000000-0005-0000-0000-0000F13B0000}"/>
    <cellStyle name="Note 35 2" xfId="15345" xr:uid="{00000000-0005-0000-0000-0000F23B0000}"/>
    <cellStyle name="Note 35 2 2" xfId="15346" xr:uid="{00000000-0005-0000-0000-0000F33B0000}"/>
    <cellStyle name="Note 35 3" xfId="15347" xr:uid="{00000000-0005-0000-0000-0000F43B0000}"/>
    <cellStyle name="Note 35 4" xfId="15348" xr:uid="{00000000-0005-0000-0000-0000F53B0000}"/>
    <cellStyle name="Note 35 5" xfId="15349" xr:uid="{00000000-0005-0000-0000-0000F63B0000}"/>
    <cellStyle name="Note 35 6" xfId="15350" xr:uid="{00000000-0005-0000-0000-0000F73B0000}"/>
    <cellStyle name="Note 35 7" xfId="15351" xr:uid="{00000000-0005-0000-0000-0000F83B0000}"/>
    <cellStyle name="Note 36" xfId="15352" xr:uid="{00000000-0005-0000-0000-0000F93B0000}"/>
    <cellStyle name="Note 36 2" xfId="15353" xr:uid="{00000000-0005-0000-0000-0000FA3B0000}"/>
    <cellStyle name="Note 36 2 2" xfId="15354" xr:uid="{00000000-0005-0000-0000-0000FB3B0000}"/>
    <cellStyle name="Note 36 3" xfId="15355" xr:uid="{00000000-0005-0000-0000-0000FC3B0000}"/>
    <cellStyle name="Note 36 4" xfId="15356" xr:uid="{00000000-0005-0000-0000-0000FD3B0000}"/>
    <cellStyle name="Note 36 5" xfId="15357" xr:uid="{00000000-0005-0000-0000-0000FE3B0000}"/>
    <cellStyle name="Note 36 6" xfId="15358" xr:uid="{00000000-0005-0000-0000-0000FF3B0000}"/>
    <cellStyle name="Note 36 7" xfId="15359" xr:uid="{00000000-0005-0000-0000-0000003C0000}"/>
    <cellStyle name="Note 37" xfId="15360" xr:uid="{00000000-0005-0000-0000-0000013C0000}"/>
    <cellStyle name="Note 38" xfId="15361" xr:uid="{00000000-0005-0000-0000-0000023C0000}"/>
    <cellStyle name="Note 39" xfId="15362" xr:uid="{00000000-0005-0000-0000-0000033C0000}"/>
    <cellStyle name="Note 4" xfId="15363" xr:uid="{00000000-0005-0000-0000-0000043C0000}"/>
    <cellStyle name="Note 4 10" xfId="15364" xr:uid="{00000000-0005-0000-0000-0000053C0000}"/>
    <cellStyle name="Note 4 11" xfId="15365" xr:uid="{00000000-0005-0000-0000-0000063C0000}"/>
    <cellStyle name="Note 4 12" xfId="15366" xr:uid="{00000000-0005-0000-0000-0000073C0000}"/>
    <cellStyle name="Note 4 13" xfId="15367" xr:uid="{00000000-0005-0000-0000-0000083C0000}"/>
    <cellStyle name="Note 4 14" xfId="15368" xr:uid="{00000000-0005-0000-0000-0000093C0000}"/>
    <cellStyle name="Note 4 15" xfId="15369" xr:uid="{00000000-0005-0000-0000-00000A3C0000}"/>
    <cellStyle name="Note 4 16" xfId="15370" xr:uid="{00000000-0005-0000-0000-00000B3C0000}"/>
    <cellStyle name="Note 4 17" xfId="15371" xr:uid="{00000000-0005-0000-0000-00000C3C0000}"/>
    <cellStyle name="Note 4 18" xfId="15372" xr:uid="{00000000-0005-0000-0000-00000D3C0000}"/>
    <cellStyle name="Note 4 19" xfId="15373" xr:uid="{00000000-0005-0000-0000-00000E3C0000}"/>
    <cellStyle name="Note 4 2" xfId="15374" xr:uid="{00000000-0005-0000-0000-00000F3C0000}"/>
    <cellStyle name="Note 4 2 2" xfId="15375" xr:uid="{00000000-0005-0000-0000-0000103C0000}"/>
    <cellStyle name="Note 4 20" xfId="15376" xr:uid="{00000000-0005-0000-0000-0000113C0000}"/>
    <cellStyle name="Note 4 21" xfId="15377" xr:uid="{00000000-0005-0000-0000-0000123C0000}"/>
    <cellStyle name="Note 4 22" xfId="15378" xr:uid="{00000000-0005-0000-0000-0000133C0000}"/>
    <cellStyle name="Note 4 23" xfId="15379" xr:uid="{00000000-0005-0000-0000-0000143C0000}"/>
    <cellStyle name="Note 4 24" xfId="15380" xr:uid="{00000000-0005-0000-0000-0000153C0000}"/>
    <cellStyle name="Note 4 25" xfId="15381" xr:uid="{00000000-0005-0000-0000-0000163C0000}"/>
    <cellStyle name="Note 4 26" xfId="15382" xr:uid="{00000000-0005-0000-0000-0000173C0000}"/>
    <cellStyle name="Note 4 27" xfId="15383" xr:uid="{00000000-0005-0000-0000-0000183C0000}"/>
    <cellStyle name="Note 4 28" xfId="15384" xr:uid="{00000000-0005-0000-0000-0000193C0000}"/>
    <cellStyle name="Note 4 3" xfId="15385" xr:uid="{00000000-0005-0000-0000-00001A3C0000}"/>
    <cellStyle name="Note 4 4" xfId="15386" xr:uid="{00000000-0005-0000-0000-00001B3C0000}"/>
    <cellStyle name="Note 4 5" xfId="15387" xr:uid="{00000000-0005-0000-0000-00001C3C0000}"/>
    <cellStyle name="Note 4 6" xfId="15388" xr:uid="{00000000-0005-0000-0000-00001D3C0000}"/>
    <cellStyle name="Note 4 7" xfId="15389" xr:uid="{00000000-0005-0000-0000-00001E3C0000}"/>
    <cellStyle name="Note 4 8" xfId="15390" xr:uid="{00000000-0005-0000-0000-00001F3C0000}"/>
    <cellStyle name="Note 4 9" xfId="15391" xr:uid="{00000000-0005-0000-0000-0000203C0000}"/>
    <cellStyle name="Note 40" xfId="15392" xr:uid="{00000000-0005-0000-0000-0000213C0000}"/>
    <cellStyle name="Note 41" xfId="15393" xr:uid="{00000000-0005-0000-0000-0000223C0000}"/>
    <cellStyle name="Note 42" xfId="15394" xr:uid="{00000000-0005-0000-0000-0000233C0000}"/>
    <cellStyle name="Note 43" xfId="15395" xr:uid="{00000000-0005-0000-0000-0000243C0000}"/>
    <cellStyle name="Note 44" xfId="15396" xr:uid="{00000000-0005-0000-0000-0000253C0000}"/>
    <cellStyle name="Note 45" xfId="15397" xr:uid="{00000000-0005-0000-0000-0000263C0000}"/>
    <cellStyle name="Note 46" xfId="15398" xr:uid="{00000000-0005-0000-0000-0000273C0000}"/>
    <cellStyle name="Note 47" xfId="15399" xr:uid="{00000000-0005-0000-0000-0000283C0000}"/>
    <cellStyle name="Note 48" xfId="15400" xr:uid="{00000000-0005-0000-0000-0000293C0000}"/>
    <cellStyle name="Note 49" xfId="15401" xr:uid="{00000000-0005-0000-0000-00002A3C0000}"/>
    <cellStyle name="Note 5" xfId="15402" xr:uid="{00000000-0005-0000-0000-00002B3C0000}"/>
    <cellStyle name="Note 5 10" xfId="15403" xr:uid="{00000000-0005-0000-0000-00002C3C0000}"/>
    <cellStyle name="Note 5 11" xfId="15404" xr:uid="{00000000-0005-0000-0000-00002D3C0000}"/>
    <cellStyle name="Note 5 12" xfId="15405" xr:uid="{00000000-0005-0000-0000-00002E3C0000}"/>
    <cellStyle name="Note 5 13" xfId="15406" xr:uid="{00000000-0005-0000-0000-00002F3C0000}"/>
    <cellStyle name="Note 5 14" xfId="15407" xr:uid="{00000000-0005-0000-0000-0000303C0000}"/>
    <cellStyle name="Note 5 15" xfId="15408" xr:uid="{00000000-0005-0000-0000-0000313C0000}"/>
    <cellStyle name="Note 5 16" xfId="15409" xr:uid="{00000000-0005-0000-0000-0000323C0000}"/>
    <cellStyle name="Note 5 17" xfId="15410" xr:uid="{00000000-0005-0000-0000-0000333C0000}"/>
    <cellStyle name="Note 5 18" xfId="15411" xr:uid="{00000000-0005-0000-0000-0000343C0000}"/>
    <cellStyle name="Note 5 19" xfId="15412" xr:uid="{00000000-0005-0000-0000-0000353C0000}"/>
    <cellStyle name="Note 5 2" xfId="15413" xr:uid="{00000000-0005-0000-0000-0000363C0000}"/>
    <cellStyle name="Note 5 2 2" xfId="15414" xr:uid="{00000000-0005-0000-0000-0000373C0000}"/>
    <cellStyle name="Note 5 20" xfId="15415" xr:uid="{00000000-0005-0000-0000-0000383C0000}"/>
    <cellStyle name="Note 5 21" xfId="15416" xr:uid="{00000000-0005-0000-0000-0000393C0000}"/>
    <cellStyle name="Note 5 22" xfId="15417" xr:uid="{00000000-0005-0000-0000-00003A3C0000}"/>
    <cellStyle name="Note 5 23" xfId="15418" xr:uid="{00000000-0005-0000-0000-00003B3C0000}"/>
    <cellStyle name="Note 5 24" xfId="15419" xr:uid="{00000000-0005-0000-0000-00003C3C0000}"/>
    <cellStyle name="Note 5 25" xfId="15420" xr:uid="{00000000-0005-0000-0000-00003D3C0000}"/>
    <cellStyle name="Note 5 26" xfId="15421" xr:uid="{00000000-0005-0000-0000-00003E3C0000}"/>
    <cellStyle name="Note 5 27" xfId="15422" xr:uid="{00000000-0005-0000-0000-00003F3C0000}"/>
    <cellStyle name="Note 5 28" xfId="15423" xr:uid="{00000000-0005-0000-0000-0000403C0000}"/>
    <cellStyle name="Note 5 3" xfId="15424" xr:uid="{00000000-0005-0000-0000-0000413C0000}"/>
    <cellStyle name="Note 5 4" xfId="15425" xr:uid="{00000000-0005-0000-0000-0000423C0000}"/>
    <cellStyle name="Note 5 5" xfId="15426" xr:uid="{00000000-0005-0000-0000-0000433C0000}"/>
    <cellStyle name="Note 5 6" xfId="15427" xr:uid="{00000000-0005-0000-0000-0000443C0000}"/>
    <cellStyle name="Note 5 7" xfId="15428" xr:uid="{00000000-0005-0000-0000-0000453C0000}"/>
    <cellStyle name="Note 5 8" xfId="15429" xr:uid="{00000000-0005-0000-0000-0000463C0000}"/>
    <cellStyle name="Note 5 9" xfId="15430" xr:uid="{00000000-0005-0000-0000-0000473C0000}"/>
    <cellStyle name="Note 50" xfId="15431" xr:uid="{00000000-0005-0000-0000-0000483C0000}"/>
    <cellStyle name="Note 51" xfId="15432" xr:uid="{00000000-0005-0000-0000-0000493C0000}"/>
    <cellStyle name="Note 52" xfId="15433" xr:uid="{00000000-0005-0000-0000-00004A3C0000}"/>
    <cellStyle name="Note 53" xfId="15434" xr:uid="{00000000-0005-0000-0000-00004B3C0000}"/>
    <cellStyle name="Note 6" xfId="15435" xr:uid="{00000000-0005-0000-0000-00004C3C0000}"/>
    <cellStyle name="Note 6 10" xfId="15436" xr:uid="{00000000-0005-0000-0000-00004D3C0000}"/>
    <cellStyle name="Note 6 11" xfId="15437" xr:uid="{00000000-0005-0000-0000-00004E3C0000}"/>
    <cellStyle name="Note 6 12" xfId="15438" xr:uid="{00000000-0005-0000-0000-00004F3C0000}"/>
    <cellStyle name="Note 6 13" xfId="15439" xr:uid="{00000000-0005-0000-0000-0000503C0000}"/>
    <cellStyle name="Note 6 14" xfId="15440" xr:uid="{00000000-0005-0000-0000-0000513C0000}"/>
    <cellStyle name="Note 6 15" xfId="15441" xr:uid="{00000000-0005-0000-0000-0000523C0000}"/>
    <cellStyle name="Note 6 16" xfId="15442" xr:uid="{00000000-0005-0000-0000-0000533C0000}"/>
    <cellStyle name="Note 6 17" xfId="15443" xr:uid="{00000000-0005-0000-0000-0000543C0000}"/>
    <cellStyle name="Note 6 18" xfId="15444" xr:uid="{00000000-0005-0000-0000-0000553C0000}"/>
    <cellStyle name="Note 6 19" xfId="15445" xr:uid="{00000000-0005-0000-0000-0000563C0000}"/>
    <cellStyle name="Note 6 2" xfId="15446" xr:uid="{00000000-0005-0000-0000-0000573C0000}"/>
    <cellStyle name="Note 6 2 2" xfId="15447" xr:uid="{00000000-0005-0000-0000-0000583C0000}"/>
    <cellStyle name="Note 6 20" xfId="15448" xr:uid="{00000000-0005-0000-0000-0000593C0000}"/>
    <cellStyle name="Note 6 21" xfId="15449" xr:uid="{00000000-0005-0000-0000-00005A3C0000}"/>
    <cellStyle name="Note 6 22" xfId="15450" xr:uid="{00000000-0005-0000-0000-00005B3C0000}"/>
    <cellStyle name="Note 6 23" xfId="15451" xr:uid="{00000000-0005-0000-0000-00005C3C0000}"/>
    <cellStyle name="Note 6 24" xfId="15452" xr:uid="{00000000-0005-0000-0000-00005D3C0000}"/>
    <cellStyle name="Note 6 25" xfId="15453" xr:uid="{00000000-0005-0000-0000-00005E3C0000}"/>
    <cellStyle name="Note 6 26" xfId="15454" xr:uid="{00000000-0005-0000-0000-00005F3C0000}"/>
    <cellStyle name="Note 6 27" xfId="15455" xr:uid="{00000000-0005-0000-0000-0000603C0000}"/>
    <cellStyle name="Note 6 28" xfId="15456" xr:uid="{00000000-0005-0000-0000-0000613C0000}"/>
    <cellStyle name="Note 6 3" xfId="15457" xr:uid="{00000000-0005-0000-0000-0000623C0000}"/>
    <cellStyle name="Note 6 4" xfId="15458" xr:uid="{00000000-0005-0000-0000-0000633C0000}"/>
    <cellStyle name="Note 6 5" xfId="15459" xr:uid="{00000000-0005-0000-0000-0000643C0000}"/>
    <cellStyle name="Note 6 6" xfId="15460" xr:uid="{00000000-0005-0000-0000-0000653C0000}"/>
    <cellStyle name="Note 6 7" xfId="15461" xr:uid="{00000000-0005-0000-0000-0000663C0000}"/>
    <cellStyle name="Note 6 8" xfId="15462" xr:uid="{00000000-0005-0000-0000-0000673C0000}"/>
    <cellStyle name="Note 6 9" xfId="15463" xr:uid="{00000000-0005-0000-0000-0000683C0000}"/>
    <cellStyle name="Note 7" xfId="15464" xr:uid="{00000000-0005-0000-0000-0000693C0000}"/>
    <cellStyle name="Note 7 10" xfId="15465" xr:uid="{00000000-0005-0000-0000-00006A3C0000}"/>
    <cellStyle name="Note 7 11" xfId="15466" xr:uid="{00000000-0005-0000-0000-00006B3C0000}"/>
    <cellStyle name="Note 7 12" xfId="15467" xr:uid="{00000000-0005-0000-0000-00006C3C0000}"/>
    <cellStyle name="Note 7 13" xfId="15468" xr:uid="{00000000-0005-0000-0000-00006D3C0000}"/>
    <cellStyle name="Note 7 14" xfId="15469" xr:uid="{00000000-0005-0000-0000-00006E3C0000}"/>
    <cellStyle name="Note 7 15" xfId="15470" xr:uid="{00000000-0005-0000-0000-00006F3C0000}"/>
    <cellStyle name="Note 7 16" xfId="15471" xr:uid="{00000000-0005-0000-0000-0000703C0000}"/>
    <cellStyle name="Note 7 17" xfId="15472" xr:uid="{00000000-0005-0000-0000-0000713C0000}"/>
    <cellStyle name="Note 7 18" xfId="15473" xr:uid="{00000000-0005-0000-0000-0000723C0000}"/>
    <cellStyle name="Note 7 19" xfId="15474" xr:uid="{00000000-0005-0000-0000-0000733C0000}"/>
    <cellStyle name="Note 7 2" xfId="15475" xr:uid="{00000000-0005-0000-0000-0000743C0000}"/>
    <cellStyle name="Note 7 2 2" xfId="15476" xr:uid="{00000000-0005-0000-0000-0000753C0000}"/>
    <cellStyle name="Note 7 20" xfId="15477" xr:uid="{00000000-0005-0000-0000-0000763C0000}"/>
    <cellStyle name="Note 7 21" xfId="15478" xr:uid="{00000000-0005-0000-0000-0000773C0000}"/>
    <cellStyle name="Note 7 22" xfId="15479" xr:uid="{00000000-0005-0000-0000-0000783C0000}"/>
    <cellStyle name="Note 7 23" xfId="15480" xr:uid="{00000000-0005-0000-0000-0000793C0000}"/>
    <cellStyle name="Note 7 24" xfId="15481" xr:uid="{00000000-0005-0000-0000-00007A3C0000}"/>
    <cellStyle name="Note 7 25" xfId="15482" xr:uid="{00000000-0005-0000-0000-00007B3C0000}"/>
    <cellStyle name="Note 7 26" xfId="15483" xr:uid="{00000000-0005-0000-0000-00007C3C0000}"/>
    <cellStyle name="Note 7 27" xfId="15484" xr:uid="{00000000-0005-0000-0000-00007D3C0000}"/>
    <cellStyle name="Note 7 28" xfId="15485" xr:uid="{00000000-0005-0000-0000-00007E3C0000}"/>
    <cellStyle name="Note 7 3" xfId="15486" xr:uid="{00000000-0005-0000-0000-00007F3C0000}"/>
    <cellStyle name="Note 7 4" xfId="15487" xr:uid="{00000000-0005-0000-0000-0000803C0000}"/>
    <cellStyle name="Note 7 5" xfId="15488" xr:uid="{00000000-0005-0000-0000-0000813C0000}"/>
    <cellStyle name="Note 7 6" xfId="15489" xr:uid="{00000000-0005-0000-0000-0000823C0000}"/>
    <cellStyle name="Note 7 7" xfId="15490" xr:uid="{00000000-0005-0000-0000-0000833C0000}"/>
    <cellStyle name="Note 7 8" xfId="15491" xr:uid="{00000000-0005-0000-0000-0000843C0000}"/>
    <cellStyle name="Note 7 9" xfId="15492" xr:uid="{00000000-0005-0000-0000-0000853C0000}"/>
    <cellStyle name="Note 8" xfId="15493" xr:uid="{00000000-0005-0000-0000-0000863C0000}"/>
    <cellStyle name="Note 8 10" xfId="15494" xr:uid="{00000000-0005-0000-0000-0000873C0000}"/>
    <cellStyle name="Note 8 11" xfId="15495" xr:uid="{00000000-0005-0000-0000-0000883C0000}"/>
    <cellStyle name="Note 8 12" xfId="15496" xr:uid="{00000000-0005-0000-0000-0000893C0000}"/>
    <cellStyle name="Note 8 13" xfId="15497" xr:uid="{00000000-0005-0000-0000-00008A3C0000}"/>
    <cellStyle name="Note 8 14" xfId="15498" xr:uid="{00000000-0005-0000-0000-00008B3C0000}"/>
    <cellStyle name="Note 8 15" xfId="15499" xr:uid="{00000000-0005-0000-0000-00008C3C0000}"/>
    <cellStyle name="Note 8 16" xfId="15500" xr:uid="{00000000-0005-0000-0000-00008D3C0000}"/>
    <cellStyle name="Note 8 17" xfId="15501" xr:uid="{00000000-0005-0000-0000-00008E3C0000}"/>
    <cellStyle name="Note 8 18" xfId="15502" xr:uid="{00000000-0005-0000-0000-00008F3C0000}"/>
    <cellStyle name="Note 8 19" xfId="15503" xr:uid="{00000000-0005-0000-0000-0000903C0000}"/>
    <cellStyle name="Note 8 2" xfId="15504" xr:uid="{00000000-0005-0000-0000-0000913C0000}"/>
    <cellStyle name="Note 8 2 2" xfId="15505" xr:uid="{00000000-0005-0000-0000-0000923C0000}"/>
    <cellStyle name="Note 8 20" xfId="15506" xr:uid="{00000000-0005-0000-0000-0000933C0000}"/>
    <cellStyle name="Note 8 21" xfId="15507" xr:uid="{00000000-0005-0000-0000-0000943C0000}"/>
    <cellStyle name="Note 8 22" xfId="15508" xr:uid="{00000000-0005-0000-0000-0000953C0000}"/>
    <cellStyle name="Note 8 23" xfId="15509" xr:uid="{00000000-0005-0000-0000-0000963C0000}"/>
    <cellStyle name="Note 8 24" xfId="15510" xr:uid="{00000000-0005-0000-0000-0000973C0000}"/>
    <cellStyle name="Note 8 25" xfId="15511" xr:uid="{00000000-0005-0000-0000-0000983C0000}"/>
    <cellStyle name="Note 8 26" xfId="15512" xr:uid="{00000000-0005-0000-0000-0000993C0000}"/>
    <cellStyle name="Note 8 27" xfId="15513" xr:uid="{00000000-0005-0000-0000-00009A3C0000}"/>
    <cellStyle name="Note 8 28" xfId="15514" xr:uid="{00000000-0005-0000-0000-00009B3C0000}"/>
    <cellStyle name="Note 8 3" xfId="15515" xr:uid="{00000000-0005-0000-0000-00009C3C0000}"/>
    <cellStyle name="Note 8 4" xfId="15516" xr:uid="{00000000-0005-0000-0000-00009D3C0000}"/>
    <cellStyle name="Note 8 5" xfId="15517" xr:uid="{00000000-0005-0000-0000-00009E3C0000}"/>
    <cellStyle name="Note 8 6" xfId="15518" xr:uid="{00000000-0005-0000-0000-00009F3C0000}"/>
    <cellStyle name="Note 8 7" xfId="15519" xr:uid="{00000000-0005-0000-0000-0000A03C0000}"/>
    <cellStyle name="Note 8 8" xfId="15520" xr:uid="{00000000-0005-0000-0000-0000A13C0000}"/>
    <cellStyle name="Note 8 9" xfId="15521" xr:uid="{00000000-0005-0000-0000-0000A23C0000}"/>
    <cellStyle name="Note 9" xfId="15522" xr:uid="{00000000-0005-0000-0000-0000A33C0000}"/>
    <cellStyle name="Note 9 10" xfId="15523" xr:uid="{00000000-0005-0000-0000-0000A43C0000}"/>
    <cellStyle name="Note 9 11" xfId="15524" xr:uid="{00000000-0005-0000-0000-0000A53C0000}"/>
    <cellStyle name="Note 9 12" xfId="15525" xr:uid="{00000000-0005-0000-0000-0000A63C0000}"/>
    <cellStyle name="Note 9 13" xfId="15526" xr:uid="{00000000-0005-0000-0000-0000A73C0000}"/>
    <cellStyle name="Note 9 14" xfId="15527" xr:uid="{00000000-0005-0000-0000-0000A83C0000}"/>
    <cellStyle name="Note 9 15" xfId="15528" xr:uid="{00000000-0005-0000-0000-0000A93C0000}"/>
    <cellStyle name="Note 9 16" xfId="15529" xr:uid="{00000000-0005-0000-0000-0000AA3C0000}"/>
    <cellStyle name="Note 9 17" xfId="15530" xr:uid="{00000000-0005-0000-0000-0000AB3C0000}"/>
    <cellStyle name="Note 9 18" xfId="15531" xr:uid="{00000000-0005-0000-0000-0000AC3C0000}"/>
    <cellStyle name="Note 9 19" xfId="15532" xr:uid="{00000000-0005-0000-0000-0000AD3C0000}"/>
    <cellStyle name="Note 9 2" xfId="15533" xr:uid="{00000000-0005-0000-0000-0000AE3C0000}"/>
    <cellStyle name="Note 9 2 2" xfId="15534" xr:uid="{00000000-0005-0000-0000-0000AF3C0000}"/>
    <cellStyle name="Note 9 20" xfId="15535" xr:uid="{00000000-0005-0000-0000-0000B03C0000}"/>
    <cellStyle name="Note 9 21" xfId="15536" xr:uid="{00000000-0005-0000-0000-0000B13C0000}"/>
    <cellStyle name="Note 9 22" xfId="15537" xr:uid="{00000000-0005-0000-0000-0000B23C0000}"/>
    <cellStyle name="Note 9 23" xfId="15538" xr:uid="{00000000-0005-0000-0000-0000B33C0000}"/>
    <cellStyle name="Note 9 24" xfId="15539" xr:uid="{00000000-0005-0000-0000-0000B43C0000}"/>
    <cellStyle name="Note 9 25" xfId="15540" xr:uid="{00000000-0005-0000-0000-0000B53C0000}"/>
    <cellStyle name="Note 9 26" xfId="15541" xr:uid="{00000000-0005-0000-0000-0000B63C0000}"/>
    <cellStyle name="Note 9 27" xfId="15542" xr:uid="{00000000-0005-0000-0000-0000B73C0000}"/>
    <cellStyle name="Note 9 28" xfId="15543" xr:uid="{00000000-0005-0000-0000-0000B83C0000}"/>
    <cellStyle name="Note 9 3" xfId="15544" xr:uid="{00000000-0005-0000-0000-0000B93C0000}"/>
    <cellStyle name="Note 9 4" xfId="15545" xr:uid="{00000000-0005-0000-0000-0000BA3C0000}"/>
    <cellStyle name="Note 9 5" xfId="15546" xr:uid="{00000000-0005-0000-0000-0000BB3C0000}"/>
    <cellStyle name="Note 9 6" xfId="15547" xr:uid="{00000000-0005-0000-0000-0000BC3C0000}"/>
    <cellStyle name="Note 9 7" xfId="15548" xr:uid="{00000000-0005-0000-0000-0000BD3C0000}"/>
    <cellStyle name="Note 9 8" xfId="15549" xr:uid="{00000000-0005-0000-0000-0000BE3C0000}"/>
    <cellStyle name="Note 9 9" xfId="15550" xr:uid="{00000000-0005-0000-0000-0000BF3C0000}"/>
    <cellStyle name="Notiz" xfId="15551" xr:uid="{00000000-0005-0000-0000-0000C03C0000}"/>
    <cellStyle name="Notiz 2" xfId="15552" xr:uid="{00000000-0005-0000-0000-0000C13C0000}"/>
    <cellStyle name="Notiz 3" xfId="15553" xr:uid="{00000000-0005-0000-0000-0000C23C0000}"/>
    <cellStyle name="Notiz 4" xfId="15554" xr:uid="{00000000-0005-0000-0000-0000C33C0000}"/>
    <cellStyle name="Notiz 5" xfId="15555" xr:uid="{00000000-0005-0000-0000-0000C43C0000}"/>
    <cellStyle name="Notiz 6" xfId="15556" xr:uid="{00000000-0005-0000-0000-0000C53C0000}"/>
    <cellStyle name="Notiz 7" xfId="15557" xr:uid="{00000000-0005-0000-0000-0000C63C0000}"/>
    <cellStyle name="number" xfId="15558" xr:uid="{00000000-0005-0000-0000-0000C73C0000}"/>
    <cellStyle name="Number 1 dec, 9 pt (centred)" xfId="15559" xr:uid="{00000000-0005-0000-0000-0000C83C0000}"/>
    <cellStyle name="o" xfId="15560" xr:uid="{00000000-0005-0000-0000-0000C93C0000}"/>
    <cellStyle name="o 10" xfId="15561" xr:uid="{00000000-0005-0000-0000-0000CA3C0000}"/>
    <cellStyle name="o 10 2" xfId="15562" xr:uid="{00000000-0005-0000-0000-0000CB3C0000}"/>
    <cellStyle name="o 2" xfId="15563" xr:uid="{00000000-0005-0000-0000-0000CC3C0000}"/>
    <cellStyle name="o 2 2" xfId="15564" xr:uid="{00000000-0005-0000-0000-0000CD3C0000}"/>
    <cellStyle name="o 2 2 2" xfId="15565" xr:uid="{00000000-0005-0000-0000-0000CE3C0000}"/>
    <cellStyle name="o 2 3" xfId="15566" xr:uid="{00000000-0005-0000-0000-0000CF3C0000}"/>
    <cellStyle name="o 3" xfId="15567" xr:uid="{00000000-0005-0000-0000-0000D03C0000}"/>
    <cellStyle name="o 3 2" xfId="15568" xr:uid="{00000000-0005-0000-0000-0000D13C0000}"/>
    <cellStyle name="o 4" xfId="15569" xr:uid="{00000000-0005-0000-0000-0000D23C0000}"/>
    <cellStyle name="o 4 2" xfId="15570" xr:uid="{00000000-0005-0000-0000-0000D33C0000}"/>
    <cellStyle name="o 5" xfId="15571" xr:uid="{00000000-0005-0000-0000-0000D43C0000}"/>
    <cellStyle name="o 5 2" xfId="15572" xr:uid="{00000000-0005-0000-0000-0000D53C0000}"/>
    <cellStyle name="o 6" xfId="15573" xr:uid="{00000000-0005-0000-0000-0000D63C0000}"/>
    <cellStyle name="o 6 2" xfId="15574" xr:uid="{00000000-0005-0000-0000-0000D73C0000}"/>
    <cellStyle name="o 7" xfId="15575" xr:uid="{00000000-0005-0000-0000-0000D83C0000}"/>
    <cellStyle name="o 7 2" xfId="15576" xr:uid="{00000000-0005-0000-0000-0000D93C0000}"/>
    <cellStyle name="o 8" xfId="15577" xr:uid="{00000000-0005-0000-0000-0000DA3C0000}"/>
    <cellStyle name="o 8 2" xfId="15578" xr:uid="{00000000-0005-0000-0000-0000DB3C0000}"/>
    <cellStyle name="o 9" xfId="15579" xr:uid="{00000000-0005-0000-0000-0000DC3C0000}"/>
    <cellStyle name="o 9 2" xfId="15580" xr:uid="{00000000-0005-0000-0000-0000DD3C0000}"/>
    <cellStyle name="Odwiedzone hiperłącze" xfId="15581" xr:uid="{00000000-0005-0000-0000-0000DE3C0000}"/>
    <cellStyle name="Odwiedzone hiperłącze 10" xfId="15582" xr:uid="{00000000-0005-0000-0000-0000DF3C0000}"/>
    <cellStyle name="Odwiedzone hiperłącze 10 10" xfId="15583" xr:uid="{00000000-0005-0000-0000-0000E03C0000}"/>
    <cellStyle name="Odwiedzone hiperłącze 10 11" xfId="15584" xr:uid="{00000000-0005-0000-0000-0000E13C0000}"/>
    <cellStyle name="Odwiedzone hiperłącze 10 12" xfId="15585" xr:uid="{00000000-0005-0000-0000-0000E23C0000}"/>
    <cellStyle name="Odwiedzone hiperłącze 10 13" xfId="15586" xr:uid="{00000000-0005-0000-0000-0000E33C0000}"/>
    <cellStyle name="Odwiedzone hiperłącze 10 14" xfId="15587" xr:uid="{00000000-0005-0000-0000-0000E43C0000}"/>
    <cellStyle name="Odwiedzone hiperłącze 10 2" xfId="15588" xr:uid="{00000000-0005-0000-0000-0000E53C0000}"/>
    <cellStyle name="Odwiedzone hiperłącze 10 2 2" xfId="15589" xr:uid="{00000000-0005-0000-0000-0000E63C0000}"/>
    <cellStyle name="Odwiedzone hiperłącze 10 2 2 2" xfId="15590" xr:uid="{00000000-0005-0000-0000-0000E73C0000}"/>
    <cellStyle name="Odwiedzone hiperłącze 10 2 3" xfId="15591" xr:uid="{00000000-0005-0000-0000-0000E83C0000}"/>
    <cellStyle name="Odwiedzone hiperłącze 10 2 4" xfId="15592" xr:uid="{00000000-0005-0000-0000-0000E93C0000}"/>
    <cellStyle name="Odwiedzone hiperłącze 10 2 5" xfId="15593" xr:uid="{00000000-0005-0000-0000-0000EA3C0000}"/>
    <cellStyle name="Odwiedzone hiperłącze 10 2 6" xfId="15594" xr:uid="{00000000-0005-0000-0000-0000EB3C0000}"/>
    <cellStyle name="Odwiedzone hiperłącze 10 2 7" xfId="15595" xr:uid="{00000000-0005-0000-0000-0000EC3C0000}"/>
    <cellStyle name="Odwiedzone hiperłącze 10 3" xfId="15596" xr:uid="{00000000-0005-0000-0000-0000ED3C0000}"/>
    <cellStyle name="Odwiedzone hiperłącze 10 3 2" xfId="15597" xr:uid="{00000000-0005-0000-0000-0000EE3C0000}"/>
    <cellStyle name="Odwiedzone hiperłącze 10 3 2 2" xfId="15598" xr:uid="{00000000-0005-0000-0000-0000EF3C0000}"/>
    <cellStyle name="Odwiedzone hiperłącze 10 3 3" xfId="15599" xr:uid="{00000000-0005-0000-0000-0000F03C0000}"/>
    <cellStyle name="Odwiedzone hiperłącze 10 3 4" xfId="15600" xr:uid="{00000000-0005-0000-0000-0000F13C0000}"/>
    <cellStyle name="Odwiedzone hiperłącze 10 3 5" xfId="15601" xr:uid="{00000000-0005-0000-0000-0000F23C0000}"/>
    <cellStyle name="Odwiedzone hiperłącze 10 3 6" xfId="15602" xr:uid="{00000000-0005-0000-0000-0000F33C0000}"/>
    <cellStyle name="Odwiedzone hiperłącze 10 3 7" xfId="15603" xr:uid="{00000000-0005-0000-0000-0000F43C0000}"/>
    <cellStyle name="Odwiedzone hiperłącze 10 4" xfId="15604" xr:uid="{00000000-0005-0000-0000-0000F53C0000}"/>
    <cellStyle name="Odwiedzone hiperłącze 10 4 2" xfId="15605" xr:uid="{00000000-0005-0000-0000-0000F63C0000}"/>
    <cellStyle name="Odwiedzone hiperłącze 10 4 3" xfId="15606" xr:uid="{00000000-0005-0000-0000-0000F73C0000}"/>
    <cellStyle name="Odwiedzone hiperłącze 10 5" xfId="15607" xr:uid="{00000000-0005-0000-0000-0000F83C0000}"/>
    <cellStyle name="Odwiedzone hiperłącze 10 5 2" xfId="15608" xr:uid="{00000000-0005-0000-0000-0000F93C0000}"/>
    <cellStyle name="Odwiedzone hiperłącze 10 5 3" xfId="15609" xr:uid="{00000000-0005-0000-0000-0000FA3C0000}"/>
    <cellStyle name="Odwiedzone hiperłącze 10 6" xfId="15610" xr:uid="{00000000-0005-0000-0000-0000FB3C0000}"/>
    <cellStyle name="Odwiedzone hiperłącze 10 6 2" xfId="15611" xr:uid="{00000000-0005-0000-0000-0000FC3C0000}"/>
    <cellStyle name="Odwiedzone hiperłącze 10 6 3" xfId="15612" xr:uid="{00000000-0005-0000-0000-0000FD3C0000}"/>
    <cellStyle name="Odwiedzone hiperłącze 10 7" xfId="15613" xr:uid="{00000000-0005-0000-0000-0000FE3C0000}"/>
    <cellStyle name="Odwiedzone hiperłącze 10 7 2" xfId="15614" xr:uid="{00000000-0005-0000-0000-0000FF3C0000}"/>
    <cellStyle name="Odwiedzone hiperłącze 10 8" xfId="15615" xr:uid="{00000000-0005-0000-0000-0000003D0000}"/>
    <cellStyle name="Odwiedzone hiperłącze 10 8 2" xfId="15616" xr:uid="{00000000-0005-0000-0000-0000013D0000}"/>
    <cellStyle name="Odwiedzone hiperłącze 10 8 3" xfId="15617" xr:uid="{00000000-0005-0000-0000-0000023D0000}"/>
    <cellStyle name="Odwiedzone hiperłącze 10 9" xfId="15618" xr:uid="{00000000-0005-0000-0000-0000033D0000}"/>
    <cellStyle name="Odwiedzone hiperłącze 11" xfId="15619" xr:uid="{00000000-0005-0000-0000-0000043D0000}"/>
    <cellStyle name="Odwiedzone hiperłącze 11 10" xfId="15620" xr:uid="{00000000-0005-0000-0000-0000053D0000}"/>
    <cellStyle name="Odwiedzone hiperłącze 11 11" xfId="15621" xr:uid="{00000000-0005-0000-0000-0000063D0000}"/>
    <cellStyle name="Odwiedzone hiperłącze 11 12" xfId="15622" xr:uid="{00000000-0005-0000-0000-0000073D0000}"/>
    <cellStyle name="Odwiedzone hiperłącze 11 13" xfId="15623" xr:uid="{00000000-0005-0000-0000-0000083D0000}"/>
    <cellStyle name="Odwiedzone hiperłącze 11 14" xfId="15624" xr:uid="{00000000-0005-0000-0000-0000093D0000}"/>
    <cellStyle name="Odwiedzone hiperłącze 11 2" xfId="15625" xr:uid="{00000000-0005-0000-0000-00000A3D0000}"/>
    <cellStyle name="Odwiedzone hiperłącze 11 2 2" xfId="15626" xr:uid="{00000000-0005-0000-0000-00000B3D0000}"/>
    <cellStyle name="Odwiedzone hiperłącze 11 2 2 2" xfId="15627" xr:uid="{00000000-0005-0000-0000-00000C3D0000}"/>
    <cellStyle name="Odwiedzone hiperłącze 11 2 3" xfId="15628" xr:uid="{00000000-0005-0000-0000-00000D3D0000}"/>
    <cellStyle name="Odwiedzone hiperłącze 11 2 4" xfId="15629" xr:uid="{00000000-0005-0000-0000-00000E3D0000}"/>
    <cellStyle name="Odwiedzone hiperłącze 11 2 5" xfId="15630" xr:uid="{00000000-0005-0000-0000-00000F3D0000}"/>
    <cellStyle name="Odwiedzone hiperłącze 11 2 6" xfId="15631" xr:uid="{00000000-0005-0000-0000-0000103D0000}"/>
    <cellStyle name="Odwiedzone hiperłącze 11 2 7" xfId="15632" xr:uid="{00000000-0005-0000-0000-0000113D0000}"/>
    <cellStyle name="Odwiedzone hiperłącze 11 3" xfId="15633" xr:uid="{00000000-0005-0000-0000-0000123D0000}"/>
    <cellStyle name="Odwiedzone hiperłącze 11 3 2" xfId="15634" xr:uid="{00000000-0005-0000-0000-0000133D0000}"/>
    <cellStyle name="Odwiedzone hiperłącze 11 3 2 2" xfId="15635" xr:uid="{00000000-0005-0000-0000-0000143D0000}"/>
    <cellStyle name="Odwiedzone hiperłącze 11 3 3" xfId="15636" xr:uid="{00000000-0005-0000-0000-0000153D0000}"/>
    <cellStyle name="Odwiedzone hiperłącze 11 3 4" xfId="15637" xr:uid="{00000000-0005-0000-0000-0000163D0000}"/>
    <cellStyle name="Odwiedzone hiperłącze 11 3 5" xfId="15638" xr:uid="{00000000-0005-0000-0000-0000173D0000}"/>
    <cellStyle name="Odwiedzone hiperłącze 11 3 6" xfId="15639" xr:uid="{00000000-0005-0000-0000-0000183D0000}"/>
    <cellStyle name="Odwiedzone hiperłącze 11 3 7" xfId="15640" xr:uid="{00000000-0005-0000-0000-0000193D0000}"/>
    <cellStyle name="Odwiedzone hiperłącze 11 4" xfId="15641" xr:uid="{00000000-0005-0000-0000-00001A3D0000}"/>
    <cellStyle name="Odwiedzone hiperłącze 11 4 2" xfId="15642" xr:uid="{00000000-0005-0000-0000-00001B3D0000}"/>
    <cellStyle name="Odwiedzone hiperłącze 11 4 3" xfId="15643" xr:uid="{00000000-0005-0000-0000-00001C3D0000}"/>
    <cellStyle name="Odwiedzone hiperłącze 11 5" xfId="15644" xr:uid="{00000000-0005-0000-0000-00001D3D0000}"/>
    <cellStyle name="Odwiedzone hiperłącze 11 5 2" xfId="15645" xr:uid="{00000000-0005-0000-0000-00001E3D0000}"/>
    <cellStyle name="Odwiedzone hiperłącze 11 5 3" xfId="15646" xr:uid="{00000000-0005-0000-0000-00001F3D0000}"/>
    <cellStyle name="Odwiedzone hiperłącze 11 6" xfId="15647" xr:uid="{00000000-0005-0000-0000-0000203D0000}"/>
    <cellStyle name="Odwiedzone hiperłącze 11 6 2" xfId="15648" xr:uid="{00000000-0005-0000-0000-0000213D0000}"/>
    <cellStyle name="Odwiedzone hiperłącze 11 6 3" xfId="15649" xr:uid="{00000000-0005-0000-0000-0000223D0000}"/>
    <cellStyle name="Odwiedzone hiperłącze 11 7" xfId="15650" xr:uid="{00000000-0005-0000-0000-0000233D0000}"/>
    <cellStyle name="Odwiedzone hiperłącze 11 7 2" xfId="15651" xr:uid="{00000000-0005-0000-0000-0000243D0000}"/>
    <cellStyle name="Odwiedzone hiperłącze 11 8" xfId="15652" xr:uid="{00000000-0005-0000-0000-0000253D0000}"/>
    <cellStyle name="Odwiedzone hiperłącze 11 8 2" xfId="15653" xr:uid="{00000000-0005-0000-0000-0000263D0000}"/>
    <cellStyle name="Odwiedzone hiperłącze 11 8 3" xfId="15654" xr:uid="{00000000-0005-0000-0000-0000273D0000}"/>
    <cellStyle name="Odwiedzone hiperłącze 11 9" xfId="15655" xr:uid="{00000000-0005-0000-0000-0000283D0000}"/>
    <cellStyle name="Odwiedzone hiperłącze 12" xfId="15656" xr:uid="{00000000-0005-0000-0000-0000293D0000}"/>
    <cellStyle name="Odwiedzone hiperłącze 12 2" xfId="15657" xr:uid="{00000000-0005-0000-0000-00002A3D0000}"/>
    <cellStyle name="Odwiedzone hiperłącze 13" xfId="15658" xr:uid="{00000000-0005-0000-0000-00002B3D0000}"/>
    <cellStyle name="Odwiedzone hiperłącze 13 2" xfId="15659" xr:uid="{00000000-0005-0000-0000-00002C3D0000}"/>
    <cellStyle name="Odwiedzone hiperłącze 14" xfId="15660" xr:uid="{00000000-0005-0000-0000-00002D3D0000}"/>
    <cellStyle name="Odwiedzone hiperłącze 14 2" xfId="15661" xr:uid="{00000000-0005-0000-0000-00002E3D0000}"/>
    <cellStyle name="Odwiedzone hiperłącze 15" xfId="15662" xr:uid="{00000000-0005-0000-0000-00002F3D0000}"/>
    <cellStyle name="Odwiedzone hiperłącze 16" xfId="15663" xr:uid="{00000000-0005-0000-0000-0000303D0000}"/>
    <cellStyle name="Odwiedzone hiperłącze 17" xfId="15664" xr:uid="{00000000-0005-0000-0000-0000313D0000}"/>
    <cellStyle name="Odwiedzone hiperłącze 18" xfId="15665" xr:uid="{00000000-0005-0000-0000-0000323D0000}"/>
    <cellStyle name="Odwiedzone hiperłącze 19" xfId="15666" xr:uid="{00000000-0005-0000-0000-0000333D0000}"/>
    <cellStyle name="Odwiedzone hiperłącze 2" xfId="15667" xr:uid="{00000000-0005-0000-0000-0000343D0000}"/>
    <cellStyle name="Odwiedzone hiperłącze 2 10" xfId="15668" xr:uid="{00000000-0005-0000-0000-0000353D0000}"/>
    <cellStyle name="Odwiedzone hiperłącze 2 11" xfId="15669" xr:uid="{00000000-0005-0000-0000-0000363D0000}"/>
    <cellStyle name="Odwiedzone hiperłącze 2 12" xfId="15670" xr:uid="{00000000-0005-0000-0000-0000373D0000}"/>
    <cellStyle name="Odwiedzone hiperłącze 2 13" xfId="15671" xr:uid="{00000000-0005-0000-0000-0000383D0000}"/>
    <cellStyle name="Odwiedzone hiperłącze 2 14" xfId="15672" xr:uid="{00000000-0005-0000-0000-0000393D0000}"/>
    <cellStyle name="Odwiedzone hiperłącze 2 15" xfId="15673" xr:uid="{00000000-0005-0000-0000-00003A3D0000}"/>
    <cellStyle name="Odwiedzone hiperłącze 2 16" xfId="15674" xr:uid="{00000000-0005-0000-0000-00003B3D0000}"/>
    <cellStyle name="Odwiedzone hiperłącze 2 17" xfId="15675" xr:uid="{00000000-0005-0000-0000-00003C3D0000}"/>
    <cellStyle name="Odwiedzone hiperłącze 2 18" xfId="15676" xr:uid="{00000000-0005-0000-0000-00003D3D0000}"/>
    <cellStyle name="Odwiedzone hiperłącze 2 19" xfId="15677" xr:uid="{00000000-0005-0000-0000-00003E3D0000}"/>
    <cellStyle name="Odwiedzone hiperłącze 2 2" xfId="15678" xr:uid="{00000000-0005-0000-0000-00003F3D0000}"/>
    <cellStyle name="Odwiedzone hiperłącze 2 2 2" xfId="15679" xr:uid="{00000000-0005-0000-0000-0000403D0000}"/>
    <cellStyle name="Odwiedzone hiperłącze 2 2 2 2" xfId="15680" xr:uid="{00000000-0005-0000-0000-0000413D0000}"/>
    <cellStyle name="Odwiedzone hiperłącze 2 2 3" xfId="15681" xr:uid="{00000000-0005-0000-0000-0000423D0000}"/>
    <cellStyle name="Odwiedzone hiperłącze 2 2 4" xfId="15682" xr:uid="{00000000-0005-0000-0000-0000433D0000}"/>
    <cellStyle name="Odwiedzone hiperłącze 2 2 5" xfId="15683" xr:uid="{00000000-0005-0000-0000-0000443D0000}"/>
    <cellStyle name="Odwiedzone hiperłącze 2 2 6" xfId="15684" xr:uid="{00000000-0005-0000-0000-0000453D0000}"/>
    <cellStyle name="Odwiedzone hiperłącze 2 2 7" xfId="15685" xr:uid="{00000000-0005-0000-0000-0000463D0000}"/>
    <cellStyle name="Odwiedzone hiperłącze 2 20" xfId="15686" xr:uid="{00000000-0005-0000-0000-0000473D0000}"/>
    <cellStyle name="Odwiedzone hiperłącze 2 21" xfId="15687" xr:uid="{00000000-0005-0000-0000-0000483D0000}"/>
    <cellStyle name="Odwiedzone hiperłącze 2 22" xfId="15688" xr:uid="{00000000-0005-0000-0000-0000493D0000}"/>
    <cellStyle name="Odwiedzone hiperłącze 2 23" xfId="15689" xr:uid="{00000000-0005-0000-0000-00004A3D0000}"/>
    <cellStyle name="Odwiedzone hiperłącze 2 24" xfId="15690" xr:uid="{00000000-0005-0000-0000-00004B3D0000}"/>
    <cellStyle name="Odwiedzone hiperłącze 2 25" xfId="15691" xr:uid="{00000000-0005-0000-0000-00004C3D0000}"/>
    <cellStyle name="Odwiedzone hiperłącze 2 26" xfId="15692" xr:uid="{00000000-0005-0000-0000-00004D3D0000}"/>
    <cellStyle name="Odwiedzone hiperłącze 2 27" xfId="15693" xr:uid="{00000000-0005-0000-0000-00004E3D0000}"/>
    <cellStyle name="Odwiedzone hiperłącze 2 28" xfId="15694" xr:uid="{00000000-0005-0000-0000-00004F3D0000}"/>
    <cellStyle name="Odwiedzone hiperłącze 2 29" xfId="15695" xr:uid="{00000000-0005-0000-0000-0000503D0000}"/>
    <cellStyle name="Odwiedzone hiperłącze 2 3" xfId="15696" xr:uid="{00000000-0005-0000-0000-0000513D0000}"/>
    <cellStyle name="Odwiedzone hiperłącze 2 3 2" xfId="15697" xr:uid="{00000000-0005-0000-0000-0000523D0000}"/>
    <cellStyle name="Odwiedzone hiperłącze 2 3 2 2" xfId="15698" xr:uid="{00000000-0005-0000-0000-0000533D0000}"/>
    <cellStyle name="Odwiedzone hiperłącze 2 3 3" xfId="15699" xr:uid="{00000000-0005-0000-0000-0000543D0000}"/>
    <cellStyle name="Odwiedzone hiperłącze 2 3 4" xfId="15700" xr:uid="{00000000-0005-0000-0000-0000553D0000}"/>
    <cellStyle name="Odwiedzone hiperłącze 2 3 5" xfId="15701" xr:uid="{00000000-0005-0000-0000-0000563D0000}"/>
    <cellStyle name="Odwiedzone hiperłącze 2 3 6" xfId="15702" xr:uid="{00000000-0005-0000-0000-0000573D0000}"/>
    <cellStyle name="Odwiedzone hiperłącze 2 3 7" xfId="15703" xr:uid="{00000000-0005-0000-0000-0000583D0000}"/>
    <cellStyle name="Odwiedzone hiperłącze 2 30" xfId="15704" xr:uid="{00000000-0005-0000-0000-0000593D0000}"/>
    <cellStyle name="Odwiedzone hiperłącze 2 4" xfId="15705" xr:uid="{00000000-0005-0000-0000-00005A3D0000}"/>
    <cellStyle name="Odwiedzone hiperłącze 2 4 2" xfId="15706" xr:uid="{00000000-0005-0000-0000-00005B3D0000}"/>
    <cellStyle name="Odwiedzone hiperłącze 2 4 3" xfId="15707" xr:uid="{00000000-0005-0000-0000-00005C3D0000}"/>
    <cellStyle name="Odwiedzone hiperłącze 2 5" xfId="15708" xr:uid="{00000000-0005-0000-0000-00005D3D0000}"/>
    <cellStyle name="Odwiedzone hiperłącze 2 5 2" xfId="15709" xr:uid="{00000000-0005-0000-0000-00005E3D0000}"/>
    <cellStyle name="Odwiedzone hiperłącze 2 5 3" xfId="15710" xr:uid="{00000000-0005-0000-0000-00005F3D0000}"/>
    <cellStyle name="Odwiedzone hiperłącze 2 6" xfId="15711" xr:uid="{00000000-0005-0000-0000-0000603D0000}"/>
    <cellStyle name="Odwiedzone hiperłącze 2 6 2" xfId="15712" xr:uid="{00000000-0005-0000-0000-0000613D0000}"/>
    <cellStyle name="Odwiedzone hiperłącze 2 6 3" xfId="15713" xr:uid="{00000000-0005-0000-0000-0000623D0000}"/>
    <cellStyle name="Odwiedzone hiperłącze 2 7" xfId="15714" xr:uid="{00000000-0005-0000-0000-0000633D0000}"/>
    <cellStyle name="Odwiedzone hiperłącze 2 7 2" xfId="15715" xr:uid="{00000000-0005-0000-0000-0000643D0000}"/>
    <cellStyle name="Odwiedzone hiperłącze 2 8" xfId="15716" xr:uid="{00000000-0005-0000-0000-0000653D0000}"/>
    <cellStyle name="Odwiedzone hiperłącze 2 8 2" xfId="15717" xr:uid="{00000000-0005-0000-0000-0000663D0000}"/>
    <cellStyle name="Odwiedzone hiperłącze 2 8 3" xfId="15718" xr:uid="{00000000-0005-0000-0000-0000673D0000}"/>
    <cellStyle name="Odwiedzone hiperłącze 2 9" xfId="15719" xr:uid="{00000000-0005-0000-0000-0000683D0000}"/>
    <cellStyle name="Odwiedzone hiperłącze 2 9 2" xfId="15720" xr:uid="{00000000-0005-0000-0000-0000693D0000}"/>
    <cellStyle name="Odwiedzone hiperłącze 2 9 3" xfId="15721" xr:uid="{00000000-0005-0000-0000-00006A3D0000}"/>
    <cellStyle name="Odwiedzone hiperłącze 20" xfId="15722" xr:uid="{00000000-0005-0000-0000-00006B3D0000}"/>
    <cellStyle name="Odwiedzone hiperłącze 21" xfId="15723" xr:uid="{00000000-0005-0000-0000-00006C3D0000}"/>
    <cellStyle name="Odwiedzone hiperłącze 22" xfId="15724" xr:uid="{00000000-0005-0000-0000-00006D3D0000}"/>
    <cellStyle name="Odwiedzone hiperłącze 23" xfId="15725" xr:uid="{00000000-0005-0000-0000-00006E3D0000}"/>
    <cellStyle name="Odwiedzone hiperłącze 3" xfId="15726" xr:uid="{00000000-0005-0000-0000-00006F3D0000}"/>
    <cellStyle name="Odwiedzone hiperłącze 3 10" xfId="15727" xr:uid="{00000000-0005-0000-0000-0000703D0000}"/>
    <cellStyle name="Odwiedzone hiperłącze 3 11" xfId="15728" xr:uid="{00000000-0005-0000-0000-0000713D0000}"/>
    <cellStyle name="Odwiedzone hiperłącze 3 12" xfId="15729" xr:uid="{00000000-0005-0000-0000-0000723D0000}"/>
    <cellStyle name="Odwiedzone hiperłącze 3 13" xfId="15730" xr:uid="{00000000-0005-0000-0000-0000733D0000}"/>
    <cellStyle name="Odwiedzone hiperłącze 3 14" xfId="15731" xr:uid="{00000000-0005-0000-0000-0000743D0000}"/>
    <cellStyle name="Odwiedzone hiperłącze 3 15" xfId="15732" xr:uid="{00000000-0005-0000-0000-0000753D0000}"/>
    <cellStyle name="Odwiedzone hiperłącze 3 16" xfId="15733" xr:uid="{00000000-0005-0000-0000-0000763D0000}"/>
    <cellStyle name="Odwiedzone hiperłącze 3 17" xfId="15734" xr:uid="{00000000-0005-0000-0000-0000773D0000}"/>
    <cellStyle name="Odwiedzone hiperłącze 3 18" xfId="15735" xr:uid="{00000000-0005-0000-0000-0000783D0000}"/>
    <cellStyle name="Odwiedzone hiperłącze 3 19" xfId="15736" xr:uid="{00000000-0005-0000-0000-0000793D0000}"/>
    <cellStyle name="Odwiedzone hiperłącze 3 2" xfId="15737" xr:uid="{00000000-0005-0000-0000-00007A3D0000}"/>
    <cellStyle name="Odwiedzone hiperłącze 3 2 2" xfId="15738" xr:uid="{00000000-0005-0000-0000-00007B3D0000}"/>
    <cellStyle name="Odwiedzone hiperłącze 3 2 2 2" xfId="15739" xr:uid="{00000000-0005-0000-0000-00007C3D0000}"/>
    <cellStyle name="Odwiedzone hiperłącze 3 2 3" xfId="15740" xr:uid="{00000000-0005-0000-0000-00007D3D0000}"/>
    <cellStyle name="Odwiedzone hiperłącze 3 2 4" xfId="15741" xr:uid="{00000000-0005-0000-0000-00007E3D0000}"/>
    <cellStyle name="Odwiedzone hiperłącze 3 2 5" xfId="15742" xr:uid="{00000000-0005-0000-0000-00007F3D0000}"/>
    <cellStyle name="Odwiedzone hiperłącze 3 2 6" xfId="15743" xr:uid="{00000000-0005-0000-0000-0000803D0000}"/>
    <cellStyle name="Odwiedzone hiperłącze 3 2 7" xfId="15744" xr:uid="{00000000-0005-0000-0000-0000813D0000}"/>
    <cellStyle name="Odwiedzone hiperłącze 3 20" xfId="15745" xr:uid="{00000000-0005-0000-0000-0000823D0000}"/>
    <cellStyle name="Odwiedzone hiperłącze 3 21" xfId="15746" xr:uid="{00000000-0005-0000-0000-0000833D0000}"/>
    <cellStyle name="Odwiedzone hiperłącze 3 22" xfId="15747" xr:uid="{00000000-0005-0000-0000-0000843D0000}"/>
    <cellStyle name="Odwiedzone hiperłącze 3 23" xfId="15748" xr:uid="{00000000-0005-0000-0000-0000853D0000}"/>
    <cellStyle name="Odwiedzone hiperłącze 3 24" xfId="15749" xr:uid="{00000000-0005-0000-0000-0000863D0000}"/>
    <cellStyle name="Odwiedzone hiperłącze 3 25" xfId="15750" xr:uid="{00000000-0005-0000-0000-0000873D0000}"/>
    <cellStyle name="Odwiedzone hiperłącze 3 26" xfId="15751" xr:uid="{00000000-0005-0000-0000-0000883D0000}"/>
    <cellStyle name="Odwiedzone hiperłącze 3 27" xfId="15752" xr:uid="{00000000-0005-0000-0000-0000893D0000}"/>
    <cellStyle name="Odwiedzone hiperłącze 3 28" xfId="15753" xr:uid="{00000000-0005-0000-0000-00008A3D0000}"/>
    <cellStyle name="Odwiedzone hiperłącze 3 29" xfId="15754" xr:uid="{00000000-0005-0000-0000-00008B3D0000}"/>
    <cellStyle name="Odwiedzone hiperłącze 3 3" xfId="15755" xr:uid="{00000000-0005-0000-0000-00008C3D0000}"/>
    <cellStyle name="Odwiedzone hiperłącze 3 3 2" xfId="15756" xr:uid="{00000000-0005-0000-0000-00008D3D0000}"/>
    <cellStyle name="Odwiedzone hiperłącze 3 3 2 2" xfId="15757" xr:uid="{00000000-0005-0000-0000-00008E3D0000}"/>
    <cellStyle name="Odwiedzone hiperłącze 3 3 3" xfId="15758" xr:uid="{00000000-0005-0000-0000-00008F3D0000}"/>
    <cellStyle name="Odwiedzone hiperłącze 3 3 4" xfId="15759" xr:uid="{00000000-0005-0000-0000-0000903D0000}"/>
    <cellStyle name="Odwiedzone hiperłącze 3 3 5" xfId="15760" xr:uid="{00000000-0005-0000-0000-0000913D0000}"/>
    <cellStyle name="Odwiedzone hiperłącze 3 3 6" xfId="15761" xr:uid="{00000000-0005-0000-0000-0000923D0000}"/>
    <cellStyle name="Odwiedzone hiperłącze 3 3 7" xfId="15762" xr:uid="{00000000-0005-0000-0000-0000933D0000}"/>
    <cellStyle name="Odwiedzone hiperłącze 3 30" xfId="15763" xr:uid="{00000000-0005-0000-0000-0000943D0000}"/>
    <cellStyle name="Odwiedzone hiperłącze 3 4" xfId="15764" xr:uid="{00000000-0005-0000-0000-0000953D0000}"/>
    <cellStyle name="Odwiedzone hiperłącze 3 4 2" xfId="15765" xr:uid="{00000000-0005-0000-0000-0000963D0000}"/>
    <cellStyle name="Odwiedzone hiperłącze 3 4 3" xfId="15766" xr:uid="{00000000-0005-0000-0000-0000973D0000}"/>
    <cellStyle name="Odwiedzone hiperłącze 3 5" xfId="15767" xr:uid="{00000000-0005-0000-0000-0000983D0000}"/>
    <cellStyle name="Odwiedzone hiperłącze 3 5 2" xfId="15768" xr:uid="{00000000-0005-0000-0000-0000993D0000}"/>
    <cellStyle name="Odwiedzone hiperłącze 3 5 3" xfId="15769" xr:uid="{00000000-0005-0000-0000-00009A3D0000}"/>
    <cellStyle name="Odwiedzone hiperłącze 3 6" xfId="15770" xr:uid="{00000000-0005-0000-0000-00009B3D0000}"/>
    <cellStyle name="Odwiedzone hiperłącze 3 6 2" xfId="15771" xr:uid="{00000000-0005-0000-0000-00009C3D0000}"/>
    <cellStyle name="Odwiedzone hiperłącze 3 6 3" xfId="15772" xr:uid="{00000000-0005-0000-0000-00009D3D0000}"/>
    <cellStyle name="Odwiedzone hiperłącze 3 7" xfId="15773" xr:uid="{00000000-0005-0000-0000-00009E3D0000}"/>
    <cellStyle name="Odwiedzone hiperłącze 3 7 2" xfId="15774" xr:uid="{00000000-0005-0000-0000-00009F3D0000}"/>
    <cellStyle name="Odwiedzone hiperłącze 3 8" xfId="15775" xr:uid="{00000000-0005-0000-0000-0000A03D0000}"/>
    <cellStyle name="Odwiedzone hiperłącze 3 8 2" xfId="15776" xr:uid="{00000000-0005-0000-0000-0000A13D0000}"/>
    <cellStyle name="Odwiedzone hiperłącze 3 8 3" xfId="15777" xr:uid="{00000000-0005-0000-0000-0000A23D0000}"/>
    <cellStyle name="Odwiedzone hiperłącze 3 9" xfId="15778" xr:uid="{00000000-0005-0000-0000-0000A33D0000}"/>
    <cellStyle name="Odwiedzone hiperłącze 3 9 2" xfId="15779" xr:uid="{00000000-0005-0000-0000-0000A43D0000}"/>
    <cellStyle name="Odwiedzone hiperłącze 3 9 3" xfId="15780" xr:uid="{00000000-0005-0000-0000-0000A53D0000}"/>
    <cellStyle name="Odwiedzone hiperłącze 4" xfId="15781" xr:uid="{00000000-0005-0000-0000-0000A63D0000}"/>
    <cellStyle name="Odwiedzone hiperłącze 4 10" xfId="15782" xr:uid="{00000000-0005-0000-0000-0000A73D0000}"/>
    <cellStyle name="Odwiedzone hiperłącze 4 11" xfId="15783" xr:uid="{00000000-0005-0000-0000-0000A83D0000}"/>
    <cellStyle name="Odwiedzone hiperłącze 4 12" xfId="15784" xr:uid="{00000000-0005-0000-0000-0000A93D0000}"/>
    <cellStyle name="Odwiedzone hiperłącze 4 13" xfId="15785" xr:uid="{00000000-0005-0000-0000-0000AA3D0000}"/>
    <cellStyle name="Odwiedzone hiperłącze 4 14" xfId="15786" xr:uid="{00000000-0005-0000-0000-0000AB3D0000}"/>
    <cellStyle name="Odwiedzone hiperłącze 4 15" xfId="15787" xr:uid="{00000000-0005-0000-0000-0000AC3D0000}"/>
    <cellStyle name="Odwiedzone hiperłącze 4 16" xfId="15788" xr:uid="{00000000-0005-0000-0000-0000AD3D0000}"/>
    <cellStyle name="Odwiedzone hiperłącze 4 17" xfId="15789" xr:uid="{00000000-0005-0000-0000-0000AE3D0000}"/>
    <cellStyle name="Odwiedzone hiperłącze 4 18" xfId="15790" xr:uid="{00000000-0005-0000-0000-0000AF3D0000}"/>
    <cellStyle name="Odwiedzone hiperłącze 4 19" xfId="15791" xr:uid="{00000000-0005-0000-0000-0000B03D0000}"/>
    <cellStyle name="Odwiedzone hiperłącze 4 2" xfId="15792" xr:uid="{00000000-0005-0000-0000-0000B13D0000}"/>
    <cellStyle name="Odwiedzone hiperłącze 4 2 2" xfId="15793" xr:uid="{00000000-0005-0000-0000-0000B23D0000}"/>
    <cellStyle name="Odwiedzone hiperłącze 4 2 2 2" xfId="15794" xr:uid="{00000000-0005-0000-0000-0000B33D0000}"/>
    <cellStyle name="Odwiedzone hiperłącze 4 2 3" xfId="15795" xr:uid="{00000000-0005-0000-0000-0000B43D0000}"/>
    <cellStyle name="Odwiedzone hiperłącze 4 2 4" xfId="15796" xr:uid="{00000000-0005-0000-0000-0000B53D0000}"/>
    <cellStyle name="Odwiedzone hiperłącze 4 2 5" xfId="15797" xr:uid="{00000000-0005-0000-0000-0000B63D0000}"/>
    <cellStyle name="Odwiedzone hiperłącze 4 2 6" xfId="15798" xr:uid="{00000000-0005-0000-0000-0000B73D0000}"/>
    <cellStyle name="Odwiedzone hiperłącze 4 2 7" xfId="15799" xr:uid="{00000000-0005-0000-0000-0000B83D0000}"/>
    <cellStyle name="Odwiedzone hiperłącze 4 20" xfId="15800" xr:uid="{00000000-0005-0000-0000-0000B93D0000}"/>
    <cellStyle name="Odwiedzone hiperłącze 4 21" xfId="15801" xr:uid="{00000000-0005-0000-0000-0000BA3D0000}"/>
    <cellStyle name="Odwiedzone hiperłącze 4 22" xfId="15802" xr:uid="{00000000-0005-0000-0000-0000BB3D0000}"/>
    <cellStyle name="Odwiedzone hiperłącze 4 23" xfId="15803" xr:uid="{00000000-0005-0000-0000-0000BC3D0000}"/>
    <cellStyle name="Odwiedzone hiperłącze 4 24" xfId="15804" xr:uid="{00000000-0005-0000-0000-0000BD3D0000}"/>
    <cellStyle name="Odwiedzone hiperłącze 4 25" xfId="15805" xr:uid="{00000000-0005-0000-0000-0000BE3D0000}"/>
    <cellStyle name="Odwiedzone hiperłącze 4 26" xfId="15806" xr:uid="{00000000-0005-0000-0000-0000BF3D0000}"/>
    <cellStyle name="Odwiedzone hiperłącze 4 27" xfId="15807" xr:uid="{00000000-0005-0000-0000-0000C03D0000}"/>
    <cellStyle name="Odwiedzone hiperłącze 4 28" xfId="15808" xr:uid="{00000000-0005-0000-0000-0000C13D0000}"/>
    <cellStyle name="Odwiedzone hiperłącze 4 29" xfId="15809" xr:uid="{00000000-0005-0000-0000-0000C23D0000}"/>
    <cellStyle name="Odwiedzone hiperłącze 4 3" xfId="15810" xr:uid="{00000000-0005-0000-0000-0000C33D0000}"/>
    <cellStyle name="Odwiedzone hiperłącze 4 3 2" xfId="15811" xr:uid="{00000000-0005-0000-0000-0000C43D0000}"/>
    <cellStyle name="Odwiedzone hiperłącze 4 3 2 2" xfId="15812" xr:uid="{00000000-0005-0000-0000-0000C53D0000}"/>
    <cellStyle name="Odwiedzone hiperłącze 4 3 3" xfId="15813" xr:uid="{00000000-0005-0000-0000-0000C63D0000}"/>
    <cellStyle name="Odwiedzone hiperłącze 4 3 4" xfId="15814" xr:uid="{00000000-0005-0000-0000-0000C73D0000}"/>
    <cellStyle name="Odwiedzone hiperłącze 4 3 5" xfId="15815" xr:uid="{00000000-0005-0000-0000-0000C83D0000}"/>
    <cellStyle name="Odwiedzone hiperłącze 4 3 6" xfId="15816" xr:uid="{00000000-0005-0000-0000-0000C93D0000}"/>
    <cellStyle name="Odwiedzone hiperłącze 4 3 7" xfId="15817" xr:uid="{00000000-0005-0000-0000-0000CA3D0000}"/>
    <cellStyle name="Odwiedzone hiperłącze 4 30" xfId="15818" xr:uid="{00000000-0005-0000-0000-0000CB3D0000}"/>
    <cellStyle name="Odwiedzone hiperłącze 4 4" xfId="15819" xr:uid="{00000000-0005-0000-0000-0000CC3D0000}"/>
    <cellStyle name="Odwiedzone hiperłącze 4 4 2" xfId="15820" xr:uid="{00000000-0005-0000-0000-0000CD3D0000}"/>
    <cellStyle name="Odwiedzone hiperłącze 4 4 3" xfId="15821" xr:uid="{00000000-0005-0000-0000-0000CE3D0000}"/>
    <cellStyle name="Odwiedzone hiperłącze 4 5" xfId="15822" xr:uid="{00000000-0005-0000-0000-0000CF3D0000}"/>
    <cellStyle name="Odwiedzone hiperłącze 4 5 2" xfId="15823" xr:uid="{00000000-0005-0000-0000-0000D03D0000}"/>
    <cellStyle name="Odwiedzone hiperłącze 4 5 3" xfId="15824" xr:uid="{00000000-0005-0000-0000-0000D13D0000}"/>
    <cellStyle name="Odwiedzone hiperłącze 4 6" xfId="15825" xr:uid="{00000000-0005-0000-0000-0000D23D0000}"/>
    <cellStyle name="Odwiedzone hiperłącze 4 6 2" xfId="15826" xr:uid="{00000000-0005-0000-0000-0000D33D0000}"/>
    <cellStyle name="Odwiedzone hiperłącze 4 6 3" xfId="15827" xr:uid="{00000000-0005-0000-0000-0000D43D0000}"/>
    <cellStyle name="Odwiedzone hiperłącze 4 7" xfId="15828" xr:uid="{00000000-0005-0000-0000-0000D53D0000}"/>
    <cellStyle name="Odwiedzone hiperłącze 4 7 2" xfId="15829" xr:uid="{00000000-0005-0000-0000-0000D63D0000}"/>
    <cellStyle name="Odwiedzone hiperłącze 4 8" xfId="15830" xr:uid="{00000000-0005-0000-0000-0000D73D0000}"/>
    <cellStyle name="Odwiedzone hiperłącze 4 8 2" xfId="15831" xr:uid="{00000000-0005-0000-0000-0000D83D0000}"/>
    <cellStyle name="Odwiedzone hiperłącze 4 8 3" xfId="15832" xr:uid="{00000000-0005-0000-0000-0000D93D0000}"/>
    <cellStyle name="Odwiedzone hiperłącze 4 9" xfId="15833" xr:uid="{00000000-0005-0000-0000-0000DA3D0000}"/>
    <cellStyle name="Odwiedzone hiperłącze 4 9 2" xfId="15834" xr:uid="{00000000-0005-0000-0000-0000DB3D0000}"/>
    <cellStyle name="Odwiedzone hiperłącze 4 9 3" xfId="15835" xr:uid="{00000000-0005-0000-0000-0000DC3D0000}"/>
    <cellStyle name="Odwiedzone hiperłącze 5" xfId="15836" xr:uid="{00000000-0005-0000-0000-0000DD3D0000}"/>
    <cellStyle name="Odwiedzone hiperłącze 5 10" xfId="15837" xr:uid="{00000000-0005-0000-0000-0000DE3D0000}"/>
    <cellStyle name="Odwiedzone hiperłącze 5 11" xfId="15838" xr:uid="{00000000-0005-0000-0000-0000DF3D0000}"/>
    <cellStyle name="Odwiedzone hiperłącze 5 12" xfId="15839" xr:uid="{00000000-0005-0000-0000-0000E03D0000}"/>
    <cellStyle name="Odwiedzone hiperłącze 5 13" xfId="15840" xr:uid="{00000000-0005-0000-0000-0000E13D0000}"/>
    <cellStyle name="Odwiedzone hiperłącze 5 14" xfId="15841" xr:uid="{00000000-0005-0000-0000-0000E23D0000}"/>
    <cellStyle name="Odwiedzone hiperłącze 5 2" xfId="15842" xr:uid="{00000000-0005-0000-0000-0000E33D0000}"/>
    <cellStyle name="Odwiedzone hiperłącze 5 2 2" xfId="15843" xr:uid="{00000000-0005-0000-0000-0000E43D0000}"/>
    <cellStyle name="Odwiedzone hiperłącze 5 2 2 2" xfId="15844" xr:uid="{00000000-0005-0000-0000-0000E53D0000}"/>
    <cellStyle name="Odwiedzone hiperłącze 5 2 3" xfId="15845" xr:uid="{00000000-0005-0000-0000-0000E63D0000}"/>
    <cellStyle name="Odwiedzone hiperłącze 5 2 4" xfId="15846" xr:uid="{00000000-0005-0000-0000-0000E73D0000}"/>
    <cellStyle name="Odwiedzone hiperłącze 5 2 5" xfId="15847" xr:uid="{00000000-0005-0000-0000-0000E83D0000}"/>
    <cellStyle name="Odwiedzone hiperłącze 5 2 6" xfId="15848" xr:uid="{00000000-0005-0000-0000-0000E93D0000}"/>
    <cellStyle name="Odwiedzone hiperłącze 5 2 7" xfId="15849" xr:uid="{00000000-0005-0000-0000-0000EA3D0000}"/>
    <cellStyle name="Odwiedzone hiperłącze 5 3" xfId="15850" xr:uid="{00000000-0005-0000-0000-0000EB3D0000}"/>
    <cellStyle name="Odwiedzone hiperłącze 5 3 2" xfId="15851" xr:uid="{00000000-0005-0000-0000-0000EC3D0000}"/>
    <cellStyle name="Odwiedzone hiperłącze 5 3 2 2" xfId="15852" xr:uid="{00000000-0005-0000-0000-0000ED3D0000}"/>
    <cellStyle name="Odwiedzone hiperłącze 5 3 3" xfId="15853" xr:uid="{00000000-0005-0000-0000-0000EE3D0000}"/>
    <cellStyle name="Odwiedzone hiperłącze 5 3 4" xfId="15854" xr:uid="{00000000-0005-0000-0000-0000EF3D0000}"/>
    <cellStyle name="Odwiedzone hiperłącze 5 3 5" xfId="15855" xr:uid="{00000000-0005-0000-0000-0000F03D0000}"/>
    <cellStyle name="Odwiedzone hiperłącze 5 3 6" xfId="15856" xr:uid="{00000000-0005-0000-0000-0000F13D0000}"/>
    <cellStyle name="Odwiedzone hiperłącze 5 3 7" xfId="15857" xr:uid="{00000000-0005-0000-0000-0000F23D0000}"/>
    <cellStyle name="Odwiedzone hiperłącze 5 4" xfId="15858" xr:uid="{00000000-0005-0000-0000-0000F33D0000}"/>
    <cellStyle name="Odwiedzone hiperłącze 5 4 2" xfId="15859" xr:uid="{00000000-0005-0000-0000-0000F43D0000}"/>
    <cellStyle name="Odwiedzone hiperłącze 5 4 3" xfId="15860" xr:uid="{00000000-0005-0000-0000-0000F53D0000}"/>
    <cellStyle name="Odwiedzone hiperłącze 5 5" xfId="15861" xr:uid="{00000000-0005-0000-0000-0000F63D0000}"/>
    <cellStyle name="Odwiedzone hiperłącze 5 5 2" xfId="15862" xr:uid="{00000000-0005-0000-0000-0000F73D0000}"/>
    <cellStyle name="Odwiedzone hiperłącze 5 5 3" xfId="15863" xr:uid="{00000000-0005-0000-0000-0000F83D0000}"/>
    <cellStyle name="Odwiedzone hiperłącze 5 6" xfId="15864" xr:uid="{00000000-0005-0000-0000-0000F93D0000}"/>
    <cellStyle name="Odwiedzone hiperłącze 5 6 2" xfId="15865" xr:uid="{00000000-0005-0000-0000-0000FA3D0000}"/>
    <cellStyle name="Odwiedzone hiperłącze 5 6 3" xfId="15866" xr:uid="{00000000-0005-0000-0000-0000FB3D0000}"/>
    <cellStyle name="Odwiedzone hiperłącze 5 7" xfId="15867" xr:uid="{00000000-0005-0000-0000-0000FC3D0000}"/>
    <cellStyle name="Odwiedzone hiperłącze 5 7 2" xfId="15868" xr:uid="{00000000-0005-0000-0000-0000FD3D0000}"/>
    <cellStyle name="Odwiedzone hiperłącze 5 8" xfId="15869" xr:uid="{00000000-0005-0000-0000-0000FE3D0000}"/>
    <cellStyle name="Odwiedzone hiperłącze 5 8 2" xfId="15870" xr:uid="{00000000-0005-0000-0000-0000FF3D0000}"/>
    <cellStyle name="Odwiedzone hiperłącze 5 8 3" xfId="15871" xr:uid="{00000000-0005-0000-0000-0000003E0000}"/>
    <cellStyle name="Odwiedzone hiperłącze 5 9" xfId="15872" xr:uid="{00000000-0005-0000-0000-0000013E0000}"/>
    <cellStyle name="Odwiedzone hiperłącze 6" xfId="15873" xr:uid="{00000000-0005-0000-0000-0000023E0000}"/>
    <cellStyle name="Odwiedzone hiperłącze 6 10" xfId="15874" xr:uid="{00000000-0005-0000-0000-0000033E0000}"/>
    <cellStyle name="Odwiedzone hiperłącze 6 11" xfId="15875" xr:uid="{00000000-0005-0000-0000-0000043E0000}"/>
    <cellStyle name="Odwiedzone hiperłącze 6 12" xfId="15876" xr:uid="{00000000-0005-0000-0000-0000053E0000}"/>
    <cellStyle name="Odwiedzone hiperłącze 6 13" xfId="15877" xr:uid="{00000000-0005-0000-0000-0000063E0000}"/>
    <cellStyle name="Odwiedzone hiperłącze 6 14" xfId="15878" xr:uid="{00000000-0005-0000-0000-0000073E0000}"/>
    <cellStyle name="Odwiedzone hiperłącze 6 2" xfId="15879" xr:uid="{00000000-0005-0000-0000-0000083E0000}"/>
    <cellStyle name="Odwiedzone hiperłącze 6 2 2" xfId="15880" xr:uid="{00000000-0005-0000-0000-0000093E0000}"/>
    <cellStyle name="Odwiedzone hiperłącze 6 2 2 2" xfId="15881" xr:uid="{00000000-0005-0000-0000-00000A3E0000}"/>
    <cellStyle name="Odwiedzone hiperłącze 6 2 3" xfId="15882" xr:uid="{00000000-0005-0000-0000-00000B3E0000}"/>
    <cellStyle name="Odwiedzone hiperłącze 6 2 4" xfId="15883" xr:uid="{00000000-0005-0000-0000-00000C3E0000}"/>
    <cellStyle name="Odwiedzone hiperłącze 6 2 5" xfId="15884" xr:uid="{00000000-0005-0000-0000-00000D3E0000}"/>
    <cellStyle name="Odwiedzone hiperłącze 6 2 6" xfId="15885" xr:uid="{00000000-0005-0000-0000-00000E3E0000}"/>
    <cellStyle name="Odwiedzone hiperłącze 6 2 7" xfId="15886" xr:uid="{00000000-0005-0000-0000-00000F3E0000}"/>
    <cellStyle name="Odwiedzone hiperłącze 6 3" xfId="15887" xr:uid="{00000000-0005-0000-0000-0000103E0000}"/>
    <cellStyle name="Odwiedzone hiperłącze 6 3 2" xfId="15888" xr:uid="{00000000-0005-0000-0000-0000113E0000}"/>
    <cellStyle name="Odwiedzone hiperłącze 6 3 2 2" xfId="15889" xr:uid="{00000000-0005-0000-0000-0000123E0000}"/>
    <cellStyle name="Odwiedzone hiperłącze 6 3 3" xfId="15890" xr:uid="{00000000-0005-0000-0000-0000133E0000}"/>
    <cellStyle name="Odwiedzone hiperłącze 6 3 4" xfId="15891" xr:uid="{00000000-0005-0000-0000-0000143E0000}"/>
    <cellStyle name="Odwiedzone hiperłącze 6 3 5" xfId="15892" xr:uid="{00000000-0005-0000-0000-0000153E0000}"/>
    <cellStyle name="Odwiedzone hiperłącze 6 3 6" xfId="15893" xr:uid="{00000000-0005-0000-0000-0000163E0000}"/>
    <cellStyle name="Odwiedzone hiperłącze 6 3 7" xfId="15894" xr:uid="{00000000-0005-0000-0000-0000173E0000}"/>
    <cellStyle name="Odwiedzone hiperłącze 6 4" xfId="15895" xr:uid="{00000000-0005-0000-0000-0000183E0000}"/>
    <cellStyle name="Odwiedzone hiperłącze 6 4 2" xfId="15896" xr:uid="{00000000-0005-0000-0000-0000193E0000}"/>
    <cellStyle name="Odwiedzone hiperłącze 6 4 3" xfId="15897" xr:uid="{00000000-0005-0000-0000-00001A3E0000}"/>
    <cellStyle name="Odwiedzone hiperłącze 6 5" xfId="15898" xr:uid="{00000000-0005-0000-0000-00001B3E0000}"/>
    <cellStyle name="Odwiedzone hiperłącze 6 5 2" xfId="15899" xr:uid="{00000000-0005-0000-0000-00001C3E0000}"/>
    <cellStyle name="Odwiedzone hiperłącze 6 5 3" xfId="15900" xr:uid="{00000000-0005-0000-0000-00001D3E0000}"/>
    <cellStyle name="Odwiedzone hiperłącze 6 6" xfId="15901" xr:uid="{00000000-0005-0000-0000-00001E3E0000}"/>
    <cellStyle name="Odwiedzone hiperłącze 6 6 2" xfId="15902" xr:uid="{00000000-0005-0000-0000-00001F3E0000}"/>
    <cellStyle name="Odwiedzone hiperłącze 6 6 3" xfId="15903" xr:uid="{00000000-0005-0000-0000-0000203E0000}"/>
    <cellStyle name="Odwiedzone hiperłącze 6 7" xfId="15904" xr:uid="{00000000-0005-0000-0000-0000213E0000}"/>
    <cellStyle name="Odwiedzone hiperłącze 6 7 2" xfId="15905" xr:uid="{00000000-0005-0000-0000-0000223E0000}"/>
    <cellStyle name="Odwiedzone hiperłącze 6 8" xfId="15906" xr:uid="{00000000-0005-0000-0000-0000233E0000}"/>
    <cellStyle name="Odwiedzone hiperłącze 6 8 2" xfId="15907" xr:uid="{00000000-0005-0000-0000-0000243E0000}"/>
    <cellStyle name="Odwiedzone hiperłącze 6 8 3" xfId="15908" xr:uid="{00000000-0005-0000-0000-0000253E0000}"/>
    <cellStyle name="Odwiedzone hiperłącze 6 9" xfId="15909" xr:uid="{00000000-0005-0000-0000-0000263E0000}"/>
    <cellStyle name="Odwiedzone hiperłącze 7" xfId="15910" xr:uid="{00000000-0005-0000-0000-0000273E0000}"/>
    <cellStyle name="Odwiedzone hiperłącze 7 10" xfId="15911" xr:uid="{00000000-0005-0000-0000-0000283E0000}"/>
    <cellStyle name="Odwiedzone hiperłącze 7 11" xfId="15912" xr:uid="{00000000-0005-0000-0000-0000293E0000}"/>
    <cellStyle name="Odwiedzone hiperłącze 7 12" xfId="15913" xr:uid="{00000000-0005-0000-0000-00002A3E0000}"/>
    <cellStyle name="Odwiedzone hiperłącze 7 13" xfId="15914" xr:uid="{00000000-0005-0000-0000-00002B3E0000}"/>
    <cellStyle name="Odwiedzone hiperłącze 7 14" xfId="15915" xr:uid="{00000000-0005-0000-0000-00002C3E0000}"/>
    <cellStyle name="Odwiedzone hiperłącze 7 2" xfId="15916" xr:uid="{00000000-0005-0000-0000-00002D3E0000}"/>
    <cellStyle name="Odwiedzone hiperłącze 7 2 2" xfId="15917" xr:uid="{00000000-0005-0000-0000-00002E3E0000}"/>
    <cellStyle name="Odwiedzone hiperłącze 7 2 2 2" xfId="15918" xr:uid="{00000000-0005-0000-0000-00002F3E0000}"/>
    <cellStyle name="Odwiedzone hiperłącze 7 2 3" xfId="15919" xr:uid="{00000000-0005-0000-0000-0000303E0000}"/>
    <cellStyle name="Odwiedzone hiperłącze 7 2 4" xfId="15920" xr:uid="{00000000-0005-0000-0000-0000313E0000}"/>
    <cellStyle name="Odwiedzone hiperłącze 7 2 5" xfId="15921" xr:uid="{00000000-0005-0000-0000-0000323E0000}"/>
    <cellStyle name="Odwiedzone hiperłącze 7 2 6" xfId="15922" xr:uid="{00000000-0005-0000-0000-0000333E0000}"/>
    <cellStyle name="Odwiedzone hiperłącze 7 2 7" xfId="15923" xr:uid="{00000000-0005-0000-0000-0000343E0000}"/>
    <cellStyle name="Odwiedzone hiperłącze 7 3" xfId="15924" xr:uid="{00000000-0005-0000-0000-0000353E0000}"/>
    <cellStyle name="Odwiedzone hiperłącze 7 3 2" xfId="15925" xr:uid="{00000000-0005-0000-0000-0000363E0000}"/>
    <cellStyle name="Odwiedzone hiperłącze 7 3 2 2" xfId="15926" xr:uid="{00000000-0005-0000-0000-0000373E0000}"/>
    <cellStyle name="Odwiedzone hiperłącze 7 3 3" xfId="15927" xr:uid="{00000000-0005-0000-0000-0000383E0000}"/>
    <cellStyle name="Odwiedzone hiperłącze 7 3 4" xfId="15928" xr:uid="{00000000-0005-0000-0000-0000393E0000}"/>
    <cellStyle name="Odwiedzone hiperłącze 7 3 5" xfId="15929" xr:uid="{00000000-0005-0000-0000-00003A3E0000}"/>
    <cellStyle name="Odwiedzone hiperłącze 7 3 6" xfId="15930" xr:uid="{00000000-0005-0000-0000-00003B3E0000}"/>
    <cellStyle name="Odwiedzone hiperłącze 7 3 7" xfId="15931" xr:uid="{00000000-0005-0000-0000-00003C3E0000}"/>
    <cellStyle name="Odwiedzone hiperłącze 7 4" xfId="15932" xr:uid="{00000000-0005-0000-0000-00003D3E0000}"/>
    <cellStyle name="Odwiedzone hiperłącze 7 4 2" xfId="15933" xr:uid="{00000000-0005-0000-0000-00003E3E0000}"/>
    <cellStyle name="Odwiedzone hiperłącze 7 4 3" xfId="15934" xr:uid="{00000000-0005-0000-0000-00003F3E0000}"/>
    <cellStyle name="Odwiedzone hiperłącze 7 5" xfId="15935" xr:uid="{00000000-0005-0000-0000-0000403E0000}"/>
    <cellStyle name="Odwiedzone hiperłącze 7 5 2" xfId="15936" xr:uid="{00000000-0005-0000-0000-0000413E0000}"/>
    <cellStyle name="Odwiedzone hiperłącze 7 5 3" xfId="15937" xr:uid="{00000000-0005-0000-0000-0000423E0000}"/>
    <cellStyle name="Odwiedzone hiperłącze 7 6" xfId="15938" xr:uid="{00000000-0005-0000-0000-0000433E0000}"/>
    <cellStyle name="Odwiedzone hiperłącze 7 6 2" xfId="15939" xr:uid="{00000000-0005-0000-0000-0000443E0000}"/>
    <cellStyle name="Odwiedzone hiperłącze 7 6 3" xfId="15940" xr:uid="{00000000-0005-0000-0000-0000453E0000}"/>
    <cellStyle name="Odwiedzone hiperłącze 7 7" xfId="15941" xr:uid="{00000000-0005-0000-0000-0000463E0000}"/>
    <cellStyle name="Odwiedzone hiperłącze 7 7 2" xfId="15942" xr:uid="{00000000-0005-0000-0000-0000473E0000}"/>
    <cellStyle name="Odwiedzone hiperłącze 7 8" xfId="15943" xr:uid="{00000000-0005-0000-0000-0000483E0000}"/>
    <cellStyle name="Odwiedzone hiperłącze 7 8 2" xfId="15944" xr:uid="{00000000-0005-0000-0000-0000493E0000}"/>
    <cellStyle name="Odwiedzone hiperłącze 7 8 3" xfId="15945" xr:uid="{00000000-0005-0000-0000-00004A3E0000}"/>
    <cellStyle name="Odwiedzone hiperłącze 7 9" xfId="15946" xr:uid="{00000000-0005-0000-0000-00004B3E0000}"/>
    <cellStyle name="Odwiedzone hiperłącze 8" xfId="15947" xr:uid="{00000000-0005-0000-0000-00004C3E0000}"/>
    <cellStyle name="Odwiedzone hiperłącze 8 10" xfId="15948" xr:uid="{00000000-0005-0000-0000-00004D3E0000}"/>
    <cellStyle name="Odwiedzone hiperłącze 8 11" xfId="15949" xr:uid="{00000000-0005-0000-0000-00004E3E0000}"/>
    <cellStyle name="Odwiedzone hiperłącze 8 12" xfId="15950" xr:uid="{00000000-0005-0000-0000-00004F3E0000}"/>
    <cellStyle name="Odwiedzone hiperłącze 8 13" xfId="15951" xr:uid="{00000000-0005-0000-0000-0000503E0000}"/>
    <cellStyle name="Odwiedzone hiperłącze 8 14" xfId="15952" xr:uid="{00000000-0005-0000-0000-0000513E0000}"/>
    <cellStyle name="Odwiedzone hiperłącze 8 2" xfId="15953" xr:uid="{00000000-0005-0000-0000-0000523E0000}"/>
    <cellStyle name="Odwiedzone hiperłącze 8 2 2" xfId="15954" xr:uid="{00000000-0005-0000-0000-0000533E0000}"/>
    <cellStyle name="Odwiedzone hiperłącze 8 2 2 2" xfId="15955" xr:uid="{00000000-0005-0000-0000-0000543E0000}"/>
    <cellStyle name="Odwiedzone hiperłącze 8 2 3" xfId="15956" xr:uid="{00000000-0005-0000-0000-0000553E0000}"/>
    <cellStyle name="Odwiedzone hiperłącze 8 2 4" xfId="15957" xr:uid="{00000000-0005-0000-0000-0000563E0000}"/>
    <cellStyle name="Odwiedzone hiperłącze 8 2 5" xfId="15958" xr:uid="{00000000-0005-0000-0000-0000573E0000}"/>
    <cellStyle name="Odwiedzone hiperłącze 8 2 6" xfId="15959" xr:uid="{00000000-0005-0000-0000-0000583E0000}"/>
    <cellStyle name="Odwiedzone hiperłącze 8 2 7" xfId="15960" xr:uid="{00000000-0005-0000-0000-0000593E0000}"/>
    <cellStyle name="Odwiedzone hiperłącze 8 3" xfId="15961" xr:uid="{00000000-0005-0000-0000-00005A3E0000}"/>
    <cellStyle name="Odwiedzone hiperłącze 8 3 2" xfId="15962" xr:uid="{00000000-0005-0000-0000-00005B3E0000}"/>
    <cellStyle name="Odwiedzone hiperłącze 8 3 2 2" xfId="15963" xr:uid="{00000000-0005-0000-0000-00005C3E0000}"/>
    <cellStyle name="Odwiedzone hiperłącze 8 3 3" xfId="15964" xr:uid="{00000000-0005-0000-0000-00005D3E0000}"/>
    <cellStyle name="Odwiedzone hiperłącze 8 3 4" xfId="15965" xr:uid="{00000000-0005-0000-0000-00005E3E0000}"/>
    <cellStyle name="Odwiedzone hiperłącze 8 3 5" xfId="15966" xr:uid="{00000000-0005-0000-0000-00005F3E0000}"/>
    <cellStyle name="Odwiedzone hiperłącze 8 3 6" xfId="15967" xr:uid="{00000000-0005-0000-0000-0000603E0000}"/>
    <cellStyle name="Odwiedzone hiperłącze 8 3 7" xfId="15968" xr:uid="{00000000-0005-0000-0000-0000613E0000}"/>
    <cellStyle name="Odwiedzone hiperłącze 8 4" xfId="15969" xr:uid="{00000000-0005-0000-0000-0000623E0000}"/>
    <cellStyle name="Odwiedzone hiperłącze 8 4 2" xfId="15970" xr:uid="{00000000-0005-0000-0000-0000633E0000}"/>
    <cellStyle name="Odwiedzone hiperłącze 8 4 3" xfId="15971" xr:uid="{00000000-0005-0000-0000-0000643E0000}"/>
    <cellStyle name="Odwiedzone hiperłącze 8 5" xfId="15972" xr:uid="{00000000-0005-0000-0000-0000653E0000}"/>
    <cellStyle name="Odwiedzone hiperłącze 8 5 2" xfId="15973" xr:uid="{00000000-0005-0000-0000-0000663E0000}"/>
    <cellStyle name="Odwiedzone hiperłącze 8 5 3" xfId="15974" xr:uid="{00000000-0005-0000-0000-0000673E0000}"/>
    <cellStyle name="Odwiedzone hiperłącze 8 6" xfId="15975" xr:uid="{00000000-0005-0000-0000-0000683E0000}"/>
    <cellStyle name="Odwiedzone hiperłącze 8 6 2" xfId="15976" xr:uid="{00000000-0005-0000-0000-0000693E0000}"/>
    <cellStyle name="Odwiedzone hiperłącze 8 6 3" xfId="15977" xr:uid="{00000000-0005-0000-0000-00006A3E0000}"/>
    <cellStyle name="Odwiedzone hiperłącze 8 7" xfId="15978" xr:uid="{00000000-0005-0000-0000-00006B3E0000}"/>
    <cellStyle name="Odwiedzone hiperłącze 8 7 2" xfId="15979" xr:uid="{00000000-0005-0000-0000-00006C3E0000}"/>
    <cellStyle name="Odwiedzone hiperłącze 8 8" xfId="15980" xr:uid="{00000000-0005-0000-0000-00006D3E0000}"/>
    <cellStyle name="Odwiedzone hiperłącze 8 8 2" xfId="15981" xr:uid="{00000000-0005-0000-0000-00006E3E0000}"/>
    <cellStyle name="Odwiedzone hiperłącze 8 8 3" xfId="15982" xr:uid="{00000000-0005-0000-0000-00006F3E0000}"/>
    <cellStyle name="Odwiedzone hiperłącze 8 9" xfId="15983" xr:uid="{00000000-0005-0000-0000-0000703E0000}"/>
    <cellStyle name="Odwiedzone hiperłącze 9" xfId="15984" xr:uid="{00000000-0005-0000-0000-0000713E0000}"/>
    <cellStyle name="Odwiedzone hiperłącze 9 10" xfId="15985" xr:uid="{00000000-0005-0000-0000-0000723E0000}"/>
    <cellStyle name="Odwiedzone hiperłącze 9 11" xfId="15986" xr:uid="{00000000-0005-0000-0000-0000733E0000}"/>
    <cellStyle name="Odwiedzone hiperłącze 9 12" xfId="15987" xr:uid="{00000000-0005-0000-0000-0000743E0000}"/>
    <cellStyle name="Odwiedzone hiperłącze 9 13" xfId="15988" xr:uid="{00000000-0005-0000-0000-0000753E0000}"/>
    <cellStyle name="Odwiedzone hiperłącze 9 14" xfId="15989" xr:uid="{00000000-0005-0000-0000-0000763E0000}"/>
    <cellStyle name="Odwiedzone hiperłącze 9 2" xfId="15990" xr:uid="{00000000-0005-0000-0000-0000773E0000}"/>
    <cellStyle name="Odwiedzone hiperłącze 9 2 2" xfId="15991" xr:uid="{00000000-0005-0000-0000-0000783E0000}"/>
    <cellStyle name="Odwiedzone hiperłącze 9 2 2 2" xfId="15992" xr:uid="{00000000-0005-0000-0000-0000793E0000}"/>
    <cellStyle name="Odwiedzone hiperłącze 9 2 3" xfId="15993" xr:uid="{00000000-0005-0000-0000-00007A3E0000}"/>
    <cellStyle name="Odwiedzone hiperłącze 9 2 4" xfId="15994" xr:uid="{00000000-0005-0000-0000-00007B3E0000}"/>
    <cellStyle name="Odwiedzone hiperłącze 9 2 5" xfId="15995" xr:uid="{00000000-0005-0000-0000-00007C3E0000}"/>
    <cellStyle name="Odwiedzone hiperłącze 9 2 6" xfId="15996" xr:uid="{00000000-0005-0000-0000-00007D3E0000}"/>
    <cellStyle name="Odwiedzone hiperłącze 9 2 7" xfId="15997" xr:uid="{00000000-0005-0000-0000-00007E3E0000}"/>
    <cellStyle name="Odwiedzone hiperłącze 9 3" xfId="15998" xr:uid="{00000000-0005-0000-0000-00007F3E0000}"/>
    <cellStyle name="Odwiedzone hiperłącze 9 3 2" xfId="15999" xr:uid="{00000000-0005-0000-0000-0000803E0000}"/>
    <cellStyle name="Odwiedzone hiperłącze 9 3 2 2" xfId="16000" xr:uid="{00000000-0005-0000-0000-0000813E0000}"/>
    <cellStyle name="Odwiedzone hiperłącze 9 3 3" xfId="16001" xr:uid="{00000000-0005-0000-0000-0000823E0000}"/>
    <cellStyle name="Odwiedzone hiperłącze 9 3 4" xfId="16002" xr:uid="{00000000-0005-0000-0000-0000833E0000}"/>
    <cellStyle name="Odwiedzone hiperłącze 9 3 5" xfId="16003" xr:uid="{00000000-0005-0000-0000-0000843E0000}"/>
    <cellStyle name="Odwiedzone hiperłącze 9 3 6" xfId="16004" xr:uid="{00000000-0005-0000-0000-0000853E0000}"/>
    <cellStyle name="Odwiedzone hiperłącze 9 3 7" xfId="16005" xr:uid="{00000000-0005-0000-0000-0000863E0000}"/>
    <cellStyle name="Odwiedzone hiperłącze 9 4" xfId="16006" xr:uid="{00000000-0005-0000-0000-0000873E0000}"/>
    <cellStyle name="Odwiedzone hiperłącze 9 4 2" xfId="16007" xr:uid="{00000000-0005-0000-0000-0000883E0000}"/>
    <cellStyle name="Odwiedzone hiperłącze 9 4 3" xfId="16008" xr:uid="{00000000-0005-0000-0000-0000893E0000}"/>
    <cellStyle name="Odwiedzone hiperłącze 9 5" xfId="16009" xr:uid="{00000000-0005-0000-0000-00008A3E0000}"/>
    <cellStyle name="Odwiedzone hiperłącze 9 5 2" xfId="16010" xr:uid="{00000000-0005-0000-0000-00008B3E0000}"/>
    <cellStyle name="Odwiedzone hiperłącze 9 5 3" xfId="16011" xr:uid="{00000000-0005-0000-0000-00008C3E0000}"/>
    <cellStyle name="Odwiedzone hiperłącze 9 6" xfId="16012" xr:uid="{00000000-0005-0000-0000-00008D3E0000}"/>
    <cellStyle name="Odwiedzone hiperłącze 9 6 2" xfId="16013" xr:uid="{00000000-0005-0000-0000-00008E3E0000}"/>
    <cellStyle name="Odwiedzone hiperłącze 9 6 3" xfId="16014" xr:uid="{00000000-0005-0000-0000-00008F3E0000}"/>
    <cellStyle name="Odwiedzone hiperłącze 9 7" xfId="16015" xr:uid="{00000000-0005-0000-0000-0000903E0000}"/>
    <cellStyle name="Odwiedzone hiperłącze 9 7 2" xfId="16016" xr:uid="{00000000-0005-0000-0000-0000913E0000}"/>
    <cellStyle name="Odwiedzone hiperłącze 9 8" xfId="16017" xr:uid="{00000000-0005-0000-0000-0000923E0000}"/>
    <cellStyle name="Odwiedzone hiperłącze 9 8 2" xfId="16018" xr:uid="{00000000-0005-0000-0000-0000933E0000}"/>
    <cellStyle name="Odwiedzone hiperłącze 9 8 3" xfId="16019" xr:uid="{00000000-0005-0000-0000-0000943E0000}"/>
    <cellStyle name="Odwiedzone hiperłącze 9 9" xfId="16020" xr:uid="{00000000-0005-0000-0000-0000953E0000}"/>
    <cellStyle name="Output 10" xfId="16021" xr:uid="{00000000-0005-0000-0000-0000963E0000}"/>
    <cellStyle name="Output 10 2" xfId="16022" xr:uid="{00000000-0005-0000-0000-0000973E0000}"/>
    <cellStyle name="Output 10 2 2" xfId="16023" xr:uid="{00000000-0005-0000-0000-0000983E0000}"/>
    <cellStyle name="Output 10 3" xfId="16024" xr:uid="{00000000-0005-0000-0000-0000993E0000}"/>
    <cellStyle name="Output 10 4" xfId="16025" xr:uid="{00000000-0005-0000-0000-00009A3E0000}"/>
    <cellStyle name="Output 10 5" xfId="16026" xr:uid="{00000000-0005-0000-0000-00009B3E0000}"/>
    <cellStyle name="Output 10 6" xfId="16027" xr:uid="{00000000-0005-0000-0000-00009C3E0000}"/>
    <cellStyle name="Output 10 7" xfId="16028" xr:uid="{00000000-0005-0000-0000-00009D3E0000}"/>
    <cellStyle name="Output 11" xfId="16029" xr:uid="{00000000-0005-0000-0000-00009E3E0000}"/>
    <cellStyle name="Output 11 2" xfId="16030" xr:uid="{00000000-0005-0000-0000-00009F3E0000}"/>
    <cellStyle name="Output 11 2 2" xfId="16031" xr:uid="{00000000-0005-0000-0000-0000A03E0000}"/>
    <cellStyle name="Output 11 3" xfId="16032" xr:uid="{00000000-0005-0000-0000-0000A13E0000}"/>
    <cellStyle name="Output 11 4" xfId="16033" xr:uid="{00000000-0005-0000-0000-0000A23E0000}"/>
    <cellStyle name="Output 11 5" xfId="16034" xr:uid="{00000000-0005-0000-0000-0000A33E0000}"/>
    <cellStyle name="Output 11 6" xfId="16035" xr:uid="{00000000-0005-0000-0000-0000A43E0000}"/>
    <cellStyle name="Output 11 7" xfId="16036" xr:uid="{00000000-0005-0000-0000-0000A53E0000}"/>
    <cellStyle name="Output 12" xfId="16037" xr:uid="{00000000-0005-0000-0000-0000A63E0000}"/>
    <cellStyle name="Output 12 2" xfId="16038" xr:uid="{00000000-0005-0000-0000-0000A73E0000}"/>
    <cellStyle name="Output 12 2 2" xfId="16039" xr:uid="{00000000-0005-0000-0000-0000A83E0000}"/>
    <cellStyle name="Output 12 3" xfId="16040" xr:uid="{00000000-0005-0000-0000-0000A93E0000}"/>
    <cellStyle name="Output 12 4" xfId="16041" xr:uid="{00000000-0005-0000-0000-0000AA3E0000}"/>
    <cellStyle name="Output 12 5" xfId="16042" xr:uid="{00000000-0005-0000-0000-0000AB3E0000}"/>
    <cellStyle name="Output 12 6" xfId="16043" xr:uid="{00000000-0005-0000-0000-0000AC3E0000}"/>
    <cellStyle name="Output 12 7" xfId="16044" xr:uid="{00000000-0005-0000-0000-0000AD3E0000}"/>
    <cellStyle name="Output 13" xfId="16045" xr:uid="{00000000-0005-0000-0000-0000AE3E0000}"/>
    <cellStyle name="Output 13 2" xfId="16046" xr:uid="{00000000-0005-0000-0000-0000AF3E0000}"/>
    <cellStyle name="Output 13 2 2" xfId="16047" xr:uid="{00000000-0005-0000-0000-0000B03E0000}"/>
    <cellStyle name="Output 13 3" xfId="16048" xr:uid="{00000000-0005-0000-0000-0000B13E0000}"/>
    <cellStyle name="Output 13 4" xfId="16049" xr:uid="{00000000-0005-0000-0000-0000B23E0000}"/>
    <cellStyle name="Output 13 5" xfId="16050" xr:uid="{00000000-0005-0000-0000-0000B33E0000}"/>
    <cellStyle name="Output 13 6" xfId="16051" xr:uid="{00000000-0005-0000-0000-0000B43E0000}"/>
    <cellStyle name="Output 13 7" xfId="16052" xr:uid="{00000000-0005-0000-0000-0000B53E0000}"/>
    <cellStyle name="Output 14" xfId="16053" xr:uid="{00000000-0005-0000-0000-0000B63E0000}"/>
    <cellStyle name="Output 14 2" xfId="16054" xr:uid="{00000000-0005-0000-0000-0000B73E0000}"/>
    <cellStyle name="Output 14 2 2" xfId="16055" xr:uid="{00000000-0005-0000-0000-0000B83E0000}"/>
    <cellStyle name="Output 14 3" xfId="16056" xr:uid="{00000000-0005-0000-0000-0000B93E0000}"/>
    <cellStyle name="Output 14 4" xfId="16057" xr:uid="{00000000-0005-0000-0000-0000BA3E0000}"/>
    <cellStyle name="Output 14 5" xfId="16058" xr:uid="{00000000-0005-0000-0000-0000BB3E0000}"/>
    <cellStyle name="Output 14 6" xfId="16059" xr:uid="{00000000-0005-0000-0000-0000BC3E0000}"/>
    <cellStyle name="Output 14 7" xfId="16060" xr:uid="{00000000-0005-0000-0000-0000BD3E0000}"/>
    <cellStyle name="Output 15" xfId="16061" xr:uid="{00000000-0005-0000-0000-0000BE3E0000}"/>
    <cellStyle name="Output 15 2" xfId="16062" xr:uid="{00000000-0005-0000-0000-0000BF3E0000}"/>
    <cellStyle name="Output 15 2 2" xfId="16063" xr:uid="{00000000-0005-0000-0000-0000C03E0000}"/>
    <cellStyle name="Output 15 3" xfId="16064" xr:uid="{00000000-0005-0000-0000-0000C13E0000}"/>
    <cellStyle name="Output 15 4" xfId="16065" xr:uid="{00000000-0005-0000-0000-0000C23E0000}"/>
    <cellStyle name="Output 15 5" xfId="16066" xr:uid="{00000000-0005-0000-0000-0000C33E0000}"/>
    <cellStyle name="Output 15 6" xfId="16067" xr:uid="{00000000-0005-0000-0000-0000C43E0000}"/>
    <cellStyle name="Output 15 7" xfId="16068" xr:uid="{00000000-0005-0000-0000-0000C53E0000}"/>
    <cellStyle name="Output 16" xfId="16069" xr:uid="{00000000-0005-0000-0000-0000C63E0000}"/>
    <cellStyle name="Output 16 2" xfId="16070" xr:uid="{00000000-0005-0000-0000-0000C73E0000}"/>
    <cellStyle name="Output 16 2 2" xfId="16071" xr:uid="{00000000-0005-0000-0000-0000C83E0000}"/>
    <cellStyle name="Output 16 3" xfId="16072" xr:uid="{00000000-0005-0000-0000-0000C93E0000}"/>
    <cellStyle name="Output 16 4" xfId="16073" xr:uid="{00000000-0005-0000-0000-0000CA3E0000}"/>
    <cellStyle name="Output 16 5" xfId="16074" xr:uid="{00000000-0005-0000-0000-0000CB3E0000}"/>
    <cellStyle name="Output 16 6" xfId="16075" xr:uid="{00000000-0005-0000-0000-0000CC3E0000}"/>
    <cellStyle name="Output 16 7" xfId="16076" xr:uid="{00000000-0005-0000-0000-0000CD3E0000}"/>
    <cellStyle name="Output 17" xfId="16077" xr:uid="{00000000-0005-0000-0000-0000CE3E0000}"/>
    <cellStyle name="Output 17 2" xfId="16078" xr:uid="{00000000-0005-0000-0000-0000CF3E0000}"/>
    <cellStyle name="Output 17 2 2" xfId="16079" xr:uid="{00000000-0005-0000-0000-0000D03E0000}"/>
    <cellStyle name="Output 17 3" xfId="16080" xr:uid="{00000000-0005-0000-0000-0000D13E0000}"/>
    <cellStyle name="Output 17 4" xfId="16081" xr:uid="{00000000-0005-0000-0000-0000D23E0000}"/>
    <cellStyle name="Output 17 5" xfId="16082" xr:uid="{00000000-0005-0000-0000-0000D33E0000}"/>
    <cellStyle name="Output 17 6" xfId="16083" xr:uid="{00000000-0005-0000-0000-0000D43E0000}"/>
    <cellStyle name="Output 17 7" xfId="16084" xr:uid="{00000000-0005-0000-0000-0000D53E0000}"/>
    <cellStyle name="Output 18" xfId="16085" xr:uid="{00000000-0005-0000-0000-0000D63E0000}"/>
    <cellStyle name="Output 18 2" xfId="16086" xr:uid="{00000000-0005-0000-0000-0000D73E0000}"/>
    <cellStyle name="Output 18 2 2" xfId="16087" xr:uid="{00000000-0005-0000-0000-0000D83E0000}"/>
    <cellStyle name="Output 18 3" xfId="16088" xr:uid="{00000000-0005-0000-0000-0000D93E0000}"/>
    <cellStyle name="Output 18 4" xfId="16089" xr:uid="{00000000-0005-0000-0000-0000DA3E0000}"/>
    <cellStyle name="Output 18 5" xfId="16090" xr:uid="{00000000-0005-0000-0000-0000DB3E0000}"/>
    <cellStyle name="Output 18 6" xfId="16091" xr:uid="{00000000-0005-0000-0000-0000DC3E0000}"/>
    <cellStyle name="Output 18 7" xfId="16092" xr:uid="{00000000-0005-0000-0000-0000DD3E0000}"/>
    <cellStyle name="Output 19" xfId="16093" xr:uid="{00000000-0005-0000-0000-0000DE3E0000}"/>
    <cellStyle name="Output 19 2" xfId="16094" xr:uid="{00000000-0005-0000-0000-0000DF3E0000}"/>
    <cellStyle name="Output 19 2 2" xfId="16095" xr:uid="{00000000-0005-0000-0000-0000E03E0000}"/>
    <cellStyle name="Output 19 3" xfId="16096" xr:uid="{00000000-0005-0000-0000-0000E13E0000}"/>
    <cellStyle name="Output 19 4" xfId="16097" xr:uid="{00000000-0005-0000-0000-0000E23E0000}"/>
    <cellStyle name="Output 19 5" xfId="16098" xr:uid="{00000000-0005-0000-0000-0000E33E0000}"/>
    <cellStyle name="Output 19 6" xfId="16099" xr:uid="{00000000-0005-0000-0000-0000E43E0000}"/>
    <cellStyle name="Output 19 7" xfId="16100" xr:uid="{00000000-0005-0000-0000-0000E53E0000}"/>
    <cellStyle name="Output 2" xfId="16101" xr:uid="{00000000-0005-0000-0000-0000E63E0000}"/>
    <cellStyle name="Output 2 2" xfId="16102" xr:uid="{00000000-0005-0000-0000-0000E73E0000}"/>
    <cellStyle name="Output 2 2 2" xfId="16103" xr:uid="{00000000-0005-0000-0000-0000E83E0000}"/>
    <cellStyle name="Output 2 3" xfId="16104" xr:uid="{00000000-0005-0000-0000-0000E93E0000}"/>
    <cellStyle name="Output 2 4" xfId="16105" xr:uid="{00000000-0005-0000-0000-0000EA3E0000}"/>
    <cellStyle name="Output 2 5" xfId="16106" xr:uid="{00000000-0005-0000-0000-0000EB3E0000}"/>
    <cellStyle name="Output 2 6" xfId="16107" xr:uid="{00000000-0005-0000-0000-0000EC3E0000}"/>
    <cellStyle name="Output 2 7" xfId="16108" xr:uid="{00000000-0005-0000-0000-0000ED3E0000}"/>
    <cellStyle name="Output 20" xfId="16109" xr:uid="{00000000-0005-0000-0000-0000EE3E0000}"/>
    <cellStyle name="Output 20 2" xfId="16110" xr:uid="{00000000-0005-0000-0000-0000EF3E0000}"/>
    <cellStyle name="Output 20 2 2" xfId="16111" xr:uid="{00000000-0005-0000-0000-0000F03E0000}"/>
    <cellStyle name="Output 20 3" xfId="16112" xr:uid="{00000000-0005-0000-0000-0000F13E0000}"/>
    <cellStyle name="Output 20 4" xfId="16113" xr:uid="{00000000-0005-0000-0000-0000F23E0000}"/>
    <cellStyle name="Output 20 5" xfId="16114" xr:uid="{00000000-0005-0000-0000-0000F33E0000}"/>
    <cellStyle name="Output 20 6" xfId="16115" xr:uid="{00000000-0005-0000-0000-0000F43E0000}"/>
    <cellStyle name="Output 20 7" xfId="16116" xr:uid="{00000000-0005-0000-0000-0000F53E0000}"/>
    <cellStyle name="Output 21" xfId="16117" xr:uid="{00000000-0005-0000-0000-0000F63E0000}"/>
    <cellStyle name="Output 21 2" xfId="16118" xr:uid="{00000000-0005-0000-0000-0000F73E0000}"/>
    <cellStyle name="Output 21 2 2" xfId="16119" xr:uid="{00000000-0005-0000-0000-0000F83E0000}"/>
    <cellStyle name="Output 21 3" xfId="16120" xr:uid="{00000000-0005-0000-0000-0000F93E0000}"/>
    <cellStyle name="Output 21 4" xfId="16121" xr:uid="{00000000-0005-0000-0000-0000FA3E0000}"/>
    <cellStyle name="Output 21 5" xfId="16122" xr:uid="{00000000-0005-0000-0000-0000FB3E0000}"/>
    <cellStyle name="Output 21 6" xfId="16123" xr:uid="{00000000-0005-0000-0000-0000FC3E0000}"/>
    <cellStyle name="Output 21 7" xfId="16124" xr:uid="{00000000-0005-0000-0000-0000FD3E0000}"/>
    <cellStyle name="Output 22" xfId="16125" xr:uid="{00000000-0005-0000-0000-0000FE3E0000}"/>
    <cellStyle name="Output 22 2" xfId="16126" xr:uid="{00000000-0005-0000-0000-0000FF3E0000}"/>
    <cellStyle name="Output 22 2 2" xfId="16127" xr:uid="{00000000-0005-0000-0000-0000003F0000}"/>
    <cellStyle name="Output 22 3" xfId="16128" xr:uid="{00000000-0005-0000-0000-0000013F0000}"/>
    <cellStyle name="Output 22 4" xfId="16129" xr:uid="{00000000-0005-0000-0000-0000023F0000}"/>
    <cellStyle name="Output 22 5" xfId="16130" xr:uid="{00000000-0005-0000-0000-0000033F0000}"/>
    <cellStyle name="Output 22 6" xfId="16131" xr:uid="{00000000-0005-0000-0000-0000043F0000}"/>
    <cellStyle name="Output 22 7" xfId="16132" xr:uid="{00000000-0005-0000-0000-0000053F0000}"/>
    <cellStyle name="Output 23" xfId="16133" xr:uid="{00000000-0005-0000-0000-0000063F0000}"/>
    <cellStyle name="Output 23 2" xfId="16134" xr:uid="{00000000-0005-0000-0000-0000073F0000}"/>
    <cellStyle name="Output 23 2 2" xfId="16135" xr:uid="{00000000-0005-0000-0000-0000083F0000}"/>
    <cellStyle name="Output 23 3" xfId="16136" xr:uid="{00000000-0005-0000-0000-0000093F0000}"/>
    <cellStyle name="Output 23 4" xfId="16137" xr:uid="{00000000-0005-0000-0000-00000A3F0000}"/>
    <cellStyle name="Output 23 5" xfId="16138" xr:uid="{00000000-0005-0000-0000-00000B3F0000}"/>
    <cellStyle name="Output 23 6" xfId="16139" xr:uid="{00000000-0005-0000-0000-00000C3F0000}"/>
    <cellStyle name="Output 23 7" xfId="16140" xr:uid="{00000000-0005-0000-0000-00000D3F0000}"/>
    <cellStyle name="Output 24" xfId="16141" xr:uid="{00000000-0005-0000-0000-00000E3F0000}"/>
    <cellStyle name="Output 24 2" xfId="16142" xr:uid="{00000000-0005-0000-0000-00000F3F0000}"/>
    <cellStyle name="Output 24 2 2" xfId="16143" xr:uid="{00000000-0005-0000-0000-0000103F0000}"/>
    <cellStyle name="Output 24 3" xfId="16144" xr:uid="{00000000-0005-0000-0000-0000113F0000}"/>
    <cellStyle name="Output 24 4" xfId="16145" xr:uid="{00000000-0005-0000-0000-0000123F0000}"/>
    <cellStyle name="Output 24 5" xfId="16146" xr:uid="{00000000-0005-0000-0000-0000133F0000}"/>
    <cellStyle name="Output 24 6" xfId="16147" xr:uid="{00000000-0005-0000-0000-0000143F0000}"/>
    <cellStyle name="Output 24 7" xfId="16148" xr:uid="{00000000-0005-0000-0000-0000153F0000}"/>
    <cellStyle name="Output 25" xfId="16149" xr:uid="{00000000-0005-0000-0000-0000163F0000}"/>
    <cellStyle name="Output 25 2" xfId="16150" xr:uid="{00000000-0005-0000-0000-0000173F0000}"/>
    <cellStyle name="Output 25 2 2" xfId="16151" xr:uid="{00000000-0005-0000-0000-0000183F0000}"/>
    <cellStyle name="Output 25 3" xfId="16152" xr:uid="{00000000-0005-0000-0000-0000193F0000}"/>
    <cellStyle name="Output 25 4" xfId="16153" xr:uid="{00000000-0005-0000-0000-00001A3F0000}"/>
    <cellStyle name="Output 25 5" xfId="16154" xr:uid="{00000000-0005-0000-0000-00001B3F0000}"/>
    <cellStyle name="Output 25 6" xfId="16155" xr:uid="{00000000-0005-0000-0000-00001C3F0000}"/>
    <cellStyle name="Output 25 7" xfId="16156" xr:uid="{00000000-0005-0000-0000-00001D3F0000}"/>
    <cellStyle name="Output 26" xfId="16157" xr:uid="{00000000-0005-0000-0000-00001E3F0000}"/>
    <cellStyle name="Output 26 2" xfId="16158" xr:uid="{00000000-0005-0000-0000-00001F3F0000}"/>
    <cellStyle name="Output 26 2 2" xfId="16159" xr:uid="{00000000-0005-0000-0000-0000203F0000}"/>
    <cellStyle name="Output 26 3" xfId="16160" xr:uid="{00000000-0005-0000-0000-0000213F0000}"/>
    <cellStyle name="Output 26 4" xfId="16161" xr:uid="{00000000-0005-0000-0000-0000223F0000}"/>
    <cellStyle name="Output 26 5" xfId="16162" xr:uid="{00000000-0005-0000-0000-0000233F0000}"/>
    <cellStyle name="Output 26 6" xfId="16163" xr:uid="{00000000-0005-0000-0000-0000243F0000}"/>
    <cellStyle name="Output 26 7" xfId="16164" xr:uid="{00000000-0005-0000-0000-0000253F0000}"/>
    <cellStyle name="Output 27" xfId="16165" xr:uid="{00000000-0005-0000-0000-0000263F0000}"/>
    <cellStyle name="Output 27 2" xfId="16166" xr:uid="{00000000-0005-0000-0000-0000273F0000}"/>
    <cellStyle name="Output 27 2 2" xfId="16167" xr:uid="{00000000-0005-0000-0000-0000283F0000}"/>
    <cellStyle name="Output 27 3" xfId="16168" xr:uid="{00000000-0005-0000-0000-0000293F0000}"/>
    <cellStyle name="Output 27 4" xfId="16169" xr:uid="{00000000-0005-0000-0000-00002A3F0000}"/>
    <cellStyle name="Output 27 5" xfId="16170" xr:uid="{00000000-0005-0000-0000-00002B3F0000}"/>
    <cellStyle name="Output 27 6" xfId="16171" xr:uid="{00000000-0005-0000-0000-00002C3F0000}"/>
    <cellStyle name="Output 27 7" xfId="16172" xr:uid="{00000000-0005-0000-0000-00002D3F0000}"/>
    <cellStyle name="Output 28" xfId="16173" xr:uid="{00000000-0005-0000-0000-00002E3F0000}"/>
    <cellStyle name="Output 28 2" xfId="16174" xr:uid="{00000000-0005-0000-0000-00002F3F0000}"/>
    <cellStyle name="Output 28 2 2" xfId="16175" xr:uid="{00000000-0005-0000-0000-0000303F0000}"/>
    <cellStyle name="Output 28 3" xfId="16176" xr:uid="{00000000-0005-0000-0000-0000313F0000}"/>
    <cellStyle name="Output 28 4" xfId="16177" xr:uid="{00000000-0005-0000-0000-0000323F0000}"/>
    <cellStyle name="Output 28 5" xfId="16178" xr:uid="{00000000-0005-0000-0000-0000333F0000}"/>
    <cellStyle name="Output 28 6" xfId="16179" xr:uid="{00000000-0005-0000-0000-0000343F0000}"/>
    <cellStyle name="Output 28 7" xfId="16180" xr:uid="{00000000-0005-0000-0000-0000353F0000}"/>
    <cellStyle name="Output 29" xfId="16181" xr:uid="{00000000-0005-0000-0000-0000363F0000}"/>
    <cellStyle name="Output 29 2" xfId="16182" xr:uid="{00000000-0005-0000-0000-0000373F0000}"/>
    <cellStyle name="Output 29 2 2" xfId="16183" xr:uid="{00000000-0005-0000-0000-0000383F0000}"/>
    <cellStyle name="Output 29 3" xfId="16184" xr:uid="{00000000-0005-0000-0000-0000393F0000}"/>
    <cellStyle name="Output 29 4" xfId="16185" xr:uid="{00000000-0005-0000-0000-00003A3F0000}"/>
    <cellStyle name="Output 29 5" xfId="16186" xr:uid="{00000000-0005-0000-0000-00003B3F0000}"/>
    <cellStyle name="Output 29 6" xfId="16187" xr:uid="{00000000-0005-0000-0000-00003C3F0000}"/>
    <cellStyle name="Output 29 7" xfId="16188" xr:uid="{00000000-0005-0000-0000-00003D3F0000}"/>
    <cellStyle name="Output 3" xfId="16189" xr:uid="{00000000-0005-0000-0000-00003E3F0000}"/>
    <cellStyle name="Output 3 2" xfId="16190" xr:uid="{00000000-0005-0000-0000-00003F3F0000}"/>
    <cellStyle name="Output 3 2 2" xfId="16191" xr:uid="{00000000-0005-0000-0000-0000403F0000}"/>
    <cellStyle name="Output 3 3" xfId="16192" xr:uid="{00000000-0005-0000-0000-0000413F0000}"/>
    <cellStyle name="Output 3 4" xfId="16193" xr:uid="{00000000-0005-0000-0000-0000423F0000}"/>
    <cellStyle name="Output 3 5" xfId="16194" xr:uid="{00000000-0005-0000-0000-0000433F0000}"/>
    <cellStyle name="Output 3 6" xfId="16195" xr:uid="{00000000-0005-0000-0000-0000443F0000}"/>
    <cellStyle name="Output 3 7" xfId="16196" xr:uid="{00000000-0005-0000-0000-0000453F0000}"/>
    <cellStyle name="Output 30" xfId="16197" xr:uid="{00000000-0005-0000-0000-0000463F0000}"/>
    <cellStyle name="Output 30 2" xfId="16198" xr:uid="{00000000-0005-0000-0000-0000473F0000}"/>
    <cellStyle name="Output 30 2 2" xfId="16199" xr:uid="{00000000-0005-0000-0000-0000483F0000}"/>
    <cellStyle name="Output 30 3" xfId="16200" xr:uid="{00000000-0005-0000-0000-0000493F0000}"/>
    <cellStyle name="Output 30 4" xfId="16201" xr:uid="{00000000-0005-0000-0000-00004A3F0000}"/>
    <cellStyle name="Output 30 5" xfId="16202" xr:uid="{00000000-0005-0000-0000-00004B3F0000}"/>
    <cellStyle name="Output 30 6" xfId="16203" xr:uid="{00000000-0005-0000-0000-00004C3F0000}"/>
    <cellStyle name="Output 30 7" xfId="16204" xr:uid="{00000000-0005-0000-0000-00004D3F0000}"/>
    <cellStyle name="Output 31" xfId="16205" xr:uid="{00000000-0005-0000-0000-00004E3F0000}"/>
    <cellStyle name="Output 31 2" xfId="16206" xr:uid="{00000000-0005-0000-0000-00004F3F0000}"/>
    <cellStyle name="Output 31 2 2" xfId="16207" xr:uid="{00000000-0005-0000-0000-0000503F0000}"/>
    <cellStyle name="Output 31 3" xfId="16208" xr:uid="{00000000-0005-0000-0000-0000513F0000}"/>
    <cellStyle name="Output 31 4" xfId="16209" xr:uid="{00000000-0005-0000-0000-0000523F0000}"/>
    <cellStyle name="Output 31 5" xfId="16210" xr:uid="{00000000-0005-0000-0000-0000533F0000}"/>
    <cellStyle name="Output 31 6" xfId="16211" xr:uid="{00000000-0005-0000-0000-0000543F0000}"/>
    <cellStyle name="Output 31 7" xfId="16212" xr:uid="{00000000-0005-0000-0000-0000553F0000}"/>
    <cellStyle name="Output 32" xfId="16213" xr:uid="{00000000-0005-0000-0000-0000563F0000}"/>
    <cellStyle name="Output 32 2" xfId="16214" xr:uid="{00000000-0005-0000-0000-0000573F0000}"/>
    <cellStyle name="Output 32 2 2" xfId="16215" xr:uid="{00000000-0005-0000-0000-0000583F0000}"/>
    <cellStyle name="Output 32 3" xfId="16216" xr:uid="{00000000-0005-0000-0000-0000593F0000}"/>
    <cellStyle name="Output 32 4" xfId="16217" xr:uid="{00000000-0005-0000-0000-00005A3F0000}"/>
    <cellStyle name="Output 32 5" xfId="16218" xr:uid="{00000000-0005-0000-0000-00005B3F0000}"/>
    <cellStyle name="Output 32 6" xfId="16219" xr:uid="{00000000-0005-0000-0000-00005C3F0000}"/>
    <cellStyle name="Output 32 7" xfId="16220" xr:uid="{00000000-0005-0000-0000-00005D3F0000}"/>
    <cellStyle name="Output 33" xfId="16221" xr:uid="{00000000-0005-0000-0000-00005E3F0000}"/>
    <cellStyle name="Output 33 2" xfId="16222" xr:uid="{00000000-0005-0000-0000-00005F3F0000}"/>
    <cellStyle name="Output 33 2 2" xfId="16223" xr:uid="{00000000-0005-0000-0000-0000603F0000}"/>
    <cellStyle name="Output 33 3" xfId="16224" xr:uid="{00000000-0005-0000-0000-0000613F0000}"/>
    <cellStyle name="Output 33 4" xfId="16225" xr:uid="{00000000-0005-0000-0000-0000623F0000}"/>
    <cellStyle name="Output 33 5" xfId="16226" xr:uid="{00000000-0005-0000-0000-0000633F0000}"/>
    <cellStyle name="Output 33 6" xfId="16227" xr:uid="{00000000-0005-0000-0000-0000643F0000}"/>
    <cellStyle name="Output 33 7" xfId="16228" xr:uid="{00000000-0005-0000-0000-0000653F0000}"/>
    <cellStyle name="Output 34" xfId="16229" xr:uid="{00000000-0005-0000-0000-0000663F0000}"/>
    <cellStyle name="Output 34 2" xfId="16230" xr:uid="{00000000-0005-0000-0000-0000673F0000}"/>
    <cellStyle name="Output 34 2 2" xfId="16231" xr:uid="{00000000-0005-0000-0000-0000683F0000}"/>
    <cellStyle name="Output 34 3" xfId="16232" xr:uid="{00000000-0005-0000-0000-0000693F0000}"/>
    <cellStyle name="Output 34 4" xfId="16233" xr:uid="{00000000-0005-0000-0000-00006A3F0000}"/>
    <cellStyle name="Output 34 5" xfId="16234" xr:uid="{00000000-0005-0000-0000-00006B3F0000}"/>
    <cellStyle name="Output 34 6" xfId="16235" xr:uid="{00000000-0005-0000-0000-00006C3F0000}"/>
    <cellStyle name="Output 34 7" xfId="16236" xr:uid="{00000000-0005-0000-0000-00006D3F0000}"/>
    <cellStyle name="Output 35" xfId="16237" xr:uid="{00000000-0005-0000-0000-00006E3F0000}"/>
    <cellStyle name="Output 35 2" xfId="16238" xr:uid="{00000000-0005-0000-0000-00006F3F0000}"/>
    <cellStyle name="Output 35 2 2" xfId="16239" xr:uid="{00000000-0005-0000-0000-0000703F0000}"/>
    <cellStyle name="Output 35 3" xfId="16240" xr:uid="{00000000-0005-0000-0000-0000713F0000}"/>
    <cellStyle name="Output 35 4" xfId="16241" xr:uid="{00000000-0005-0000-0000-0000723F0000}"/>
    <cellStyle name="Output 35 5" xfId="16242" xr:uid="{00000000-0005-0000-0000-0000733F0000}"/>
    <cellStyle name="Output 35 6" xfId="16243" xr:uid="{00000000-0005-0000-0000-0000743F0000}"/>
    <cellStyle name="Output 35 7" xfId="16244" xr:uid="{00000000-0005-0000-0000-0000753F0000}"/>
    <cellStyle name="Output 36" xfId="16245" xr:uid="{00000000-0005-0000-0000-0000763F0000}"/>
    <cellStyle name="Output 36 2" xfId="16246" xr:uid="{00000000-0005-0000-0000-0000773F0000}"/>
    <cellStyle name="Output 36 2 2" xfId="16247" xr:uid="{00000000-0005-0000-0000-0000783F0000}"/>
    <cellStyle name="Output 36 3" xfId="16248" xr:uid="{00000000-0005-0000-0000-0000793F0000}"/>
    <cellStyle name="Output 36 4" xfId="16249" xr:uid="{00000000-0005-0000-0000-00007A3F0000}"/>
    <cellStyle name="Output 36 5" xfId="16250" xr:uid="{00000000-0005-0000-0000-00007B3F0000}"/>
    <cellStyle name="Output 36 6" xfId="16251" xr:uid="{00000000-0005-0000-0000-00007C3F0000}"/>
    <cellStyle name="Output 36 7" xfId="16252" xr:uid="{00000000-0005-0000-0000-00007D3F0000}"/>
    <cellStyle name="Output 37" xfId="16253" xr:uid="{00000000-0005-0000-0000-00007E3F0000}"/>
    <cellStyle name="Output 37 2" xfId="16254" xr:uid="{00000000-0005-0000-0000-00007F3F0000}"/>
    <cellStyle name="Output 37 3" xfId="16255" xr:uid="{00000000-0005-0000-0000-0000803F0000}"/>
    <cellStyle name="Output 38" xfId="16256" xr:uid="{00000000-0005-0000-0000-0000813F0000}"/>
    <cellStyle name="Output 39" xfId="16257" xr:uid="{00000000-0005-0000-0000-0000823F0000}"/>
    <cellStyle name="Output 4" xfId="16258" xr:uid="{00000000-0005-0000-0000-0000833F0000}"/>
    <cellStyle name="Output 4 2" xfId="16259" xr:uid="{00000000-0005-0000-0000-0000843F0000}"/>
    <cellStyle name="Output 4 2 2" xfId="16260" xr:uid="{00000000-0005-0000-0000-0000853F0000}"/>
    <cellStyle name="Output 4 3" xfId="16261" xr:uid="{00000000-0005-0000-0000-0000863F0000}"/>
    <cellStyle name="Output 4 4" xfId="16262" xr:uid="{00000000-0005-0000-0000-0000873F0000}"/>
    <cellStyle name="Output 4 5" xfId="16263" xr:uid="{00000000-0005-0000-0000-0000883F0000}"/>
    <cellStyle name="Output 4 6" xfId="16264" xr:uid="{00000000-0005-0000-0000-0000893F0000}"/>
    <cellStyle name="Output 4 7" xfId="16265" xr:uid="{00000000-0005-0000-0000-00008A3F0000}"/>
    <cellStyle name="Output 40" xfId="16266" xr:uid="{00000000-0005-0000-0000-00008B3F0000}"/>
    <cellStyle name="Output 41" xfId="16267" xr:uid="{00000000-0005-0000-0000-00008C3F0000}"/>
    <cellStyle name="Output 42" xfId="16268" xr:uid="{00000000-0005-0000-0000-00008D3F0000}"/>
    <cellStyle name="Output 43" xfId="16269" xr:uid="{00000000-0005-0000-0000-00008E3F0000}"/>
    <cellStyle name="Output 44" xfId="16270" xr:uid="{00000000-0005-0000-0000-00008F3F0000}"/>
    <cellStyle name="Output 45" xfId="16271" xr:uid="{00000000-0005-0000-0000-0000903F0000}"/>
    <cellStyle name="Output 46" xfId="16272" xr:uid="{00000000-0005-0000-0000-0000913F0000}"/>
    <cellStyle name="Output 47" xfId="16273" xr:uid="{00000000-0005-0000-0000-0000923F0000}"/>
    <cellStyle name="Output 48" xfId="16274" xr:uid="{00000000-0005-0000-0000-0000933F0000}"/>
    <cellStyle name="Output 49" xfId="16275" xr:uid="{00000000-0005-0000-0000-0000943F0000}"/>
    <cellStyle name="Output 5" xfId="16276" xr:uid="{00000000-0005-0000-0000-0000953F0000}"/>
    <cellStyle name="Output 5 2" xfId="16277" xr:uid="{00000000-0005-0000-0000-0000963F0000}"/>
    <cellStyle name="Output 5 2 2" xfId="16278" xr:uid="{00000000-0005-0000-0000-0000973F0000}"/>
    <cellStyle name="Output 5 3" xfId="16279" xr:uid="{00000000-0005-0000-0000-0000983F0000}"/>
    <cellStyle name="Output 5 4" xfId="16280" xr:uid="{00000000-0005-0000-0000-0000993F0000}"/>
    <cellStyle name="Output 5 5" xfId="16281" xr:uid="{00000000-0005-0000-0000-00009A3F0000}"/>
    <cellStyle name="Output 5 6" xfId="16282" xr:uid="{00000000-0005-0000-0000-00009B3F0000}"/>
    <cellStyle name="Output 5 7" xfId="16283" xr:uid="{00000000-0005-0000-0000-00009C3F0000}"/>
    <cellStyle name="Output 50" xfId="16284" xr:uid="{00000000-0005-0000-0000-00009D3F0000}"/>
    <cellStyle name="Output 51" xfId="16285" xr:uid="{00000000-0005-0000-0000-00009E3F0000}"/>
    <cellStyle name="Output 52" xfId="16286" xr:uid="{00000000-0005-0000-0000-00009F3F0000}"/>
    <cellStyle name="Output 53" xfId="16287" xr:uid="{00000000-0005-0000-0000-0000A03F0000}"/>
    <cellStyle name="Output 54" xfId="16288" xr:uid="{00000000-0005-0000-0000-0000A13F0000}"/>
    <cellStyle name="Output 55" xfId="16289" xr:uid="{00000000-0005-0000-0000-0000A23F0000}"/>
    <cellStyle name="Output 56" xfId="16290" xr:uid="{00000000-0005-0000-0000-0000A33F0000}"/>
    <cellStyle name="Output 57" xfId="16291" xr:uid="{00000000-0005-0000-0000-0000A43F0000}"/>
    <cellStyle name="Output 58" xfId="16292" xr:uid="{00000000-0005-0000-0000-0000A53F0000}"/>
    <cellStyle name="Output 59" xfId="16293" xr:uid="{00000000-0005-0000-0000-0000A63F0000}"/>
    <cellStyle name="Output 6" xfId="16294" xr:uid="{00000000-0005-0000-0000-0000A73F0000}"/>
    <cellStyle name="Output 6 2" xfId="16295" xr:uid="{00000000-0005-0000-0000-0000A83F0000}"/>
    <cellStyle name="Output 6 2 2" xfId="16296" xr:uid="{00000000-0005-0000-0000-0000A93F0000}"/>
    <cellStyle name="Output 6 3" xfId="16297" xr:uid="{00000000-0005-0000-0000-0000AA3F0000}"/>
    <cellStyle name="Output 6 4" xfId="16298" xr:uid="{00000000-0005-0000-0000-0000AB3F0000}"/>
    <cellStyle name="Output 6 5" xfId="16299" xr:uid="{00000000-0005-0000-0000-0000AC3F0000}"/>
    <cellStyle name="Output 6 6" xfId="16300" xr:uid="{00000000-0005-0000-0000-0000AD3F0000}"/>
    <cellStyle name="Output 6 7" xfId="16301" xr:uid="{00000000-0005-0000-0000-0000AE3F0000}"/>
    <cellStyle name="Output 60" xfId="16302" xr:uid="{00000000-0005-0000-0000-0000AF3F0000}"/>
    <cellStyle name="Output 7" xfId="16303" xr:uid="{00000000-0005-0000-0000-0000B03F0000}"/>
    <cellStyle name="Output 7 2" xfId="16304" xr:uid="{00000000-0005-0000-0000-0000B13F0000}"/>
    <cellStyle name="Output 7 2 2" xfId="16305" xr:uid="{00000000-0005-0000-0000-0000B23F0000}"/>
    <cellStyle name="Output 7 3" xfId="16306" xr:uid="{00000000-0005-0000-0000-0000B33F0000}"/>
    <cellStyle name="Output 7 4" xfId="16307" xr:uid="{00000000-0005-0000-0000-0000B43F0000}"/>
    <cellStyle name="Output 7 5" xfId="16308" xr:uid="{00000000-0005-0000-0000-0000B53F0000}"/>
    <cellStyle name="Output 7 6" xfId="16309" xr:uid="{00000000-0005-0000-0000-0000B63F0000}"/>
    <cellStyle name="Output 7 7" xfId="16310" xr:uid="{00000000-0005-0000-0000-0000B73F0000}"/>
    <cellStyle name="Output 8" xfId="16311" xr:uid="{00000000-0005-0000-0000-0000B83F0000}"/>
    <cellStyle name="Output 8 2" xfId="16312" xr:uid="{00000000-0005-0000-0000-0000B93F0000}"/>
    <cellStyle name="Output 8 2 2" xfId="16313" xr:uid="{00000000-0005-0000-0000-0000BA3F0000}"/>
    <cellStyle name="Output 8 3" xfId="16314" xr:uid="{00000000-0005-0000-0000-0000BB3F0000}"/>
    <cellStyle name="Output 8 4" xfId="16315" xr:uid="{00000000-0005-0000-0000-0000BC3F0000}"/>
    <cellStyle name="Output 8 5" xfId="16316" xr:uid="{00000000-0005-0000-0000-0000BD3F0000}"/>
    <cellStyle name="Output 8 6" xfId="16317" xr:uid="{00000000-0005-0000-0000-0000BE3F0000}"/>
    <cellStyle name="Output 8 7" xfId="16318" xr:uid="{00000000-0005-0000-0000-0000BF3F0000}"/>
    <cellStyle name="Output 9" xfId="16319" xr:uid="{00000000-0005-0000-0000-0000C03F0000}"/>
    <cellStyle name="Output 9 2" xfId="16320" xr:uid="{00000000-0005-0000-0000-0000C13F0000}"/>
    <cellStyle name="Output 9 2 2" xfId="16321" xr:uid="{00000000-0005-0000-0000-0000C23F0000}"/>
    <cellStyle name="Output 9 3" xfId="16322" xr:uid="{00000000-0005-0000-0000-0000C33F0000}"/>
    <cellStyle name="Output 9 4" xfId="16323" xr:uid="{00000000-0005-0000-0000-0000C43F0000}"/>
    <cellStyle name="Output 9 5" xfId="16324" xr:uid="{00000000-0005-0000-0000-0000C53F0000}"/>
    <cellStyle name="Output 9 6" xfId="16325" xr:uid="{00000000-0005-0000-0000-0000C63F0000}"/>
    <cellStyle name="Output 9 7" xfId="16326" xr:uid="{00000000-0005-0000-0000-0000C73F0000}"/>
    <cellStyle name="per.style" xfId="16327" xr:uid="{00000000-0005-0000-0000-0000C83F0000}"/>
    <cellStyle name="per.style 2" xfId="16328" xr:uid="{00000000-0005-0000-0000-0000C93F0000}"/>
    <cellStyle name="per.style 2 10" xfId="16329" xr:uid="{00000000-0005-0000-0000-0000CA3F0000}"/>
    <cellStyle name="per.style 2 11" xfId="16330" xr:uid="{00000000-0005-0000-0000-0000CB3F0000}"/>
    <cellStyle name="per.style 2 12" xfId="16331" xr:uid="{00000000-0005-0000-0000-0000CC3F0000}"/>
    <cellStyle name="per.style 2 13" xfId="16332" xr:uid="{00000000-0005-0000-0000-0000CD3F0000}"/>
    <cellStyle name="per.style 2 14" xfId="16333" xr:uid="{00000000-0005-0000-0000-0000CE3F0000}"/>
    <cellStyle name="per.style 2 15" xfId="16334" xr:uid="{00000000-0005-0000-0000-0000CF3F0000}"/>
    <cellStyle name="per.style 2 16" xfId="16335" xr:uid="{00000000-0005-0000-0000-0000D03F0000}"/>
    <cellStyle name="per.style 2 17" xfId="16336" xr:uid="{00000000-0005-0000-0000-0000D13F0000}"/>
    <cellStyle name="per.style 2 18" xfId="16337" xr:uid="{00000000-0005-0000-0000-0000D23F0000}"/>
    <cellStyle name="per.style 2 19" xfId="16338" xr:uid="{00000000-0005-0000-0000-0000D33F0000}"/>
    <cellStyle name="per.style 2 2" xfId="16339" xr:uid="{00000000-0005-0000-0000-0000D43F0000}"/>
    <cellStyle name="per.style 2 20" xfId="16340" xr:uid="{00000000-0005-0000-0000-0000D53F0000}"/>
    <cellStyle name="per.style 2 21" xfId="16341" xr:uid="{00000000-0005-0000-0000-0000D63F0000}"/>
    <cellStyle name="per.style 2 22" xfId="16342" xr:uid="{00000000-0005-0000-0000-0000D73F0000}"/>
    <cellStyle name="per.style 2 23" xfId="16343" xr:uid="{00000000-0005-0000-0000-0000D83F0000}"/>
    <cellStyle name="per.style 2 24" xfId="16344" xr:uid="{00000000-0005-0000-0000-0000D93F0000}"/>
    <cellStyle name="per.style 2 25" xfId="16345" xr:uid="{00000000-0005-0000-0000-0000DA3F0000}"/>
    <cellStyle name="per.style 2 26" xfId="16346" xr:uid="{00000000-0005-0000-0000-0000DB3F0000}"/>
    <cellStyle name="per.style 2 27" xfId="16347" xr:uid="{00000000-0005-0000-0000-0000DC3F0000}"/>
    <cellStyle name="per.style 2 28" xfId="16348" xr:uid="{00000000-0005-0000-0000-0000DD3F0000}"/>
    <cellStyle name="per.style 2 29" xfId="16349" xr:uid="{00000000-0005-0000-0000-0000DE3F0000}"/>
    <cellStyle name="per.style 2 3" xfId="16350" xr:uid="{00000000-0005-0000-0000-0000DF3F0000}"/>
    <cellStyle name="per.style 2 30" xfId="16351" xr:uid="{00000000-0005-0000-0000-0000E03F0000}"/>
    <cellStyle name="per.style 2 4" xfId="16352" xr:uid="{00000000-0005-0000-0000-0000E13F0000}"/>
    <cellStyle name="per.style 2 5" xfId="16353" xr:uid="{00000000-0005-0000-0000-0000E23F0000}"/>
    <cellStyle name="per.style 2 6" xfId="16354" xr:uid="{00000000-0005-0000-0000-0000E33F0000}"/>
    <cellStyle name="per.style 2 7" xfId="16355" xr:uid="{00000000-0005-0000-0000-0000E43F0000}"/>
    <cellStyle name="per.style 2 8" xfId="16356" xr:uid="{00000000-0005-0000-0000-0000E53F0000}"/>
    <cellStyle name="per.style 2 9" xfId="16357" xr:uid="{00000000-0005-0000-0000-0000E63F0000}"/>
    <cellStyle name="per.style 3" xfId="16358" xr:uid="{00000000-0005-0000-0000-0000E73F0000}"/>
    <cellStyle name="per.style 3 10" xfId="16359" xr:uid="{00000000-0005-0000-0000-0000E83F0000}"/>
    <cellStyle name="per.style 3 11" xfId="16360" xr:uid="{00000000-0005-0000-0000-0000E93F0000}"/>
    <cellStyle name="per.style 3 12" xfId="16361" xr:uid="{00000000-0005-0000-0000-0000EA3F0000}"/>
    <cellStyle name="per.style 3 13" xfId="16362" xr:uid="{00000000-0005-0000-0000-0000EB3F0000}"/>
    <cellStyle name="per.style 3 14" xfId="16363" xr:uid="{00000000-0005-0000-0000-0000EC3F0000}"/>
    <cellStyle name="per.style 3 15" xfId="16364" xr:uid="{00000000-0005-0000-0000-0000ED3F0000}"/>
    <cellStyle name="per.style 3 16" xfId="16365" xr:uid="{00000000-0005-0000-0000-0000EE3F0000}"/>
    <cellStyle name="per.style 3 17" xfId="16366" xr:uid="{00000000-0005-0000-0000-0000EF3F0000}"/>
    <cellStyle name="per.style 3 18" xfId="16367" xr:uid="{00000000-0005-0000-0000-0000F03F0000}"/>
    <cellStyle name="per.style 3 19" xfId="16368" xr:uid="{00000000-0005-0000-0000-0000F13F0000}"/>
    <cellStyle name="per.style 3 2" xfId="16369" xr:uid="{00000000-0005-0000-0000-0000F23F0000}"/>
    <cellStyle name="per.style 3 20" xfId="16370" xr:uid="{00000000-0005-0000-0000-0000F33F0000}"/>
    <cellStyle name="per.style 3 21" xfId="16371" xr:uid="{00000000-0005-0000-0000-0000F43F0000}"/>
    <cellStyle name="per.style 3 22" xfId="16372" xr:uid="{00000000-0005-0000-0000-0000F53F0000}"/>
    <cellStyle name="per.style 3 23" xfId="16373" xr:uid="{00000000-0005-0000-0000-0000F63F0000}"/>
    <cellStyle name="per.style 3 24" xfId="16374" xr:uid="{00000000-0005-0000-0000-0000F73F0000}"/>
    <cellStyle name="per.style 3 25" xfId="16375" xr:uid="{00000000-0005-0000-0000-0000F83F0000}"/>
    <cellStyle name="per.style 3 26" xfId="16376" xr:uid="{00000000-0005-0000-0000-0000F93F0000}"/>
    <cellStyle name="per.style 3 27" xfId="16377" xr:uid="{00000000-0005-0000-0000-0000FA3F0000}"/>
    <cellStyle name="per.style 3 28" xfId="16378" xr:uid="{00000000-0005-0000-0000-0000FB3F0000}"/>
    <cellStyle name="per.style 3 29" xfId="16379" xr:uid="{00000000-0005-0000-0000-0000FC3F0000}"/>
    <cellStyle name="per.style 3 3" xfId="16380" xr:uid="{00000000-0005-0000-0000-0000FD3F0000}"/>
    <cellStyle name="per.style 3 30" xfId="16381" xr:uid="{00000000-0005-0000-0000-0000FE3F0000}"/>
    <cellStyle name="per.style 3 4" xfId="16382" xr:uid="{00000000-0005-0000-0000-0000FF3F0000}"/>
    <cellStyle name="per.style 3 5" xfId="16383" xr:uid="{00000000-0005-0000-0000-000000400000}"/>
    <cellStyle name="per.style 3 6" xfId="16384" xr:uid="{00000000-0005-0000-0000-000001400000}"/>
    <cellStyle name="per.style 3 7" xfId="16385" xr:uid="{00000000-0005-0000-0000-000002400000}"/>
    <cellStyle name="per.style 3 8" xfId="16386" xr:uid="{00000000-0005-0000-0000-000003400000}"/>
    <cellStyle name="per.style 3 9" xfId="16387" xr:uid="{00000000-0005-0000-0000-000004400000}"/>
    <cellStyle name="per.style 4" xfId="16388" xr:uid="{00000000-0005-0000-0000-000005400000}"/>
    <cellStyle name="per.style 4 10" xfId="16389" xr:uid="{00000000-0005-0000-0000-000006400000}"/>
    <cellStyle name="per.style 4 11" xfId="16390" xr:uid="{00000000-0005-0000-0000-000007400000}"/>
    <cellStyle name="per.style 4 12" xfId="16391" xr:uid="{00000000-0005-0000-0000-000008400000}"/>
    <cellStyle name="per.style 4 13" xfId="16392" xr:uid="{00000000-0005-0000-0000-000009400000}"/>
    <cellStyle name="per.style 4 14" xfId="16393" xr:uid="{00000000-0005-0000-0000-00000A400000}"/>
    <cellStyle name="per.style 4 15" xfId="16394" xr:uid="{00000000-0005-0000-0000-00000B400000}"/>
    <cellStyle name="per.style 4 16" xfId="16395" xr:uid="{00000000-0005-0000-0000-00000C400000}"/>
    <cellStyle name="per.style 4 17" xfId="16396" xr:uid="{00000000-0005-0000-0000-00000D400000}"/>
    <cellStyle name="per.style 4 18" xfId="16397" xr:uid="{00000000-0005-0000-0000-00000E400000}"/>
    <cellStyle name="per.style 4 19" xfId="16398" xr:uid="{00000000-0005-0000-0000-00000F400000}"/>
    <cellStyle name="per.style 4 2" xfId="16399" xr:uid="{00000000-0005-0000-0000-000010400000}"/>
    <cellStyle name="per.style 4 20" xfId="16400" xr:uid="{00000000-0005-0000-0000-000011400000}"/>
    <cellStyle name="per.style 4 21" xfId="16401" xr:uid="{00000000-0005-0000-0000-000012400000}"/>
    <cellStyle name="per.style 4 22" xfId="16402" xr:uid="{00000000-0005-0000-0000-000013400000}"/>
    <cellStyle name="per.style 4 23" xfId="16403" xr:uid="{00000000-0005-0000-0000-000014400000}"/>
    <cellStyle name="per.style 4 24" xfId="16404" xr:uid="{00000000-0005-0000-0000-000015400000}"/>
    <cellStyle name="per.style 4 25" xfId="16405" xr:uid="{00000000-0005-0000-0000-000016400000}"/>
    <cellStyle name="per.style 4 26" xfId="16406" xr:uid="{00000000-0005-0000-0000-000017400000}"/>
    <cellStyle name="per.style 4 27" xfId="16407" xr:uid="{00000000-0005-0000-0000-000018400000}"/>
    <cellStyle name="per.style 4 28" xfId="16408" xr:uid="{00000000-0005-0000-0000-000019400000}"/>
    <cellStyle name="per.style 4 29" xfId="16409" xr:uid="{00000000-0005-0000-0000-00001A400000}"/>
    <cellStyle name="per.style 4 3" xfId="16410" xr:uid="{00000000-0005-0000-0000-00001B400000}"/>
    <cellStyle name="per.style 4 30" xfId="16411" xr:uid="{00000000-0005-0000-0000-00001C400000}"/>
    <cellStyle name="per.style 4 4" xfId="16412" xr:uid="{00000000-0005-0000-0000-00001D400000}"/>
    <cellStyle name="per.style 4 5" xfId="16413" xr:uid="{00000000-0005-0000-0000-00001E400000}"/>
    <cellStyle name="per.style 4 6" xfId="16414" xr:uid="{00000000-0005-0000-0000-00001F400000}"/>
    <cellStyle name="per.style 4 7" xfId="16415" xr:uid="{00000000-0005-0000-0000-000020400000}"/>
    <cellStyle name="per.style 4 8" xfId="16416" xr:uid="{00000000-0005-0000-0000-000021400000}"/>
    <cellStyle name="per.style 4 9" xfId="16417" xr:uid="{00000000-0005-0000-0000-000022400000}"/>
    <cellStyle name="per.style 5" xfId="16418" xr:uid="{00000000-0005-0000-0000-000023400000}"/>
    <cellStyle name="per.style 5 2" xfId="16419" xr:uid="{00000000-0005-0000-0000-000024400000}"/>
    <cellStyle name="per.style 5 3" xfId="16420" xr:uid="{00000000-0005-0000-0000-000025400000}"/>
    <cellStyle name="per.style 5 4" xfId="16421" xr:uid="{00000000-0005-0000-0000-000026400000}"/>
    <cellStyle name="per.style 5 5" xfId="16422" xr:uid="{00000000-0005-0000-0000-000027400000}"/>
    <cellStyle name="per.style 5 6" xfId="16423" xr:uid="{00000000-0005-0000-0000-000028400000}"/>
    <cellStyle name="Percent" xfId="2" builtinId="5"/>
    <cellStyle name="Percent - bold" xfId="16424" xr:uid="{00000000-0005-0000-0000-00002A400000}"/>
    <cellStyle name="Percent 2" xfId="16425" xr:uid="{00000000-0005-0000-0000-00002B400000}"/>
    <cellStyle name="Percent 2 10" xfId="16426" xr:uid="{00000000-0005-0000-0000-00002C400000}"/>
    <cellStyle name="Percent 2 11" xfId="16427" xr:uid="{00000000-0005-0000-0000-00002D400000}"/>
    <cellStyle name="Percent 2 12" xfId="16428" xr:uid="{00000000-0005-0000-0000-00002E400000}"/>
    <cellStyle name="Percent 2 13" xfId="16429" xr:uid="{00000000-0005-0000-0000-00002F400000}"/>
    <cellStyle name="Percent 2 14" xfId="16430" xr:uid="{00000000-0005-0000-0000-000030400000}"/>
    <cellStyle name="Percent 2 15" xfId="16431" xr:uid="{00000000-0005-0000-0000-000031400000}"/>
    <cellStyle name="Percent 2 16" xfId="16432" xr:uid="{00000000-0005-0000-0000-000032400000}"/>
    <cellStyle name="Percent 2 17" xfId="16433" xr:uid="{00000000-0005-0000-0000-000033400000}"/>
    <cellStyle name="Percent 2 18" xfId="16434" xr:uid="{00000000-0005-0000-0000-000034400000}"/>
    <cellStyle name="Percent 2 19" xfId="16435" xr:uid="{00000000-0005-0000-0000-000035400000}"/>
    <cellStyle name="Percent 2 2" xfId="16436" xr:uid="{00000000-0005-0000-0000-000036400000}"/>
    <cellStyle name="Percent 2 20" xfId="16437" xr:uid="{00000000-0005-0000-0000-000037400000}"/>
    <cellStyle name="Percent 2 21" xfId="16438" xr:uid="{00000000-0005-0000-0000-000038400000}"/>
    <cellStyle name="Percent 2 3" xfId="16439" xr:uid="{00000000-0005-0000-0000-000039400000}"/>
    <cellStyle name="Percent 2 4" xfId="16440" xr:uid="{00000000-0005-0000-0000-00003A400000}"/>
    <cellStyle name="Percent 2 5" xfId="16441" xr:uid="{00000000-0005-0000-0000-00003B400000}"/>
    <cellStyle name="Percent 2 6" xfId="16442" xr:uid="{00000000-0005-0000-0000-00003C400000}"/>
    <cellStyle name="Percent 2 7" xfId="16443" xr:uid="{00000000-0005-0000-0000-00003D400000}"/>
    <cellStyle name="Percent 2 8" xfId="16444" xr:uid="{00000000-0005-0000-0000-00003E400000}"/>
    <cellStyle name="Percent 2 9" xfId="16445" xr:uid="{00000000-0005-0000-0000-00003F400000}"/>
    <cellStyle name="Percent 3" xfId="16446" xr:uid="{00000000-0005-0000-0000-000040400000}"/>
    <cellStyle name="Percent 4" xfId="16447" xr:uid="{00000000-0005-0000-0000-000041400000}"/>
    <cellStyle name="Percent 5" xfId="16448" xr:uid="{00000000-0005-0000-0000-000042400000}"/>
    <cellStyle name="Percent 6" xfId="16449" xr:uid="{00000000-0005-0000-0000-000043400000}"/>
    <cellStyle name="Percent 7" xfId="16450" xr:uid="{00000000-0005-0000-0000-000044400000}"/>
    <cellStyle name="Percent 8" xfId="16451" xr:uid="{00000000-0005-0000-0000-000045400000}"/>
    <cellStyle name="Percent 9" xfId="16452" xr:uid="{00000000-0005-0000-0000-000046400000}"/>
    <cellStyle name="Prozent 2" xfId="16453" xr:uid="{00000000-0005-0000-0000-000047400000}"/>
    <cellStyle name="Prozent 2 2" xfId="16454" xr:uid="{00000000-0005-0000-0000-000048400000}"/>
    <cellStyle name="Prozent 2 3" xfId="16455" xr:uid="{00000000-0005-0000-0000-000049400000}"/>
    <cellStyle name="Run.Me" xfId="16456" xr:uid="{00000000-0005-0000-0000-00004A400000}"/>
    <cellStyle name="Run.Me 2" xfId="16457" xr:uid="{00000000-0005-0000-0000-00004B400000}"/>
    <cellStyle name="Run.Me 2 2" xfId="16458" xr:uid="{00000000-0005-0000-0000-00004C400000}"/>
    <cellStyle name="Run.Me 3" xfId="16459" xr:uid="{00000000-0005-0000-0000-00004D400000}"/>
    <cellStyle name="Run.Me 4" xfId="16460" xr:uid="{00000000-0005-0000-0000-00004E400000}"/>
    <cellStyle name="Run.Me 5" xfId="16461" xr:uid="{00000000-0005-0000-0000-00004F400000}"/>
    <cellStyle name="Run.Me 6" xfId="16462" xr:uid="{00000000-0005-0000-0000-000050400000}"/>
    <cellStyle name="Run.Me 7" xfId="16463" xr:uid="{00000000-0005-0000-0000-000051400000}"/>
    <cellStyle name="Run.Me 8" xfId="16464" xr:uid="{00000000-0005-0000-0000-000052400000}"/>
    <cellStyle name="Run.Me 9" xfId="16465" xr:uid="{00000000-0005-0000-0000-000053400000}"/>
    <cellStyle name="SAPBEXaggData" xfId="16466" xr:uid="{00000000-0005-0000-0000-000054400000}"/>
    <cellStyle name="SAPBEXstdData" xfId="16467" xr:uid="{00000000-0005-0000-0000-000055400000}"/>
    <cellStyle name="Schlecht" xfId="16468" xr:uid="{00000000-0005-0000-0000-000056400000}"/>
    <cellStyle name="Schlecht 2" xfId="16469" xr:uid="{00000000-0005-0000-0000-000057400000}"/>
    <cellStyle name="Schlecht 3" xfId="16470" xr:uid="{00000000-0005-0000-0000-000058400000}"/>
    <cellStyle name="Schlecht 4" xfId="16471" xr:uid="{00000000-0005-0000-0000-000059400000}"/>
    <cellStyle name="Schlecht 5" xfId="16472" xr:uid="{00000000-0005-0000-0000-00005A400000}"/>
    <cellStyle name="Schlecht 6" xfId="16473" xr:uid="{00000000-0005-0000-0000-00005B400000}"/>
    <cellStyle name="Schlecht 7" xfId="16474" xr:uid="{00000000-0005-0000-0000-00005C400000}"/>
    <cellStyle name="Sec.Major" xfId="16475" xr:uid="{00000000-0005-0000-0000-00005D400000}"/>
    <cellStyle name="Sec.Major 2" xfId="16476" xr:uid="{00000000-0005-0000-0000-00005E400000}"/>
    <cellStyle name="Sec.Major 2 2" xfId="16477" xr:uid="{00000000-0005-0000-0000-00005F400000}"/>
    <cellStyle name="Sec.Major 3" xfId="16478" xr:uid="{00000000-0005-0000-0000-000060400000}"/>
    <cellStyle name="Sec.Major 4" xfId="16479" xr:uid="{00000000-0005-0000-0000-000061400000}"/>
    <cellStyle name="Sec.Major 5" xfId="16480" xr:uid="{00000000-0005-0000-0000-000062400000}"/>
    <cellStyle name="Sec.Major 6" xfId="16481" xr:uid="{00000000-0005-0000-0000-000063400000}"/>
    <cellStyle name="Sec.Major 7" xfId="16482" xr:uid="{00000000-0005-0000-0000-000064400000}"/>
    <cellStyle name="Sec.Major 8" xfId="16483" xr:uid="{00000000-0005-0000-0000-000065400000}"/>
    <cellStyle name="Sec.Major 9" xfId="16484" xr:uid="{00000000-0005-0000-0000-000066400000}"/>
    <cellStyle name="Sec.Minor" xfId="16485" xr:uid="{00000000-0005-0000-0000-000067400000}"/>
    <cellStyle name="Sec.Minor 2" xfId="16486" xr:uid="{00000000-0005-0000-0000-000068400000}"/>
    <cellStyle name="Sec.Minor 2 2" xfId="16487" xr:uid="{00000000-0005-0000-0000-000069400000}"/>
    <cellStyle name="Sec.Minor 3" xfId="16488" xr:uid="{00000000-0005-0000-0000-00006A400000}"/>
    <cellStyle name="Sec.Minor 4" xfId="16489" xr:uid="{00000000-0005-0000-0000-00006B400000}"/>
    <cellStyle name="Sec.Minor 5" xfId="16490" xr:uid="{00000000-0005-0000-0000-00006C400000}"/>
    <cellStyle name="Sec.Minor 6" xfId="16491" xr:uid="{00000000-0005-0000-0000-00006D400000}"/>
    <cellStyle name="Sec.Minor 7" xfId="16492" xr:uid="{00000000-0005-0000-0000-00006E400000}"/>
    <cellStyle name="Sec.Minor 8" xfId="16493" xr:uid="{00000000-0005-0000-0000-00006F400000}"/>
    <cellStyle name="Sec.Minor 9" xfId="16494" xr:uid="{00000000-0005-0000-0000-000070400000}"/>
    <cellStyle name="separador" xfId="16495" xr:uid="{00000000-0005-0000-0000-000071400000}"/>
    <cellStyle name="separador 2" xfId="16496" xr:uid="{00000000-0005-0000-0000-000072400000}"/>
    <cellStyle name="separador 2 10" xfId="16497" xr:uid="{00000000-0005-0000-0000-000073400000}"/>
    <cellStyle name="separador 2 11" xfId="16498" xr:uid="{00000000-0005-0000-0000-000074400000}"/>
    <cellStyle name="separador 2 12" xfId="16499" xr:uid="{00000000-0005-0000-0000-000075400000}"/>
    <cellStyle name="separador 2 13" xfId="16500" xr:uid="{00000000-0005-0000-0000-000076400000}"/>
    <cellStyle name="separador 2 14" xfId="16501" xr:uid="{00000000-0005-0000-0000-000077400000}"/>
    <cellStyle name="separador 2 15" xfId="16502" xr:uid="{00000000-0005-0000-0000-000078400000}"/>
    <cellStyle name="separador 2 16" xfId="16503" xr:uid="{00000000-0005-0000-0000-000079400000}"/>
    <cellStyle name="separador 2 17" xfId="16504" xr:uid="{00000000-0005-0000-0000-00007A400000}"/>
    <cellStyle name="separador 2 18" xfId="16505" xr:uid="{00000000-0005-0000-0000-00007B400000}"/>
    <cellStyle name="separador 2 19" xfId="16506" xr:uid="{00000000-0005-0000-0000-00007C400000}"/>
    <cellStyle name="separador 2 2" xfId="16507" xr:uid="{00000000-0005-0000-0000-00007D400000}"/>
    <cellStyle name="separador 2 20" xfId="16508" xr:uid="{00000000-0005-0000-0000-00007E400000}"/>
    <cellStyle name="separador 2 21" xfId="16509" xr:uid="{00000000-0005-0000-0000-00007F400000}"/>
    <cellStyle name="separador 2 22" xfId="16510" xr:uid="{00000000-0005-0000-0000-000080400000}"/>
    <cellStyle name="separador 2 23" xfId="16511" xr:uid="{00000000-0005-0000-0000-000081400000}"/>
    <cellStyle name="separador 2 24" xfId="16512" xr:uid="{00000000-0005-0000-0000-000082400000}"/>
    <cellStyle name="separador 2 25" xfId="16513" xr:uid="{00000000-0005-0000-0000-000083400000}"/>
    <cellStyle name="separador 2 26" xfId="16514" xr:uid="{00000000-0005-0000-0000-000084400000}"/>
    <cellStyle name="separador 2 27" xfId="16515" xr:uid="{00000000-0005-0000-0000-000085400000}"/>
    <cellStyle name="separador 2 28" xfId="16516" xr:uid="{00000000-0005-0000-0000-000086400000}"/>
    <cellStyle name="separador 2 29" xfId="16517" xr:uid="{00000000-0005-0000-0000-000087400000}"/>
    <cellStyle name="separador 2 3" xfId="16518" xr:uid="{00000000-0005-0000-0000-000088400000}"/>
    <cellStyle name="separador 2 30" xfId="16519" xr:uid="{00000000-0005-0000-0000-000089400000}"/>
    <cellStyle name="separador 2 4" xfId="16520" xr:uid="{00000000-0005-0000-0000-00008A400000}"/>
    <cellStyle name="separador 2 5" xfId="16521" xr:uid="{00000000-0005-0000-0000-00008B400000}"/>
    <cellStyle name="separador 2 6" xfId="16522" xr:uid="{00000000-0005-0000-0000-00008C400000}"/>
    <cellStyle name="separador 2 7" xfId="16523" xr:uid="{00000000-0005-0000-0000-00008D400000}"/>
    <cellStyle name="separador 2 8" xfId="16524" xr:uid="{00000000-0005-0000-0000-00008E400000}"/>
    <cellStyle name="separador 2 9" xfId="16525" xr:uid="{00000000-0005-0000-0000-00008F400000}"/>
    <cellStyle name="separador 3" xfId="16526" xr:uid="{00000000-0005-0000-0000-000090400000}"/>
    <cellStyle name="separador 3 10" xfId="16527" xr:uid="{00000000-0005-0000-0000-000091400000}"/>
    <cellStyle name="separador 3 11" xfId="16528" xr:uid="{00000000-0005-0000-0000-000092400000}"/>
    <cellStyle name="separador 3 12" xfId="16529" xr:uid="{00000000-0005-0000-0000-000093400000}"/>
    <cellStyle name="separador 3 13" xfId="16530" xr:uid="{00000000-0005-0000-0000-000094400000}"/>
    <cellStyle name="separador 3 14" xfId="16531" xr:uid="{00000000-0005-0000-0000-000095400000}"/>
    <cellStyle name="separador 3 15" xfId="16532" xr:uid="{00000000-0005-0000-0000-000096400000}"/>
    <cellStyle name="separador 3 16" xfId="16533" xr:uid="{00000000-0005-0000-0000-000097400000}"/>
    <cellStyle name="separador 3 17" xfId="16534" xr:uid="{00000000-0005-0000-0000-000098400000}"/>
    <cellStyle name="separador 3 18" xfId="16535" xr:uid="{00000000-0005-0000-0000-000099400000}"/>
    <cellStyle name="separador 3 19" xfId="16536" xr:uid="{00000000-0005-0000-0000-00009A400000}"/>
    <cellStyle name="separador 3 2" xfId="16537" xr:uid="{00000000-0005-0000-0000-00009B400000}"/>
    <cellStyle name="separador 3 20" xfId="16538" xr:uid="{00000000-0005-0000-0000-00009C400000}"/>
    <cellStyle name="separador 3 21" xfId="16539" xr:uid="{00000000-0005-0000-0000-00009D400000}"/>
    <cellStyle name="separador 3 22" xfId="16540" xr:uid="{00000000-0005-0000-0000-00009E400000}"/>
    <cellStyle name="separador 3 23" xfId="16541" xr:uid="{00000000-0005-0000-0000-00009F400000}"/>
    <cellStyle name="separador 3 24" xfId="16542" xr:uid="{00000000-0005-0000-0000-0000A0400000}"/>
    <cellStyle name="separador 3 25" xfId="16543" xr:uid="{00000000-0005-0000-0000-0000A1400000}"/>
    <cellStyle name="separador 3 26" xfId="16544" xr:uid="{00000000-0005-0000-0000-0000A2400000}"/>
    <cellStyle name="separador 3 27" xfId="16545" xr:uid="{00000000-0005-0000-0000-0000A3400000}"/>
    <cellStyle name="separador 3 28" xfId="16546" xr:uid="{00000000-0005-0000-0000-0000A4400000}"/>
    <cellStyle name="separador 3 29" xfId="16547" xr:uid="{00000000-0005-0000-0000-0000A5400000}"/>
    <cellStyle name="separador 3 3" xfId="16548" xr:uid="{00000000-0005-0000-0000-0000A6400000}"/>
    <cellStyle name="separador 3 30" xfId="16549" xr:uid="{00000000-0005-0000-0000-0000A7400000}"/>
    <cellStyle name="separador 3 4" xfId="16550" xr:uid="{00000000-0005-0000-0000-0000A8400000}"/>
    <cellStyle name="separador 3 5" xfId="16551" xr:uid="{00000000-0005-0000-0000-0000A9400000}"/>
    <cellStyle name="separador 3 6" xfId="16552" xr:uid="{00000000-0005-0000-0000-0000AA400000}"/>
    <cellStyle name="separador 3 7" xfId="16553" xr:uid="{00000000-0005-0000-0000-0000AB400000}"/>
    <cellStyle name="separador 3 8" xfId="16554" xr:uid="{00000000-0005-0000-0000-0000AC400000}"/>
    <cellStyle name="separador 3 9" xfId="16555" xr:uid="{00000000-0005-0000-0000-0000AD400000}"/>
    <cellStyle name="separador 4" xfId="16556" xr:uid="{00000000-0005-0000-0000-0000AE400000}"/>
    <cellStyle name="separador 4 10" xfId="16557" xr:uid="{00000000-0005-0000-0000-0000AF400000}"/>
    <cellStyle name="separador 4 11" xfId="16558" xr:uid="{00000000-0005-0000-0000-0000B0400000}"/>
    <cellStyle name="separador 4 12" xfId="16559" xr:uid="{00000000-0005-0000-0000-0000B1400000}"/>
    <cellStyle name="separador 4 13" xfId="16560" xr:uid="{00000000-0005-0000-0000-0000B2400000}"/>
    <cellStyle name="separador 4 14" xfId="16561" xr:uid="{00000000-0005-0000-0000-0000B3400000}"/>
    <cellStyle name="separador 4 15" xfId="16562" xr:uid="{00000000-0005-0000-0000-0000B4400000}"/>
    <cellStyle name="separador 4 16" xfId="16563" xr:uid="{00000000-0005-0000-0000-0000B5400000}"/>
    <cellStyle name="separador 4 17" xfId="16564" xr:uid="{00000000-0005-0000-0000-0000B6400000}"/>
    <cellStyle name="separador 4 18" xfId="16565" xr:uid="{00000000-0005-0000-0000-0000B7400000}"/>
    <cellStyle name="separador 4 19" xfId="16566" xr:uid="{00000000-0005-0000-0000-0000B8400000}"/>
    <cellStyle name="separador 4 2" xfId="16567" xr:uid="{00000000-0005-0000-0000-0000B9400000}"/>
    <cellStyle name="separador 4 20" xfId="16568" xr:uid="{00000000-0005-0000-0000-0000BA400000}"/>
    <cellStyle name="separador 4 21" xfId="16569" xr:uid="{00000000-0005-0000-0000-0000BB400000}"/>
    <cellStyle name="separador 4 22" xfId="16570" xr:uid="{00000000-0005-0000-0000-0000BC400000}"/>
    <cellStyle name="separador 4 23" xfId="16571" xr:uid="{00000000-0005-0000-0000-0000BD400000}"/>
    <cellStyle name="separador 4 24" xfId="16572" xr:uid="{00000000-0005-0000-0000-0000BE400000}"/>
    <cellStyle name="separador 4 25" xfId="16573" xr:uid="{00000000-0005-0000-0000-0000BF400000}"/>
    <cellStyle name="separador 4 26" xfId="16574" xr:uid="{00000000-0005-0000-0000-0000C0400000}"/>
    <cellStyle name="separador 4 27" xfId="16575" xr:uid="{00000000-0005-0000-0000-0000C1400000}"/>
    <cellStyle name="separador 4 28" xfId="16576" xr:uid="{00000000-0005-0000-0000-0000C2400000}"/>
    <cellStyle name="separador 4 29" xfId="16577" xr:uid="{00000000-0005-0000-0000-0000C3400000}"/>
    <cellStyle name="separador 4 3" xfId="16578" xr:uid="{00000000-0005-0000-0000-0000C4400000}"/>
    <cellStyle name="separador 4 30" xfId="16579" xr:uid="{00000000-0005-0000-0000-0000C5400000}"/>
    <cellStyle name="separador 4 4" xfId="16580" xr:uid="{00000000-0005-0000-0000-0000C6400000}"/>
    <cellStyle name="separador 4 5" xfId="16581" xr:uid="{00000000-0005-0000-0000-0000C7400000}"/>
    <cellStyle name="separador 4 6" xfId="16582" xr:uid="{00000000-0005-0000-0000-0000C8400000}"/>
    <cellStyle name="separador 4 7" xfId="16583" xr:uid="{00000000-0005-0000-0000-0000C9400000}"/>
    <cellStyle name="separador 4 8" xfId="16584" xr:uid="{00000000-0005-0000-0000-0000CA400000}"/>
    <cellStyle name="separador 4 9" xfId="16585" xr:uid="{00000000-0005-0000-0000-0000CB400000}"/>
    <cellStyle name="separador 5" xfId="16586" xr:uid="{00000000-0005-0000-0000-0000CC400000}"/>
    <cellStyle name="separador 5 2" xfId="16587" xr:uid="{00000000-0005-0000-0000-0000CD400000}"/>
    <cellStyle name="separador 5 3" xfId="16588" xr:uid="{00000000-0005-0000-0000-0000CE400000}"/>
    <cellStyle name="separador 5 4" xfId="16589" xr:uid="{00000000-0005-0000-0000-0000CF400000}"/>
    <cellStyle name="separador 5 5" xfId="16590" xr:uid="{00000000-0005-0000-0000-0000D0400000}"/>
    <cellStyle name="separador 5 6" xfId="16591" xr:uid="{00000000-0005-0000-0000-0000D1400000}"/>
    <cellStyle name="Separador de milhares [0]_11201005" xfId="16592" xr:uid="{00000000-0005-0000-0000-0000D2400000}"/>
    <cellStyle name="Separador de milhares_11201005" xfId="16593" xr:uid="{00000000-0005-0000-0000-0000D3400000}"/>
    <cellStyle name="Sledovaný hypertextový odkaz" xfId="16594" xr:uid="{00000000-0005-0000-0000-0000D4400000}"/>
    <cellStyle name="Sledovaný hypertextový odkaz 10" xfId="16595" xr:uid="{00000000-0005-0000-0000-0000D5400000}"/>
    <cellStyle name="Sledovaný hypertextový odkaz 11" xfId="16596" xr:uid="{00000000-0005-0000-0000-0000D6400000}"/>
    <cellStyle name="Sledovaný hypertextový odkaz 12" xfId="16597" xr:uid="{00000000-0005-0000-0000-0000D7400000}"/>
    <cellStyle name="Sledovaný hypertextový odkaz 13" xfId="16598" xr:uid="{00000000-0005-0000-0000-0000D8400000}"/>
    <cellStyle name="Sledovaný hypertextový odkaz 2" xfId="16599" xr:uid="{00000000-0005-0000-0000-0000D9400000}"/>
    <cellStyle name="Sledovaný hypertextový odkaz 2 10" xfId="16600" xr:uid="{00000000-0005-0000-0000-0000DA400000}"/>
    <cellStyle name="Sledovaný hypertextový odkaz 2 11" xfId="16601" xr:uid="{00000000-0005-0000-0000-0000DB400000}"/>
    <cellStyle name="Sledovaný hypertextový odkaz 2 12" xfId="16602" xr:uid="{00000000-0005-0000-0000-0000DC400000}"/>
    <cellStyle name="Sledovaný hypertextový odkaz 2 13" xfId="16603" xr:uid="{00000000-0005-0000-0000-0000DD400000}"/>
    <cellStyle name="Sledovaný hypertextový odkaz 2 14" xfId="16604" xr:uid="{00000000-0005-0000-0000-0000DE400000}"/>
    <cellStyle name="Sledovaný hypertextový odkaz 2 15" xfId="16605" xr:uid="{00000000-0005-0000-0000-0000DF400000}"/>
    <cellStyle name="Sledovaný hypertextový odkaz 2 16" xfId="16606" xr:uid="{00000000-0005-0000-0000-0000E0400000}"/>
    <cellStyle name="Sledovaný hypertextový odkaz 2 17" xfId="16607" xr:uid="{00000000-0005-0000-0000-0000E1400000}"/>
    <cellStyle name="Sledovaný hypertextový odkaz 2 18" xfId="16608" xr:uid="{00000000-0005-0000-0000-0000E2400000}"/>
    <cellStyle name="Sledovaný hypertextový odkaz 2 19" xfId="16609" xr:uid="{00000000-0005-0000-0000-0000E3400000}"/>
    <cellStyle name="Sledovaný hypertextový odkaz 2 2" xfId="16610" xr:uid="{00000000-0005-0000-0000-0000E4400000}"/>
    <cellStyle name="Sledovaný hypertextový odkaz 2 2 2" xfId="16611" xr:uid="{00000000-0005-0000-0000-0000E5400000}"/>
    <cellStyle name="Sledovaný hypertextový odkaz 2 20" xfId="16612" xr:uid="{00000000-0005-0000-0000-0000E6400000}"/>
    <cellStyle name="Sledovaný hypertextový odkaz 2 21" xfId="16613" xr:uid="{00000000-0005-0000-0000-0000E7400000}"/>
    <cellStyle name="Sledovaný hypertextový odkaz 2 22" xfId="16614" xr:uid="{00000000-0005-0000-0000-0000E8400000}"/>
    <cellStyle name="Sledovaný hypertextový odkaz 2 23" xfId="16615" xr:uid="{00000000-0005-0000-0000-0000E9400000}"/>
    <cellStyle name="Sledovaný hypertextový odkaz 2 24" xfId="16616" xr:uid="{00000000-0005-0000-0000-0000EA400000}"/>
    <cellStyle name="Sledovaný hypertextový odkaz 2 25" xfId="16617" xr:uid="{00000000-0005-0000-0000-0000EB400000}"/>
    <cellStyle name="Sledovaný hypertextový odkaz 2 26" xfId="16618" xr:uid="{00000000-0005-0000-0000-0000EC400000}"/>
    <cellStyle name="Sledovaný hypertextový odkaz 2 27" xfId="16619" xr:uid="{00000000-0005-0000-0000-0000ED400000}"/>
    <cellStyle name="Sledovaný hypertextový odkaz 2 28" xfId="16620" xr:uid="{00000000-0005-0000-0000-0000EE400000}"/>
    <cellStyle name="Sledovaný hypertextový odkaz 2 29" xfId="16621" xr:uid="{00000000-0005-0000-0000-0000EF400000}"/>
    <cellStyle name="Sledovaný hypertextový odkaz 2 3" xfId="16622" xr:uid="{00000000-0005-0000-0000-0000F0400000}"/>
    <cellStyle name="Sledovaný hypertextový odkaz 2 30" xfId="16623" xr:uid="{00000000-0005-0000-0000-0000F1400000}"/>
    <cellStyle name="Sledovaný hypertextový odkaz 2 4" xfId="16624" xr:uid="{00000000-0005-0000-0000-0000F2400000}"/>
    <cellStyle name="Sledovaný hypertextový odkaz 2 5" xfId="16625" xr:uid="{00000000-0005-0000-0000-0000F3400000}"/>
    <cellStyle name="Sledovaný hypertextový odkaz 2 6" xfId="16626" xr:uid="{00000000-0005-0000-0000-0000F4400000}"/>
    <cellStyle name="Sledovaný hypertextový odkaz 2 7" xfId="16627" xr:uid="{00000000-0005-0000-0000-0000F5400000}"/>
    <cellStyle name="Sledovaný hypertextový odkaz 2 8" xfId="16628" xr:uid="{00000000-0005-0000-0000-0000F6400000}"/>
    <cellStyle name="Sledovaný hypertextový odkaz 2 9" xfId="16629" xr:uid="{00000000-0005-0000-0000-0000F7400000}"/>
    <cellStyle name="Sledovaný hypertextový odkaz 3" xfId="16630" xr:uid="{00000000-0005-0000-0000-0000F8400000}"/>
    <cellStyle name="Sledovaný hypertextový odkaz 3 10" xfId="16631" xr:uid="{00000000-0005-0000-0000-0000F9400000}"/>
    <cellStyle name="Sledovaný hypertextový odkaz 3 11" xfId="16632" xr:uid="{00000000-0005-0000-0000-0000FA400000}"/>
    <cellStyle name="Sledovaný hypertextový odkaz 3 12" xfId="16633" xr:uid="{00000000-0005-0000-0000-0000FB400000}"/>
    <cellStyle name="Sledovaný hypertextový odkaz 3 13" xfId="16634" xr:uid="{00000000-0005-0000-0000-0000FC400000}"/>
    <cellStyle name="Sledovaný hypertextový odkaz 3 14" xfId="16635" xr:uid="{00000000-0005-0000-0000-0000FD400000}"/>
    <cellStyle name="Sledovaný hypertextový odkaz 3 15" xfId="16636" xr:uid="{00000000-0005-0000-0000-0000FE400000}"/>
    <cellStyle name="Sledovaný hypertextový odkaz 3 16" xfId="16637" xr:uid="{00000000-0005-0000-0000-0000FF400000}"/>
    <cellStyle name="Sledovaný hypertextový odkaz 3 17" xfId="16638" xr:uid="{00000000-0005-0000-0000-000000410000}"/>
    <cellStyle name="Sledovaný hypertextový odkaz 3 18" xfId="16639" xr:uid="{00000000-0005-0000-0000-000001410000}"/>
    <cellStyle name="Sledovaný hypertextový odkaz 3 19" xfId="16640" xr:uid="{00000000-0005-0000-0000-000002410000}"/>
    <cellStyle name="Sledovaný hypertextový odkaz 3 2" xfId="16641" xr:uid="{00000000-0005-0000-0000-000003410000}"/>
    <cellStyle name="Sledovaný hypertextový odkaz 3 2 2" xfId="16642" xr:uid="{00000000-0005-0000-0000-000004410000}"/>
    <cellStyle name="Sledovaný hypertextový odkaz 3 20" xfId="16643" xr:uid="{00000000-0005-0000-0000-000005410000}"/>
    <cellStyle name="Sledovaný hypertextový odkaz 3 21" xfId="16644" xr:uid="{00000000-0005-0000-0000-000006410000}"/>
    <cellStyle name="Sledovaný hypertextový odkaz 3 22" xfId="16645" xr:uid="{00000000-0005-0000-0000-000007410000}"/>
    <cellStyle name="Sledovaný hypertextový odkaz 3 23" xfId="16646" xr:uid="{00000000-0005-0000-0000-000008410000}"/>
    <cellStyle name="Sledovaný hypertextový odkaz 3 24" xfId="16647" xr:uid="{00000000-0005-0000-0000-000009410000}"/>
    <cellStyle name="Sledovaný hypertextový odkaz 3 25" xfId="16648" xr:uid="{00000000-0005-0000-0000-00000A410000}"/>
    <cellStyle name="Sledovaný hypertextový odkaz 3 26" xfId="16649" xr:uid="{00000000-0005-0000-0000-00000B410000}"/>
    <cellStyle name="Sledovaný hypertextový odkaz 3 27" xfId="16650" xr:uid="{00000000-0005-0000-0000-00000C410000}"/>
    <cellStyle name="Sledovaný hypertextový odkaz 3 28" xfId="16651" xr:uid="{00000000-0005-0000-0000-00000D410000}"/>
    <cellStyle name="Sledovaný hypertextový odkaz 3 29" xfId="16652" xr:uid="{00000000-0005-0000-0000-00000E410000}"/>
    <cellStyle name="Sledovaný hypertextový odkaz 3 3" xfId="16653" xr:uid="{00000000-0005-0000-0000-00000F410000}"/>
    <cellStyle name="Sledovaný hypertextový odkaz 3 30" xfId="16654" xr:uid="{00000000-0005-0000-0000-000010410000}"/>
    <cellStyle name="Sledovaný hypertextový odkaz 3 4" xfId="16655" xr:uid="{00000000-0005-0000-0000-000011410000}"/>
    <cellStyle name="Sledovaný hypertextový odkaz 3 5" xfId="16656" xr:uid="{00000000-0005-0000-0000-000012410000}"/>
    <cellStyle name="Sledovaný hypertextový odkaz 3 6" xfId="16657" xr:uid="{00000000-0005-0000-0000-000013410000}"/>
    <cellStyle name="Sledovaný hypertextový odkaz 3 7" xfId="16658" xr:uid="{00000000-0005-0000-0000-000014410000}"/>
    <cellStyle name="Sledovaný hypertextový odkaz 3 8" xfId="16659" xr:uid="{00000000-0005-0000-0000-000015410000}"/>
    <cellStyle name="Sledovaný hypertextový odkaz 3 9" xfId="16660" xr:uid="{00000000-0005-0000-0000-000016410000}"/>
    <cellStyle name="Sledovaný hypertextový odkaz 4" xfId="16661" xr:uid="{00000000-0005-0000-0000-000017410000}"/>
    <cellStyle name="Sledovaný hypertextový odkaz 4 10" xfId="16662" xr:uid="{00000000-0005-0000-0000-000018410000}"/>
    <cellStyle name="Sledovaný hypertextový odkaz 4 11" xfId="16663" xr:uid="{00000000-0005-0000-0000-000019410000}"/>
    <cellStyle name="Sledovaný hypertextový odkaz 4 12" xfId="16664" xr:uid="{00000000-0005-0000-0000-00001A410000}"/>
    <cellStyle name="Sledovaný hypertextový odkaz 4 13" xfId="16665" xr:uid="{00000000-0005-0000-0000-00001B410000}"/>
    <cellStyle name="Sledovaný hypertextový odkaz 4 14" xfId="16666" xr:uid="{00000000-0005-0000-0000-00001C410000}"/>
    <cellStyle name="Sledovaný hypertextový odkaz 4 15" xfId="16667" xr:uid="{00000000-0005-0000-0000-00001D410000}"/>
    <cellStyle name="Sledovaný hypertextový odkaz 4 16" xfId="16668" xr:uid="{00000000-0005-0000-0000-00001E410000}"/>
    <cellStyle name="Sledovaný hypertextový odkaz 4 17" xfId="16669" xr:uid="{00000000-0005-0000-0000-00001F410000}"/>
    <cellStyle name="Sledovaný hypertextový odkaz 4 18" xfId="16670" xr:uid="{00000000-0005-0000-0000-000020410000}"/>
    <cellStyle name="Sledovaný hypertextový odkaz 4 19" xfId="16671" xr:uid="{00000000-0005-0000-0000-000021410000}"/>
    <cellStyle name="Sledovaný hypertextový odkaz 4 2" xfId="16672" xr:uid="{00000000-0005-0000-0000-000022410000}"/>
    <cellStyle name="Sledovaný hypertextový odkaz 4 2 2" xfId="16673" xr:uid="{00000000-0005-0000-0000-000023410000}"/>
    <cellStyle name="Sledovaný hypertextový odkaz 4 20" xfId="16674" xr:uid="{00000000-0005-0000-0000-000024410000}"/>
    <cellStyle name="Sledovaný hypertextový odkaz 4 21" xfId="16675" xr:uid="{00000000-0005-0000-0000-000025410000}"/>
    <cellStyle name="Sledovaný hypertextový odkaz 4 22" xfId="16676" xr:uid="{00000000-0005-0000-0000-000026410000}"/>
    <cellStyle name="Sledovaný hypertextový odkaz 4 23" xfId="16677" xr:uid="{00000000-0005-0000-0000-000027410000}"/>
    <cellStyle name="Sledovaný hypertextový odkaz 4 24" xfId="16678" xr:uid="{00000000-0005-0000-0000-000028410000}"/>
    <cellStyle name="Sledovaný hypertextový odkaz 4 25" xfId="16679" xr:uid="{00000000-0005-0000-0000-000029410000}"/>
    <cellStyle name="Sledovaný hypertextový odkaz 4 26" xfId="16680" xr:uid="{00000000-0005-0000-0000-00002A410000}"/>
    <cellStyle name="Sledovaný hypertextový odkaz 4 27" xfId="16681" xr:uid="{00000000-0005-0000-0000-00002B410000}"/>
    <cellStyle name="Sledovaný hypertextový odkaz 4 28" xfId="16682" xr:uid="{00000000-0005-0000-0000-00002C410000}"/>
    <cellStyle name="Sledovaný hypertextový odkaz 4 29" xfId="16683" xr:uid="{00000000-0005-0000-0000-00002D410000}"/>
    <cellStyle name="Sledovaný hypertextový odkaz 4 3" xfId="16684" xr:uid="{00000000-0005-0000-0000-00002E410000}"/>
    <cellStyle name="Sledovaný hypertextový odkaz 4 30" xfId="16685" xr:uid="{00000000-0005-0000-0000-00002F410000}"/>
    <cellStyle name="Sledovaný hypertextový odkaz 4 4" xfId="16686" xr:uid="{00000000-0005-0000-0000-000030410000}"/>
    <cellStyle name="Sledovaný hypertextový odkaz 4 5" xfId="16687" xr:uid="{00000000-0005-0000-0000-000031410000}"/>
    <cellStyle name="Sledovaný hypertextový odkaz 4 6" xfId="16688" xr:uid="{00000000-0005-0000-0000-000032410000}"/>
    <cellStyle name="Sledovaný hypertextový odkaz 4 7" xfId="16689" xr:uid="{00000000-0005-0000-0000-000033410000}"/>
    <cellStyle name="Sledovaný hypertextový odkaz 4 8" xfId="16690" xr:uid="{00000000-0005-0000-0000-000034410000}"/>
    <cellStyle name="Sledovaný hypertextový odkaz 4 9" xfId="16691" xr:uid="{00000000-0005-0000-0000-000035410000}"/>
    <cellStyle name="Sledovaný hypertextový odkaz 5" xfId="16692" xr:uid="{00000000-0005-0000-0000-000036410000}"/>
    <cellStyle name="Sledovaný hypertextový odkaz 5 2" xfId="16693" xr:uid="{00000000-0005-0000-0000-000037410000}"/>
    <cellStyle name="Sledovaný hypertextový odkaz 5 3" xfId="16694" xr:uid="{00000000-0005-0000-0000-000038410000}"/>
    <cellStyle name="Sledovaný hypertextový odkaz 5 4" xfId="16695" xr:uid="{00000000-0005-0000-0000-000039410000}"/>
    <cellStyle name="Sledovaný hypertextový odkaz 5 5" xfId="16696" xr:uid="{00000000-0005-0000-0000-00003A410000}"/>
    <cellStyle name="Sledovaný hypertextový odkaz 5 6" xfId="16697" xr:uid="{00000000-0005-0000-0000-00003B410000}"/>
    <cellStyle name="Sledovaný hypertextový odkaz 6" xfId="16698" xr:uid="{00000000-0005-0000-0000-00003C410000}"/>
    <cellStyle name="Sledovaný hypertextový odkaz 6 2" xfId="16699" xr:uid="{00000000-0005-0000-0000-00003D410000}"/>
    <cellStyle name="Sledovaný hypertextový odkaz 7" xfId="16700" xr:uid="{00000000-0005-0000-0000-00003E410000}"/>
    <cellStyle name="Sledovaný hypertextový odkaz 8" xfId="16701" xr:uid="{00000000-0005-0000-0000-00003F410000}"/>
    <cellStyle name="Sledovaný hypertextový odkaz 9" xfId="16702" xr:uid="{00000000-0005-0000-0000-000040410000}"/>
    <cellStyle name="Standard 10" xfId="16703" xr:uid="{00000000-0005-0000-0000-000041410000}"/>
    <cellStyle name="Standard 11" xfId="16704" xr:uid="{00000000-0005-0000-0000-000042410000}"/>
    <cellStyle name="Standard 12" xfId="16705" xr:uid="{00000000-0005-0000-0000-000043410000}"/>
    <cellStyle name="Standard 13" xfId="16706" xr:uid="{00000000-0005-0000-0000-000044410000}"/>
    <cellStyle name="Standard 14" xfId="16707" xr:uid="{00000000-0005-0000-0000-000045410000}"/>
    <cellStyle name="Standard 15" xfId="16708" xr:uid="{00000000-0005-0000-0000-000046410000}"/>
    <cellStyle name="Standard 16" xfId="16709" xr:uid="{00000000-0005-0000-0000-000047410000}"/>
    <cellStyle name="Standard 17" xfId="16710" xr:uid="{00000000-0005-0000-0000-000048410000}"/>
    <cellStyle name="Standard 2" xfId="16711" xr:uid="{00000000-0005-0000-0000-000049410000}"/>
    <cellStyle name="Standard 2 10" xfId="16712" xr:uid="{00000000-0005-0000-0000-00004A410000}"/>
    <cellStyle name="Standard 2 11" xfId="16713" xr:uid="{00000000-0005-0000-0000-00004B410000}"/>
    <cellStyle name="Standard 2 12" xfId="16714" xr:uid="{00000000-0005-0000-0000-00004C410000}"/>
    <cellStyle name="Standard 2 13" xfId="16715" xr:uid="{00000000-0005-0000-0000-00004D410000}"/>
    <cellStyle name="Standard 2 14" xfId="16716" xr:uid="{00000000-0005-0000-0000-00004E410000}"/>
    <cellStyle name="Standard 2 15" xfId="16717" xr:uid="{00000000-0005-0000-0000-00004F410000}"/>
    <cellStyle name="Standard 2 16" xfId="16718" xr:uid="{00000000-0005-0000-0000-000050410000}"/>
    <cellStyle name="Standard 2 17" xfId="16719" xr:uid="{00000000-0005-0000-0000-000051410000}"/>
    <cellStyle name="Standard 2 18" xfId="16720" xr:uid="{00000000-0005-0000-0000-000052410000}"/>
    <cellStyle name="Standard 2 19" xfId="16721" xr:uid="{00000000-0005-0000-0000-000053410000}"/>
    <cellStyle name="Standard 2 2" xfId="16722" xr:uid="{00000000-0005-0000-0000-000054410000}"/>
    <cellStyle name="Standard 2 2 2" xfId="16723" xr:uid="{00000000-0005-0000-0000-000055410000}"/>
    <cellStyle name="Standard 2 2 3" xfId="16724" xr:uid="{00000000-0005-0000-0000-000056410000}"/>
    <cellStyle name="Standard 2 20" xfId="16725" xr:uid="{00000000-0005-0000-0000-000057410000}"/>
    <cellStyle name="Standard 2 21" xfId="16726" xr:uid="{00000000-0005-0000-0000-000058410000}"/>
    <cellStyle name="Standard 2 22" xfId="16727" xr:uid="{00000000-0005-0000-0000-000059410000}"/>
    <cellStyle name="Standard 2 23" xfId="16728" xr:uid="{00000000-0005-0000-0000-00005A410000}"/>
    <cellStyle name="Standard 2 24" xfId="16729" xr:uid="{00000000-0005-0000-0000-00005B410000}"/>
    <cellStyle name="Standard 2 25" xfId="16730" xr:uid="{00000000-0005-0000-0000-00005C410000}"/>
    <cellStyle name="Standard 2 26" xfId="16731" xr:uid="{00000000-0005-0000-0000-00005D410000}"/>
    <cellStyle name="Standard 2 27" xfId="16732" xr:uid="{00000000-0005-0000-0000-00005E410000}"/>
    <cellStyle name="Standard 2 28" xfId="16733" xr:uid="{00000000-0005-0000-0000-00005F410000}"/>
    <cellStyle name="Standard 2 29" xfId="16734" xr:uid="{00000000-0005-0000-0000-000060410000}"/>
    <cellStyle name="Standard 2 3" xfId="16735" xr:uid="{00000000-0005-0000-0000-000061410000}"/>
    <cellStyle name="Standard 2 3 2" xfId="16736" xr:uid="{00000000-0005-0000-0000-000062410000}"/>
    <cellStyle name="Standard 2 3 3" xfId="16737" xr:uid="{00000000-0005-0000-0000-000063410000}"/>
    <cellStyle name="Standard 2 30" xfId="16738" xr:uid="{00000000-0005-0000-0000-000064410000}"/>
    <cellStyle name="Standard 2 31" xfId="16739" xr:uid="{00000000-0005-0000-0000-000065410000}"/>
    <cellStyle name="Standard 2 32" xfId="16740" xr:uid="{00000000-0005-0000-0000-000066410000}"/>
    <cellStyle name="Standard 2 33" xfId="16741" xr:uid="{00000000-0005-0000-0000-000067410000}"/>
    <cellStyle name="Standard 2 34" xfId="16742" xr:uid="{00000000-0005-0000-0000-000068410000}"/>
    <cellStyle name="Standard 2 35" xfId="16743" xr:uid="{00000000-0005-0000-0000-000069410000}"/>
    <cellStyle name="Standard 2 4" xfId="16744" xr:uid="{00000000-0005-0000-0000-00006A410000}"/>
    <cellStyle name="Standard 2 4 2" xfId="16745" xr:uid="{00000000-0005-0000-0000-00006B410000}"/>
    <cellStyle name="Standard 2 4 3" xfId="16746" xr:uid="{00000000-0005-0000-0000-00006C410000}"/>
    <cellStyle name="Standard 2 5" xfId="16747" xr:uid="{00000000-0005-0000-0000-00006D410000}"/>
    <cellStyle name="Standard 2 5 2" xfId="16748" xr:uid="{00000000-0005-0000-0000-00006E410000}"/>
    <cellStyle name="Standard 2 5 3" xfId="16749" xr:uid="{00000000-0005-0000-0000-00006F410000}"/>
    <cellStyle name="Standard 2 6" xfId="16750" xr:uid="{00000000-0005-0000-0000-000070410000}"/>
    <cellStyle name="Standard 2 6 2" xfId="16751" xr:uid="{00000000-0005-0000-0000-000071410000}"/>
    <cellStyle name="Standard 2 6 3" xfId="16752" xr:uid="{00000000-0005-0000-0000-000072410000}"/>
    <cellStyle name="Standard 2 7" xfId="16753" xr:uid="{00000000-0005-0000-0000-000073410000}"/>
    <cellStyle name="Standard 2 8" xfId="16754" xr:uid="{00000000-0005-0000-0000-000074410000}"/>
    <cellStyle name="Standard 2 9" xfId="16755" xr:uid="{00000000-0005-0000-0000-000075410000}"/>
    <cellStyle name="Standard 3" xfId="16756" xr:uid="{00000000-0005-0000-0000-000076410000}"/>
    <cellStyle name="Standard 3 10" xfId="16757" xr:uid="{00000000-0005-0000-0000-000077410000}"/>
    <cellStyle name="Standard 3 11" xfId="16758" xr:uid="{00000000-0005-0000-0000-000078410000}"/>
    <cellStyle name="Standard 3 12" xfId="16759" xr:uid="{00000000-0005-0000-0000-000079410000}"/>
    <cellStyle name="Standard 3 13" xfId="16760" xr:uid="{00000000-0005-0000-0000-00007A410000}"/>
    <cellStyle name="Standard 3 2" xfId="16761" xr:uid="{00000000-0005-0000-0000-00007B410000}"/>
    <cellStyle name="Standard 3 2 10" xfId="16762" xr:uid="{00000000-0005-0000-0000-00007C410000}"/>
    <cellStyle name="Standard 3 2 11" xfId="16763" xr:uid="{00000000-0005-0000-0000-00007D410000}"/>
    <cellStyle name="Standard 3 2 12" xfId="16764" xr:uid="{00000000-0005-0000-0000-00007E410000}"/>
    <cellStyle name="Standard 3 2 2" xfId="16765" xr:uid="{00000000-0005-0000-0000-00007F410000}"/>
    <cellStyle name="Standard 3 2 3" xfId="16766" xr:uid="{00000000-0005-0000-0000-000080410000}"/>
    <cellStyle name="Standard 3 2 4" xfId="16767" xr:uid="{00000000-0005-0000-0000-000081410000}"/>
    <cellStyle name="Standard 3 2 5" xfId="16768" xr:uid="{00000000-0005-0000-0000-000082410000}"/>
    <cellStyle name="Standard 3 2 6" xfId="16769" xr:uid="{00000000-0005-0000-0000-000083410000}"/>
    <cellStyle name="Standard 3 2 7" xfId="16770" xr:uid="{00000000-0005-0000-0000-000084410000}"/>
    <cellStyle name="Standard 3 2 8" xfId="16771" xr:uid="{00000000-0005-0000-0000-000085410000}"/>
    <cellStyle name="Standard 3 2 9" xfId="16772" xr:uid="{00000000-0005-0000-0000-000086410000}"/>
    <cellStyle name="Standard 3 3" xfId="16773" xr:uid="{00000000-0005-0000-0000-000087410000}"/>
    <cellStyle name="Standard 3 3 2" xfId="16774" xr:uid="{00000000-0005-0000-0000-000088410000}"/>
    <cellStyle name="Standard 3 3 3" xfId="16775" xr:uid="{00000000-0005-0000-0000-000089410000}"/>
    <cellStyle name="Standard 3 3 4" xfId="16776" xr:uid="{00000000-0005-0000-0000-00008A410000}"/>
    <cellStyle name="Standard 3 3 5" xfId="16777" xr:uid="{00000000-0005-0000-0000-00008B410000}"/>
    <cellStyle name="Standard 3 3 6" xfId="16778" xr:uid="{00000000-0005-0000-0000-00008C410000}"/>
    <cellStyle name="Standard 3 3 7" xfId="16779" xr:uid="{00000000-0005-0000-0000-00008D410000}"/>
    <cellStyle name="Standard 3 3 8" xfId="16780" xr:uid="{00000000-0005-0000-0000-00008E410000}"/>
    <cellStyle name="Standard 3 4" xfId="16781" xr:uid="{00000000-0005-0000-0000-00008F410000}"/>
    <cellStyle name="Standard 3 4 2" xfId="16782" xr:uid="{00000000-0005-0000-0000-000090410000}"/>
    <cellStyle name="Standard 3 4 3" xfId="16783" xr:uid="{00000000-0005-0000-0000-000091410000}"/>
    <cellStyle name="Standard 3 4 4" xfId="16784" xr:uid="{00000000-0005-0000-0000-000092410000}"/>
    <cellStyle name="Standard 3 4 5" xfId="16785" xr:uid="{00000000-0005-0000-0000-000093410000}"/>
    <cellStyle name="Standard 3 4 6" xfId="16786" xr:uid="{00000000-0005-0000-0000-000094410000}"/>
    <cellStyle name="Standard 3 4 7" xfId="16787" xr:uid="{00000000-0005-0000-0000-000095410000}"/>
    <cellStyle name="Standard 3 4 8" xfId="16788" xr:uid="{00000000-0005-0000-0000-000096410000}"/>
    <cellStyle name="Standard 3 5" xfId="16789" xr:uid="{00000000-0005-0000-0000-000097410000}"/>
    <cellStyle name="Standard 3 5 2" xfId="16790" xr:uid="{00000000-0005-0000-0000-000098410000}"/>
    <cellStyle name="Standard 3 5 3" xfId="16791" xr:uid="{00000000-0005-0000-0000-000099410000}"/>
    <cellStyle name="Standard 3 6" xfId="16792" xr:uid="{00000000-0005-0000-0000-00009A410000}"/>
    <cellStyle name="Standard 3 7" xfId="16793" xr:uid="{00000000-0005-0000-0000-00009B410000}"/>
    <cellStyle name="Standard 3 8" xfId="16794" xr:uid="{00000000-0005-0000-0000-00009C410000}"/>
    <cellStyle name="Standard 3 9" xfId="16795" xr:uid="{00000000-0005-0000-0000-00009D410000}"/>
    <cellStyle name="Standard 4" xfId="16796" xr:uid="{00000000-0005-0000-0000-00009E410000}"/>
    <cellStyle name="Standard 4 10" xfId="16797" xr:uid="{00000000-0005-0000-0000-00009F410000}"/>
    <cellStyle name="Standard 4 11" xfId="16798" xr:uid="{00000000-0005-0000-0000-0000A0410000}"/>
    <cellStyle name="Standard 4 12" xfId="16799" xr:uid="{00000000-0005-0000-0000-0000A1410000}"/>
    <cellStyle name="Standard 4 13" xfId="16800" xr:uid="{00000000-0005-0000-0000-0000A2410000}"/>
    <cellStyle name="Standard 4 14" xfId="16801" xr:uid="{00000000-0005-0000-0000-0000A3410000}"/>
    <cellStyle name="Standard 4 2" xfId="16802" xr:uid="{00000000-0005-0000-0000-0000A4410000}"/>
    <cellStyle name="Standard 4 2 2" xfId="16803" xr:uid="{00000000-0005-0000-0000-0000A5410000}"/>
    <cellStyle name="Standard 4 2 3" xfId="16804" xr:uid="{00000000-0005-0000-0000-0000A6410000}"/>
    <cellStyle name="Standard 4 3" xfId="16805" xr:uid="{00000000-0005-0000-0000-0000A7410000}"/>
    <cellStyle name="Standard 4 3 2" xfId="16806" xr:uid="{00000000-0005-0000-0000-0000A8410000}"/>
    <cellStyle name="Standard 4 3 3" xfId="16807" xr:uid="{00000000-0005-0000-0000-0000A9410000}"/>
    <cellStyle name="Standard 4 4" xfId="16808" xr:uid="{00000000-0005-0000-0000-0000AA410000}"/>
    <cellStyle name="Standard 4 4 2" xfId="16809" xr:uid="{00000000-0005-0000-0000-0000AB410000}"/>
    <cellStyle name="Standard 4 4 3" xfId="16810" xr:uid="{00000000-0005-0000-0000-0000AC410000}"/>
    <cellStyle name="Standard 4 5" xfId="16811" xr:uid="{00000000-0005-0000-0000-0000AD410000}"/>
    <cellStyle name="Standard 4 5 2" xfId="16812" xr:uid="{00000000-0005-0000-0000-0000AE410000}"/>
    <cellStyle name="Standard 4 5 3" xfId="16813" xr:uid="{00000000-0005-0000-0000-0000AF410000}"/>
    <cellStyle name="Standard 4 6" xfId="16814" xr:uid="{00000000-0005-0000-0000-0000B0410000}"/>
    <cellStyle name="Standard 4 6 2" xfId="16815" xr:uid="{00000000-0005-0000-0000-0000B1410000}"/>
    <cellStyle name="Standard 4 6 3" xfId="16816" xr:uid="{00000000-0005-0000-0000-0000B2410000}"/>
    <cellStyle name="Standard 4 7" xfId="16817" xr:uid="{00000000-0005-0000-0000-0000B3410000}"/>
    <cellStyle name="Standard 4 7 2" xfId="16818" xr:uid="{00000000-0005-0000-0000-0000B4410000}"/>
    <cellStyle name="Standard 4 7 3" xfId="16819" xr:uid="{00000000-0005-0000-0000-0000B5410000}"/>
    <cellStyle name="Standard 4 8" xfId="16820" xr:uid="{00000000-0005-0000-0000-0000B6410000}"/>
    <cellStyle name="Standard 4 9" xfId="16821" xr:uid="{00000000-0005-0000-0000-0000B7410000}"/>
    <cellStyle name="Standard 5" xfId="16822" xr:uid="{00000000-0005-0000-0000-0000B8410000}"/>
    <cellStyle name="Standard 5 10" xfId="16823" xr:uid="{00000000-0005-0000-0000-0000B9410000}"/>
    <cellStyle name="Standard 5 11" xfId="16824" xr:uid="{00000000-0005-0000-0000-0000BA410000}"/>
    <cellStyle name="Standard 5 12" xfId="16825" xr:uid="{00000000-0005-0000-0000-0000BB410000}"/>
    <cellStyle name="Standard 5 13" xfId="16826" xr:uid="{00000000-0005-0000-0000-0000BC410000}"/>
    <cellStyle name="Standard 5 14" xfId="16827" xr:uid="{00000000-0005-0000-0000-0000BD410000}"/>
    <cellStyle name="Standard 5 2" xfId="16828" xr:uid="{00000000-0005-0000-0000-0000BE410000}"/>
    <cellStyle name="Standard 5 3" xfId="16829" xr:uid="{00000000-0005-0000-0000-0000BF410000}"/>
    <cellStyle name="Standard 5 4" xfId="16830" xr:uid="{00000000-0005-0000-0000-0000C0410000}"/>
    <cellStyle name="Standard 5 5" xfId="16831" xr:uid="{00000000-0005-0000-0000-0000C1410000}"/>
    <cellStyle name="Standard 5 6" xfId="16832" xr:uid="{00000000-0005-0000-0000-0000C2410000}"/>
    <cellStyle name="Standard 5 7" xfId="16833" xr:uid="{00000000-0005-0000-0000-0000C3410000}"/>
    <cellStyle name="Standard 5 8" xfId="16834" xr:uid="{00000000-0005-0000-0000-0000C4410000}"/>
    <cellStyle name="Standard 5 9" xfId="16835" xr:uid="{00000000-0005-0000-0000-0000C5410000}"/>
    <cellStyle name="Standard 6" xfId="16836" xr:uid="{00000000-0005-0000-0000-0000C6410000}"/>
    <cellStyle name="Standard 6 2" xfId="16837" xr:uid="{00000000-0005-0000-0000-0000C7410000}"/>
    <cellStyle name="Standard 6 3" xfId="16838" xr:uid="{00000000-0005-0000-0000-0000C8410000}"/>
    <cellStyle name="Standard 7" xfId="16839" xr:uid="{00000000-0005-0000-0000-0000C9410000}"/>
    <cellStyle name="Standard 8" xfId="16840" xr:uid="{00000000-0005-0000-0000-0000CA410000}"/>
    <cellStyle name="Standard 9" xfId="16841" xr:uid="{00000000-0005-0000-0000-0000CB410000}"/>
    <cellStyle name="Style 1" xfId="16842" xr:uid="{00000000-0005-0000-0000-0000CC410000}"/>
    <cellStyle name="Style 1 2" xfId="16843" xr:uid="{00000000-0005-0000-0000-0000CD410000}"/>
    <cellStyle name="Style 1 2 2" xfId="16844" xr:uid="{00000000-0005-0000-0000-0000CE410000}"/>
    <cellStyle name="Style 1 3" xfId="16845" xr:uid="{00000000-0005-0000-0000-0000CF410000}"/>
    <cellStyle name="Style 1 4" xfId="16846" xr:uid="{00000000-0005-0000-0000-0000D0410000}"/>
    <cellStyle name="Style 1 5" xfId="16847" xr:uid="{00000000-0005-0000-0000-0000D1410000}"/>
    <cellStyle name="Style 1 6" xfId="16848" xr:uid="{00000000-0005-0000-0000-0000D2410000}"/>
    <cellStyle name="Style 1 7" xfId="16849" xr:uid="{00000000-0005-0000-0000-0000D3410000}"/>
    <cellStyle name="Style 1 8" xfId="16850" xr:uid="{00000000-0005-0000-0000-0000D4410000}"/>
    <cellStyle name="Style 1 9" xfId="16851" xr:uid="{00000000-0005-0000-0000-0000D5410000}"/>
    <cellStyle name="Style 21" xfId="16852" xr:uid="{00000000-0005-0000-0000-0000D6410000}"/>
    <cellStyle name="Style 21 10" xfId="16853" xr:uid="{00000000-0005-0000-0000-0000D7410000}"/>
    <cellStyle name="Style 21 10 2" xfId="16854" xr:uid="{00000000-0005-0000-0000-0000D8410000}"/>
    <cellStyle name="Style 21 10 2 2" xfId="16855" xr:uid="{00000000-0005-0000-0000-0000D9410000}"/>
    <cellStyle name="Style 21 10 3" xfId="16856" xr:uid="{00000000-0005-0000-0000-0000DA410000}"/>
    <cellStyle name="Style 21 10 4" xfId="16857" xr:uid="{00000000-0005-0000-0000-0000DB410000}"/>
    <cellStyle name="Style 21 10 5" xfId="16858" xr:uid="{00000000-0005-0000-0000-0000DC410000}"/>
    <cellStyle name="Style 21 10 6" xfId="16859" xr:uid="{00000000-0005-0000-0000-0000DD410000}"/>
    <cellStyle name="Style 21 10 7" xfId="16860" xr:uid="{00000000-0005-0000-0000-0000DE410000}"/>
    <cellStyle name="Style 21 11" xfId="16861" xr:uid="{00000000-0005-0000-0000-0000DF410000}"/>
    <cellStyle name="Style 21 11 2" xfId="16862" xr:uid="{00000000-0005-0000-0000-0000E0410000}"/>
    <cellStyle name="Style 21 11 2 2" xfId="16863" xr:uid="{00000000-0005-0000-0000-0000E1410000}"/>
    <cellStyle name="Style 21 11 3" xfId="16864" xr:uid="{00000000-0005-0000-0000-0000E2410000}"/>
    <cellStyle name="Style 21 11 4" xfId="16865" xr:uid="{00000000-0005-0000-0000-0000E3410000}"/>
    <cellStyle name="Style 21 11 5" xfId="16866" xr:uid="{00000000-0005-0000-0000-0000E4410000}"/>
    <cellStyle name="Style 21 11 6" xfId="16867" xr:uid="{00000000-0005-0000-0000-0000E5410000}"/>
    <cellStyle name="Style 21 11 7" xfId="16868" xr:uid="{00000000-0005-0000-0000-0000E6410000}"/>
    <cellStyle name="Style 21 12" xfId="16869" xr:uid="{00000000-0005-0000-0000-0000E7410000}"/>
    <cellStyle name="Style 21 12 2" xfId="16870" xr:uid="{00000000-0005-0000-0000-0000E8410000}"/>
    <cellStyle name="Style 21 12 2 2" xfId="16871" xr:uid="{00000000-0005-0000-0000-0000E9410000}"/>
    <cellStyle name="Style 21 12 3" xfId="16872" xr:uid="{00000000-0005-0000-0000-0000EA410000}"/>
    <cellStyle name="Style 21 12 4" xfId="16873" xr:uid="{00000000-0005-0000-0000-0000EB410000}"/>
    <cellStyle name="Style 21 12 5" xfId="16874" xr:uid="{00000000-0005-0000-0000-0000EC410000}"/>
    <cellStyle name="Style 21 12 6" xfId="16875" xr:uid="{00000000-0005-0000-0000-0000ED410000}"/>
    <cellStyle name="Style 21 13" xfId="16876" xr:uid="{00000000-0005-0000-0000-0000EE410000}"/>
    <cellStyle name="Style 21 14" xfId="16877" xr:uid="{00000000-0005-0000-0000-0000EF410000}"/>
    <cellStyle name="Style 21 15" xfId="16878" xr:uid="{00000000-0005-0000-0000-0000F0410000}"/>
    <cellStyle name="Style 21 16" xfId="16879" xr:uid="{00000000-0005-0000-0000-0000F1410000}"/>
    <cellStyle name="Style 21 16 2" xfId="16880" xr:uid="{00000000-0005-0000-0000-0000F2410000}"/>
    <cellStyle name="Style 21 16 3" xfId="16881" xr:uid="{00000000-0005-0000-0000-0000F3410000}"/>
    <cellStyle name="Style 21 16 4" xfId="16882" xr:uid="{00000000-0005-0000-0000-0000F4410000}"/>
    <cellStyle name="Style 21 16 5" xfId="16883" xr:uid="{00000000-0005-0000-0000-0000F5410000}"/>
    <cellStyle name="Style 21 16 6" xfId="16884" xr:uid="{00000000-0005-0000-0000-0000F6410000}"/>
    <cellStyle name="Style 21 16 7" xfId="16885" xr:uid="{00000000-0005-0000-0000-0000F7410000}"/>
    <cellStyle name="Style 21 16 8" xfId="16886" xr:uid="{00000000-0005-0000-0000-0000F8410000}"/>
    <cellStyle name="Style 21 16 9" xfId="16887" xr:uid="{00000000-0005-0000-0000-0000F9410000}"/>
    <cellStyle name="Style 21 17" xfId="16888" xr:uid="{00000000-0005-0000-0000-0000FA410000}"/>
    <cellStyle name="Style 21 17 2" xfId="16889" xr:uid="{00000000-0005-0000-0000-0000FB410000}"/>
    <cellStyle name="Style 21 17 3" xfId="16890" xr:uid="{00000000-0005-0000-0000-0000FC410000}"/>
    <cellStyle name="Style 21 17 4" xfId="16891" xr:uid="{00000000-0005-0000-0000-0000FD410000}"/>
    <cellStyle name="Style 21 17 5" xfId="16892" xr:uid="{00000000-0005-0000-0000-0000FE410000}"/>
    <cellStyle name="Style 21 17 6" xfId="16893" xr:uid="{00000000-0005-0000-0000-0000FF410000}"/>
    <cellStyle name="Style 21 17 7" xfId="16894" xr:uid="{00000000-0005-0000-0000-000000420000}"/>
    <cellStyle name="Style 21 17 8" xfId="16895" xr:uid="{00000000-0005-0000-0000-000001420000}"/>
    <cellStyle name="Style 21 17 9" xfId="16896" xr:uid="{00000000-0005-0000-0000-000002420000}"/>
    <cellStyle name="Style 21 18" xfId="16897" xr:uid="{00000000-0005-0000-0000-000003420000}"/>
    <cellStyle name="Style 21 18 2" xfId="16898" xr:uid="{00000000-0005-0000-0000-000004420000}"/>
    <cellStyle name="Style 21 18 3" xfId="16899" xr:uid="{00000000-0005-0000-0000-000005420000}"/>
    <cellStyle name="Style 21 18 4" xfId="16900" xr:uid="{00000000-0005-0000-0000-000006420000}"/>
    <cellStyle name="Style 21 18 5" xfId="16901" xr:uid="{00000000-0005-0000-0000-000007420000}"/>
    <cellStyle name="Style 21 18 6" xfId="16902" xr:uid="{00000000-0005-0000-0000-000008420000}"/>
    <cellStyle name="Style 21 18 7" xfId="16903" xr:uid="{00000000-0005-0000-0000-000009420000}"/>
    <cellStyle name="Style 21 18 8" xfId="16904" xr:uid="{00000000-0005-0000-0000-00000A420000}"/>
    <cellStyle name="Style 21 18 9" xfId="16905" xr:uid="{00000000-0005-0000-0000-00000B420000}"/>
    <cellStyle name="Style 21 19" xfId="16906" xr:uid="{00000000-0005-0000-0000-00000C420000}"/>
    <cellStyle name="Style 21 2" xfId="16907" xr:uid="{00000000-0005-0000-0000-00000D420000}"/>
    <cellStyle name="Style 21 2 2" xfId="16908" xr:uid="{00000000-0005-0000-0000-00000E420000}"/>
    <cellStyle name="Style 21 2 2 2" xfId="16909" xr:uid="{00000000-0005-0000-0000-00000F420000}"/>
    <cellStyle name="Style 21 2 2 2 2" xfId="16910" xr:uid="{00000000-0005-0000-0000-000010420000}"/>
    <cellStyle name="Style 21 2 2 2 2 2" xfId="16911" xr:uid="{00000000-0005-0000-0000-000011420000}"/>
    <cellStyle name="Style 21 2 2 2 3" xfId="16912" xr:uid="{00000000-0005-0000-0000-000012420000}"/>
    <cellStyle name="Style 21 2 2 2 4" xfId="16913" xr:uid="{00000000-0005-0000-0000-000013420000}"/>
    <cellStyle name="Style 21 2 2 2 5" xfId="16914" xr:uid="{00000000-0005-0000-0000-000014420000}"/>
    <cellStyle name="Style 21 2 2 2 6" xfId="16915" xr:uid="{00000000-0005-0000-0000-000015420000}"/>
    <cellStyle name="Style 21 2 2 2 7" xfId="16916" xr:uid="{00000000-0005-0000-0000-000016420000}"/>
    <cellStyle name="Style 21 2 2 3" xfId="16917" xr:uid="{00000000-0005-0000-0000-000017420000}"/>
    <cellStyle name="Style 21 2 2 3 2" xfId="16918" xr:uid="{00000000-0005-0000-0000-000018420000}"/>
    <cellStyle name="Style 21 2 2 3 2 2" xfId="16919" xr:uid="{00000000-0005-0000-0000-000019420000}"/>
    <cellStyle name="Style 21 2 2 3 3" xfId="16920" xr:uid="{00000000-0005-0000-0000-00001A420000}"/>
    <cellStyle name="Style 21 2 2 3 4" xfId="16921" xr:uid="{00000000-0005-0000-0000-00001B420000}"/>
    <cellStyle name="Style 21 2 2 3 5" xfId="16922" xr:uid="{00000000-0005-0000-0000-00001C420000}"/>
    <cellStyle name="Style 21 2 2 3 6" xfId="16923" xr:uid="{00000000-0005-0000-0000-00001D420000}"/>
    <cellStyle name="Style 21 2 2 3 7" xfId="16924" xr:uid="{00000000-0005-0000-0000-00001E420000}"/>
    <cellStyle name="Style 21 2 3" xfId="16925" xr:uid="{00000000-0005-0000-0000-00001F420000}"/>
    <cellStyle name="Style 21 2 4" xfId="16926" xr:uid="{00000000-0005-0000-0000-000020420000}"/>
    <cellStyle name="Style 21 2 4 2" xfId="16927" xr:uid="{00000000-0005-0000-0000-000021420000}"/>
    <cellStyle name="Style 21 2 5" xfId="16928" xr:uid="{00000000-0005-0000-0000-000022420000}"/>
    <cellStyle name="Style 21 2 6" xfId="16929" xr:uid="{00000000-0005-0000-0000-000023420000}"/>
    <cellStyle name="Style 21 2 7" xfId="16930" xr:uid="{00000000-0005-0000-0000-000024420000}"/>
    <cellStyle name="Style 21 2 8" xfId="16931" xr:uid="{00000000-0005-0000-0000-000025420000}"/>
    <cellStyle name="Style 21 2 9" xfId="16932" xr:uid="{00000000-0005-0000-0000-000026420000}"/>
    <cellStyle name="Style 21 20" xfId="16933" xr:uid="{00000000-0005-0000-0000-000027420000}"/>
    <cellStyle name="Style 21 21" xfId="16934" xr:uid="{00000000-0005-0000-0000-000028420000}"/>
    <cellStyle name="Style 21 22" xfId="16935" xr:uid="{00000000-0005-0000-0000-000029420000}"/>
    <cellStyle name="Style 21 23" xfId="16936" xr:uid="{00000000-0005-0000-0000-00002A420000}"/>
    <cellStyle name="Style 21 24" xfId="16937" xr:uid="{00000000-0005-0000-0000-00002B420000}"/>
    <cellStyle name="Style 21 24 2" xfId="16938" xr:uid="{00000000-0005-0000-0000-00002C420000}"/>
    <cellStyle name="Style 21 24 3" xfId="16939" xr:uid="{00000000-0005-0000-0000-00002D420000}"/>
    <cellStyle name="Style 21 24 4" xfId="16940" xr:uid="{00000000-0005-0000-0000-00002E420000}"/>
    <cellStyle name="Style 21 24 5" xfId="16941" xr:uid="{00000000-0005-0000-0000-00002F420000}"/>
    <cellStyle name="Style 21 24 6" xfId="16942" xr:uid="{00000000-0005-0000-0000-000030420000}"/>
    <cellStyle name="Style 21 24 7" xfId="16943" xr:uid="{00000000-0005-0000-0000-000031420000}"/>
    <cellStyle name="Style 21 24 8" xfId="16944" xr:uid="{00000000-0005-0000-0000-000032420000}"/>
    <cellStyle name="Style 21 24 9" xfId="16945" xr:uid="{00000000-0005-0000-0000-000033420000}"/>
    <cellStyle name="Style 21 25" xfId="16946" xr:uid="{00000000-0005-0000-0000-000034420000}"/>
    <cellStyle name="Style 21 25 2" xfId="16947" xr:uid="{00000000-0005-0000-0000-000035420000}"/>
    <cellStyle name="Style 21 25 3" xfId="16948" xr:uid="{00000000-0005-0000-0000-000036420000}"/>
    <cellStyle name="Style 21 25 4" xfId="16949" xr:uid="{00000000-0005-0000-0000-000037420000}"/>
    <cellStyle name="Style 21 25 5" xfId="16950" xr:uid="{00000000-0005-0000-0000-000038420000}"/>
    <cellStyle name="Style 21 25 6" xfId="16951" xr:uid="{00000000-0005-0000-0000-000039420000}"/>
    <cellStyle name="Style 21 25 7" xfId="16952" xr:uid="{00000000-0005-0000-0000-00003A420000}"/>
    <cellStyle name="Style 21 25 8" xfId="16953" xr:uid="{00000000-0005-0000-0000-00003B420000}"/>
    <cellStyle name="Style 21 25 9" xfId="16954" xr:uid="{00000000-0005-0000-0000-00003C420000}"/>
    <cellStyle name="Style 21 26" xfId="16955" xr:uid="{00000000-0005-0000-0000-00003D420000}"/>
    <cellStyle name="Style 21 26 2" xfId="16956" xr:uid="{00000000-0005-0000-0000-00003E420000}"/>
    <cellStyle name="Style 21 26 3" xfId="16957" xr:uid="{00000000-0005-0000-0000-00003F420000}"/>
    <cellStyle name="Style 21 26 4" xfId="16958" xr:uid="{00000000-0005-0000-0000-000040420000}"/>
    <cellStyle name="Style 21 26 5" xfId="16959" xr:uid="{00000000-0005-0000-0000-000041420000}"/>
    <cellStyle name="Style 21 26 6" xfId="16960" xr:uid="{00000000-0005-0000-0000-000042420000}"/>
    <cellStyle name="Style 21 26 7" xfId="16961" xr:uid="{00000000-0005-0000-0000-000043420000}"/>
    <cellStyle name="Style 21 26 8" xfId="16962" xr:uid="{00000000-0005-0000-0000-000044420000}"/>
    <cellStyle name="Style 21 26 9" xfId="16963" xr:uid="{00000000-0005-0000-0000-000045420000}"/>
    <cellStyle name="Style 21 27" xfId="16964" xr:uid="{00000000-0005-0000-0000-000046420000}"/>
    <cellStyle name="Style 21 27 2" xfId="16965" xr:uid="{00000000-0005-0000-0000-000047420000}"/>
    <cellStyle name="Style 21 27 3" xfId="16966" xr:uid="{00000000-0005-0000-0000-000048420000}"/>
    <cellStyle name="Style 21 27 4" xfId="16967" xr:uid="{00000000-0005-0000-0000-000049420000}"/>
    <cellStyle name="Style 21 27 5" xfId="16968" xr:uid="{00000000-0005-0000-0000-00004A420000}"/>
    <cellStyle name="Style 21 27 6" xfId="16969" xr:uid="{00000000-0005-0000-0000-00004B420000}"/>
    <cellStyle name="Style 21 27 7" xfId="16970" xr:uid="{00000000-0005-0000-0000-00004C420000}"/>
    <cellStyle name="Style 21 27 8" xfId="16971" xr:uid="{00000000-0005-0000-0000-00004D420000}"/>
    <cellStyle name="Style 21 27 9" xfId="16972" xr:uid="{00000000-0005-0000-0000-00004E420000}"/>
    <cellStyle name="Style 21 28" xfId="16973" xr:uid="{00000000-0005-0000-0000-00004F420000}"/>
    <cellStyle name="Style 21 28 2" xfId="16974" xr:uid="{00000000-0005-0000-0000-000050420000}"/>
    <cellStyle name="Style 21 28 3" xfId="16975" xr:uid="{00000000-0005-0000-0000-000051420000}"/>
    <cellStyle name="Style 21 28 4" xfId="16976" xr:uid="{00000000-0005-0000-0000-000052420000}"/>
    <cellStyle name="Style 21 28 5" xfId="16977" xr:uid="{00000000-0005-0000-0000-000053420000}"/>
    <cellStyle name="Style 21 28 6" xfId="16978" xr:uid="{00000000-0005-0000-0000-000054420000}"/>
    <cellStyle name="Style 21 28 7" xfId="16979" xr:uid="{00000000-0005-0000-0000-000055420000}"/>
    <cellStyle name="Style 21 28 8" xfId="16980" xr:uid="{00000000-0005-0000-0000-000056420000}"/>
    <cellStyle name="Style 21 28 9" xfId="16981" xr:uid="{00000000-0005-0000-0000-000057420000}"/>
    <cellStyle name="Style 21 29" xfId="16982" xr:uid="{00000000-0005-0000-0000-000058420000}"/>
    <cellStyle name="Style 21 29 2" xfId="16983" xr:uid="{00000000-0005-0000-0000-000059420000}"/>
    <cellStyle name="Style 21 29 3" xfId="16984" xr:uid="{00000000-0005-0000-0000-00005A420000}"/>
    <cellStyle name="Style 21 29 4" xfId="16985" xr:uid="{00000000-0005-0000-0000-00005B420000}"/>
    <cellStyle name="Style 21 29 5" xfId="16986" xr:uid="{00000000-0005-0000-0000-00005C420000}"/>
    <cellStyle name="Style 21 29 6" xfId="16987" xr:uid="{00000000-0005-0000-0000-00005D420000}"/>
    <cellStyle name="Style 21 29 7" xfId="16988" xr:uid="{00000000-0005-0000-0000-00005E420000}"/>
    <cellStyle name="Style 21 29 8" xfId="16989" xr:uid="{00000000-0005-0000-0000-00005F420000}"/>
    <cellStyle name="Style 21 29 9" xfId="16990" xr:uid="{00000000-0005-0000-0000-000060420000}"/>
    <cellStyle name="Style 21 3" xfId="16991" xr:uid="{00000000-0005-0000-0000-000061420000}"/>
    <cellStyle name="Style 21 3 2" xfId="16992" xr:uid="{00000000-0005-0000-0000-000062420000}"/>
    <cellStyle name="Style 21 3 2 2" xfId="16993" xr:uid="{00000000-0005-0000-0000-000063420000}"/>
    <cellStyle name="Style 21 3 3" xfId="16994" xr:uid="{00000000-0005-0000-0000-000064420000}"/>
    <cellStyle name="Style 21 3 4" xfId="16995" xr:uid="{00000000-0005-0000-0000-000065420000}"/>
    <cellStyle name="Style 21 3 5" xfId="16996" xr:uid="{00000000-0005-0000-0000-000066420000}"/>
    <cellStyle name="Style 21 3 6" xfId="16997" xr:uid="{00000000-0005-0000-0000-000067420000}"/>
    <cellStyle name="Style 21 3 7" xfId="16998" xr:uid="{00000000-0005-0000-0000-000068420000}"/>
    <cellStyle name="Style 21 30" xfId="16999" xr:uid="{00000000-0005-0000-0000-000069420000}"/>
    <cellStyle name="Style 21 30 2" xfId="17000" xr:uid="{00000000-0005-0000-0000-00006A420000}"/>
    <cellStyle name="Style 21 30 3" xfId="17001" xr:uid="{00000000-0005-0000-0000-00006B420000}"/>
    <cellStyle name="Style 21 30 4" xfId="17002" xr:uid="{00000000-0005-0000-0000-00006C420000}"/>
    <cellStyle name="Style 21 30 5" xfId="17003" xr:uid="{00000000-0005-0000-0000-00006D420000}"/>
    <cellStyle name="Style 21 30 6" xfId="17004" xr:uid="{00000000-0005-0000-0000-00006E420000}"/>
    <cellStyle name="Style 21 30 7" xfId="17005" xr:uid="{00000000-0005-0000-0000-00006F420000}"/>
    <cellStyle name="Style 21 30 8" xfId="17006" xr:uid="{00000000-0005-0000-0000-000070420000}"/>
    <cellStyle name="Style 21 30 9" xfId="17007" xr:uid="{00000000-0005-0000-0000-000071420000}"/>
    <cellStyle name="Style 21 31" xfId="17008" xr:uid="{00000000-0005-0000-0000-000072420000}"/>
    <cellStyle name="Style 21 31 2" xfId="17009" xr:uid="{00000000-0005-0000-0000-000073420000}"/>
    <cellStyle name="Style 21 31 3" xfId="17010" xr:uid="{00000000-0005-0000-0000-000074420000}"/>
    <cellStyle name="Style 21 31 4" xfId="17011" xr:uid="{00000000-0005-0000-0000-000075420000}"/>
    <cellStyle name="Style 21 31 5" xfId="17012" xr:uid="{00000000-0005-0000-0000-000076420000}"/>
    <cellStyle name="Style 21 31 6" xfId="17013" xr:uid="{00000000-0005-0000-0000-000077420000}"/>
    <cellStyle name="Style 21 31 7" xfId="17014" xr:uid="{00000000-0005-0000-0000-000078420000}"/>
    <cellStyle name="Style 21 31 8" xfId="17015" xr:uid="{00000000-0005-0000-0000-000079420000}"/>
    <cellStyle name="Style 21 31 9" xfId="17016" xr:uid="{00000000-0005-0000-0000-00007A420000}"/>
    <cellStyle name="Style 21 32" xfId="17017" xr:uid="{00000000-0005-0000-0000-00007B420000}"/>
    <cellStyle name="Style 21 33" xfId="17018" xr:uid="{00000000-0005-0000-0000-00007C420000}"/>
    <cellStyle name="Style 21 34" xfId="17019" xr:uid="{00000000-0005-0000-0000-00007D420000}"/>
    <cellStyle name="Style 21 35" xfId="17020" xr:uid="{00000000-0005-0000-0000-00007E420000}"/>
    <cellStyle name="Style 21 36" xfId="17021" xr:uid="{00000000-0005-0000-0000-00007F420000}"/>
    <cellStyle name="Style 21 37" xfId="17022" xr:uid="{00000000-0005-0000-0000-000080420000}"/>
    <cellStyle name="Style 21 38" xfId="17023" xr:uid="{00000000-0005-0000-0000-000081420000}"/>
    <cellStyle name="Style 21 39" xfId="17024" xr:uid="{00000000-0005-0000-0000-000082420000}"/>
    <cellStyle name="Style 21 4" xfId="17025" xr:uid="{00000000-0005-0000-0000-000083420000}"/>
    <cellStyle name="Style 21 4 2" xfId="17026" xr:uid="{00000000-0005-0000-0000-000084420000}"/>
    <cellStyle name="Style 21 4 2 2" xfId="17027" xr:uid="{00000000-0005-0000-0000-000085420000}"/>
    <cellStyle name="Style 21 4 3" xfId="17028" xr:uid="{00000000-0005-0000-0000-000086420000}"/>
    <cellStyle name="Style 21 4 4" xfId="17029" xr:uid="{00000000-0005-0000-0000-000087420000}"/>
    <cellStyle name="Style 21 4 5" xfId="17030" xr:uid="{00000000-0005-0000-0000-000088420000}"/>
    <cellStyle name="Style 21 4 6" xfId="17031" xr:uid="{00000000-0005-0000-0000-000089420000}"/>
    <cellStyle name="Style 21 4 7" xfId="17032" xr:uid="{00000000-0005-0000-0000-00008A420000}"/>
    <cellStyle name="Style 21 5" xfId="17033" xr:uid="{00000000-0005-0000-0000-00008B420000}"/>
    <cellStyle name="Style 21 5 2" xfId="17034" xr:uid="{00000000-0005-0000-0000-00008C420000}"/>
    <cellStyle name="Style 21 5 2 2" xfId="17035" xr:uid="{00000000-0005-0000-0000-00008D420000}"/>
    <cellStyle name="Style 21 5 3" xfId="17036" xr:uid="{00000000-0005-0000-0000-00008E420000}"/>
    <cellStyle name="Style 21 5 4" xfId="17037" xr:uid="{00000000-0005-0000-0000-00008F420000}"/>
    <cellStyle name="Style 21 5 5" xfId="17038" xr:uid="{00000000-0005-0000-0000-000090420000}"/>
    <cellStyle name="Style 21 5 6" xfId="17039" xr:uid="{00000000-0005-0000-0000-000091420000}"/>
    <cellStyle name="Style 21 5 7" xfId="17040" xr:uid="{00000000-0005-0000-0000-000092420000}"/>
    <cellStyle name="Style 21 6" xfId="17041" xr:uid="{00000000-0005-0000-0000-000093420000}"/>
    <cellStyle name="Style 21 6 2" xfId="17042" xr:uid="{00000000-0005-0000-0000-000094420000}"/>
    <cellStyle name="Style 21 6 2 2" xfId="17043" xr:uid="{00000000-0005-0000-0000-000095420000}"/>
    <cellStyle name="Style 21 6 3" xfId="17044" xr:uid="{00000000-0005-0000-0000-000096420000}"/>
    <cellStyle name="Style 21 6 4" xfId="17045" xr:uid="{00000000-0005-0000-0000-000097420000}"/>
    <cellStyle name="Style 21 6 5" xfId="17046" xr:uid="{00000000-0005-0000-0000-000098420000}"/>
    <cellStyle name="Style 21 6 6" xfId="17047" xr:uid="{00000000-0005-0000-0000-000099420000}"/>
    <cellStyle name="Style 21 6 7" xfId="17048" xr:uid="{00000000-0005-0000-0000-00009A420000}"/>
    <cellStyle name="Style 21 7" xfId="17049" xr:uid="{00000000-0005-0000-0000-00009B420000}"/>
    <cellStyle name="Style 21 7 2" xfId="17050" xr:uid="{00000000-0005-0000-0000-00009C420000}"/>
    <cellStyle name="Style 21 7 2 2" xfId="17051" xr:uid="{00000000-0005-0000-0000-00009D420000}"/>
    <cellStyle name="Style 21 7 3" xfId="17052" xr:uid="{00000000-0005-0000-0000-00009E420000}"/>
    <cellStyle name="Style 21 7 4" xfId="17053" xr:uid="{00000000-0005-0000-0000-00009F420000}"/>
    <cellStyle name="Style 21 7 5" xfId="17054" xr:uid="{00000000-0005-0000-0000-0000A0420000}"/>
    <cellStyle name="Style 21 7 6" xfId="17055" xr:uid="{00000000-0005-0000-0000-0000A1420000}"/>
    <cellStyle name="Style 21 7 7" xfId="17056" xr:uid="{00000000-0005-0000-0000-0000A2420000}"/>
    <cellStyle name="Style 21 7 8" xfId="17057" xr:uid="{00000000-0005-0000-0000-0000A3420000}"/>
    <cellStyle name="Style 21 7 9" xfId="17058" xr:uid="{00000000-0005-0000-0000-0000A4420000}"/>
    <cellStyle name="Style 21 8" xfId="17059" xr:uid="{00000000-0005-0000-0000-0000A5420000}"/>
    <cellStyle name="Style 21 8 2" xfId="17060" xr:uid="{00000000-0005-0000-0000-0000A6420000}"/>
    <cellStyle name="Style 21 8 2 2" xfId="17061" xr:uid="{00000000-0005-0000-0000-0000A7420000}"/>
    <cellStyle name="Style 21 8 3" xfId="17062" xr:uid="{00000000-0005-0000-0000-0000A8420000}"/>
    <cellStyle name="Style 21 8 4" xfId="17063" xr:uid="{00000000-0005-0000-0000-0000A9420000}"/>
    <cellStyle name="Style 21 8 5" xfId="17064" xr:uid="{00000000-0005-0000-0000-0000AA420000}"/>
    <cellStyle name="Style 21 8 6" xfId="17065" xr:uid="{00000000-0005-0000-0000-0000AB420000}"/>
    <cellStyle name="Style 21 8 7" xfId="17066" xr:uid="{00000000-0005-0000-0000-0000AC420000}"/>
    <cellStyle name="Style 21 8 8" xfId="17067" xr:uid="{00000000-0005-0000-0000-0000AD420000}"/>
    <cellStyle name="Style 21 8 9" xfId="17068" xr:uid="{00000000-0005-0000-0000-0000AE420000}"/>
    <cellStyle name="Style 21 9" xfId="17069" xr:uid="{00000000-0005-0000-0000-0000AF420000}"/>
    <cellStyle name="Style 21 9 2" xfId="17070" xr:uid="{00000000-0005-0000-0000-0000B0420000}"/>
    <cellStyle name="Style 21 9 2 2" xfId="17071" xr:uid="{00000000-0005-0000-0000-0000B1420000}"/>
    <cellStyle name="Style 21 9 3" xfId="17072" xr:uid="{00000000-0005-0000-0000-0000B2420000}"/>
    <cellStyle name="Style 21 9 4" xfId="17073" xr:uid="{00000000-0005-0000-0000-0000B3420000}"/>
    <cellStyle name="Style 21 9 5" xfId="17074" xr:uid="{00000000-0005-0000-0000-0000B4420000}"/>
    <cellStyle name="Style 21 9 6" xfId="17075" xr:uid="{00000000-0005-0000-0000-0000B5420000}"/>
    <cellStyle name="Style 21 9 7" xfId="17076" xr:uid="{00000000-0005-0000-0000-0000B6420000}"/>
    <cellStyle name="Style 21 9 8" xfId="17077" xr:uid="{00000000-0005-0000-0000-0000B7420000}"/>
    <cellStyle name="Style 21 9 9" xfId="17078" xr:uid="{00000000-0005-0000-0000-0000B8420000}"/>
    <cellStyle name="Style 22" xfId="17079" xr:uid="{00000000-0005-0000-0000-0000B9420000}"/>
    <cellStyle name="Style 22 2" xfId="17080" xr:uid="{00000000-0005-0000-0000-0000BA420000}"/>
    <cellStyle name="Style 22 2 10" xfId="17081" xr:uid="{00000000-0005-0000-0000-0000BB420000}"/>
    <cellStyle name="Style 22 2 11" xfId="17082" xr:uid="{00000000-0005-0000-0000-0000BC420000}"/>
    <cellStyle name="Style 22 2 12" xfId="17083" xr:uid="{00000000-0005-0000-0000-0000BD420000}"/>
    <cellStyle name="Style 22 2 13" xfId="17084" xr:uid="{00000000-0005-0000-0000-0000BE420000}"/>
    <cellStyle name="Style 22 2 14" xfId="17085" xr:uid="{00000000-0005-0000-0000-0000BF420000}"/>
    <cellStyle name="Style 22 2 15" xfId="17086" xr:uid="{00000000-0005-0000-0000-0000C0420000}"/>
    <cellStyle name="Style 22 2 16" xfId="17087" xr:uid="{00000000-0005-0000-0000-0000C1420000}"/>
    <cellStyle name="Style 22 2 17" xfId="17088" xr:uid="{00000000-0005-0000-0000-0000C2420000}"/>
    <cellStyle name="Style 22 2 18" xfId="17089" xr:uid="{00000000-0005-0000-0000-0000C3420000}"/>
    <cellStyle name="Style 22 2 19" xfId="17090" xr:uid="{00000000-0005-0000-0000-0000C4420000}"/>
    <cellStyle name="Style 22 2 2" xfId="17091" xr:uid="{00000000-0005-0000-0000-0000C5420000}"/>
    <cellStyle name="Style 22 2 20" xfId="17092" xr:uid="{00000000-0005-0000-0000-0000C6420000}"/>
    <cellStyle name="Style 22 2 21" xfId="17093" xr:uid="{00000000-0005-0000-0000-0000C7420000}"/>
    <cellStyle name="Style 22 2 22" xfId="17094" xr:uid="{00000000-0005-0000-0000-0000C8420000}"/>
    <cellStyle name="Style 22 2 23" xfId="17095" xr:uid="{00000000-0005-0000-0000-0000C9420000}"/>
    <cellStyle name="Style 22 2 3" xfId="17096" xr:uid="{00000000-0005-0000-0000-0000CA420000}"/>
    <cellStyle name="Style 22 2 4" xfId="17097" xr:uid="{00000000-0005-0000-0000-0000CB420000}"/>
    <cellStyle name="Style 22 2 5" xfId="17098" xr:uid="{00000000-0005-0000-0000-0000CC420000}"/>
    <cellStyle name="Style 22 2 6" xfId="17099" xr:uid="{00000000-0005-0000-0000-0000CD420000}"/>
    <cellStyle name="Style 22 2 7" xfId="17100" xr:uid="{00000000-0005-0000-0000-0000CE420000}"/>
    <cellStyle name="Style 22 2 8" xfId="17101" xr:uid="{00000000-0005-0000-0000-0000CF420000}"/>
    <cellStyle name="Style 22 2 9" xfId="17102" xr:uid="{00000000-0005-0000-0000-0000D0420000}"/>
    <cellStyle name="Style 22 3" xfId="17103" xr:uid="{00000000-0005-0000-0000-0000D1420000}"/>
    <cellStyle name="Style 22 3 2" xfId="17104" xr:uid="{00000000-0005-0000-0000-0000D2420000}"/>
    <cellStyle name="Style 22 3 3" xfId="17105" xr:uid="{00000000-0005-0000-0000-0000D3420000}"/>
    <cellStyle name="Style 22 3 4" xfId="17106" xr:uid="{00000000-0005-0000-0000-0000D4420000}"/>
    <cellStyle name="Style 22 3 5" xfId="17107" xr:uid="{00000000-0005-0000-0000-0000D5420000}"/>
    <cellStyle name="Style 22 3 6" xfId="17108" xr:uid="{00000000-0005-0000-0000-0000D6420000}"/>
    <cellStyle name="Style 22 3 7" xfId="17109" xr:uid="{00000000-0005-0000-0000-0000D7420000}"/>
    <cellStyle name="Style 22 3 8" xfId="17110" xr:uid="{00000000-0005-0000-0000-0000D8420000}"/>
    <cellStyle name="Style 22 3 9" xfId="17111" xr:uid="{00000000-0005-0000-0000-0000D9420000}"/>
    <cellStyle name="Style 22 4" xfId="17112" xr:uid="{00000000-0005-0000-0000-0000DA420000}"/>
    <cellStyle name="Style 22 4 2" xfId="17113" xr:uid="{00000000-0005-0000-0000-0000DB420000}"/>
    <cellStyle name="Style 22 4 3" xfId="17114" xr:uid="{00000000-0005-0000-0000-0000DC420000}"/>
    <cellStyle name="Style 22 4 4" xfId="17115" xr:uid="{00000000-0005-0000-0000-0000DD420000}"/>
    <cellStyle name="Style 22 4 5" xfId="17116" xr:uid="{00000000-0005-0000-0000-0000DE420000}"/>
    <cellStyle name="Style 22 4 6" xfId="17117" xr:uid="{00000000-0005-0000-0000-0000DF420000}"/>
    <cellStyle name="Style 22 4 7" xfId="17118" xr:uid="{00000000-0005-0000-0000-0000E0420000}"/>
    <cellStyle name="Style 22 4 8" xfId="17119" xr:uid="{00000000-0005-0000-0000-0000E1420000}"/>
    <cellStyle name="Style 22 4 9" xfId="17120" xr:uid="{00000000-0005-0000-0000-0000E2420000}"/>
    <cellStyle name="Style 22 5" xfId="17121" xr:uid="{00000000-0005-0000-0000-0000E3420000}"/>
    <cellStyle name="Style 22 5 2" xfId="17122" xr:uid="{00000000-0005-0000-0000-0000E4420000}"/>
    <cellStyle name="Style 22 5 3" xfId="17123" xr:uid="{00000000-0005-0000-0000-0000E5420000}"/>
    <cellStyle name="Style 22 5 4" xfId="17124" xr:uid="{00000000-0005-0000-0000-0000E6420000}"/>
    <cellStyle name="Style 22 5 5" xfId="17125" xr:uid="{00000000-0005-0000-0000-0000E7420000}"/>
    <cellStyle name="Style 22 5 6" xfId="17126" xr:uid="{00000000-0005-0000-0000-0000E8420000}"/>
    <cellStyle name="Style 22 5 7" xfId="17127" xr:uid="{00000000-0005-0000-0000-0000E9420000}"/>
    <cellStyle name="Style 22 5 8" xfId="17128" xr:uid="{00000000-0005-0000-0000-0000EA420000}"/>
    <cellStyle name="Style 22 5 9" xfId="17129" xr:uid="{00000000-0005-0000-0000-0000EB420000}"/>
    <cellStyle name="Style 22 6" xfId="17130" xr:uid="{00000000-0005-0000-0000-0000EC420000}"/>
    <cellStyle name="Style 22 6 2" xfId="17131" xr:uid="{00000000-0005-0000-0000-0000ED420000}"/>
    <cellStyle name="Style 22 6 3" xfId="17132" xr:uid="{00000000-0005-0000-0000-0000EE420000}"/>
    <cellStyle name="Style 22 6 4" xfId="17133" xr:uid="{00000000-0005-0000-0000-0000EF420000}"/>
    <cellStyle name="Style 22 6 5" xfId="17134" xr:uid="{00000000-0005-0000-0000-0000F0420000}"/>
    <cellStyle name="Style 22 6 6" xfId="17135" xr:uid="{00000000-0005-0000-0000-0000F1420000}"/>
    <cellStyle name="Style 22 6 7" xfId="17136" xr:uid="{00000000-0005-0000-0000-0000F2420000}"/>
    <cellStyle name="Style 22 6 8" xfId="17137" xr:uid="{00000000-0005-0000-0000-0000F3420000}"/>
    <cellStyle name="Style 22 6 9" xfId="17138" xr:uid="{00000000-0005-0000-0000-0000F4420000}"/>
    <cellStyle name="Style 22 7" xfId="17139" xr:uid="{00000000-0005-0000-0000-0000F5420000}"/>
    <cellStyle name="Style 22 7 2" xfId="17140" xr:uid="{00000000-0005-0000-0000-0000F6420000}"/>
    <cellStyle name="Style 22 7 3" xfId="17141" xr:uid="{00000000-0005-0000-0000-0000F7420000}"/>
    <cellStyle name="Style 22 7 4" xfId="17142" xr:uid="{00000000-0005-0000-0000-0000F8420000}"/>
    <cellStyle name="Style 22 7 5" xfId="17143" xr:uid="{00000000-0005-0000-0000-0000F9420000}"/>
    <cellStyle name="Style 22 7 6" xfId="17144" xr:uid="{00000000-0005-0000-0000-0000FA420000}"/>
    <cellStyle name="Style 22 7 7" xfId="17145" xr:uid="{00000000-0005-0000-0000-0000FB420000}"/>
    <cellStyle name="Style 22 7 8" xfId="17146" xr:uid="{00000000-0005-0000-0000-0000FC420000}"/>
    <cellStyle name="Style 22 7 9" xfId="17147" xr:uid="{00000000-0005-0000-0000-0000FD420000}"/>
    <cellStyle name="Style 22 8" xfId="17148" xr:uid="{00000000-0005-0000-0000-0000FE420000}"/>
    <cellStyle name="Style 22 8 2" xfId="17149" xr:uid="{00000000-0005-0000-0000-0000FF420000}"/>
    <cellStyle name="Style 22 8 3" xfId="17150" xr:uid="{00000000-0005-0000-0000-000000430000}"/>
    <cellStyle name="Style 22 8 4" xfId="17151" xr:uid="{00000000-0005-0000-0000-000001430000}"/>
    <cellStyle name="Style 22 8 5" xfId="17152" xr:uid="{00000000-0005-0000-0000-000002430000}"/>
    <cellStyle name="Style 22 8 6" xfId="17153" xr:uid="{00000000-0005-0000-0000-000003430000}"/>
    <cellStyle name="Style 22 8 7" xfId="17154" xr:uid="{00000000-0005-0000-0000-000004430000}"/>
    <cellStyle name="Style 22 8 8" xfId="17155" xr:uid="{00000000-0005-0000-0000-000005430000}"/>
    <cellStyle name="Style 22 8 9" xfId="17156" xr:uid="{00000000-0005-0000-0000-000006430000}"/>
    <cellStyle name="Style 22 9" xfId="17157" xr:uid="{00000000-0005-0000-0000-000007430000}"/>
    <cellStyle name="Style 22 9 2" xfId="17158" xr:uid="{00000000-0005-0000-0000-000008430000}"/>
    <cellStyle name="Style 22 9 3" xfId="17159" xr:uid="{00000000-0005-0000-0000-000009430000}"/>
    <cellStyle name="Style 22 9 4" xfId="17160" xr:uid="{00000000-0005-0000-0000-00000A430000}"/>
    <cellStyle name="Style 22 9 5" xfId="17161" xr:uid="{00000000-0005-0000-0000-00000B430000}"/>
    <cellStyle name="Style 22 9 6" xfId="17162" xr:uid="{00000000-0005-0000-0000-00000C430000}"/>
    <cellStyle name="Style 22 9 7" xfId="17163" xr:uid="{00000000-0005-0000-0000-00000D430000}"/>
    <cellStyle name="Style 22 9 8" xfId="17164" xr:uid="{00000000-0005-0000-0000-00000E430000}"/>
    <cellStyle name="Style 22 9 9" xfId="17165" xr:uid="{00000000-0005-0000-0000-00000F430000}"/>
    <cellStyle name="Style 23" xfId="17166" xr:uid="{00000000-0005-0000-0000-000010430000}"/>
    <cellStyle name="Style 23 2" xfId="17167" xr:uid="{00000000-0005-0000-0000-000011430000}"/>
    <cellStyle name="Style 23 2 10" xfId="17168" xr:uid="{00000000-0005-0000-0000-000012430000}"/>
    <cellStyle name="Style 23 2 11" xfId="17169" xr:uid="{00000000-0005-0000-0000-000013430000}"/>
    <cellStyle name="Style 23 2 12" xfId="17170" xr:uid="{00000000-0005-0000-0000-000014430000}"/>
    <cellStyle name="Style 23 2 13" xfId="17171" xr:uid="{00000000-0005-0000-0000-000015430000}"/>
    <cellStyle name="Style 23 2 14" xfId="17172" xr:uid="{00000000-0005-0000-0000-000016430000}"/>
    <cellStyle name="Style 23 2 15" xfId="17173" xr:uid="{00000000-0005-0000-0000-000017430000}"/>
    <cellStyle name="Style 23 2 16" xfId="17174" xr:uid="{00000000-0005-0000-0000-000018430000}"/>
    <cellStyle name="Style 23 2 17" xfId="17175" xr:uid="{00000000-0005-0000-0000-000019430000}"/>
    <cellStyle name="Style 23 2 18" xfId="17176" xr:uid="{00000000-0005-0000-0000-00001A430000}"/>
    <cellStyle name="Style 23 2 19" xfId="17177" xr:uid="{00000000-0005-0000-0000-00001B430000}"/>
    <cellStyle name="Style 23 2 2" xfId="17178" xr:uid="{00000000-0005-0000-0000-00001C430000}"/>
    <cellStyle name="Style 23 2 20" xfId="17179" xr:uid="{00000000-0005-0000-0000-00001D430000}"/>
    <cellStyle name="Style 23 2 21" xfId="17180" xr:uid="{00000000-0005-0000-0000-00001E430000}"/>
    <cellStyle name="Style 23 2 22" xfId="17181" xr:uid="{00000000-0005-0000-0000-00001F430000}"/>
    <cellStyle name="Style 23 2 23" xfId="17182" xr:uid="{00000000-0005-0000-0000-000020430000}"/>
    <cellStyle name="Style 23 2 3" xfId="17183" xr:uid="{00000000-0005-0000-0000-000021430000}"/>
    <cellStyle name="Style 23 2 4" xfId="17184" xr:uid="{00000000-0005-0000-0000-000022430000}"/>
    <cellStyle name="Style 23 2 5" xfId="17185" xr:uid="{00000000-0005-0000-0000-000023430000}"/>
    <cellStyle name="Style 23 2 6" xfId="17186" xr:uid="{00000000-0005-0000-0000-000024430000}"/>
    <cellStyle name="Style 23 2 7" xfId="17187" xr:uid="{00000000-0005-0000-0000-000025430000}"/>
    <cellStyle name="Style 23 2 8" xfId="17188" xr:uid="{00000000-0005-0000-0000-000026430000}"/>
    <cellStyle name="Style 23 2 9" xfId="17189" xr:uid="{00000000-0005-0000-0000-000027430000}"/>
    <cellStyle name="Style 23 3" xfId="17190" xr:uid="{00000000-0005-0000-0000-000028430000}"/>
    <cellStyle name="Style 23 3 2" xfId="17191" xr:uid="{00000000-0005-0000-0000-000029430000}"/>
    <cellStyle name="Style 23 3 3" xfId="17192" xr:uid="{00000000-0005-0000-0000-00002A430000}"/>
    <cellStyle name="Style 23 3 4" xfId="17193" xr:uid="{00000000-0005-0000-0000-00002B430000}"/>
    <cellStyle name="Style 23 3 5" xfId="17194" xr:uid="{00000000-0005-0000-0000-00002C430000}"/>
    <cellStyle name="Style 23 3 6" xfId="17195" xr:uid="{00000000-0005-0000-0000-00002D430000}"/>
    <cellStyle name="Style 23 3 7" xfId="17196" xr:uid="{00000000-0005-0000-0000-00002E430000}"/>
    <cellStyle name="Style 23 3 8" xfId="17197" xr:uid="{00000000-0005-0000-0000-00002F430000}"/>
    <cellStyle name="Style 23 3 9" xfId="17198" xr:uid="{00000000-0005-0000-0000-000030430000}"/>
    <cellStyle name="Style 23 4" xfId="17199" xr:uid="{00000000-0005-0000-0000-000031430000}"/>
    <cellStyle name="Style 23 4 2" xfId="17200" xr:uid="{00000000-0005-0000-0000-000032430000}"/>
    <cellStyle name="Style 23 4 3" xfId="17201" xr:uid="{00000000-0005-0000-0000-000033430000}"/>
    <cellStyle name="Style 23 4 4" xfId="17202" xr:uid="{00000000-0005-0000-0000-000034430000}"/>
    <cellStyle name="Style 23 4 5" xfId="17203" xr:uid="{00000000-0005-0000-0000-000035430000}"/>
    <cellStyle name="Style 23 4 6" xfId="17204" xr:uid="{00000000-0005-0000-0000-000036430000}"/>
    <cellStyle name="Style 23 4 7" xfId="17205" xr:uid="{00000000-0005-0000-0000-000037430000}"/>
    <cellStyle name="Style 23 4 8" xfId="17206" xr:uid="{00000000-0005-0000-0000-000038430000}"/>
    <cellStyle name="Style 23 4 9" xfId="17207" xr:uid="{00000000-0005-0000-0000-000039430000}"/>
    <cellStyle name="Style 23 5" xfId="17208" xr:uid="{00000000-0005-0000-0000-00003A430000}"/>
    <cellStyle name="Style 23 5 2" xfId="17209" xr:uid="{00000000-0005-0000-0000-00003B430000}"/>
    <cellStyle name="Style 23 5 3" xfId="17210" xr:uid="{00000000-0005-0000-0000-00003C430000}"/>
    <cellStyle name="Style 23 5 4" xfId="17211" xr:uid="{00000000-0005-0000-0000-00003D430000}"/>
    <cellStyle name="Style 23 5 5" xfId="17212" xr:uid="{00000000-0005-0000-0000-00003E430000}"/>
    <cellStyle name="Style 23 5 6" xfId="17213" xr:uid="{00000000-0005-0000-0000-00003F430000}"/>
    <cellStyle name="Style 23 5 7" xfId="17214" xr:uid="{00000000-0005-0000-0000-000040430000}"/>
    <cellStyle name="Style 23 5 8" xfId="17215" xr:uid="{00000000-0005-0000-0000-000041430000}"/>
    <cellStyle name="Style 23 5 9" xfId="17216" xr:uid="{00000000-0005-0000-0000-000042430000}"/>
    <cellStyle name="Style 23 6" xfId="17217" xr:uid="{00000000-0005-0000-0000-000043430000}"/>
    <cellStyle name="Style 23 6 2" xfId="17218" xr:uid="{00000000-0005-0000-0000-000044430000}"/>
    <cellStyle name="Style 23 6 3" xfId="17219" xr:uid="{00000000-0005-0000-0000-000045430000}"/>
    <cellStyle name="Style 23 6 4" xfId="17220" xr:uid="{00000000-0005-0000-0000-000046430000}"/>
    <cellStyle name="Style 23 6 5" xfId="17221" xr:uid="{00000000-0005-0000-0000-000047430000}"/>
    <cellStyle name="Style 23 6 6" xfId="17222" xr:uid="{00000000-0005-0000-0000-000048430000}"/>
    <cellStyle name="Style 23 6 7" xfId="17223" xr:uid="{00000000-0005-0000-0000-000049430000}"/>
    <cellStyle name="Style 23 6 8" xfId="17224" xr:uid="{00000000-0005-0000-0000-00004A430000}"/>
    <cellStyle name="Style 23 6 9" xfId="17225" xr:uid="{00000000-0005-0000-0000-00004B430000}"/>
    <cellStyle name="Style 23 7" xfId="17226" xr:uid="{00000000-0005-0000-0000-00004C430000}"/>
    <cellStyle name="Style 23 7 2" xfId="17227" xr:uid="{00000000-0005-0000-0000-00004D430000}"/>
    <cellStyle name="Style 23 7 3" xfId="17228" xr:uid="{00000000-0005-0000-0000-00004E430000}"/>
    <cellStyle name="Style 23 7 4" xfId="17229" xr:uid="{00000000-0005-0000-0000-00004F430000}"/>
    <cellStyle name="Style 23 7 5" xfId="17230" xr:uid="{00000000-0005-0000-0000-000050430000}"/>
    <cellStyle name="Style 23 7 6" xfId="17231" xr:uid="{00000000-0005-0000-0000-000051430000}"/>
    <cellStyle name="Style 23 7 7" xfId="17232" xr:uid="{00000000-0005-0000-0000-000052430000}"/>
    <cellStyle name="Style 23 7 8" xfId="17233" xr:uid="{00000000-0005-0000-0000-000053430000}"/>
    <cellStyle name="Style 23 7 9" xfId="17234" xr:uid="{00000000-0005-0000-0000-000054430000}"/>
    <cellStyle name="Style 23 8" xfId="17235" xr:uid="{00000000-0005-0000-0000-000055430000}"/>
    <cellStyle name="Style 23 8 2" xfId="17236" xr:uid="{00000000-0005-0000-0000-000056430000}"/>
    <cellStyle name="Style 23 8 3" xfId="17237" xr:uid="{00000000-0005-0000-0000-000057430000}"/>
    <cellStyle name="Style 23 8 4" xfId="17238" xr:uid="{00000000-0005-0000-0000-000058430000}"/>
    <cellStyle name="Style 23 8 5" xfId="17239" xr:uid="{00000000-0005-0000-0000-000059430000}"/>
    <cellStyle name="Style 23 8 6" xfId="17240" xr:uid="{00000000-0005-0000-0000-00005A430000}"/>
    <cellStyle name="Style 23 8 7" xfId="17241" xr:uid="{00000000-0005-0000-0000-00005B430000}"/>
    <cellStyle name="Style 23 8 8" xfId="17242" xr:uid="{00000000-0005-0000-0000-00005C430000}"/>
    <cellStyle name="Style 23 8 9" xfId="17243" xr:uid="{00000000-0005-0000-0000-00005D430000}"/>
    <cellStyle name="Style 23 9" xfId="17244" xr:uid="{00000000-0005-0000-0000-00005E430000}"/>
    <cellStyle name="Style 23 9 2" xfId="17245" xr:uid="{00000000-0005-0000-0000-00005F430000}"/>
    <cellStyle name="Style 23 9 3" xfId="17246" xr:uid="{00000000-0005-0000-0000-000060430000}"/>
    <cellStyle name="Style 23 9 4" xfId="17247" xr:uid="{00000000-0005-0000-0000-000061430000}"/>
    <cellStyle name="Style 23 9 5" xfId="17248" xr:uid="{00000000-0005-0000-0000-000062430000}"/>
    <cellStyle name="Style 23 9 6" xfId="17249" xr:uid="{00000000-0005-0000-0000-000063430000}"/>
    <cellStyle name="Style 23 9 7" xfId="17250" xr:uid="{00000000-0005-0000-0000-000064430000}"/>
    <cellStyle name="Style 23 9 8" xfId="17251" xr:uid="{00000000-0005-0000-0000-000065430000}"/>
    <cellStyle name="Style 23 9 9" xfId="17252" xr:uid="{00000000-0005-0000-0000-000066430000}"/>
    <cellStyle name="Style 24" xfId="17253" xr:uid="{00000000-0005-0000-0000-000067430000}"/>
    <cellStyle name="Style 24 2" xfId="17254" xr:uid="{00000000-0005-0000-0000-000068430000}"/>
    <cellStyle name="Style 24 2 10" xfId="17255" xr:uid="{00000000-0005-0000-0000-000069430000}"/>
    <cellStyle name="Style 24 2 11" xfId="17256" xr:uid="{00000000-0005-0000-0000-00006A430000}"/>
    <cellStyle name="Style 24 2 12" xfId="17257" xr:uid="{00000000-0005-0000-0000-00006B430000}"/>
    <cellStyle name="Style 24 2 13" xfId="17258" xr:uid="{00000000-0005-0000-0000-00006C430000}"/>
    <cellStyle name="Style 24 2 14" xfId="17259" xr:uid="{00000000-0005-0000-0000-00006D430000}"/>
    <cellStyle name="Style 24 2 15" xfId="17260" xr:uid="{00000000-0005-0000-0000-00006E430000}"/>
    <cellStyle name="Style 24 2 16" xfId="17261" xr:uid="{00000000-0005-0000-0000-00006F430000}"/>
    <cellStyle name="Style 24 2 17" xfId="17262" xr:uid="{00000000-0005-0000-0000-000070430000}"/>
    <cellStyle name="Style 24 2 18" xfId="17263" xr:uid="{00000000-0005-0000-0000-000071430000}"/>
    <cellStyle name="Style 24 2 19" xfId="17264" xr:uid="{00000000-0005-0000-0000-000072430000}"/>
    <cellStyle name="Style 24 2 2" xfId="17265" xr:uid="{00000000-0005-0000-0000-000073430000}"/>
    <cellStyle name="Style 24 2 20" xfId="17266" xr:uid="{00000000-0005-0000-0000-000074430000}"/>
    <cellStyle name="Style 24 2 21" xfId="17267" xr:uid="{00000000-0005-0000-0000-000075430000}"/>
    <cellStyle name="Style 24 2 22" xfId="17268" xr:uid="{00000000-0005-0000-0000-000076430000}"/>
    <cellStyle name="Style 24 2 23" xfId="17269" xr:uid="{00000000-0005-0000-0000-000077430000}"/>
    <cellStyle name="Style 24 2 3" xfId="17270" xr:uid="{00000000-0005-0000-0000-000078430000}"/>
    <cellStyle name="Style 24 2 4" xfId="17271" xr:uid="{00000000-0005-0000-0000-000079430000}"/>
    <cellStyle name="Style 24 2 5" xfId="17272" xr:uid="{00000000-0005-0000-0000-00007A430000}"/>
    <cellStyle name="Style 24 2 6" xfId="17273" xr:uid="{00000000-0005-0000-0000-00007B430000}"/>
    <cellStyle name="Style 24 2 7" xfId="17274" xr:uid="{00000000-0005-0000-0000-00007C430000}"/>
    <cellStyle name="Style 24 2 8" xfId="17275" xr:uid="{00000000-0005-0000-0000-00007D430000}"/>
    <cellStyle name="Style 24 2 9" xfId="17276" xr:uid="{00000000-0005-0000-0000-00007E430000}"/>
    <cellStyle name="Style 24 3" xfId="17277" xr:uid="{00000000-0005-0000-0000-00007F430000}"/>
    <cellStyle name="Style 24 3 2" xfId="17278" xr:uid="{00000000-0005-0000-0000-000080430000}"/>
    <cellStyle name="Style 24 3 3" xfId="17279" xr:uid="{00000000-0005-0000-0000-000081430000}"/>
    <cellStyle name="Style 24 3 4" xfId="17280" xr:uid="{00000000-0005-0000-0000-000082430000}"/>
    <cellStyle name="Style 24 3 5" xfId="17281" xr:uid="{00000000-0005-0000-0000-000083430000}"/>
    <cellStyle name="Style 24 3 6" xfId="17282" xr:uid="{00000000-0005-0000-0000-000084430000}"/>
    <cellStyle name="Style 24 3 7" xfId="17283" xr:uid="{00000000-0005-0000-0000-000085430000}"/>
    <cellStyle name="Style 24 3 8" xfId="17284" xr:uid="{00000000-0005-0000-0000-000086430000}"/>
    <cellStyle name="Style 24 3 9" xfId="17285" xr:uid="{00000000-0005-0000-0000-000087430000}"/>
    <cellStyle name="Style 24 4" xfId="17286" xr:uid="{00000000-0005-0000-0000-000088430000}"/>
    <cellStyle name="Style 24 4 2" xfId="17287" xr:uid="{00000000-0005-0000-0000-000089430000}"/>
    <cellStyle name="Style 24 4 3" xfId="17288" xr:uid="{00000000-0005-0000-0000-00008A430000}"/>
    <cellStyle name="Style 24 4 4" xfId="17289" xr:uid="{00000000-0005-0000-0000-00008B430000}"/>
    <cellStyle name="Style 24 4 5" xfId="17290" xr:uid="{00000000-0005-0000-0000-00008C430000}"/>
    <cellStyle name="Style 24 4 6" xfId="17291" xr:uid="{00000000-0005-0000-0000-00008D430000}"/>
    <cellStyle name="Style 24 4 7" xfId="17292" xr:uid="{00000000-0005-0000-0000-00008E430000}"/>
    <cellStyle name="Style 24 4 8" xfId="17293" xr:uid="{00000000-0005-0000-0000-00008F430000}"/>
    <cellStyle name="Style 24 4 9" xfId="17294" xr:uid="{00000000-0005-0000-0000-000090430000}"/>
    <cellStyle name="Style 24 5" xfId="17295" xr:uid="{00000000-0005-0000-0000-000091430000}"/>
    <cellStyle name="Style 24 5 2" xfId="17296" xr:uid="{00000000-0005-0000-0000-000092430000}"/>
    <cellStyle name="Style 24 5 3" xfId="17297" xr:uid="{00000000-0005-0000-0000-000093430000}"/>
    <cellStyle name="Style 24 5 4" xfId="17298" xr:uid="{00000000-0005-0000-0000-000094430000}"/>
    <cellStyle name="Style 24 5 5" xfId="17299" xr:uid="{00000000-0005-0000-0000-000095430000}"/>
    <cellStyle name="Style 24 5 6" xfId="17300" xr:uid="{00000000-0005-0000-0000-000096430000}"/>
    <cellStyle name="Style 24 5 7" xfId="17301" xr:uid="{00000000-0005-0000-0000-000097430000}"/>
    <cellStyle name="Style 24 5 8" xfId="17302" xr:uid="{00000000-0005-0000-0000-000098430000}"/>
    <cellStyle name="Style 24 5 9" xfId="17303" xr:uid="{00000000-0005-0000-0000-000099430000}"/>
    <cellStyle name="Style 24 6" xfId="17304" xr:uid="{00000000-0005-0000-0000-00009A430000}"/>
    <cellStyle name="Style 24 6 2" xfId="17305" xr:uid="{00000000-0005-0000-0000-00009B430000}"/>
    <cellStyle name="Style 24 6 3" xfId="17306" xr:uid="{00000000-0005-0000-0000-00009C430000}"/>
    <cellStyle name="Style 24 6 4" xfId="17307" xr:uid="{00000000-0005-0000-0000-00009D430000}"/>
    <cellStyle name="Style 24 6 5" xfId="17308" xr:uid="{00000000-0005-0000-0000-00009E430000}"/>
    <cellStyle name="Style 24 6 6" xfId="17309" xr:uid="{00000000-0005-0000-0000-00009F430000}"/>
    <cellStyle name="Style 24 6 7" xfId="17310" xr:uid="{00000000-0005-0000-0000-0000A0430000}"/>
    <cellStyle name="Style 24 6 8" xfId="17311" xr:uid="{00000000-0005-0000-0000-0000A1430000}"/>
    <cellStyle name="Style 24 6 9" xfId="17312" xr:uid="{00000000-0005-0000-0000-0000A2430000}"/>
    <cellStyle name="Style 24 7" xfId="17313" xr:uid="{00000000-0005-0000-0000-0000A3430000}"/>
    <cellStyle name="Style 24 7 2" xfId="17314" xr:uid="{00000000-0005-0000-0000-0000A4430000}"/>
    <cellStyle name="Style 24 7 3" xfId="17315" xr:uid="{00000000-0005-0000-0000-0000A5430000}"/>
    <cellStyle name="Style 24 7 4" xfId="17316" xr:uid="{00000000-0005-0000-0000-0000A6430000}"/>
    <cellStyle name="Style 24 7 5" xfId="17317" xr:uid="{00000000-0005-0000-0000-0000A7430000}"/>
    <cellStyle name="Style 24 7 6" xfId="17318" xr:uid="{00000000-0005-0000-0000-0000A8430000}"/>
    <cellStyle name="Style 24 7 7" xfId="17319" xr:uid="{00000000-0005-0000-0000-0000A9430000}"/>
    <cellStyle name="Style 24 7 8" xfId="17320" xr:uid="{00000000-0005-0000-0000-0000AA430000}"/>
    <cellStyle name="Style 24 7 9" xfId="17321" xr:uid="{00000000-0005-0000-0000-0000AB430000}"/>
    <cellStyle name="Style 24 8" xfId="17322" xr:uid="{00000000-0005-0000-0000-0000AC430000}"/>
    <cellStyle name="Style 24 8 2" xfId="17323" xr:uid="{00000000-0005-0000-0000-0000AD430000}"/>
    <cellStyle name="Style 24 8 3" xfId="17324" xr:uid="{00000000-0005-0000-0000-0000AE430000}"/>
    <cellStyle name="Style 24 8 4" xfId="17325" xr:uid="{00000000-0005-0000-0000-0000AF430000}"/>
    <cellStyle name="Style 24 8 5" xfId="17326" xr:uid="{00000000-0005-0000-0000-0000B0430000}"/>
    <cellStyle name="Style 24 8 6" xfId="17327" xr:uid="{00000000-0005-0000-0000-0000B1430000}"/>
    <cellStyle name="Style 24 8 7" xfId="17328" xr:uid="{00000000-0005-0000-0000-0000B2430000}"/>
    <cellStyle name="Style 24 8 8" xfId="17329" xr:uid="{00000000-0005-0000-0000-0000B3430000}"/>
    <cellStyle name="Style 24 8 9" xfId="17330" xr:uid="{00000000-0005-0000-0000-0000B4430000}"/>
    <cellStyle name="Style 24 9" xfId="17331" xr:uid="{00000000-0005-0000-0000-0000B5430000}"/>
    <cellStyle name="Style 24 9 2" xfId="17332" xr:uid="{00000000-0005-0000-0000-0000B6430000}"/>
    <cellStyle name="Style 24 9 3" xfId="17333" xr:uid="{00000000-0005-0000-0000-0000B7430000}"/>
    <cellStyle name="Style 24 9 4" xfId="17334" xr:uid="{00000000-0005-0000-0000-0000B8430000}"/>
    <cellStyle name="Style 24 9 5" xfId="17335" xr:uid="{00000000-0005-0000-0000-0000B9430000}"/>
    <cellStyle name="Style 24 9 6" xfId="17336" xr:uid="{00000000-0005-0000-0000-0000BA430000}"/>
    <cellStyle name="Style 24 9 7" xfId="17337" xr:uid="{00000000-0005-0000-0000-0000BB430000}"/>
    <cellStyle name="Style 24 9 8" xfId="17338" xr:uid="{00000000-0005-0000-0000-0000BC430000}"/>
    <cellStyle name="Style 24 9 9" xfId="17339" xr:uid="{00000000-0005-0000-0000-0000BD430000}"/>
    <cellStyle name="Style 25" xfId="17340" xr:uid="{00000000-0005-0000-0000-0000BE430000}"/>
    <cellStyle name="Style 25 2" xfId="17341" xr:uid="{00000000-0005-0000-0000-0000BF430000}"/>
    <cellStyle name="Style 25 2 10" xfId="17342" xr:uid="{00000000-0005-0000-0000-0000C0430000}"/>
    <cellStyle name="Style 25 2 11" xfId="17343" xr:uid="{00000000-0005-0000-0000-0000C1430000}"/>
    <cellStyle name="Style 25 2 12" xfId="17344" xr:uid="{00000000-0005-0000-0000-0000C2430000}"/>
    <cellStyle name="Style 25 2 13" xfId="17345" xr:uid="{00000000-0005-0000-0000-0000C3430000}"/>
    <cellStyle name="Style 25 2 14" xfId="17346" xr:uid="{00000000-0005-0000-0000-0000C4430000}"/>
    <cellStyle name="Style 25 2 15" xfId="17347" xr:uid="{00000000-0005-0000-0000-0000C5430000}"/>
    <cellStyle name="Style 25 2 16" xfId="17348" xr:uid="{00000000-0005-0000-0000-0000C6430000}"/>
    <cellStyle name="Style 25 2 17" xfId="17349" xr:uid="{00000000-0005-0000-0000-0000C7430000}"/>
    <cellStyle name="Style 25 2 18" xfId="17350" xr:uid="{00000000-0005-0000-0000-0000C8430000}"/>
    <cellStyle name="Style 25 2 19" xfId="17351" xr:uid="{00000000-0005-0000-0000-0000C9430000}"/>
    <cellStyle name="Style 25 2 2" xfId="17352" xr:uid="{00000000-0005-0000-0000-0000CA430000}"/>
    <cellStyle name="Style 25 2 20" xfId="17353" xr:uid="{00000000-0005-0000-0000-0000CB430000}"/>
    <cellStyle name="Style 25 2 21" xfId="17354" xr:uid="{00000000-0005-0000-0000-0000CC430000}"/>
    <cellStyle name="Style 25 2 22" xfId="17355" xr:uid="{00000000-0005-0000-0000-0000CD430000}"/>
    <cellStyle name="Style 25 2 23" xfId="17356" xr:uid="{00000000-0005-0000-0000-0000CE430000}"/>
    <cellStyle name="Style 25 2 3" xfId="17357" xr:uid="{00000000-0005-0000-0000-0000CF430000}"/>
    <cellStyle name="Style 25 2 4" xfId="17358" xr:uid="{00000000-0005-0000-0000-0000D0430000}"/>
    <cellStyle name="Style 25 2 5" xfId="17359" xr:uid="{00000000-0005-0000-0000-0000D1430000}"/>
    <cellStyle name="Style 25 2 6" xfId="17360" xr:uid="{00000000-0005-0000-0000-0000D2430000}"/>
    <cellStyle name="Style 25 2 7" xfId="17361" xr:uid="{00000000-0005-0000-0000-0000D3430000}"/>
    <cellStyle name="Style 25 2 8" xfId="17362" xr:uid="{00000000-0005-0000-0000-0000D4430000}"/>
    <cellStyle name="Style 25 2 9" xfId="17363" xr:uid="{00000000-0005-0000-0000-0000D5430000}"/>
    <cellStyle name="Style 25 3" xfId="17364" xr:uid="{00000000-0005-0000-0000-0000D6430000}"/>
    <cellStyle name="Style 25 3 2" xfId="17365" xr:uid="{00000000-0005-0000-0000-0000D7430000}"/>
    <cellStyle name="Style 25 3 3" xfId="17366" xr:uid="{00000000-0005-0000-0000-0000D8430000}"/>
    <cellStyle name="Style 25 3 4" xfId="17367" xr:uid="{00000000-0005-0000-0000-0000D9430000}"/>
    <cellStyle name="Style 25 3 5" xfId="17368" xr:uid="{00000000-0005-0000-0000-0000DA430000}"/>
    <cellStyle name="Style 25 3 6" xfId="17369" xr:uid="{00000000-0005-0000-0000-0000DB430000}"/>
    <cellStyle name="Style 25 3 7" xfId="17370" xr:uid="{00000000-0005-0000-0000-0000DC430000}"/>
    <cellStyle name="Style 25 3 8" xfId="17371" xr:uid="{00000000-0005-0000-0000-0000DD430000}"/>
    <cellStyle name="Style 25 3 9" xfId="17372" xr:uid="{00000000-0005-0000-0000-0000DE430000}"/>
    <cellStyle name="Style 25 4" xfId="17373" xr:uid="{00000000-0005-0000-0000-0000DF430000}"/>
    <cellStyle name="Style 25 4 2" xfId="17374" xr:uid="{00000000-0005-0000-0000-0000E0430000}"/>
    <cellStyle name="Style 25 4 3" xfId="17375" xr:uid="{00000000-0005-0000-0000-0000E1430000}"/>
    <cellStyle name="Style 25 4 4" xfId="17376" xr:uid="{00000000-0005-0000-0000-0000E2430000}"/>
    <cellStyle name="Style 25 4 5" xfId="17377" xr:uid="{00000000-0005-0000-0000-0000E3430000}"/>
    <cellStyle name="Style 25 4 6" xfId="17378" xr:uid="{00000000-0005-0000-0000-0000E4430000}"/>
    <cellStyle name="Style 25 4 7" xfId="17379" xr:uid="{00000000-0005-0000-0000-0000E5430000}"/>
    <cellStyle name="Style 25 4 8" xfId="17380" xr:uid="{00000000-0005-0000-0000-0000E6430000}"/>
    <cellStyle name="Style 25 4 9" xfId="17381" xr:uid="{00000000-0005-0000-0000-0000E7430000}"/>
    <cellStyle name="Style 25 5" xfId="17382" xr:uid="{00000000-0005-0000-0000-0000E8430000}"/>
    <cellStyle name="Style 25 5 2" xfId="17383" xr:uid="{00000000-0005-0000-0000-0000E9430000}"/>
    <cellStyle name="Style 25 5 3" xfId="17384" xr:uid="{00000000-0005-0000-0000-0000EA430000}"/>
    <cellStyle name="Style 25 5 4" xfId="17385" xr:uid="{00000000-0005-0000-0000-0000EB430000}"/>
    <cellStyle name="Style 25 5 5" xfId="17386" xr:uid="{00000000-0005-0000-0000-0000EC430000}"/>
    <cellStyle name="Style 25 5 6" xfId="17387" xr:uid="{00000000-0005-0000-0000-0000ED430000}"/>
    <cellStyle name="Style 25 5 7" xfId="17388" xr:uid="{00000000-0005-0000-0000-0000EE430000}"/>
    <cellStyle name="Style 25 5 8" xfId="17389" xr:uid="{00000000-0005-0000-0000-0000EF430000}"/>
    <cellStyle name="Style 25 5 9" xfId="17390" xr:uid="{00000000-0005-0000-0000-0000F0430000}"/>
    <cellStyle name="Style 25 6" xfId="17391" xr:uid="{00000000-0005-0000-0000-0000F1430000}"/>
    <cellStyle name="Style 25 6 2" xfId="17392" xr:uid="{00000000-0005-0000-0000-0000F2430000}"/>
    <cellStyle name="Style 25 6 3" xfId="17393" xr:uid="{00000000-0005-0000-0000-0000F3430000}"/>
    <cellStyle name="Style 25 6 4" xfId="17394" xr:uid="{00000000-0005-0000-0000-0000F4430000}"/>
    <cellStyle name="Style 25 6 5" xfId="17395" xr:uid="{00000000-0005-0000-0000-0000F5430000}"/>
    <cellStyle name="Style 25 6 6" xfId="17396" xr:uid="{00000000-0005-0000-0000-0000F6430000}"/>
    <cellStyle name="Style 25 6 7" xfId="17397" xr:uid="{00000000-0005-0000-0000-0000F7430000}"/>
    <cellStyle name="Style 25 6 8" xfId="17398" xr:uid="{00000000-0005-0000-0000-0000F8430000}"/>
    <cellStyle name="Style 25 6 9" xfId="17399" xr:uid="{00000000-0005-0000-0000-0000F9430000}"/>
    <cellStyle name="Style 25 7" xfId="17400" xr:uid="{00000000-0005-0000-0000-0000FA430000}"/>
    <cellStyle name="Style 25 7 2" xfId="17401" xr:uid="{00000000-0005-0000-0000-0000FB430000}"/>
    <cellStyle name="Style 25 7 3" xfId="17402" xr:uid="{00000000-0005-0000-0000-0000FC430000}"/>
    <cellStyle name="Style 25 7 4" xfId="17403" xr:uid="{00000000-0005-0000-0000-0000FD430000}"/>
    <cellStyle name="Style 25 7 5" xfId="17404" xr:uid="{00000000-0005-0000-0000-0000FE430000}"/>
    <cellStyle name="Style 25 7 6" xfId="17405" xr:uid="{00000000-0005-0000-0000-0000FF430000}"/>
    <cellStyle name="Style 25 7 7" xfId="17406" xr:uid="{00000000-0005-0000-0000-000000440000}"/>
    <cellStyle name="Style 25 7 8" xfId="17407" xr:uid="{00000000-0005-0000-0000-000001440000}"/>
    <cellStyle name="Style 25 7 9" xfId="17408" xr:uid="{00000000-0005-0000-0000-000002440000}"/>
    <cellStyle name="Style 25 8" xfId="17409" xr:uid="{00000000-0005-0000-0000-000003440000}"/>
    <cellStyle name="Style 25 8 2" xfId="17410" xr:uid="{00000000-0005-0000-0000-000004440000}"/>
    <cellStyle name="Style 25 8 3" xfId="17411" xr:uid="{00000000-0005-0000-0000-000005440000}"/>
    <cellStyle name="Style 25 8 4" xfId="17412" xr:uid="{00000000-0005-0000-0000-000006440000}"/>
    <cellStyle name="Style 25 8 5" xfId="17413" xr:uid="{00000000-0005-0000-0000-000007440000}"/>
    <cellStyle name="Style 25 8 6" xfId="17414" xr:uid="{00000000-0005-0000-0000-000008440000}"/>
    <cellStyle name="Style 25 8 7" xfId="17415" xr:uid="{00000000-0005-0000-0000-000009440000}"/>
    <cellStyle name="Style 25 8 8" xfId="17416" xr:uid="{00000000-0005-0000-0000-00000A440000}"/>
    <cellStyle name="Style 25 8 9" xfId="17417" xr:uid="{00000000-0005-0000-0000-00000B440000}"/>
    <cellStyle name="Style 25 9" xfId="17418" xr:uid="{00000000-0005-0000-0000-00000C440000}"/>
    <cellStyle name="Style 25 9 2" xfId="17419" xr:uid="{00000000-0005-0000-0000-00000D440000}"/>
    <cellStyle name="Style 25 9 3" xfId="17420" xr:uid="{00000000-0005-0000-0000-00000E440000}"/>
    <cellStyle name="Style 25 9 4" xfId="17421" xr:uid="{00000000-0005-0000-0000-00000F440000}"/>
    <cellStyle name="Style 25 9 5" xfId="17422" xr:uid="{00000000-0005-0000-0000-000010440000}"/>
    <cellStyle name="Style 25 9 6" xfId="17423" xr:uid="{00000000-0005-0000-0000-000011440000}"/>
    <cellStyle name="Style 25 9 7" xfId="17424" xr:uid="{00000000-0005-0000-0000-000012440000}"/>
    <cellStyle name="Style 25 9 8" xfId="17425" xr:uid="{00000000-0005-0000-0000-000013440000}"/>
    <cellStyle name="Style 25 9 9" xfId="17426" xr:uid="{00000000-0005-0000-0000-000014440000}"/>
    <cellStyle name="Style 26" xfId="17427" xr:uid="{00000000-0005-0000-0000-000015440000}"/>
    <cellStyle name="Style 26 2" xfId="17428" xr:uid="{00000000-0005-0000-0000-000016440000}"/>
    <cellStyle name="Style 26 2 10" xfId="17429" xr:uid="{00000000-0005-0000-0000-000017440000}"/>
    <cellStyle name="Style 26 2 11" xfId="17430" xr:uid="{00000000-0005-0000-0000-000018440000}"/>
    <cellStyle name="Style 26 2 12" xfId="17431" xr:uid="{00000000-0005-0000-0000-000019440000}"/>
    <cellStyle name="Style 26 2 13" xfId="17432" xr:uid="{00000000-0005-0000-0000-00001A440000}"/>
    <cellStyle name="Style 26 2 14" xfId="17433" xr:uid="{00000000-0005-0000-0000-00001B440000}"/>
    <cellStyle name="Style 26 2 15" xfId="17434" xr:uid="{00000000-0005-0000-0000-00001C440000}"/>
    <cellStyle name="Style 26 2 16" xfId="17435" xr:uid="{00000000-0005-0000-0000-00001D440000}"/>
    <cellStyle name="Style 26 2 17" xfId="17436" xr:uid="{00000000-0005-0000-0000-00001E440000}"/>
    <cellStyle name="Style 26 2 18" xfId="17437" xr:uid="{00000000-0005-0000-0000-00001F440000}"/>
    <cellStyle name="Style 26 2 19" xfId="17438" xr:uid="{00000000-0005-0000-0000-000020440000}"/>
    <cellStyle name="Style 26 2 2" xfId="17439" xr:uid="{00000000-0005-0000-0000-000021440000}"/>
    <cellStyle name="Style 26 2 20" xfId="17440" xr:uid="{00000000-0005-0000-0000-000022440000}"/>
    <cellStyle name="Style 26 2 21" xfId="17441" xr:uid="{00000000-0005-0000-0000-000023440000}"/>
    <cellStyle name="Style 26 2 22" xfId="17442" xr:uid="{00000000-0005-0000-0000-000024440000}"/>
    <cellStyle name="Style 26 2 23" xfId="17443" xr:uid="{00000000-0005-0000-0000-000025440000}"/>
    <cellStyle name="Style 26 2 3" xfId="17444" xr:uid="{00000000-0005-0000-0000-000026440000}"/>
    <cellStyle name="Style 26 2 4" xfId="17445" xr:uid="{00000000-0005-0000-0000-000027440000}"/>
    <cellStyle name="Style 26 2 5" xfId="17446" xr:uid="{00000000-0005-0000-0000-000028440000}"/>
    <cellStyle name="Style 26 2 6" xfId="17447" xr:uid="{00000000-0005-0000-0000-000029440000}"/>
    <cellStyle name="Style 26 2 7" xfId="17448" xr:uid="{00000000-0005-0000-0000-00002A440000}"/>
    <cellStyle name="Style 26 2 8" xfId="17449" xr:uid="{00000000-0005-0000-0000-00002B440000}"/>
    <cellStyle name="Style 26 2 9" xfId="17450" xr:uid="{00000000-0005-0000-0000-00002C440000}"/>
    <cellStyle name="Style 26 3" xfId="17451" xr:uid="{00000000-0005-0000-0000-00002D440000}"/>
    <cellStyle name="Style 26 3 2" xfId="17452" xr:uid="{00000000-0005-0000-0000-00002E440000}"/>
    <cellStyle name="Style 26 3 3" xfId="17453" xr:uid="{00000000-0005-0000-0000-00002F440000}"/>
    <cellStyle name="Style 26 3 4" xfId="17454" xr:uid="{00000000-0005-0000-0000-000030440000}"/>
    <cellStyle name="Style 26 3 5" xfId="17455" xr:uid="{00000000-0005-0000-0000-000031440000}"/>
    <cellStyle name="Style 26 3 6" xfId="17456" xr:uid="{00000000-0005-0000-0000-000032440000}"/>
    <cellStyle name="Style 26 3 7" xfId="17457" xr:uid="{00000000-0005-0000-0000-000033440000}"/>
    <cellStyle name="Style 26 3 8" xfId="17458" xr:uid="{00000000-0005-0000-0000-000034440000}"/>
    <cellStyle name="Style 26 3 9" xfId="17459" xr:uid="{00000000-0005-0000-0000-000035440000}"/>
    <cellStyle name="Style 26 4" xfId="17460" xr:uid="{00000000-0005-0000-0000-000036440000}"/>
    <cellStyle name="Style 26 4 2" xfId="17461" xr:uid="{00000000-0005-0000-0000-000037440000}"/>
    <cellStyle name="Style 26 4 3" xfId="17462" xr:uid="{00000000-0005-0000-0000-000038440000}"/>
    <cellStyle name="Style 26 4 4" xfId="17463" xr:uid="{00000000-0005-0000-0000-000039440000}"/>
    <cellStyle name="Style 26 4 5" xfId="17464" xr:uid="{00000000-0005-0000-0000-00003A440000}"/>
    <cellStyle name="Style 26 4 6" xfId="17465" xr:uid="{00000000-0005-0000-0000-00003B440000}"/>
    <cellStyle name="Style 26 4 7" xfId="17466" xr:uid="{00000000-0005-0000-0000-00003C440000}"/>
    <cellStyle name="Style 26 4 8" xfId="17467" xr:uid="{00000000-0005-0000-0000-00003D440000}"/>
    <cellStyle name="Style 26 4 9" xfId="17468" xr:uid="{00000000-0005-0000-0000-00003E440000}"/>
    <cellStyle name="Style 26 5" xfId="17469" xr:uid="{00000000-0005-0000-0000-00003F440000}"/>
    <cellStyle name="Style 26 5 2" xfId="17470" xr:uid="{00000000-0005-0000-0000-000040440000}"/>
    <cellStyle name="Style 26 5 3" xfId="17471" xr:uid="{00000000-0005-0000-0000-000041440000}"/>
    <cellStyle name="Style 26 5 4" xfId="17472" xr:uid="{00000000-0005-0000-0000-000042440000}"/>
    <cellStyle name="Style 26 5 5" xfId="17473" xr:uid="{00000000-0005-0000-0000-000043440000}"/>
    <cellStyle name="Style 26 5 6" xfId="17474" xr:uid="{00000000-0005-0000-0000-000044440000}"/>
    <cellStyle name="Style 26 5 7" xfId="17475" xr:uid="{00000000-0005-0000-0000-000045440000}"/>
    <cellStyle name="Style 26 5 8" xfId="17476" xr:uid="{00000000-0005-0000-0000-000046440000}"/>
    <cellStyle name="Style 26 5 9" xfId="17477" xr:uid="{00000000-0005-0000-0000-000047440000}"/>
    <cellStyle name="Style 26 6" xfId="17478" xr:uid="{00000000-0005-0000-0000-000048440000}"/>
    <cellStyle name="Style 26 6 2" xfId="17479" xr:uid="{00000000-0005-0000-0000-000049440000}"/>
    <cellStyle name="Style 26 6 3" xfId="17480" xr:uid="{00000000-0005-0000-0000-00004A440000}"/>
    <cellStyle name="Style 26 6 4" xfId="17481" xr:uid="{00000000-0005-0000-0000-00004B440000}"/>
    <cellStyle name="Style 26 6 5" xfId="17482" xr:uid="{00000000-0005-0000-0000-00004C440000}"/>
    <cellStyle name="Style 26 6 6" xfId="17483" xr:uid="{00000000-0005-0000-0000-00004D440000}"/>
    <cellStyle name="Style 26 6 7" xfId="17484" xr:uid="{00000000-0005-0000-0000-00004E440000}"/>
    <cellStyle name="Style 26 6 8" xfId="17485" xr:uid="{00000000-0005-0000-0000-00004F440000}"/>
    <cellStyle name="Style 26 6 9" xfId="17486" xr:uid="{00000000-0005-0000-0000-000050440000}"/>
    <cellStyle name="Style 26 7" xfId="17487" xr:uid="{00000000-0005-0000-0000-000051440000}"/>
    <cellStyle name="Style 26 7 2" xfId="17488" xr:uid="{00000000-0005-0000-0000-000052440000}"/>
    <cellStyle name="Style 26 7 3" xfId="17489" xr:uid="{00000000-0005-0000-0000-000053440000}"/>
    <cellStyle name="Style 26 7 4" xfId="17490" xr:uid="{00000000-0005-0000-0000-000054440000}"/>
    <cellStyle name="Style 26 7 5" xfId="17491" xr:uid="{00000000-0005-0000-0000-000055440000}"/>
    <cellStyle name="Style 26 7 6" xfId="17492" xr:uid="{00000000-0005-0000-0000-000056440000}"/>
    <cellStyle name="Style 26 7 7" xfId="17493" xr:uid="{00000000-0005-0000-0000-000057440000}"/>
    <cellStyle name="Style 26 7 8" xfId="17494" xr:uid="{00000000-0005-0000-0000-000058440000}"/>
    <cellStyle name="Style 26 7 9" xfId="17495" xr:uid="{00000000-0005-0000-0000-000059440000}"/>
    <cellStyle name="Style 26 8" xfId="17496" xr:uid="{00000000-0005-0000-0000-00005A440000}"/>
    <cellStyle name="Style 26 8 2" xfId="17497" xr:uid="{00000000-0005-0000-0000-00005B440000}"/>
    <cellStyle name="Style 26 8 3" xfId="17498" xr:uid="{00000000-0005-0000-0000-00005C440000}"/>
    <cellStyle name="Style 26 8 4" xfId="17499" xr:uid="{00000000-0005-0000-0000-00005D440000}"/>
    <cellStyle name="Style 26 8 5" xfId="17500" xr:uid="{00000000-0005-0000-0000-00005E440000}"/>
    <cellStyle name="Style 26 8 6" xfId="17501" xr:uid="{00000000-0005-0000-0000-00005F440000}"/>
    <cellStyle name="Style 26 8 7" xfId="17502" xr:uid="{00000000-0005-0000-0000-000060440000}"/>
    <cellStyle name="Style 26 8 8" xfId="17503" xr:uid="{00000000-0005-0000-0000-000061440000}"/>
    <cellStyle name="Style 26 8 9" xfId="17504" xr:uid="{00000000-0005-0000-0000-000062440000}"/>
    <cellStyle name="Style 26 9" xfId="17505" xr:uid="{00000000-0005-0000-0000-000063440000}"/>
    <cellStyle name="Style 26 9 2" xfId="17506" xr:uid="{00000000-0005-0000-0000-000064440000}"/>
    <cellStyle name="Style 26 9 3" xfId="17507" xr:uid="{00000000-0005-0000-0000-000065440000}"/>
    <cellStyle name="Style 26 9 4" xfId="17508" xr:uid="{00000000-0005-0000-0000-000066440000}"/>
    <cellStyle name="Style 26 9 5" xfId="17509" xr:uid="{00000000-0005-0000-0000-000067440000}"/>
    <cellStyle name="Style 26 9 6" xfId="17510" xr:uid="{00000000-0005-0000-0000-000068440000}"/>
    <cellStyle name="Style 26 9 7" xfId="17511" xr:uid="{00000000-0005-0000-0000-000069440000}"/>
    <cellStyle name="Style 26 9 8" xfId="17512" xr:uid="{00000000-0005-0000-0000-00006A440000}"/>
    <cellStyle name="Style 26 9 9" xfId="17513" xr:uid="{00000000-0005-0000-0000-00006B440000}"/>
    <cellStyle name="Style 27" xfId="17514" xr:uid="{00000000-0005-0000-0000-00006C440000}"/>
    <cellStyle name="Style 27 2" xfId="17515" xr:uid="{00000000-0005-0000-0000-00006D440000}"/>
    <cellStyle name="Style 27 2 10" xfId="17516" xr:uid="{00000000-0005-0000-0000-00006E440000}"/>
    <cellStyle name="Style 27 2 11" xfId="17517" xr:uid="{00000000-0005-0000-0000-00006F440000}"/>
    <cellStyle name="Style 27 2 12" xfId="17518" xr:uid="{00000000-0005-0000-0000-000070440000}"/>
    <cellStyle name="Style 27 2 13" xfId="17519" xr:uid="{00000000-0005-0000-0000-000071440000}"/>
    <cellStyle name="Style 27 2 14" xfId="17520" xr:uid="{00000000-0005-0000-0000-000072440000}"/>
    <cellStyle name="Style 27 2 15" xfId="17521" xr:uid="{00000000-0005-0000-0000-000073440000}"/>
    <cellStyle name="Style 27 2 16" xfId="17522" xr:uid="{00000000-0005-0000-0000-000074440000}"/>
    <cellStyle name="Style 27 2 17" xfId="17523" xr:uid="{00000000-0005-0000-0000-000075440000}"/>
    <cellStyle name="Style 27 2 18" xfId="17524" xr:uid="{00000000-0005-0000-0000-000076440000}"/>
    <cellStyle name="Style 27 2 19" xfId="17525" xr:uid="{00000000-0005-0000-0000-000077440000}"/>
    <cellStyle name="Style 27 2 2" xfId="17526" xr:uid="{00000000-0005-0000-0000-000078440000}"/>
    <cellStyle name="Style 27 2 20" xfId="17527" xr:uid="{00000000-0005-0000-0000-000079440000}"/>
    <cellStyle name="Style 27 2 21" xfId="17528" xr:uid="{00000000-0005-0000-0000-00007A440000}"/>
    <cellStyle name="Style 27 2 22" xfId="17529" xr:uid="{00000000-0005-0000-0000-00007B440000}"/>
    <cellStyle name="Style 27 2 23" xfId="17530" xr:uid="{00000000-0005-0000-0000-00007C440000}"/>
    <cellStyle name="Style 27 2 3" xfId="17531" xr:uid="{00000000-0005-0000-0000-00007D440000}"/>
    <cellStyle name="Style 27 2 4" xfId="17532" xr:uid="{00000000-0005-0000-0000-00007E440000}"/>
    <cellStyle name="Style 27 2 5" xfId="17533" xr:uid="{00000000-0005-0000-0000-00007F440000}"/>
    <cellStyle name="Style 27 2 6" xfId="17534" xr:uid="{00000000-0005-0000-0000-000080440000}"/>
    <cellStyle name="Style 27 2 7" xfId="17535" xr:uid="{00000000-0005-0000-0000-000081440000}"/>
    <cellStyle name="Style 27 2 8" xfId="17536" xr:uid="{00000000-0005-0000-0000-000082440000}"/>
    <cellStyle name="Style 27 2 9" xfId="17537" xr:uid="{00000000-0005-0000-0000-000083440000}"/>
    <cellStyle name="Style 27 3" xfId="17538" xr:uid="{00000000-0005-0000-0000-000084440000}"/>
    <cellStyle name="Style 27 3 2" xfId="17539" xr:uid="{00000000-0005-0000-0000-000085440000}"/>
    <cellStyle name="Style 27 3 3" xfId="17540" xr:uid="{00000000-0005-0000-0000-000086440000}"/>
    <cellStyle name="Style 27 3 4" xfId="17541" xr:uid="{00000000-0005-0000-0000-000087440000}"/>
    <cellStyle name="Style 27 3 5" xfId="17542" xr:uid="{00000000-0005-0000-0000-000088440000}"/>
    <cellStyle name="Style 27 3 6" xfId="17543" xr:uid="{00000000-0005-0000-0000-000089440000}"/>
    <cellStyle name="Style 27 3 7" xfId="17544" xr:uid="{00000000-0005-0000-0000-00008A440000}"/>
    <cellStyle name="Style 27 3 8" xfId="17545" xr:uid="{00000000-0005-0000-0000-00008B440000}"/>
    <cellStyle name="Style 27 3 9" xfId="17546" xr:uid="{00000000-0005-0000-0000-00008C440000}"/>
    <cellStyle name="Style 27 4" xfId="17547" xr:uid="{00000000-0005-0000-0000-00008D440000}"/>
    <cellStyle name="Style 27 4 2" xfId="17548" xr:uid="{00000000-0005-0000-0000-00008E440000}"/>
    <cellStyle name="Style 27 4 3" xfId="17549" xr:uid="{00000000-0005-0000-0000-00008F440000}"/>
    <cellStyle name="Style 27 4 4" xfId="17550" xr:uid="{00000000-0005-0000-0000-000090440000}"/>
    <cellStyle name="Style 27 4 5" xfId="17551" xr:uid="{00000000-0005-0000-0000-000091440000}"/>
    <cellStyle name="Style 27 4 6" xfId="17552" xr:uid="{00000000-0005-0000-0000-000092440000}"/>
    <cellStyle name="Style 27 4 7" xfId="17553" xr:uid="{00000000-0005-0000-0000-000093440000}"/>
    <cellStyle name="Style 27 4 8" xfId="17554" xr:uid="{00000000-0005-0000-0000-000094440000}"/>
    <cellStyle name="Style 27 4 9" xfId="17555" xr:uid="{00000000-0005-0000-0000-000095440000}"/>
    <cellStyle name="Style 27 5" xfId="17556" xr:uid="{00000000-0005-0000-0000-000096440000}"/>
    <cellStyle name="Style 27 5 2" xfId="17557" xr:uid="{00000000-0005-0000-0000-000097440000}"/>
    <cellStyle name="Style 27 5 3" xfId="17558" xr:uid="{00000000-0005-0000-0000-000098440000}"/>
    <cellStyle name="Style 27 5 4" xfId="17559" xr:uid="{00000000-0005-0000-0000-000099440000}"/>
    <cellStyle name="Style 27 5 5" xfId="17560" xr:uid="{00000000-0005-0000-0000-00009A440000}"/>
    <cellStyle name="Style 27 5 6" xfId="17561" xr:uid="{00000000-0005-0000-0000-00009B440000}"/>
    <cellStyle name="Style 27 5 7" xfId="17562" xr:uid="{00000000-0005-0000-0000-00009C440000}"/>
    <cellStyle name="Style 27 5 8" xfId="17563" xr:uid="{00000000-0005-0000-0000-00009D440000}"/>
    <cellStyle name="Style 27 5 9" xfId="17564" xr:uid="{00000000-0005-0000-0000-00009E440000}"/>
    <cellStyle name="Style 27 6" xfId="17565" xr:uid="{00000000-0005-0000-0000-00009F440000}"/>
    <cellStyle name="Style 27 6 2" xfId="17566" xr:uid="{00000000-0005-0000-0000-0000A0440000}"/>
    <cellStyle name="Style 27 6 3" xfId="17567" xr:uid="{00000000-0005-0000-0000-0000A1440000}"/>
    <cellStyle name="Style 27 6 4" xfId="17568" xr:uid="{00000000-0005-0000-0000-0000A2440000}"/>
    <cellStyle name="Style 27 6 5" xfId="17569" xr:uid="{00000000-0005-0000-0000-0000A3440000}"/>
    <cellStyle name="Style 27 6 6" xfId="17570" xr:uid="{00000000-0005-0000-0000-0000A4440000}"/>
    <cellStyle name="Style 27 6 7" xfId="17571" xr:uid="{00000000-0005-0000-0000-0000A5440000}"/>
    <cellStyle name="Style 27 6 8" xfId="17572" xr:uid="{00000000-0005-0000-0000-0000A6440000}"/>
    <cellStyle name="Style 27 6 9" xfId="17573" xr:uid="{00000000-0005-0000-0000-0000A7440000}"/>
    <cellStyle name="Style 27 7" xfId="17574" xr:uid="{00000000-0005-0000-0000-0000A8440000}"/>
    <cellStyle name="Style 27 7 2" xfId="17575" xr:uid="{00000000-0005-0000-0000-0000A9440000}"/>
    <cellStyle name="Style 27 7 3" xfId="17576" xr:uid="{00000000-0005-0000-0000-0000AA440000}"/>
    <cellStyle name="Style 27 7 4" xfId="17577" xr:uid="{00000000-0005-0000-0000-0000AB440000}"/>
    <cellStyle name="Style 27 7 5" xfId="17578" xr:uid="{00000000-0005-0000-0000-0000AC440000}"/>
    <cellStyle name="Style 27 7 6" xfId="17579" xr:uid="{00000000-0005-0000-0000-0000AD440000}"/>
    <cellStyle name="Style 27 7 7" xfId="17580" xr:uid="{00000000-0005-0000-0000-0000AE440000}"/>
    <cellStyle name="Style 27 7 8" xfId="17581" xr:uid="{00000000-0005-0000-0000-0000AF440000}"/>
    <cellStyle name="Style 27 7 9" xfId="17582" xr:uid="{00000000-0005-0000-0000-0000B0440000}"/>
    <cellStyle name="Style 27 8" xfId="17583" xr:uid="{00000000-0005-0000-0000-0000B1440000}"/>
    <cellStyle name="Style 27 8 2" xfId="17584" xr:uid="{00000000-0005-0000-0000-0000B2440000}"/>
    <cellStyle name="Style 27 8 3" xfId="17585" xr:uid="{00000000-0005-0000-0000-0000B3440000}"/>
    <cellStyle name="Style 27 8 4" xfId="17586" xr:uid="{00000000-0005-0000-0000-0000B4440000}"/>
    <cellStyle name="Style 27 8 5" xfId="17587" xr:uid="{00000000-0005-0000-0000-0000B5440000}"/>
    <cellStyle name="Style 27 8 6" xfId="17588" xr:uid="{00000000-0005-0000-0000-0000B6440000}"/>
    <cellStyle name="Style 27 8 7" xfId="17589" xr:uid="{00000000-0005-0000-0000-0000B7440000}"/>
    <cellStyle name="Style 27 8 8" xfId="17590" xr:uid="{00000000-0005-0000-0000-0000B8440000}"/>
    <cellStyle name="Style 27 8 9" xfId="17591" xr:uid="{00000000-0005-0000-0000-0000B9440000}"/>
    <cellStyle name="Style 27 9" xfId="17592" xr:uid="{00000000-0005-0000-0000-0000BA440000}"/>
    <cellStyle name="Style 27 9 2" xfId="17593" xr:uid="{00000000-0005-0000-0000-0000BB440000}"/>
    <cellStyle name="Style 27 9 3" xfId="17594" xr:uid="{00000000-0005-0000-0000-0000BC440000}"/>
    <cellStyle name="Style 27 9 4" xfId="17595" xr:uid="{00000000-0005-0000-0000-0000BD440000}"/>
    <cellStyle name="Style 27 9 5" xfId="17596" xr:uid="{00000000-0005-0000-0000-0000BE440000}"/>
    <cellStyle name="Style 27 9 6" xfId="17597" xr:uid="{00000000-0005-0000-0000-0000BF440000}"/>
    <cellStyle name="Style 27 9 7" xfId="17598" xr:uid="{00000000-0005-0000-0000-0000C0440000}"/>
    <cellStyle name="Style 27 9 8" xfId="17599" xr:uid="{00000000-0005-0000-0000-0000C1440000}"/>
    <cellStyle name="Style 27 9 9" xfId="17600" xr:uid="{00000000-0005-0000-0000-0000C2440000}"/>
    <cellStyle name="Style 28" xfId="17601" xr:uid="{00000000-0005-0000-0000-0000C3440000}"/>
    <cellStyle name="Style 28 2" xfId="17602" xr:uid="{00000000-0005-0000-0000-0000C4440000}"/>
    <cellStyle name="Style 28 2 10" xfId="17603" xr:uid="{00000000-0005-0000-0000-0000C5440000}"/>
    <cellStyle name="Style 28 2 11" xfId="17604" xr:uid="{00000000-0005-0000-0000-0000C6440000}"/>
    <cellStyle name="Style 28 2 12" xfId="17605" xr:uid="{00000000-0005-0000-0000-0000C7440000}"/>
    <cellStyle name="Style 28 2 13" xfId="17606" xr:uid="{00000000-0005-0000-0000-0000C8440000}"/>
    <cellStyle name="Style 28 2 14" xfId="17607" xr:uid="{00000000-0005-0000-0000-0000C9440000}"/>
    <cellStyle name="Style 28 2 15" xfId="17608" xr:uid="{00000000-0005-0000-0000-0000CA440000}"/>
    <cellStyle name="Style 28 2 16" xfId="17609" xr:uid="{00000000-0005-0000-0000-0000CB440000}"/>
    <cellStyle name="Style 28 2 17" xfId="17610" xr:uid="{00000000-0005-0000-0000-0000CC440000}"/>
    <cellStyle name="Style 28 2 18" xfId="17611" xr:uid="{00000000-0005-0000-0000-0000CD440000}"/>
    <cellStyle name="Style 28 2 19" xfId="17612" xr:uid="{00000000-0005-0000-0000-0000CE440000}"/>
    <cellStyle name="Style 28 2 2" xfId="17613" xr:uid="{00000000-0005-0000-0000-0000CF440000}"/>
    <cellStyle name="Style 28 2 20" xfId="17614" xr:uid="{00000000-0005-0000-0000-0000D0440000}"/>
    <cellStyle name="Style 28 2 21" xfId="17615" xr:uid="{00000000-0005-0000-0000-0000D1440000}"/>
    <cellStyle name="Style 28 2 22" xfId="17616" xr:uid="{00000000-0005-0000-0000-0000D2440000}"/>
    <cellStyle name="Style 28 2 23" xfId="17617" xr:uid="{00000000-0005-0000-0000-0000D3440000}"/>
    <cellStyle name="Style 28 2 3" xfId="17618" xr:uid="{00000000-0005-0000-0000-0000D4440000}"/>
    <cellStyle name="Style 28 2 4" xfId="17619" xr:uid="{00000000-0005-0000-0000-0000D5440000}"/>
    <cellStyle name="Style 28 2 5" xfId="17620" xr:uid="{00000000-0005-0000-0000-0000D6440000}"/>
    <cellStyle name="Style 28 2 6" xfId="17621" xr:uid="{00000000-0005-0000-0000-0000D7440000}"/>
    <cellStyle name="Style 28 2 7" xfId="17622" xr:uid="{00000000-0005-0000-0000-0000D8440000}"/>
    <cellStyle name="Style 28 2 8" xfId="17623" xr:uid="{00000000-0005-0000-0000-0000D9440000}"/>
    <cellStyle name="Style 28 2 9" xfId="17624" xr:uid="{00000000-0005-0000-0000-0000DA440000}"/>
    <cellStyle name="Style 28 3" xfId="17625" xr:uid="{00000000-0005-0000-0000-0000DB440000}"/>
    <cellStyle name="Style 28 3 2" xfId="17626" xr:uid="{00000000-0005-0000-0000-0000DC440000}"/>
    <cellStyle name="Style 28 3 3" xfId="17627" xr:uid="{00000000-0005-0000-0000-0000DD440000}"/>
    <cellStyle name="Style 28 3 4" xfId="17628" xr:uid="{00000000-0005-0000-0000-0000DE440000}"/>
    <cellStyle name="Style 28 3 5" xfId="17629" xr:uid="{00000000-0005-0000-0000-0000DF440000}"/>
    <cellStyle name="Style 28 3 6" xfId="17630" xr:uid="{00000000-0005-0000-0000-0000E0440000}"/>
    <cellStyle name="Style 28 3 7" xfId="17631" xr:uid="{00000000-0005-0000-0000-0000E1440000}"/>
    <cellStyle name="Style 28 3 8" xfId="17632" xr:uid="{00000000-0005-0000-0000-0000E2440000}"/>
    <cellStyle name="Style 28 3 9" xfId="17633" xr:uid="{00000000-0005-0000-0000-0000E3440000}"/>
    <cellStyle name="Style 28 4" xfId="17634" xr:uid="{00000000-0005-0000-0000-0000E4440000}"/>
    <cellStyle name="Style 28 4 2" xfId="17635" xr:uid="{00000000-0005-0000-0000-0000E5440000}"/>
    <cellStyle name="Style 28 4 3" xfId="17636" xr:uid="{00000000-0005-0000-0000-0000E6440000}"/>
    <cellStyle name="Style 28 4 4" xfId="17637" xr:uid="{00000000-0005-0000-0000-0000E7440000}"/>
    <cellStyle name="Style 28 4 5" xfId="17638" xr:uid="{00000000-0005-0000-0000-0000E8440000}"/>
    <cellStyle name="Style 28 4 6" xfId="17639" xr:uid="{00000000-0005-0000-0000-0000E9440000}"/>
    <cellStyle name="Style 28 4 7" xfId="17640" xr:uid="{00000000-0005-0000-0000-0000EA440000}"/>
    <cellStyle name="Style 28 4 8" xfId="17641" xr:uid="{00000000-0005-0000-0000-0000EB440000}"/>
    <cellStyle name="Style 28 4 9" xfId="17642" xr:uid="{00000000-0005-0000-0000-0000EC440000}"/>
    <cellStyle name="Style 28 5" xfId="17643" xr:uid="{00000000-0005-0000-0000-0000ED440000}"/>
    <cellStyle name="Style 28 5 2" xfId="17644" xr:uid="{00000000-0005-0000-0000-0000EE440000}"/>
    <cellStyle name="Style 28 5 3" xfId="17645" xr:uid="{00000000-0005-0000-0000-0000EF440000}"/>
    <cellStyle name="Style 28 5 4" xfId="17646" xr:uid="{00000000-0005-0000-0000-0000F0440000}"/>
    <cellStyle name="Style 28 5 5" xfId="17647" xr:uid="{00000000-0005-0000-0000-0000F1440000}"/>
    <cellStyle name="Style 28 5 6" xfId="17648" xr:uid="{00000000-0005-0000-0000-0000F2440000}"/>
    <cellStyle name="Style 28 5 7" xfId="17649" xr:uid="{00000000-0005-0000-0000-0000F3440000}"/>
    <cellStyle name="Style 28 5 8" xfId="17650" xr:uid="{00000000-0005-0000-0000-0000F4440000}"/>
    <cellStyle name="Style 28 5 9" xfId="17651" xr:uid="{00000000-0005-0000-0000-0000F5440000}"/>
    <cellStyle name="Style 28 6" xfId="17652" xr:uid="{00000000-0005-0000-0000-0000F6440000}"/>
    <cellStyle name="Style 28 6 2" xfId="17653" xr:uid="{00000000-0005-0000-0000-0000F7440000}"/>
    <cellStyle name="Style 28 6 3" xfId="17654" xr:uid="{00000000-0005-0000-0000-0000F8440000}"/>
    <cellStyle name="Style 28 6 4" xfId="17655" xr:uid="{00000000-0005-0000-0000-0000F9440000}"/>
    <cellStyle name="Style 28 6 5" xfId="17656" xr:uid="{00000000-0005-0000-0000-0000FA440000}"/>
    <cellStyle name="Style 28 6 6" xfId="17657" xr:uid="{00000000-0005-0000-0000-0000FB440000}"/>
    <cellStyle name="Style 28 6 7" xfId="17658" xr:uid="{00000000-0005-0000-0000-0000FC440000}"/>
    <cellStyle name="Style 28 6 8" xfId="17659" xr:uid="{00000000-0005-0000-0000-0000FD440000}"/>
    <cellStyle name="Style 28 6 9" xfId="17660" xr:uid="{00000000-0005-0000-0000-0000FE440000}"/>
    <cellStyle name="Style 28 7" xfId="17661" xr:uid="{00000000-0005-0000-0000-0000FF440000}"/>
    <cellStyle name="Style 28 7 2" xfId="17662" xr:uid="{00000000-0005-0000-0000-000000450000}"/>
    <cellStyle name="Style 28 7 3" xfId="17663" xr:uid="{00000000-0005-0000-0000-000001450000}"/>
    <cellStyle name="Style 28 7 4" xfId="17664" xr:uid="{00000000-0005-0000-0000-000002450000}"/>
    <cellStyle name="Style 28 7 5" xfId="17665" xr:uid="{00000000-0005-0000-0000-000003450000}"/>
    <cellStyle name="Style 28 7 6" xfId="17666" xr:uid="{00000000-0005-0000-0000-000004450000}"/>
    <cellStyle name="Style 28 7 7" xfId="17667" xr:uid="{00000000-0005-0000-0000-000005450000}"/>
    <cellStyle name="Style 28 7 8" xfId="17668" xr:uid="{00000000-0005-0000-0000-000006450000}"/>
    <cellStyle name="Style 28 7 9" xfId="17669" xr:uid="{00000000-0005-0000-0000-000007450000}"/>
    <cellStyle name="Style 28 8" xfId="17670" xr:uid="{00000000-0005-0000-0000-000008450000}"/>
    <cellStyle name="Style 28 8 2" xfId="17671" xr:uid="{00000000-0005-0000-0000-000009450000}"/>
    <cellStyle name="Style 28 8 3" xfId="17672" xr:uid="{00000000-0005-0000-0000-00000A450000}"/>
    <cellStyle name="Style 28 8 4" xfId="17673" xr:uid="{00000000-0005-0000-0000-00000B450000}"/>
    <cellStyle name="Style 28 8 5" xfId="17674" xr:uid="{00000000-0005-0000-0000-00000C450000}"/>
    <cellStyle name="Style 28 8 6" xfId="17675" xr:uid="{00000000-0005-0000-0000-00000D450000}"/>
    <cellStyle name="Style 28 8 7" xfId="17676" xr:uid="{00000000-0005-0000-0000-00000E450000}"/>
    <cellStyle name="Style 28 8 8" xfId="17677" xr:uid="{00000000-0005-0000-0000-00000F450000}"/>
    <cellStyle name="Style 28 8 9" xfId="17678" xr:uid="{00000000-0005-0000-0000-000010450000}"/>
    <cellStyle name="Style 28 9" xfId="17679" xr:uid="{00000000-0005-0000-0000-000011450000}"/>
    <cellStyle name="Style 28 9 2" xfId="17680" xr:uid="{00000000-0005-0000-0000-000012450000}"/>
    <cellStyle name="Style 28 9 3" xfId="17681" xr:uid="{00000000-0005-0000-0000-000013450000}"/>
    <cellStyle name="Style 28 9 4" xfId="17682" xr:uid="{00000000-0005-0000-0000-000014450000}"/>
    <cellStyle name="Style 28 9 5" xfId="17683" xr:uid="{00000000-0005-0000-0000-000015450000}"/>
    <cellStyle name="Style 28 9 6" xfId="17684" xr:uid="{00000000-0005-0000-0000-000016450000}"/>
    <cellStyle name="Style 28 9 7" xfId="17685" xr:uid="{00000000-0005-0000-0000-000017450000}"/>
    <cellStyle name="Style 28 9 8" xfId="17686" xr:uid="{00000000-0005-0000-0000-000018450000}"/>
    <cellStyle name="Style 28 9 9" xfId="17687" xr:uid="{00000000-0005-0000-0000-000019450000}"/>
    <cellStyle name="Style 29" xfId="17688" xr:uid="{00000000-0005-0000-0000-00001A450000}"/>
    <cellStyle name="Style 29 2" xfId="17689" xr:uid="{00000000-0005-0000-0000-00001B450000}"/>
    <cellStyle name="Style 29 2 10" xfId="17690" xr:uid="{00000000-0005-0000-0000-00001C450000}"/>
    <cellStyle name="Style 29 2 11" xfId="17691" xr:uid="{00000000-0005-0000-0000-00001D450000}"/>
    <cellStyle name="Style 29 2 12" xfId="17692" xr:uid="{00000000-0005-0000-0000-00001E450000}"/>
    <cellStyle name="Style 29 2 13" xfId="17693" xr:uid="{00000000-0005-0000-0000-00001F450000}"/>
    <cellStyle name="Style 29 2 14" xfId="17694" xr:uid="{00000000-0005-0000-0000-000020450000}"/>
    <cellStyle name="Style 29 2 15" xfId="17695" xr:uid="{00000000-0005-0000-0000-000021450000}"/>
    <cellStyle name="Style 29 2 16" xfId="17696" xr:uid="{00000000-0005-0000-0000-000022450000}"/>
    <cellStyle name="Style 29 2 17" xfId="17697" xr:uid="{00000000-0005-0000-0000-000023450000}"/>
    <cellStyle name="Style 29 2 18" xfId="17698" xr:uid="{00000000-0005-0000-0000-000024450000}"/>
    <cellStyle name="Style 29 2 19" xfId="17699" xr:uid="{00000000-0005-0000-0000-000025450000}"/>
    <cellStyle name="Style 29 2 2" xfId="17700" xr:uid="{00000000-0005-0000-0000-000026450000}"/>
    <cellStyle name="Style 29 2 20" xfId="17701" xr:uid="{00000000-0005-0000-0000-000027450000}"/>
    <cellStyle name="Style 29 2 21" xfId="17702" xr:uid="{00000000-0005-0000-0000-000028450000}"/>
    <cellStyle name="Style 29 2 22" xfId="17703" xr:uid="{00000000-0005-0000-0000-000029450000}"/>
    <cellStyle name="Style 29 2 23" xfId="17704" xr:uid="{00000000-0005-0000-0000-00002A450000}"/>
    <cellStyle name="Style 29 2 3" xfId="17705" xr:uid="{00000000-0005-0000-0000-00002B450000}"/>
    <cellStyle name="Style 29 2 4" xfId="17706" xr:uid="{00000000-0005-0000-0000-00002C450000}"/>
    <cellStyle name="Style 29 2 5" xfId="17707" xr:uid="{00000000-0005-0000-0000-00002D450000}"/>
    <cellStyle name="Style 29 2 6" xfId="17708" xr:uid="{00000000-0005-0000-0000-00002E450000}"/>
    <cellStyle name="Style 29 2 7" xfId="17709" xr:uid="{00000000-0005-0000-0000-00002F450000}"/>
    <cellStyle name="Style 29 2 8" xfId="17710" xr:uid="{00000000-0005-0000-0000-000030450000}"/>
    <cellStyle name="Style 29 2 9" xfId="17711" xr:uid="{00000000-0005-0000-0000-000031450000}"/>
    <cellStyle name="Style 29 3" xfId="17712" xr:uid="{00000000-0005-0000-0000-000032450000}"/>
    <cellStyle name="Style 29 3 2" xfId="17713" xr:uid="{00000000-0005-0000-0000-000033450000}"/>
    <cellStyle name="Style 29 3 3" xfId="17714" xr:uid="{00000000-0005-0000-0000-000034450000}"/>
    <cellStyle name="Style 29 3 4" xfId="17715" xr:uid="{00000000-0005-0000-0000-000035450000}"/>
    <cellStyle name="Style 29 3 5" xfId="17716" xr:uid="{00000000-0005-0000-0000-000036450000}"/>
    <cellStyle name="Style 29 3 6" xfId="17717" xr:uid="{00000000-0005-0000-0000-000037450000}"/>
    <cellStyle name="Style 29 3 7" xfId="17718" xr:uid="{00000000-0005-0000-0000-000038450000}"/>
    <cellStyle name="Style 29 3 8" xfId="17719" xr:uid="{00000000-0005-0000-0000-000039450000}"/>
    <cellStyle name="Style 29 3 9" xfId="17720" xr:uid="{00000000-0005-0000-0000-00003A450000}"/>
    <cellStyle name="Style 29 4" xfId="17721" xr:uid="{00000000-0005-0000-0000-00003B450000}"/>
    <cellStyle name="Style 29 4 2" xfId="17722" xr:uid="{00000000-0005-0000-0000-00003C450000}"/>
    <cellStyle name="Style 29 4 3" xfId="17723" xr:uid="{00000000-0005-0000-0000-00003D450000}"/>
    <cellStyle name="Style 29 4 4" xfId="17724" xr:uid="{00000000-0005-0000-0000-00003E450000}"/>
    <cellStyle name="Style 29 4 5" xfId="17725" xr:uid="{00000000-0005-0000-0000-00003F450000}"/>
    <cellStyle name="Style 29 4 6" xfId="17726" xr:uid="{00000000-0005-0000-0000-000040450000}"/>
    <cellStyle name="Style 29 4 7" xfId="17727" xr:uid="{00000000-0005-0000-0000-000041450000}"/>
    <cellStyle name="Style 29 4 8" xfId="17728" xr:uid="{00000000-0005-0000-0000-000042450000}"/>
    <cellStyle name="Style 29 4 9" xfId="17729" xr:uid="{00000000-0005-0000-0000-000043450000}"/>
    <cellStyle name="Style 29 5" xfId="17730" xr:uid="{00000000-0005-0000-0000-000044450000}"/>
    <cellStyle name="Style 29 5 2" xfId="17731" xr:uid="{00000000-0005-0000-0000-000045450000}"/>
    <cellStyle name="Style 29 5 3" xfId="17732" xr:uid="{00000000-0005-0000-0000-000046450000}"/>
    <cellStyle name="Style 29 5 4" xfId="17733" xr:uid="{00000000-0005-0000-0000-000047450000}"/>
    <cellStyle name="Style 29 5 5" xfId="17734" xr:uid="{00000000-0005-0000-0000-000048450000}"/>
    <cellStyle name="Style 29 5 6" xfId="17735" xr:uid="{00000000-0005-0000-0000-000049450000}"/>
    <cellStyle name="Style 29 5 7" xfId="17736" xr:uid="{00000000-0005-0000-0000-00004A450000}"/>
    <cellStyle name="Style 29 5 8" xfId="17737" xr:uid="{00000000-0005-0000-0000-00004B450000}"/>
    <cellStyle name="Style 29 5 9" xfId="17738" xr:uid="{00000000-0005-0000-0000-00004C450000}"/>
    <cellStyle name="Style 29 6" xfId="17739" xr:uid="{00000000-0005-0000-0000-00004D450000}"/>
    <cellStyle name="Style 29 6 2" xfId="17740" xr:uid="{00000000-0005-0000-0000-00004E450000}"/>
    <cellStyle name="Style 29 6 3" xfId="17741" xr:uid="{00000000-0005-0000-0000-00004F450000}"/>
    <cellStyle name="Style 29 6 4" xfId="17742" xr:uid="{00000000-0005-0000-0000-000050450000}"/>
    <cellStyle name="Style 29 6 5" xfId="17743" xr:uid="{00000000-0005-0000-0000-000051450000}"/>
    <cellStyle name="Style 29 6 6" xfId="17744" xr:uid="{00000000-0005-0000-0000-000052450000}"/>
    <cellStyle name="Style 29 6 7" xfId="17745" xr:uid="{00000000-0005-0000-0000-000053450000}"/>
    <cellStyle name="Style 29 6 8" xfId="17746" xr:uid="{00000000-0005-0000-0000-000054450000}"/>
    <cellStyle name="Style 29 6 9" xfId="17747" xr:uid="{00000000-0005-0000-0000-000055450000}"/>
    <cellStyle name="Style 29 7" xfId="17748" xr:uid="{00000000-0005-0000-0000-000056450000}"/>
    <cellStyle name="Style 29 7 2" xfId="17749" xr:uid="{00000000-0005-0000-0000-000057450000}"/>
    <cellStyle name="Style 29 7 3" xfId="17750" xr:uid="{00000000-0005-0000-0000-000058450000}"/>
    <cellStyle name="Style 29 7 4" xfId="17751" xr:uid="{00000000-0005-0000-0000-000059450000}"/>
    <cellStyle name="Style 29 7 5" xfId="17752" xr:uid="{00000000-0005-0000-0000-00005A450000}"/>
    <cellStyle name="Style 29 7 6" xfId="17753" xr:uid="{00000000-0005-0000-0000-00005B450000}"/>
    <cellStyle name="Style 29 7 7" xfId="17754" xr:uid="{00000000-0005-0000-0000-00005C450000}"/>
    <cellStyle name="Style 29 7 8" xfId="17755" xr:uid="{00000000-0005-0000-0000-00005D450000}"/>
    <cellStyle name="Style 29 7 9" xfId="17756" xr:uid="{00000000-0005-0000-0000-00005E450000}"/>
    <cellStyle name="Style 29 8" xfId="17757" xr:uid="{00000000-0005-0000-0000-00005F450000}"/>
    <cellStyle name="Style 29 8 2" xfId="17758" xr:uid="{00000000-0005-0000-0000-000060450000}"/>
    <cellStyle name="Style 29 8 3" xfId="17759" xr:uid="{00000000-0005-0000-0000-000061450000}"/>
    <cellStyle name="Style 29 8 4" xfId="17760" xr:uid="{00000000-0005-0000-0000-000062450000}"/>
    <cellStyle name="Style 29 8 5" xfId="17761" xr:uid="{00000000-0005-0000-0000-000063450000}"/>
    <cellStyle name="Style 29 8 6" xfId="17762" xr:uid="{00000000-0005-0000-0000-000064450000}"/>
    <cellStyle name="Style 29 8 7" xfId="17763" xr:uid="{00000000-0005-0000-0000-000065450000}"/>
    <cellStyle name="Style 29 8 8" xfId="17764" xr:uid="{00000000-0005-0000-0000-000066450000}"/>
    <cellStyle name="Style 29 8 9" xfId="17765" xr:uid="{00000000-0005-0000-0000-000067450000}"/>
    <cellStyle name="Style 29 9" xfId="17766" xr:uid="{00000000-0005-0000-0000-000068450000}"/>
    <cellStyle name="Style 29 9 2" xfId="17767" xr:uid="{00000000-0005-0000-0000-000069450000}"/>
    <cellStyle name="Style 29 9 3" xfId="17768" xr:uid="{00000000-0005-0000-0000-00006A450000}"/>
    <cellStyle name="Style 29 9 4" xfId="17769" xr:uid="{00000000-0005-0000-0000-00006B450000}"/>
    <cellStyle name="Style 29 9 5" xfId="17770" xr:uid="{00000000-0005-0000-0000-00006C450000}"/>
    <cellStyle name="Style 29 9 6" xfId="17771" xr:uid="{00000000-0005-0000-0000-00006D450000}"/>
    <cellStyle name="Style 29 9 7" xfId="17772" xr:uid="{00000000-0005-0000-0000-00006E450000}"/>
    <cellStyle name="Style 29 9 8" xfId="17773" xr:uid="{00000000-0005-0000-0000-00006F450000}"/>
    <cellStyle name="Style 29 9 9" xfId="17774" xr:uid="{00000000-0005-0000-0000-000070450000}"/>
    <cellStyle name="Style 30" xfId="17775" xr:uid="{00000000-0005-0000-0000-000071450000}"/>
    <cellStyle name="Style 30 2" xfId="17776" xr:uid="{00000000-0005-0000-0000-000072450000}"/>
    <cellStyle name="Style 30 2 10" xfId="17777" xr:uid="{00000000-0005-0000-0000-000073450000}"/>
    <cellStyle name="Style 30 2 11" xfId="17778" xr:uid="{00000000-0005-0000-0000-000074450000}"/>
    <cellStyle name="Style 30 2 12" xfId="17779" xr:uid="{00000000-0005-0000-0000-000075450000}"/>
    <cellStyle name="Style 30 2 13" xfId="17780" xr:uid="{00000000-0005-0000-0000-000076450000}"/>
    <cellStyle name="Style 30 2 14" xfId="17781" xr:uid="{00000000-0005-0000-0000-000077450000}"/>
    <cellStyle name="Style 30 2 15" xfId="17782" xr:uid="{00000000-0005-0000-0000-000078450000}"/>
    <cellStyle name="Style 30 2 16" xfId="17783" xr:uid="{00000000-0005-0000-0000-000079450000}"/>
    <cellStyle name="Style 30 2 17" xfId="17784" xr:uid="{00000000-0005-0000-0000-00007A450000}"/>
    <cellStyle name="Style 30 2 18" xfId="17785" xr:uid="{00000000-0005-0000-0000-00007B450000}"/>
    <cellStyle name="Style 30 2 19" xfId="17786" xr:uid="{00000000-0005-0000-0000-00007C450000}"/>
    <cellStyle name="Style 30 2 2" xfId="17787" xr:uid="{00000000-0005-0000-0000-00007D450000}"/>
    <cellStyle name="Style 30 2 20" xfId="17788" xr:uid="{00000000-0005-0000-0000-00007E450000}"/>
    <cellStyle name="Style 30 2 21" xfId="17789" xr:uid="{00000000-0005-0000-0000-00007F450000}"/>
    <cellStyle name="Style 30 2 22" xfId="17790" xr:uid="{00000000-0005-0000-0000-000080450000}"/>
    <cellStyle name="Style 30 2 23" xfId="17791" xr:uid="{00000000-0005-0000-0000-000081450000}"/>
    <cellStyle name="Style 30 2 3" xfId="17792" xr:uid="{00000000-0005-0000-0000-000082450000}"/>
    <cellStyle name="Style 30 2 4" xfId="17793" xr:uid="{00000000-0005-0000-0000-000083450000}"/>
    <cellStyle name="Style 30 2 5" xfId="17794" xr:uid="{00000000-0005-0000-0000-000084450000}"/>
    <cellStyle name="Style 30 2 6" xfId="17795" xr:uid="{00000000-0005-0000-0000-000085450000}"/>
    <cellStyle name="Style 30 2 7" xfId="17796" xr:uid="{00000000-0005-0000-0000-000086450000}"/>
    <cellStyle name="Style 30 2 8" xfId="17797" xr:uid="{00000000-0005-0000-0000-000087450000}"/>
    <cellStyle name="Style 30 2 9" xfId="17798" xr:uid="{00000000-0005-0000-0000-000088450000}"/>
    <cellStyle name="Style 30 3" xfId="17799" xr:uid="{00000000-0005-0000-0000-000089450000}"/>
    <cellStyle name="Style 30 3 2" xfId="17800" xr:uid="{00000000-0005-0000-0000-00008A450000}"/>
    <cellStyle name="Style 30 3 3" xfId="17801" xr:uid="{00000000-0005-0000-0000-00008B450000}"/>
    <cellStyle name="Style 30 3 4" xfId="17802" xr:uid="{00000000-0005-0000-0000-00008C450000}"/>
    <cellStyle name="Style 30 3 5" xfId="17803" xr:uid="{00000000-0005-0000-0000-00008D450000}"/>
    <cellStyle name="Style 30 3 6" xfId="17804" xr:uid="{00000000-0005-0000-0000-00008E450000}"/>
    <cellStyle name="Style 30 3 7" xfId="17805" xr:uid="{00000000-0005-0000-0000-00008F450000}"/>
    <cellStyle name="Style 30 3 8" xfId="17806" xr:uid="{00000000-0005-0000-0000-000090450000}"/>
    <cellStyle name="Style 30 3 9" xfId="17807" xr:uid="{00000000-0005-0000-0000-000091450000}"/>
    <cellStyle name="Style 30 4" xfId="17808" xr:uid="{00000000-0005-0000-0000-000092450000}"/>
    <cellStyle name="Style 30 4 2" xfId="17809" xr:uid="{00000000-0005-0000-0000-000093450000}"/>
    <cellStyle name="Style 30 4 3" xfId="17810" xr:uid="{00000000-0005-0000-0000-000094450000}"/>
    <cellStyle name="Style 30 4 4" xfId="17811" xr:uid="{00000000-0005-0000-0000-000095450000}"/>
    <cellStyle name="Style 30 4 5" xfId="17812" xr:uid="{00000000-0005-0000-0000-000096450000}"/>
    <cellStyle name="Style 30 4 6" xfId="17813" xr:uid="{00000000-0005-0000-0000-000097450000}"/>
    <cellStyle name="Style 30 4 7" xfId="17814" xr:uid="{00000000-0005-0000-0000-000098450000}"/>
    <cellStyle name="Style 30 4 8" xfId="17815" xr:uid="{00000000-0005-0000-0000-000099450000}"/>
    <cellStyle name="Style 30 4 9" xfId="17816" xr:uid="{00000000-0005-0000-0000-00009A450000}"/>
    <cellStyle name="Style 30 5" xfId="17817" xr:uid="{00000000-0005-0000-0000-00009B450000}"/>
    <cellStyle name="Style 30 5 2" xfId="17818" xr:uid="{00000000-0005-0000-0000-00009C450000}"/>
    <cellStyle name="Style 30 5 3" xfId="17819" xr:uid="{00000000-0005-0000-0000-00009D450000}"/>
    <cellStyle name="Style 30 5 4" xfId="17820" xr:uid="{00000000-0005-0000-0000-00009E450000}"/>
    <cellStyle name="Style 30 5 5" xfId="17821" xr:uid="{00000000-0005-0000-0000-00009F450000}"/>
    <cellStyle name="Style 30 5 6" xfId="17822" xr:uid="{00000000-0005-0000-0000-0000A0450000}"/>
    <cellStyle name="Style 30 5 7" xfId="17823" xr:uid="{00000000-0005-0000-0000-0000A1450000}"/>
    <cellStyle name="Style 30 5 8" xfId="17824" xr:uid="{00000000-0005-0000-0000-0000A2450000}"/>
    <cellStyle name="Style 30 5 9" xfId="17825" xr:uid="{00000000-0005-0000-0000-0000A3450000}"/>
    <cellStyle name="Style 30 6" xfId="17826" xr:uid="{00000000-0005-0000-0000-0000A4450000}"/>
    <cellStyle name="Style 30 6 2" xfId="17827" xr:uid="{00000000-0005-0000-0000-0000A5450000}"/>
    <cellStyle name="Style 30 6 3" xfId="17828" xr:uid="{00000000-0005-0000-0000-0000A6450000}"/>
    <cellStyle name="Style 30 6 4" xfId="17829" xr:uid="{00000000-0005-0000-0000-0000A7450000}"/>
    <cellStyle name="Style 30 6 5" xfId="17830" xr:uid="{00000000-0005-0000-0000-0000A8450000}"/>
    <cellStyle name="Style 30 6 6" xfId="17831" xr:uid="{00000000-0005-0000-0000-0000A9450000}"/>
    <cellStyle name="Style 30 6 7" xfId="17832" xr:uid="{00000000-0005-0000-0000-0000AA450000}"/>
    <cellStyle name="Style 30 6 8" xfId="17833" xr:uid="{00000000-0005-0000-0000-0000AB450000}"/>
    <cellStyle name="Style 30 6 9" xfId="17834" xr:uid="{00000000-0005-0000-0000-0000AC450000}"/>
    <cellStyle name="Style 30 7" xfId="17835" xr:uid="{00000000-0005-0000-0000-0000AD450000}"/>
    <cellStyle name="Style 30 7 2" xfId="17836" xr:uid="{00000000-0005-0000-0000-0000AE450000}"/>
    <cellStyle name="Style 30 7 3" xfId="17837" xr:uid="{00000000-0005-0000-0000-0000AF450000}"/>
    <cellStyle name="Style 30 7 4" xfId="17838" xr:uid="{00000000-0005-0000-0000-0000B0450000}"/>
    <cellStyle name="Style 30 7 5" xfId="17839" xr:uid="{00000000-0005-0000-0000-0000B1450000}"/>
    <cellStyle name="Style 30 7 6" xfId="17840" xr:uid="{00000000-0005-0000-0000-0000B2450000}"/>
    <cellStyle name="Style 30 7 7" xfId="17841" xr:uid="{00000000-0005-0000-0000-0000B3450000}"/>
    <cellStyle name="Style 30 7 8" xfId="17842" xr:uid="{00000000-0005-0000-0000-0000B4450000}"/>
    <cellStyle name="Style 30 7 9" xfId="17843" xr:uid="{00000000-0005-0000-0000-0000B5450000}"/>
    <cellStyle name="Style 30 8" xfId="17844" xr:uid="{00000000-0005-0000-0000-0000B6450000}"/>
    <cellStyle name="Style 30 8 2" xfId="17845" xr:uid="{00000000-0005-0000-0000-0000B7450000}"/>
    <cellStyle name="Style 30 8 3" xfId="17846" xr:uid="{00000000-0005-0000-0000-0000B8450000}"/>
    <cellStyle name="Style 30 8 4" xfId="17847" xr:uid="{00000000-0005-0000-0000-0000B9450000}"/>
    <cellStyle name="Style 30 8 5" xfId="17848" xr:uid="{00000000-0005-0000-0000-0000BA450000}"/>
    <cellStyle name="Style 30 8 6" xfId="17849" xr:uid="{00000000-0005-0000-0000-0000BB450000}"/>
    <cellStyle name="Style 30 8 7" xfId="17850" xr:uid="{00000000-0005-0000-0000-0000BC450000}"/>
    <cellStyle name="Style 30 8 8" xfId="17851" xr:uid="{00000000-0005-0000-0000-0000BD450000}"/>
    <cellStyle name="Style 30 8 9" xfId="17852" xr:uid="{00000000-0005-0000-0000-0000BE450000}"/>
    <cellStyle name="Style 30 9" xfId="17853" xr:uid="{00000000-0005-0000-0000-0000BF450000}"/>
    <cellStyle name="Style 30 9 2" xfId="17854" xr:uid="{00000000-0005-0000-0000-0000C0450000}"/>
    <cellStyle name="Style 30 9 3" xfId="17855" xr:uid="{00000000-0005-0000-0000-0000C1450000}"/>
    <cellStyle name="Style 30 9 4" xfId="17856" xr:uid="{00000000-0005-0000-0000-0000C2450000}"/>
    <cellStyle name="Style 30 9 5" xfId="17857" xr:uid="{00000000-0005-0000-0000-0000C3450000}"/>
    <cellStyle name="Style 30 9 6" xfId="17858" xr:uid="{00000000-0005-0000-0000-0000C4450000}"/>
    <cellStyle name="Style 30 9 7" xfId="17859" xr:uid="{00000000-0005-0000-0000-0000C5450000}"/>
    <cellStyle name="Style 30 9 8" xfId="17860" xr:uid="{00000000-0005-0000-0000-0000C6450000}"/>
    <cellStyle name="Style 30 9 9" xfId="17861" xr:uid="{00000000-0005-0000-0000-0000C7450000}"/>
    <cellStyle name="Style 31" xfId="17862" xr:uid="{00000000-0005-0000-0000-0000C8450000}"/>
    <cellStyle name="Style 31 2" xfId="17863" xr:uid="{00000000-0005-0000-0000-0000C9450000}"/>
    <cellStyle name="Style 31 2 10" xfId="17864" xr:uid="{00000000-0005-0000-0000-0000CA450000}"/>
    <cellStyle name="Style 31 2 11" xfId="17865" xr:uid="{00000000-0005-0000-0000-0000CB450000}"/>
    <cellStyle name="Style 31 2 12" xfId="17866" xr:uid="{00000000-0005-0000-0000-0000CC450000}"/>
    <cellStyle name="Style 31 2 13" xfId="17867" xr:uid="{00000000-0005-0000-0000-0000CD450000}"/>
    <cellStyle name="Style 31 2 14" xfId="17868" xr:uid="{00000000-0005-0000-0000-0000CE450000}"/>
    <cellStyle name="Style 31 2 15" xfId="17869" xr:uid="{00000000-0005-0000-0000-0000CF450000}"/>
    <cellStyle name="Style 31 2 16" xfId="17870" xr:uid="{00000000-0005-0000-0000-0000D0450000}"/>
    <cellStyle name="Style 31 2 17" xfId="17871" xr:uid="{00000000-0005-0000-0000-0000D1450000}"/>
    <cellStyle name="Style 31 2 18" xfId="17872" xr:uid="{00000000-0005-0000-0000-0000D2450000}"/>
    <cellStyle name="Style 31 2 19" xfId="17873" xr:uid="{00000000-0005-0000-0000-0000D3450000}"/>
    <cellStyle name="Style 31 2 2" xfId="17874" xr:uid="{00000000-0005-0000-0000-0000D4450000}"/>
    <cellStyle name="Style 31 2 20" xfId="17875" xr:uid="{00000000-0005-0000-0000-0000D5450000}"/>
    <cellStyle name="Style 31 2 21" xfId="17876" xr:uid="{00000000-0005-0000-0000-0000D6450000}"/>
    <cellStyle name="Style 31 2 22" xfId="17877" xr:uid="{00000000-0005-0000-0000-0000D7450000}"/>
    <cellStyle name="Style 31 2 23" xfId="17878" xr:uid="{00000000-0005-0000-0000-0000D8450000}"/>
    <cellStyle name="Style 31 2 3" xfId="17879" xr:uid="{00000000-0005-0000-0000-0000D9450000}"/>
    <cellStyle name="Style 31 2 4" xfId="17880" xr:uid="{00000000-0005-0000-0000-0000DA450000}"/>
    <cellStyle name="Style 31 2 5" xfId="17881" xr:uid="{00000000-0005-0000-0000-0000DB450000}"/>
    <cellStyle name="Style 31 2 6" xfId="17882" xr:uid="{00000000-0005-0000-0000-0000DC450000}"/>
    <cellStyle name="Style 31 2 7" xfId="17883" xr:uid="{00000000-0005-0000-0000-0000DD450000}"/>
    <cellStyle name="Style 31 2 8" xfId="17884" xr:uid="{00000000-0005-0000-0000-0000DE450000}"/>
    <cellStyle name="Style 31 2 9" xfId="17885" xr:uid="{00000000-0005-0000-0000-0000DF450000}"/>
    <cellStyle name="Style 31 3" xfId="17886" xr:uid="{00000000-0005-0000-0000-0000E0450000}"/>
    <cellStyle name="Style 31 3 2" xfId="17887" xr:uid="{00000000-0005-0000-0000-0000E1450000}"/>
    <cellStyle name="Style 31 3 3" xfId="17888" xr:uid="{00000000-0005-0000-0000-0000E2450000}"/>
    <cellStyle name="Style 31 3 4" xfId="17889" xr:uid="{00000000-0005-0000-0000-0000E3450000}"/>
    <cellStyle name="Style 31 3 5" xfId="17890" xr:uid="{00000000-0005-0000-0000-0000E4450000}"/>
    <cellStyle name="Style 31 3 6" xfId="17891" xr:uid="{00000000-0005-0000-0000-0000E5450000}"/>
    <cellStyle name="Style 31 3 7" xfId="17892" xr:uid="{00000000-0005-0000-0000-0000E6450000}"/>
    <cellStyle name="Style 31 3 8" xfId="17893" xr:uid="{00000000-0005-0000-0000-0000E7450000}"/>
    <cellStyle name="Style 31 3 9" xfId="17894" xr:uid="{00000000-0005-0000-0000-0000E8450000}"/>
    <cellStyle name="Style 31 4" xfId="17895" xr:uid="{00000000-0005-0000-0000-0000E9450000}"/>
    <cellStyle name="Style 31 4 2" xfId="17896" xr:uid="{00000000-0005-0000-0000-0000EA450000}"/>
    <cellStyle name="Style 31 4 3" xfId="17897" xr:uid="{00000000-0005-0000-0000-0000EB450000}"/>
    <cellStyle name="Style 31 4 4" xfId="17898" xr:uid="{00000000-0005-0000-0000-0000EC450000}"/>
    <cellStyle name="Style 31 4 5" xfId="17899" xr:uid="{00000000-0005-0000-0000-0000ED450000}"/>
    <cellStyle name="Style 31 4 6" xfId="17900" xr:uid="{00000000-0005-0000-0000-0000EE450000}"/>
    <cellStyle name="Style 31 4 7" xfId="17901" xr:uid="{00000000-0005-0000-0000-0000EF450000}"/>
    <cellStyle name="Style 31 4 8" xfId="17902" xr:uid="{00000000-0005-0000-0000-0000F0450000}"/>
    <cellStyle name="Style 31 4 9" xfId="17903" xr:uid="{00000000-0005-0000-0000-0000F1450000}"/>
    <cellStyle name="Style 31 5" xfId="17904" xr:uid="{00000000-0005-0000-0000-0000F2450000}"/>
    <cellStyle name="Style 31 5 2" xfId="17905" xr:uid="{00000000-0005-0000-0000-0000F3450000}"/>
    <cellStyle name="Style 31 5 3" xfId="17906" xr:uid="{00000000-0005-0000-0000-0000F4450000}"/>
    <cellStyle name="Style 31 5 4" xfId="17907" xr:uid="{00000000-0005-0000-0000-0000F5450000}"/>
    <cellStyle name="Style 31 5 5" xfId="17908" xr:uid="{00000000-0005-0000-0000-0000F6450000}"/>
    <cellStyle name="Style 31 5 6" xfId="17909" xr:uid="{00000000-0005-0000-0000-0000F7450000}"/>
    <cellStyle name="Style 31 5 7" xfId="17910" xr:uid="{00000000-0005-0000-0000-0000F8450000}"/>
    <cellStyle name="Style 31 5 8" xfId="17911" xr:uid="{00000000-0005-0000-0000-0000F9450000}"/>
    <cellStyle name="Style 31 5 9" xfId="17912" xr:uid="{00000000-0005-0000-0000-0000FA450000}"/>
    <cellStyle name="Style 31 6" xfId="17913" xr:uid="{00000000-0005-0000-0000-0000FB450000}"/>
    <cellStyle name="Style 31 6 2" xfId="17914" xr:uid="{00000000-0005-0000-0000-0000FC450000}"/>
    <cellStyle name="Style 31 6 3" xfId="17915" xr:uid="{00000000-0005-0000-0000-0000FD450000}"/>
    <cellStyle name="Style 31 6 4" xfId="17916" xr:uid="{00000000-0005-0000-0000-0000FE450000}"/>
    <cellStyle name="Style 31 6 5" xfId="17917" xr:uid="{00000000-0005-0000-0000-0000FF450000}"/>
    <cellStyle name="Style 31 6 6" xfId="17918" xr:uid="{00000000-0005-0000-0000-000000460000}"/>
    <cellStyle name="Style 31 6 7" xfId="17919" xr:uid="{00000000-0005-0000-0000-000001460000}"/>
    <cellStyle name="Style 31 6 8" xfId="17920" xr:uid="{00000000-0005-0000-0000-000002460000}"/>
    <cellStyle name="Style 31 6 9" xfId="17921" xr:uid="{00000000-0005-0000-0000-000003460000}"/>
    <cellStyle name="Style 31 7" xfId="17922" xr:uid="{00000000-0005-0000-0000-000004460000}"/>
    <cellStyle name="Style 31 7 2" xfId="17923" xr:uid="{00000000-0005-0000-0000-000005460000}"/>
    <cellStyle name="Style 31 7 3" xfId="17924" xr:uid="{00000000-0005-0000-0000-000006460000}"/>
    <cellStyle name="Style 31 7 4" xfId="17925" xr:uid="{00000000-0005-0000-0000-000007460000}"/>
    <cellStyle name="Style 31 7 5" xfId="17926" xr:uid="{00000000-0005-0000-0000-000008460000}"/>
    <cellStyle name="Style 31 7 6" xfId="17927" xr:uid="{00000000-0005-0000-0000-000009460000}"/>
    <cellStyle name="Style 31 7 7" xfId="17928" xr:uid="{00000000-0005-0000-0000-00000A460000}"/>
    <cellStyle name="Style 31 7 8" xfId="17929" xr:uid="{00000000-0005-0000-0000-00000B460000}"/>
    <cellStyle name="Style 31 7 9" xfId="17930" xr:uid="{00000000-0005-0000-0000-00000C460000}"/>
    <cellStyle name="Style 31 8" xfId="17931" xr:uid="{00000000-0005-0000-0000-00000D460000}"/>
    <cellStyle name="Style 31 8 2" xfId="17932" xr:uid="{00000000-0005-0000-0000-00000E460000}"/>
    <cellStyle name="Style 31 8 3" xfId="17933" xr:uid="{00000000-0005-0000-0000-00000F460000}"/>
    <cellStyle name="Style 31 8 4" xfId="17934" xr:uid="{00000000-0005-0000-0000-000010460000}"/>
    <cellStyle name="Style 31 8 5" xfId="17935" xr:uid="{00000000-0005-0000-0000-000011460000}"/>
    <cellStyle name="Style 31 8 6" xfId="17936" xr:uid="{00000000-0005-0000-0000-000012460000}"/>
    <cellStyle name="Style 31 8 7" xfId="17937" xr:uid="{00000000-0005-0000-0000-000013460000}"/>
    <cellStyle name="Style 31 8 8" xfId="17938" xr:uid="{00000000-0005-0000-0000-000014460000}"/>
    <cellStyle name="Style 31 8 9" xfId="17939" xr:uid="{00000000-0005-0000-0000-000015460000}"/>
    <cellStyle name="Style 31 9" xfId="17940" xr:uid="{00000000-0005-0000-0000-000016460000}"/>
    <cellStyle name="Style 31 9 2" xfId="17941" xr:uid="{00000000-0005-0000-0000-000017460000}"/>
    <cellStyle name="Style 31 9 3" xfId="17942" xr:uid="{00000000-0005-0000-0000-000018460000}"/>
    <cellStyle name="Style 31 9 4" xfId="17943" xr:uid="{00000000-0005-0000-0000-000019460000}"/>
    <cellStyle name="Style 31 9 5" xfId="17944" xr:uid="{00000000-0005-0000-0000-00001A460000}"/>
    <cellStyle name="Style 31 9 6" xfId="17945" xr:uid="{00000000-0005-0000-0000-00001B460000}"/>
    <cellStyle name="Style 31 9 7" xfId="17946" xr:uid="{00000000-0005-0000-0000-00001C460000}"/>
    <cellStyle name="Style 31 9 8" xfId="17947" xr:uid="{00000000-0005-0000-0000-00001D460000}"/>
    <cellStyle name="Style 31 9 9" xfId="17948" xr:uid="{00000000-0005-0000-0000-00001E460000}"/>
    <cellStyle name="Style 32" xfId="17949" xr:uid="{00000000-0005-0000-0000-00001F460000}"/>
    <cellStyle name="Style 32 2" xfId="17950" xr:uid="{00000000-0005-0000-0000-000020460000}"/>
    <cellStyle name="Style 32 2 10" xfId="17951" xr:uid="{00000000-0005-0000-0000-000021460000}"/>
    <cellStyle name="Style 32 2 11" xfId="17952" xr:uid="{00000000-0005-0000-0000-000022460000}"/>
    <cellStyle name="Style 32 2 12" xfId="17953" xr:uid="{00000000-0005-0000-0000-000023460000}"/>
    <cellStyle name="Style 32 2 13" xfId="17954" xr:uid="{00000000-0005-0000-0000-000024460000}"/>
    <cellStyle name="Style 32 2 14" xfId="17955" xr:uid="{00000000-0005-0000-0000-000025460000}"/>
    <cellStyle name="Style 32 2 15" xfId="17956" xr:uid="{00000000-0005-0000-0000-000026460000}"/>
    <cellStyle name="Style 32 2 16" xfId="17957" xr:uid="{00000000-0005-0000-0000-000027460000}"/>
    <cellStyle name="Style 32 2 17" xfId="17958" xr:uid="{00000000-0005-0000-0000-000028460000}"/>
    <cellStyle name="Style 32 2 18" xfId="17959" xr:uid="{00000000-0005-0000-0000-000029460000}"/>
    <cellStyle name="Style 32 2 19" xfId="17960" xr:uid="{00000000-0005-0000-0000-00002A460000}"/>
    <cellStyle name="Style 32 2 2" xfId="17961" xr:uid="{00000000-0005-0000-0000-00002B460000}"/>
    <cellStyle name="Style 32 2 20" xfId="17962" xr:uid="{00000000-0005-0000-0000-00002C460000}"/>
    <cellStyle name="Style 32 2 21" xfId="17963" xr:uid="{00000000-0005-0000-0000-00002D460000}"/>
    <cellStyle name="Style 32 2 22" xfId="17964" xr:uid="{00000000-0005-0000-0000-00002E460000}"/>
    <cellStyle name="Style 32 2 23" xfId="17965" xr:uid="{00000000-0005-0000-0000-00002F460000}"/>
    <cellStyle name="Style 32 2 3" xfId="17966" xr:uid="{00000000-0005-0000-0000-000030460000}"/>
    <cellStyle name="Style 32 2 4" xfId="17967" xr:uid="{00000000-0005-0000-0000-000031460000}"/>
    <cellStyle name="Style 32 2 5" xfId="17968" xr:uid="{00000000-0005-0000-0000-000032460000}"/>
    <cellStyle name="Style 32 2 6" xfId="17969" xr:uid="{00000000-0005-0000-0000-000033460000}"/>
    <cellStyle name="Style 32 2 7" xfId="17970" xr:uid="{00000000-0005-0000-0000-000034460000}"/>
    <cellStyle name="Style 32 2 8" xfId="17971" xr:uid="{00000000-0005-0000-0000-000035460000}"/>
    <cellStyle name="Style 32 2 9" xfId="17972" xr:uid="{00000000-0005-0000-0000-000036460000}"/>
    <cellStyle name="Style 32 3" xfId="17973" xr:uid="{00000000-0005-0000-0000-000037460000}"/>
    <cellStyle name="Style 32 3 2" xfId="17974" xr:uid="{00000000-0005-0000-0000-000038460000}"/>
    <cellStyle name="Style 32 3 3" xfId="17975" xr:uid="{00000000-0005-0000-0000-000039460000}"/>
    <cellStyle name="Style 32 3 4" xfId="17976" xr:uid="{00000000-0005-0000-0000-00003A460000}"/>
    <cellStyle name="Style 32 3 5" xfId="17977" xr:uid="{00000000-0005-0000-0000-00003B460000}"/>
    <cellStyle name="Style 32 3 6" xfId="17978" xr:uid="{00000000-0005-0000-0000-00003C460000}"/>
    <cellStyle name="Style 32 3 7" xfId="17979" xr:uid="{00000000-0005-0000-0000-00003D460000}"/>
    <cellStyle name="Style 32 3 8" xfId="17980" xr:uid="{00000000-0005-0000-0000-00003E460000}"/>
    <cellStyle name="Style 32 3 9" xfId="17981" xr:uid="{00000000-0005-0000-0000-00003F460000}"/>
    <cellStyle name="Style 32 4" xfId="17982" xr:uid="{00000000-0005-0000-0000-000040460000}"/>
    <cellStyle name="Style 32 4 2" xfId="17983" xr:uid="{00000000-0005-0000-0000-000041460000}"/>
    <cellStyle name="Style 32 4 3" xfId="17984" xr:uid="{00000000-0005-0000-0000-000042460000}"/>
    <cellStyle name="Style 32 4 4" xfId="17985" xr:uid="{00000000-0005-0000-0000-000043460000}"/>
    <cellStyle name="Style 32 4 5" xfId="17986" xr:uid="{00000000-0005-0000-0000-000044460000}"/>
    <cellStyle name="Style 32 4 6" xfId="17987" xr:uid="{00000000-0005-0000-0000-000045460000}"/>
    <cellStyle name="Style 32 4 7" xfId="17988" xr:uid="{00000000-0005-0000-0000-000046460000}"/>
    <cellStyle name="Style 32 4 8" xfId="17989" xr:uid="{00000000-0005-0000-0000-000047460000}"/>
    <cellStyle name="Style 32 4 9" xfId="17990" xr:uid="{00000000-0005-0000-0000-000048460000}"/>
    <cellStyle name="Style 32 5" xfId="17991" xr:uid="{00000000-0005-0000-0000-000049460000}"/>
    <cellStyle name="Style 32 5 2" xfId="17992" xr:uid="{00000000-0005-0000-0000-00004A460000}"/>
    <cellStyle name="Style 32 5 3" xfId="17993" xr:uid="{00000000-0005-0000-0000-00004B460000}"/>
    <cellStyle name="Style 32 5 4" xfId="17994" xr:uid="{00000000-0005-0000-0000-00004C460000}"/>
    <cellStyle name="Style 32 5 5" xfId="17995" xr:uid="{00000000-0005-0000-0000-00004D460000}"/>
    <cellStyle name="Style 32 5 6" xfId="17996" xr:uid="{00000000-0005-0000-0000-00004E460000}"/>
    <cellStyle name="Style 32 5 7" xfId="17997" xr:uid="{00000000-0005-0000-0000-00004F460000}"/>
    <cellStyle name="Style 32 5 8" xfId="17998" xr:uid="{00000000-0005-0000-0000-000050460000}"/>
    <cellStyle name="Style 32 5 9" xfId="17999" xr:uid="{00000000-0005-0000-0000-000051460000}"/>
    <cellStyle name="Style 32 6" xfId="18000" xr:uid="{00000000-0005-0000-0000-000052460000}"/>
    <cellStyle name="Style 32 6 2" xfId="18001" xr:uid="{00000000-0005-0000-0000-000053460000}"/>
    <cellStyle name="Style 32 6 3" xfId="18002" xr:uid="{00000000-0005-0000-0000-000054460000}"/>
    <cellStyle name="Style 32 6 4" xfId="18003" xr:uid="{00000000-0005-0000-0000-000055460000}"/>
    <cellStyle name="Style 32 6 5" xfId="18004" xr:uid="{00000000-0005-0000-0000-000056460000}"/>
    <cellStyle name="Style 32 6 6" xfId="18005" xr:uid="{00000000-0005-0000-0000-000057460000}"/>
    <cellStyle name="Style 32 6 7" xfId="18006" xr:uid="{00000000-0005-0000-0000-000058460000}"/>
    <cellStyle name="Style 32 6 8" xfId="18007" xr:uid="{00000000-0005-0000-0000-000059460000}"/>
    <cellStyle name="Style 32 6 9" xfId="18008" xr:uid="{00000000-0005-0000-0000-00005A460000}"/>
    <cellStyle name="Style 32 7" xfId="18009" xr:uid="{00000000-0005-0000-0000-00005B460000}"/>
    <cellStyle name="Style 32 7 2" xfId="18010" xr:uid="{00000000-0005-0000-0000-00005C460000}"/>
    <cellStyle name="Style 32 7 3" xfId="18011" xr:uid="{00000000-0005-0000-0000-00005D460000}"/>
    <cellStyle name="Style 32 7 4" xfId="18012" xr:uid="{00000000-0005-0000-0000-00005E460000}"/>
    <cellStyle name="Style 32 7 5" xfId="18013" xr:uid="{00000000-0005-0000-0000-00005F460000}"/>
    <cellStyle name="Style 32 7 6" xfId="18014" xr:uid="{00000000-0005-0000-0000-000060460000}"/>
    <cellStyle name="Style 32 7 7" xfId="18015" xr:uid="{00000000-0005-0000-0000-000061460000}"/>
    <cellStyle name="Style 32 7 8" xfId="18016" xr:uid="{00000000-0005-0000-0000-000062460000}"/>
    <cellStyle name="Style 32 7 9" xfId="18017" xr:uid="{00000000-0005-0000-0000-000063460000}"/>
    <cellStyle name="Style 32 8" xfId="18018" xr:uid="{00000000-0005-0000-0000-000064460000}"/>
    <cellStyle name="Style 32 8 2" xfId="18019" xr:uid="{00000000-0005-0000-0000-000065460000}"/>
    <cellStyle name="Style 32 8 3" xfId="18020" xr:uid="{00000000-0005-0000-0000-000066460000}"/>
    <cellStyle name="Style 32 8 4" xfId="18021" xr:uid="{00000000-0005-0000-0000-000067460000}"/>
    <cellStyle name="Style 32 8 5" xfId="18022" xr:uid="{00000000-0005-0000-0000-000068460000}"/>
    <cellStyle name="Style 32 8 6" xfId="18023" xr:uid="{00000000-0005-0000-0000-000069460000}"/>
    <cellStyle name="Style 32 8 7" xfId="18024" xr:uid="{00000000-0005-0000-0000-00006A460000}"/>
    <cellStyle name="Style 32 8 8" xfId="18025" xr:uid="{00000000-0005-0000-0000-00006B460000}"/>
    <cellStyle name="Style 32 8 9" xfId="18026" xr:uid="{00000000-0005-0000-0000-00006C460000}"/>
    <cellStyle name="Style 32 9" xfId="18027" xr:uid="{00000000-0005-0000-0000-00006D460000}"/>
    <cellStyle name="Style 32 9 2" xfId="18028" xr:uid="{00000000-0005-0000-0000-00006E460000}"/>
    <cellStyle name="Style 32 9 3" xfId="18029" xr:uid="{00000000-0005-0000-0000-00006F460000}"/>
    <cellStyle name="Style 32 9 4" xfId="18030" xr:uid="{00000000-0005-0000-0000-000070460000}"/>
    <cellStyle name="Style 32 9 5" xfId="18031" xr:uid="{00000000-0005-0000-0000-000071460000}"/>
    <cellStyle name="Style 32 9 6" xfId="18032" xr:uid="{00000000-0005-0000-0000-000072460000}"/>
    <cellStyle name="Style 32 9 7" xfId="18033" xr:uid="{00000000-0005-0000-0000-000073460000}"/>
    <cellStyle name="Style 32 9 8" xfId="18034" xr:uid="{00000000-0005-0000-0000-000074460000}"/>
    <cellStyle name="Style 32 9 9" xfId="18035" xr:uid="{00000000-0005-0000-0000-000075460000}"/>
    <cellStyle name="Style 33" xfId="18036" xr:uid="{00000000-0005-0000-0000-000076460000}"/>
    <cellStyle name="Style 33 2" xfId="18037" xr:uid="{00000000-0005-0000-0000-000077460000}"/>
    <cellStyle name="Style 33 2 10" xfId="18038" xr:uid="{00000000-0005-0000-0000-000078460000}"/>
    <cellStyle name="Style 33 2 11" xfId="18039" xr:uid="{00000000-0005-0000-0000-000079460000}"/>
    <cellStyle name="Style 33 2 12" xfId="18040" xr:uid="{00000000-0005-0000-0000-00007A460000}"/>
    <cellStyle name="Style 33 2 13" xfId="18041" xr:uid="{00000000-0005-0000-0000-00007B460000}"/>
    <cellStyle name="Style 33 2 14" xfId="18042" xr:uid="{00000000-0005-0000-0000-00007C460000}"/>
    <cellStyle name="Style 33 2 15" xfId="18043" xr:uid="{00000000-0005-0000-0000-00007D460000}"/>
    <cellStyle name="Style 33 2 16" xfId="18044" xr:uid="{00000000-0005-0000-0000-00007E460000}"/>
    <cellStyle name="Style 33 2 17" xfId="18045" xr:uid="{00000000-0005-0000-0000-00007F460000}"/>
    <cellStyle name="Style 33 2 18" xfId="18046" xr:uid="{00000000-0005-0000-0000-000080460000}"/>
    <cellStyle name="Style 33 2 19" xfId="18047" xr:uid="{00000000-0005-0000-0000-000081460000}"/>
    <cellStyle name="Style 33 2 2" xfId="18048" xr:uid="{00000000-0005-0000-0000-000082460000}"/>
    <cellStyle name="Style 33 2 20" xfId="18049" xr:uid="{00000000-0005-0000-0000-000083460000}"/>
    <cellStyle name="Style 33 2 21" xfId="18050" xr:uid="{00000000-0005-0000-0000-000084460000}"/>
    <cellStyle name="Style 33 2 22" xfId="18051" xr:uid="{00000000-0005-0000-0000-000085460000}"/>
    <cellStyle name="Style 33 2 23" xfId="18052" xr:uid="{00000000-0005-0000-0000-000086460000}"/>
    <cellStyle name="Style 33 2 3" xfId="18053" xr:uid="{00000000-0005-0000-0000-000087460000}"/>
    <cellStyle name="Style 33 2 4" xfId="18054" xr:uid="{00000000-0005-0000-0000-000088460000}"/>
    <cellStyle name="Style 33 2 5" xfId="18055" xr:uid="{00000000-0005-0000-0000-000089460000}"/>
    <cellStyle name="Style 33 2 6" xfId="18056" xr:uid="{00000000-0005-0000-0000-00008A460000}"/>
    <cellStyle name="Style 33 2 7" xfId="18057" xr:uid="{00000000-0005-0000-0000-00008B460000}"/>
    <cellStyle name="Style 33 2 8" xfId="18058" xr:uid="{00000000-0005-0000-0000-00008C460000}"/>
    <cellStyle name="Style 33 2 9" xfId="18059" xr:uid="{00000000-0005-0000-0000-00008D460000}"/>
    <cellStyle name="Style 33 3" xfId="18060" xr:uid="{00000000-0005-0000-0000-00008E460000}"/>
    <cellStyle name="Style 33 3 2" xfId="18061" xr:uid="{00000000-0005-0000-0000-00008F460000}"/>
    <cellStyle name="Style 33 3 3" xfId="18062" xr:uid="{00000000-0005-0000-0000-000090460000}"/>
    <cellStyle name="Style 33 3 4" xfId="18063" xr:uid="{00000000-0005-0000-0000-000091460000}"/>
    <cellStyle name="Style 33 3 5" xfId="18064" xr:uid="{00000000-0005-0000-0000-000092460000}"/>
    <cellStyle name="Style 33 3 6" xfId="18065" xr:uid="{00000000-0005-0000-0000-000093460000}"/>
    <cellStyle name="Style 33 3 7" xfId="18066" xr:uid="{00000000-0005-0000-0000-000094460000}"/>
    <cellStyle name="Style 33 3 8" xfId="18067" xr:uid="{00000000-0005-0000-0000-000095460000}"/>
    <cellStyle name="Style 33 3 9" xfId="18068" xr:uid="{00000000-0005-0000-0000-000096460000}"/>
    <cellStyle name="Style 33 4" xfId="18069" xr:uid="{00000000-0005-0000-0000-000097460000}"/>
    <cellStyle name="Style 33 4 2" xfId="18070" xr:uid="{00000000-0005-0000-0000-000098460000}"/>
    <cellStyle name="Style 33 4 3" xfId="18071" xr:uid="{00000000-0005-0000-0000-000099460000}"/>
    <cellStyle name="Style 33 4 4" xfId="18072" xr:uid="{00000000-0005-0000-0000-00009A460000}"/>
    <cellStyle name="Style 33 4 5" xfId="18073" xr:uid="{00000000-0005-0000-0000-00009B460000}"/>
    <cellStyle name="Style 33 4 6" xfId="18074" xr:uid="{00000000-0005-0000-0000-00009C460000}"/>
    <cellStyle name="Style 33 4 7" xfId="18075" xr:uid="{00000000-0005-0000-0000-00009D460000}"/>
    <cellStyle name="Style 33 4 8" xfId="18076" xr:uid="{00000000-0005-0000-0000-00009E460000}"/>
    <cellStyle name="Style 33 4 9" xfId="18077" xr:uid="{00000000-0005-0000-0000-00009F460000}"/>
    <cellStyle name="Style 33 5" xfId="18078" xr:uid="{00000000-0005-0000-0000-0000A0460000}"/>
    <cellStyle name="Style 33 5 2" xfId="18079" xr:uid="{00000000-0005-0000-0000-0000A1460000}"/>
    <cellStyle name="Style 33 5 3" xfId="18080" xr:uid="{00000000-0005-0000-0000-0000A2460000}"/>
    <cellStyle name="Style 33 5 4" xfId="18081" xr:uid="{00000000-0005-0000-0000-0000A3460000}"/>
    <cellStyle name="Style 33 5 5" xfId="18082" xr:uid="{00000000-0005-0000-0000-0000A4460000}"/>
    <cellStyle name="Style 33 5 6" xfId="18083" xr:uid="{00000000-0005-0000-0000-0000A5460000}"/>
    <cellStyle name="Style 33 5 7" xfId="18084" xr:uid="{00000000-0005-0000-0000-0000A6460000}"/>
    <cellStyle name="Style 33 5 8" xfId="18085" xr:uid="{00000000-0005-0000-0000-0000A7460000}"/>
    <cellStyle name="Style 33 5 9" xfId="18086" xr:uid="{00000000-0005-0000-0000-0000A8460000}"/>
    <cellStyle name="Style 33 6" xfId="18087" xr:uid="{00000000-0005-0000-0000-0000A9460000}"/>
    <cellStyle name="Style 33 6 2" xfId="18088" xr:uid="{00000000-0005-0000-0000-0000AA460000}"/>
    <cellStyle name="Style 33 6 3" xfId="18089" xr:uid="{00000000-0005-0000-0000-0000AB460000}"/>
    <cellStyle name="Style 33 6 4" xfId="18090" xr:uid="{00000000-0005-0000-0000-0000AC460000}"/>
    <cellStyle name="Style 33 6 5" xfId="18091" xr:uid="{00000000-0005-0000-0000-0000AD460000}"/>
    <cellStyle name="Style 33 6 6" xfId="18092" xr:uid="{00000000-0005-0000-0000-0000AE460000}"/>
    <cellStyle name="Style 33 6 7" xfId="18093" xr:uid="{00000000-0005-0000-0000-0000AF460000}"/>
    <cellStyle name="Style 33 6 8" xfId="18094" xr:uid="{00000000-0005-0000-0000-0000B0460000}"/>
    <cellStyle name="Style 33 6 9" xfId="18095" xr:uid="{00000000-0005-0000-0000-0000B1460000}"/>
    <cellStyle name="Style 33 7" xfId="18096" xr:uid="{00000000-0005-0000-0000-0000B2460000}"/>
    <cellStyle name="Style 33 7 2" xfId="18097" xr:uid="{00000000-0005-0000-0000-0000B3460000}"/>
    <cellStyle name="Style 33 7 3" xfId="18098" xr:uid="{00000000-0005-0000-0000-0000B4460000}"/>
    <cellStyle name="Style 33 7 4" xfId="18099" xr:uid="{00000000-0005-0000-0000-0000B5460000}"/>
    <cellStyle name="Style 33 7 5" xfId="18100" xr:uid="{00000000-0005-0000-0000-0000B6460000}"/>
    <cellStyle name="Style 33 7 6" xfId="18101" xr:uid="{00000000-0005-0000-0000-0000B7460000}"/>
    <cellStyle name="Style 33 7 7" xfId="18102" xr:uid="{00000000-0005-0000-0000-0000B8460000}"/>
    <cellStyle name="Style 33 7 8" xfId="18103" xr:uid="{00000000-0005-0000-0000-0000B9460000}"/>
    <cellStyle name="Style 33 7 9" xfId="18104" xr:uid="{00000000-0005-0000-0000-0000BA460000}"/>
    <cellStyle name="Style 33 8" xfId="18105" xr:uid="{00000000-0005-0000-0000-0000BB460000}"/>
    <cellStyle name="Style 33 8 2" xfId="18106" xr:uid="{00000000-0005-0000-0000-0000BC460000}"/>
    <cellStyle name="Style 33 8 3" xfId="18107" xr:uid="{00000000-0005-0000-0000-0000BD460000}"/>
    <cellStyle name="Style 33 8 4" xfId="18108" xr:uid="{00000000-0005-0000-0000-0000BE460000}"/>
    <cellStyle name="Style 33 8 5" xfId="18109" xr:uid="{00000000-0005-0000-0000-0000BF460000}"/>
    <cellStyle name="Style 33 8 6" xfId="18110" xr:uid="{00000000-0005-0000-0000-0000C0460000}"/>
    <cellStyle name="Style 33 8 7" xfId="18111" xr:uid="{00000000-0005-0000-0000-0000C1460000}"/>
    <cellStyle name="Style 33 8 8" xfId="18112" xr:uid="{00000000-0005-0000-0000-0000C2460000}"/>
    <cellStyle name="Style 33 8 9" xfId="18113" xr:uid="{00000000-0005-0000-0000-0000C3460000}"/>
    <cellStyle name="Style 33 9" xfId="18114" xr:uid="{00000000-0005-0000-0000-0000C4460000}"/>
    <cellStyle name="Style 33 9 2" xfId="18115" xr:uid="{00000000-0005-0000-0000-0000C5460000}"/>
    <cellStyle name="Style 33 9 3" xfId="18116" xr:uid="{00000000-0005-0000-0000-0000C6460000}"/>
    <cellStyle name="Style 33 9 4" xfId="18117" xr:uid="{00000000-0005-0000-0000-0000C7460000}"/>
    <cellStyle name="Style 33 9 5" xfId="18118" xr:uid="{00000000-0005-0000-0000-0000C8460000}"/>
    <cellStyle name="Style 33 9 6" xfId="18119" xr:uid="{00000000-0005-0000-0000-0000C9460000}"/>
    <cellStyle name="Style 33 9 7" xfId="18120" xr:uid="{00000000-0005-0000-0000-0000CA460000}"/>
    <cellStyle name="Style 33 9 8" xfId="18121" xr:uid="{00000000-0005-0000-0000-0000CB460000}"/>
    <cellStyle name="Style 33 9 9" xfId="18122" xr:uid="{00000000-0005-0000-0000-0000CC460000}"/>
    <cellStyle name="Style 34" xfId="18123" xr:uid="{00000000-0005-0000-0000-0000CD460000}"/>
    <cellStyle name="Style 34 2" xfId="18124" xr:uid="{00000000-0005-0000-0000-0000CE460000}"/>
    <cellStyle name="Style 34 2 10" xfId="18125" xr:uid="{00000000-0005-0000-0000-0000CF460000}"/>
    <cellStyle name="Style 34 2 11" xfId="18126" xr:uid="{00000000-0005-0000-0000-0000D0460000}"/>
    <cellStyle name="Style 34 2 12" xfId="18127" xr:uid="{00000000-0005-0000-0000-0000D1460000}"/>
    <cellStyle name="Style 34 2 13" xfId="18128" xr:uid="{00000000-0005-0000-0000-0000D2460000}"/>
    <cellStyle name="Style 34 2 14" xfId="18129" xr:uid="{00000000-0005-0000-0000-0000D3460000}"/>
    <cellStyle name="Style 34 2 15" xfId="18130" xr:uid="{00000000-0005-0000-0000-0000D4460000}"/>
    <cellStyle name="Style 34 2 16" xfId="18131" xr:uid="{00000000-0005-0000-0000-0000D5460000}"/>
    <cellStyle name="Style 34 2 17" xfId="18132" xr:uid="{00000000-0005-0000-0000-0000D6460000}"/>
    <cellStyle name="Style 34 2 18" xfId="18133" xr:uid="{00000000-0005-0000-0000-0000D7460000}"/>
    <cellStyle name="Style 34 2 19" xfId="18134" xr:uid="{00000000-0005-0000-0000-0000D8460000}"/>
    <cellStyle name="Style 34 2 2" xfId="18135" xr:uid="{00000000-0005-0000-0000-0000D9460000}"/>
    <cellStyle name="Style 34 2 20" xfId="18136" xr:uid="{00000000-0005-0000-0000-0000DA460000}"/>
    <cellStyle name="Style 34 2 21" xfId="18137" xr:uid="{00000000-0005-0000-0000-0000DB460000}"/>
    <cellStyle name="Style 34 2 22" xfId="18138" xr:uid="{00000000-0005-0000-0000-0000DC460000}"/>
    <cellStyle name="Style 34 2 23" xfId="18139" xr:uid="{00000000-0005-0000-0000-0000DD460000}"/>
    <cellStyle name="Style 34 2 3" xfId="18140" xr:uid="{00000000-0005-0000-0000-0000DE460000}"/>
    <cellStyle name="Style 34 2 4" xfId="18141" xr:uid="{00000000-0005-0000-0000-0000DF460000}"/>
    <cellStyle name="Style 34 2 5" xfId="18142" xr:uid="{00000000-0005-0000-0000-0000E0460000}"/>
    <cellStyle name="Style 34 2 6" xfId="18143" xr:uid="{00000000-0005-0000-0000-0000E1460000}"/>
    <cellStyle name="Style 34 2 7" xfId="18144" xr:uid="{00000000-0005-0000-0000-0000E2460000}"/>
    <cellStyle name="Style 34 2 8" xfId="18145" xr:uid="{00000000-0005-0000-0000-0000E3460000}"/>
    <cellStyle name="Style 34 2 9" xfId="18146" xr:uid="{00000000-0005-0000-0000-0000E4460000}"/>
    <cellStyle name="Style 34 3" xfId="18147" xr:uid="{00000000-0005-0000-0000-0000E5460000}"/>
    <cellStyle name="Style 34 3 2" xfId="18148" xr:uid="{00000000-0005-0000-0000-0000E6460000}"/>
    <cellStyle name="Style 34 3 3" xfId="18149" xr:uid="{00000000-0005-0000-0000-0000E7460000}"/>
    <cellStyle name="Style 34 3 4" xfId="18150" xr:uid="{00000000-0005-0000-0000-0000E8460000}"/>
    <cellStyle name="Style 34 3 5" xfId="18151" xr:uid="{00000000-0005-0000-0000-0000E9460000}"/>
    <cellStyle name="Style 34 3 6" xfId="18152" xr:uid="{00000000-0005-0000-0000-0000EA460000}"/>
    <cellStyle name="Style 34 3 7" xfId="18153" xr:uid="{00000000-0005-0000-0000-0000EB460000}"/>
    <cellStyle name="Style 34 3 8" xfId="18154" xr:uid="{00000000-0005-0000-0000-0000EC460000}"/>
    <cellStyle name="Style 34 3 9" xfId="18155" xr:uid="{00000000-0005-0000-0000-0000ED460000}"/>
    <cellStyle name="Style 34 4" xfId="18156" xr:uid="{00000000-0005-0000-0000-0000EE460000}"/>
    <cellStyle name="Style 34 4 2" xfId="18157" xr:uid="{00000000-0005-0000-0000-0000EF460000}"/>
    <cellStyle name="Style 34 4 3" xfId="18158" xr:uid="{00000000-0005-0000-0000-0000F0460000}"/>
    <cellStyle name="Style 34 4 4" xfId="18159" xr:uid="{00000000-0005-0000-0000-0000F1460000}"/>
    <cellStyle name="Style 34 4 5" xfId="18160" xr:uid="{00000000-0005-0000-0000-0000F2460000}"/>
    <cellStyle name="Style 34 4 6" xfId="18161" xr:uid="{00000000-0005-0000-0000-0000F3460000}"/>
    <cellStyle name="Style 34 4 7" xfId="18162" xr:uid="{00000000-0005-0000-0000-0000F4460000}"/>
    <cellStyle name="Style 34 4 8" xfId="18163" xr:uid="{00000000-0005-0000-0000-0000F5460000}"/>
    <cellStyle name="Style 34 4 9" xfId="18164" xr:uid="{00000000-0005-0000-0000-0000F6460000}"/>
    <cellStyle name="Style 34 5" xfId="18165" xr:uid="{00000000-0005-0000-0000-0000F7460000}"/>
    <cellStyle name="Style 34 5 2" xfId="18166" xr:uid="{00000000-0005-0000-0000-0000F8460000}"/>
    <cellStyle name="Style 34 5 3" xfId="18167" xr:uid="{00000000-0005-0000-0000-0000F9460000}"/>
    <cellStyle name="Style 34 5 4" xfId="18168" xr:uid="{00000000-0005-0000-0000-0000FA460000}"/>
    <cellStyle name="Style 34 5 5" xfId="18169" xr:uid="{00000000-0005-0000-0000-0000FB460000}"/>
    <cellStyle name="Style 34 5 6" xfId="18170" xr:uid="{00000000-0005-0000-0000-0000FC460000}"/>
    <cellStyle name="Style 34 5 7" xfId="18171" xr:uid="{00000000-0005-0000-0000-0000FD460000}"/>
    <cellStyle name="Style 34 5 8" xfId="18172" xr:uid="{00000000-0005-0000-0000-0000FE460000}"/>
    <cellStyle name="Style 34 5 9" xfId="18173" xr:uid="{00000000-0005-0000-0000-0000FF460000}"/>
    <cellStyle name="Style 34 6" xfId="18174" xr:uid="{00000000-0005-0000-0000-000000470000}"/>
    <cellStyle name="Style 34 6 2" xfId="18175" xr:uid="{00000000-0005-0000-0000-000001470000}"/>
    <cellStyle name="Style 34 6 3" xfId="18176" xr:uid="{00000000-0005-0000-0000-000002470000}"/>
    <cellStyle name="Style 34 6 4" xfId="18177" xr:uid="{00000000-0005-0000-0000-000003470000}"/>
    <cellStyle name="Style 34 6 5" xfId="18178" xr:uid="{00000000-0005-0000-0000-000004470000}"/>
    <cellStyle name="Style 34 6 6" xfId="18179" xr:uid="{00000000-0005-0000-0000-000005470000}"/>
    <cellStyle name="Style 34 6 7" xfId="18180" xr:uid="{00000000-0005-0000-0000-000006470000}"/>
    <cellStyle name="Style 34 6 8" xfId="18181" xr:uid="{00000000-0005-0000-0000-000007470000}"/>
    <cellStyle name="Style 34 6 9" xfId="18182" xr:uid="{00000000-0005-0000-0000-000008470000}"/>
    <cellStyle name="Style 34 7" xfId="18183" xr:uid="{00000000-0005-0000-0000-000009470000}"/>
    <cellStyle name="Style 34 7 2" xfId="18184" xr:uid="{00000000-0005-0000-0000-00000A470000}"/>
    <cellStyle name="Style 34 7 3" xfId="18185" xr:uid="{00000000-0005-0000-0000-00000B470000}"/>
    <cellStyle name="Style 34 7 4" xfId="18186" xr:uid="{00000000-0005-0000-0000-00000C470000}"/>
    <cellStyle name="Style 34 7 5" xfId="18187" xr:uid="{00000000-0005-0000-0000-00000D470000}"/>
    <cellStyle name="Style 34 7 6" xfId="18188" xr:uid="{00000000-0005-0000-0000-00000E470000}"/>
    <cellStyle name="Style 34 7 7" xfId="18189" xr:uid="{00000000-0005-0000-0000-00000F470000}"/>
    <cellStyle name="Style 34 7 8" xfId="18190" xr:uid="{00000000-0005-0000-0000-000010470000}"/>
    <cellStyle name="Style 34 7 9" xfId="18191" xr:uid="{00000000-0005-0000-0000-000011470000}"/>
    <cellStyle name="Style 34 8" xfId="18192" xr:uid="{00000000-0005-0000-0000-000012470000}"/>
    <cellStyle name="Style 34 8 2" xfId="18193" xr:uid="{00000000-0005-0000-0000-000013470000}"/>
    <cellStyle name="Style 34 8 3" xfId="18194" xr:uid="{00000000-0005-0000-0000-000014470000}"/>
    <cellStyle name="Style 34 8 4" xfId="18195" xr:uid="{00000000-0005-0000-0000-000015470000}"/>
    <cellStyle name="Style 34 8 5" xfId="18196" xr:uid="{00000000-0005-0000-0000-000016470000}"/>
    <cellStyle name="Style 34 8 6" xfId="18197" xr:uid="{00000000-0005-0000-0000-000017470000}"/>
    <cellStyle name="Style 34 8 7" xfId="18198" xr:uid="{00000000-0005-0000-0000-000018470000}"/>
    <cellStyle name="Style 34 8 8" xfId="18199" xr:uid="{00000000-0005-0000-0000-000019470000}"/>
    <cellStyle name="Style 34 8 9" xfId="18200" xr:uid="{00000000-0005-0000-0000-00001A470000}"/>
    <cellStyle name="Style 34 9" xfId="18201" xr:uid="{00000000-0005-0000-0000-00001B470000}"/>
    <cellStyle name="Style 34 9 2" xfId="18202" xr:uid="{00000000-0005-0000-0000-00001C470000}"/>
    <cellStyle name="Style 34 9 3" xfId="18203" xr:uid="{00000000-0005-0000-0000-00001D470000}"/>
    <cellStyle name="Style 34 9 4" xfId="18204" xr:uid="{00000000-0005-0000-0000-00001E470000}"/>
    <cellStyle name="Style 34 9 5" xfId="18205" xr:uid="{00000000-0005-0000-0000-00001F470000}"/>
    <cellStyle name="Style 34 9 6" xfId="18206" xr:uid="{00000000-0005-0000-0000-000020470000}"/>
    <cellStyle name="Style 34 9 7" xfId="18207" xr:uid="{00000000-0005-0000-0000-000021470000}"/>
    <cellStyle name="Style 34 9 8" xfId="18208" xr:uid="{00000000-0005-0000-0000-000022470000}"/>
    <cellStyle name="Style 34 9 9" xfId="18209" xr:uid="{00000000-0005-0000-0000-000023470000}"/>
    <cellStyle name="Style 35" xfId="18210" xr:uid="{00000000-0005-0000-0000-000024470000}"/>
    <cellStyle name="Style 35 2" xfId="18211" xr:uid="{00000000-0005-0000-0000-000025470000}"/>
    <cellStyle name="Style 35 2 10" xfId="18212" xr:uid="{00000000-0005-0000-0000-000026470000}"/>
    <cellStyle name="Style 35 2 11" xfId="18213" xr:uid="{00000000-0005-0000-0000-000027470000}"/>
    <cellStyle name="Style 35 2 12" xfId="18214" xr:uid="{00000000-0005-0000-0000-000028470000}"/>
    <cellStyle name="Style 35 2 13" xfId="18215" xr:uid="{00000000-0005-0000-0000-000029470000}"/>
    <cellStyle name="Style 35 2 14" xfId="18216" xr:uid="{00000000-0005-0000-0000-00002A470000}"/>
    <cellStyle name="Style 35 2 15" xfId="18217" xr:uid="{00000000-0005-0000-0000-00002B470000}"/>
    <cellStyle name="Style 35 2 16" xfId="18218" xr:uid="{00000000-0005-0000-0000-00002C470000}"/>
    <cellStyle name="Style 35 2 17" xfId="18219" xr:uid="{00000000-0005-0000-0000-00002D470000}"/>
    <cellStyle name="Style 35 2 18" xfId="18220" xr:uid="{00000000-0005-0000-0000-00002E470000}"/>
    <cellStyle name="Style 35 2 19" xfId="18221" xr:uid="{00000000-0005-0000-0000-00002F470000}"/>
    <cellStyle name="Style 35 2 2" xfId="18222" xr:uid="{00000000-0005-0000-0000-000030470000}"/>
    <cellStyle name="Style 35 2 20" xfId="18223" xr:uid="{00000000-0005-0000-0000-000031470000}"/>
    <cellStyle name="Style 35 2 21" xfId="18224" xr:uid="{00000000-0005-0000-0000-000032470000}"/>
    <cellStyle name="Style 35 2 22" xfId="18225" xr:uid="{00000000-0005-0000-0000-000033470000}"/>
    <cellStyle name="Style 35 2 23" xfId="18226" xr:uid="{00000000-0005-0000-0000-000034470000}"/>
    <cellStyle name="Style 35 2 3" xfId="18227" xr:uid="{00000000-0005-0000-0000-000035470000}"/>
    <cellStyle name="Style 35 2 4" xfId="18228" xr:uid="{00000000-0005-0000-0000-000036470000}"/>
    <cellStyle name="Style 35 2 5" xfId="18229" xr:uid="{00000000-0005-0000-0000-000037470000}"/>
    <cellStyle name="Style 35 2 6" xfId="18230" xr:uid="{00000000-0005-0000-0000-000038470000}"/>
    <cellStyle name="Style 35 2 7" xfId="18231" xr:uid="{00000000-0005-0000-0000-000039470000}"/>
    <cellStyle name="Style 35 2 8" xfId="18232" xr:uid="{00000000-0005-0000-0000-00003A470000}"/>
    <cellStyle name="Style 35 2 9" xfId="18233" xr:uid="{00000000-0005-0000-0000-00003B470000}"/>
    <cellStyle name="Style 35 3" xfId="18234" xr:uid="{00000000-0005-0000-0000-00003C470000}"/>
    <cellStyle name="Style 35 3 2" xfId="18235" xr:uid="{00000000-0005-0000-0000-00003D470000}"/>
    <cellStyle name="Style 35 3 3" xfId="18236" xr:uid="{00000000-0005-0000-0000-00003E470000}"/>
    <cellStyle name="Style 35 3 4" xfId="18237" xr:uid="{00000000-0005-0000-0000-00003F470000}"/>
    <cellStyle name="Style 35 3 5" xfId="18238" xr:uid="{00000000-0005-0000-0000-000040470000}"/>
    <cellStyle name="Style 35 3 6" xfId="18239" xr:uid="{00000000-0005-0000-0000-000041470000}"/>
    <cellStyle name="Style 35 3 7" xfId="18240" xr:uid="{00000000-0005-0000-0000-000042470000}"/>
    <cellStyle name="Style 35 3 8" xfId="18241" xr:uid="{00000000-0005-0000-0000-000043470000}"/>
    <cellStyle name="Style 35 3 9" xfId="18242" xr:uid="{00000000-0005-0000-0000-000044470000}"/>
    <cellStyle name="Style 35 4" xfId="18243" xr:uid="{00000000-0005-0000-0000-000045470000}"/>
    <cellStyle name="Style 35 4 2" xfId="18244" xr:uid="{00000000-0005-0000-0000-000046470000}"/>
    <cellStyle name="Style 35 4 3" xfId="18245" xr:uid="{00000000-0005-0000-0000-000047470000}"/>
    <cellStyle name="Style 35 4 4" xfId="18246" xr:uid="{00000000-0005-0000-0000-000048470000}"/>
    <cellStyle name="Style 35 4 5" xfId="18247" xr:uid="{00000000-0005-0000-0000-000049470000}"/>
    <cellStyle name="Style 35 4 6" xfId="18248" xr:uid="{00000000-0005-0000-0000-00004A470000}"/>
    <cellStyle name="Style 35 4 7" xfId="18249" xr:uid="{00000000-0005-0000-0000-00004B470000}"/>
    <cellStyle name="Style 35 4 8" xfId="18250" xr:uid="{00000000-0005-0000-0000-00004C470000}"/>
    <cellStyle name="Style 35 4 9" xfId="18251" xr:uid="{00000000-0005-0000-0000-00004D470000}"/>
    <cellStyle name="Style 35 5" xfId="18252" xr:uid="{00000000-0005-0000-0000-00004E470000}"/>
    <cellStyle name="Style 35 5 2" xfId="18253" xr:uid="{00000000-0005-0000-0000-00004F470000}"/>
    <cellStyle name="Style 35 5 3" xfId="18254" xr:uid="{00000000-0005-0000-0000-000050470000}"/>
    <cellStyle name="Style 35 5 4" xfId="18255" xr:uid="{00000000-0005-0000-0000-000051470000}"/>
    <cellStyle name="Style 35 5 5" xfId="18256" xr:uid="{00000000-0005-0000-0000-000052470000}"/>
    <cellStyle name="Style 35 5 6" xfId="18257" xr:uid="{00000000-0005-0000-0000-000053470000}"/>
    <cellStyle name="Style 35 5 7" xfId="18258" xr:uid="{00000000-0005-0000-0000-000054470000}"/>
    <cellStyle name="Style 35 5 8" xfId="18259" xr:uid="{00000000-0005-0000-0000-000055470000}"/>
    <cellStyle name="Style 35 5 9" xfId="18260" xr:uid="{00000000-0005-0000-0000-000056470000}"/>
    <cellStyle name="Style 35 6" xfId="18261" xr:uid="{00000000-0005-0000-0000-000057470000}"/>
    <cellStyle name="Style 35 6 2" xfId="18262" xr:uid="{00000000-0005-0000-0000-000058470000}"/>
    <cellStyle name="Style 35 6 3" xfId="18263" xr:uid="{00000000-0005-0000-0000-000059470000}"/>
    <cellStyle name="Style 35 6 4" xfId="18264" xr:uid="{00000000-0005-0000-0000-00005A470000}"/>
    <cellStyle name="Style 35 6 5" xfId="18265" xr:uid="{00000000-0005-0000-0000-00005B470000}"/>
    <cellStyle name="Style 35 6 6" xfId="18266" xr:uid="{00000000-0005-0000-0000-00005C470000}"/>
    <cellStyle name="Style 35 6 7" xfId="18267" xr:uid="{00000000-0005-0000-0000-00005D470000}"/>
    <cellStyle name="Style 35 6 8" xfId="18268" xr:uid="{00000000-0005-0000-0000-00005E470000}"/>
    <cellStyle name="Style 35 6 9" xfId="18269" xr:uid="{00000000-0005-0000-0000-00005F470000}"/>
    <cellStyle name="Style 35 7" xfId="18270" xr:uid="{00000000-0005-0000-0000-000060470000}"/>
    <cellStyle name="Style 35 7 2" xfId="18271" xr:uid="{00000000-0005-0000-0000-000061470000}"/>
    <cellStyle name="Style 35 7 3" xfId="18272" xr:uid="{00000000-0005-0000-0000-000062470000}"/>
    <cellStyle name="Style 35 7 4" xfId="18273" xr:uid="{00000000-0005-0000-0000-000063470000}"/>
    <cellStyle name="Style 35 7 5" xfId="18274" xr:uid="{00000000-0005-0000-0000-000064470000}"/>
    <cellStyle name="Style 35 7 6" xfId="18275" xr:uid="{00000000-0005-0000-0000-000065470000}"/>
    <cellStyle name="Style 35 7 7" xfId="18276" xr:uid="{00000000-0005-0000-0000-000066470000}"/>
    <cellStyle name="Style 35 7 8" xfId="18277" xr:uid="{00000000-0005-0000-0000-000067470000}"/>
    <cellStyle name="Style 35 7 9" xfId="18278" xr:uid="{00000000-0005-0000-0000-000068470000}"/>
    <cellStyle name="Style 35 8" xfId="18279" xr:uid="{00000000-0005-0000-0000-000069470000}"/>
    <cellStyle name="Style 35 8 2" xfId="18280" xr:uid="{00000000-0005-0000-0000-00006A470000}"/>
    <cellStyle name="Style 35 8 3" xfId="18281" xr:uid="{00000000-0005-0000-0000-00006B470000}"/>
    <cellStyle name="Style 35 8 4" xfId="18282" xr:uid="{00000000-0005-0000-0000-00006C470000}"/>
    <cellStyle name="Style 35 8 5" xfId="18283" xr:uid="{00000000-0005-0000-0000-00006D470000}"/>
    <cellStyle name="Style 35 8 6" xfId="18284" xr:uid="{00000000-0005-0000-0000-00006E470000}"/>
    <cellStyle name="Style 35 8 7" xfId="18285" xr:uid="{00000000-0005-0000-0000-00006F470000}"/>
    <cellStyle name="Style 35 8 8" xfId="18286" xr:uid="{00000000-0005-0000-0000-000070470000}"/>
    <cellStyle name="Style 35 8 9" xfId="18287" xr:uid="{00000000-0005-0000-0000-000071470000}"/>
    <cellStyle name="Style 35 9" xfId="18288" xr:uid="{00000000-0005-0000-0000-000072470000}"/>
    <cellStyle name="Style 35 9 2" xfId="18289" xr:uid="{00000000-0005-0000-0000-000073470000}"/>
    <cellStyle name="Style 35 9 3" xfId="18290" xr:uid="{00000000-0005-0000-0000-000074470000}"/>
    <cellStyle name="Style 35 9 4" xfId="18291" xr:uid="{00000000-0005-0000-0000-000075470000}"/>
    <cellStyle name="Style 35 9 5" xfId="18292" xr:uid="{00000000-0005-0000-0000-000076470000}"/>
    <cellStyle name="Style 35 9 6" xfId="18293" xr:uid="{00000000-0005-0000-0000-000077470000}"/>
    <cellStyle name="Style 35 9 7" xfId="18294" xr:uid="{00000000-0005-0000-0000-000078470000}"/>
    <cellStyle name="Style 35 9 8" xfId="18295" xr:uid="{00000000-0005-0000-0000-000079470000}"/>
    <cellStyle name="Style 35 9 9" xfId="18296" xr:uid="{00000000-0005-0000-0000-00007A470000}"/>
    <cellStyle name="Style 36" xfId="18297" xr:uid="{00000000-0005-0000-0000-00007B470000}"/>
    <cellStyle name="Style 36 2" xfId="18298" xr:uid="{00000000-0005-0000-0000-00007C470000}"/>
    <cellStyle name="Style 36 2 10" xfId="18299" xr:uid="{00000000-0005-0000-0000-00007D470000}"/>
    <cellStyle name="Style 36 2 11" xfId="18300" xr:uid="{00000000-0005-0000-0000-00007E470000}"/>
    <cellStyle name="Style 36 2 12" xfId="18301" xr:uid="{00000000-0005-0000-0000-00007F470000}"/>
    <cellStyle name="Style 36 2 13" xfId="18302" xr:uid="{00000000-0005-0000-0000-000080470000}"/>
    <cellStyle name="Style 36 2 14" xfId="18303" xr:uid="{00000000-0005-0000-0000-000081470000}"/>
    <cellStyle name="Style 36 2 15" xfId="18304" xr:uid="{00000000-0005-0000-0000-000082470000}"/>
    <cellStyle name="Style 36 2 16" xfId="18305" xr:uid="{00000000-0005-0000-0000-000083470000}"/>
    <cellStyle name="Style 36 2 17" xfId="18306" xr:uid="{00000000-0005-0000-0000-000084470000}"/>
    <cellStyle name="Style 36 2 18" xfId="18307" xr:uid="{00000000-0005-0000-0000-000085470000}"/>
    <cellStyle name="Style 36 2 19" xfId="18308" xr:uid="{00000000-0005-0000-0000-000086470000}"/>
    <cellStyle name="Style 36 2 2" xfId="18309" xr:uid="{00000000-0005-0000-0000-000087470000}"/>
    <cellStyle name="Style 36 2 20" xfId="18310" xr:uid="{00000000-0005-0000-0000-000088470000}"/>
    <cellStyle name="Style 36 2 21" xfId="18311" xr:uid="{00000000-0005-0000-0000-000089470000}"/>
    <cellStyle name="Style 36 2 22" xfId="18312" xr:uid="{00000000-0005-0000-0000-00008A470000}"/>
    <cellStyle name="Style 36 2 23" xfId="18313" xr:uid="{00000000-0005-0000-0000-00008B470000}"/>
    <cellStyle name="Style 36 2 3" xfId="18314" xr:uid="{00000000-0005-0000-0000-00008C470000}"/>
    <cellStyle name="Style 36 2 4" xfId="18315" xr:uid="{00000000-0005-0000-0000-00008D470000}"/>
    <cellStyle name="Style 36 2 5" xfId="18316" xr:uid="{00000000-0005-0000-0000-00008E470000}"/>
    <cellStyle name="Style 36 2 6" xfId="18317" xr:uid="{00000000-0005-0000-0000-00008F470000}"/>
    <cellStyle name="Style 36 2 7" xfId="18318" xr:uid="{00000000-0005-0000-0000-000090470000}"/>
    <cellStyle name="Style 36 2 8" xfId="18319" xr:uid="{00000000-0005-0000-0000-000091470000}"/>
    <cellStyle name="Style 36 2 9" xfId="18320" xr:uid="{00000000-0005-0000-0000-000092470000}"/>
    <cellStyle name="Style 36 3" xfId="18321" xr:uid="{00000000-0005-0000-0000-000093470000}"/>
    <cellStyle name="Style 36 3 2" xfId="18322" xr:uid="{00000000-0005-0000-0000-000094470000}"/>
    <cellStyle name="Style 36 3 3" xfId="18323" xr:uid="{00000000-0005-0000-0000-000095470000}"/>
    <cellStyle name="Style 36 3 4" xfId="18324" xr:uid="{00000000-0005-0000-0000-000096470000}"/>
    <cellStyle name="Style 36 3 5" xfId="18325" xr:uid="{00000000-0005-0000-0000-000097470000}"/>
    <cellStyle name="Style 36 3 6" xfId="18326" xr:uid="{00000000-0005-0000-0000-000098470000}"/>
    <cellStyle name="Style 36 3 7" xfId="18327" xr:uid="{00000000-0005-0000-0000-000099470000}"/>
    <cellStyle name="Style 36 3 8" xfId="18328" xr:uid="{00000000-0005-0000-0000-00009A470000}"/>
    <cellStyle name="Style 36 3 9" xfId="18329" xr:uid="{00000000-0005-0000-0000-00009B470000}"/>
    <cellStyle name="Style 36 4" xfId="18330" xr:uid="{00000000-0005-0000-0000-00009C470000}"/>
    <cellStyle name="Style 36 4 2" xfId="18331" xr:uid="{00000000-0005-0000-0000-00009D470000}"/>
    <cellStyle name="Style 36 4 3" xfId="18332" xr:uid="{00000000-0005-0000-0000-00009E470000}"/>
    <cellStyle name="Style 36 4 4" xfId="18333" xr:uid="{00000000-0005-0000-0000-00009F470000}"/>
    <cellStyle name="Style 36 4 5" xfId="18334" xr:uid="{00000000-0005-0000-0000-0000A0470000}"/>
    <cellStyle name="Style 36 4 6" xfId="18335" xr:uid="{00000000-0005-0000-0000-0000A1470000}"/>
    <cellStyle name="Style 36 4 7" xfId="18336" xr:uid="{00000000-0005-0000-0000-0000A2470000}"/>
    <cellStyle name="Style 36 4 8" xfId="18337" xr:uid="{00000000-0005-0000-0000-0000A3470000}"/>
    <cellStyle name="Style 36 4 9" xfId="18338" xr:uid="{00000000-0005-0000-0000-0000A4470000}"/>
    <cellStyle name="Style 36 5" xfId="18339" xr:uid="{00000000-0005-0000-0000-0000A5470000}"/>
    <cellStyle name="Style 36 5 2" xfId="18340" xr:uid="{00000000-0005-0000-0000-0000A6470000}"/>
    <cellStyle name="Style 36 5 3" xfId="18341" xr:uid="{00000000-0005-0000-0000-0000A7470000}"/>
    <cellStyle name="Style 36 5 4" xfId="18342" xr:uid="{00000000-0005-0000-0000-0000A8470000}"/>
    <cellStyle name="Style 36 5 5" xfId="18343" xr:uid="{00000000-0005-0000-0000-0000A9470000}"/>
    <cellStyle name="Style 36 5 6" xfId="18344" xr:uid="{00000000-0005-0000-0000-0000AA470000}"/>
    <cellStyle name="Style 36 5 7" xfId="18345" xr:uid="{00000000-0005-0000-0000-0000AB470000}"/>
    <cellStyle name="Style 36 5 8" xfId="18346" xr:uid="{00000000-0005-0000-0000-0000AC470000}"/>
    <cellStyle name="Style 36 5 9" xfId="18347" xr:uid="{00000000-0005-0000-0000-0000AD470000}"/>
    <cellStyle name="Style 36 6" xfId="18348" xr:uid="{00000000-0005-0000-0000-0000AE470000}"/>
    <cellStyle name="Style 36 6 2" xfId="18349" xr:uid="{00000000-0005-0000-0000-0000AF470000}"/>
    <cellStyle name="Style 36 6 3" xfId="18350" xr:uid="{00000000-0005-0000-0000-0000B0470000}"/>
    <cellStyle name="Style 36 6 4" xfId="18351" xr:uid="{00000000-0005-0000-0000-0000B1470000}"/>
    <cellStyle name="Style 36 6 5" xfId="18352" xr:uid="{00000000-0005-0000-0000-0000B2470000}"/>
    <cellStyle name="Style 36 6 6" xfId="18353" xr:uid="{00000000-0005-0000-0000-0000B3470000}"/>
    <cellStyle name="Style 36 6 7" xfId="18354" xr:uid="{00000000-0005-0000-0000-0000B4470000}"/>
    <cellStyle name="Style 36 6 8" xfId="18355" xr:uid="{00000000-0005-0000-0000-0000B5470000}"/>
    <cellStyle name="Style 36 6 9" xfId="18356" xr:uid="{00000000-0005-0000-0000-0000B6470000}"/>
    <cellStyle name="Style 36 7" xfId="18357" xr:uid="{00000000-0005-0000-0000-0000B7470000}"/>
    <cellStyle name="Style 36 7 2" xfId="18358" xr:uid="{00000000-0005-0000-0000-0000B8470000}"/>
    <cellStyle name="Style 36 7 3" xfId="18359" xr:uid="{00000000-0005-0000-0000-0000B9470000}"/>
    <cellStyle name="Style 36 7 4" xfId="18360" xr:uid="{00000000-0005-0000-0000-0000BA470000}"/>
    <cellStyle name="Style 36 7 5" xfId="18361" xr:uid="{00000000-0005-0000-0000-0000BB470000}"/>
    <cellStyle name="Style 36 7 6" xfId="18362" xr:uid="{00000000-0005-0000-0000-0000BC470000}"/>
    <cellStyle name="Style 36 7 7" xfId="18363" xr:uid="{00000000-0005-0000-0000-0000BD470000}"/>
    <cellStyle name="Style 36 7 8" xfId="18364" xr:uid="{00000000-0005-0000-0000-0000BE470000}"/>
    <cellStyle name="Style 36 7 9" xfId="18365" xr:uid="{00000000-0005-0000-0000-0000BF470000}"/>
    <cellStyle name="Style 36 8" xfId="18366" xr:uid="{00000000-0005-0000-0000-0000C0470000}"/>
    <cellStyle name="Style 36 8 2" xfId="18367" xr:uid="{00000000-0005-0000-0000-0000C1470000}"/>
    <cellStyle name="Style 36 8 3" xfId="18368" xr:uid="{00000000-0005-0000-0000-0000C2470000}"/>
    <cellStyle name="Style 36 8 4" xfId="18369" xr:uid="{00000000-0005-0000-0000-0000C3470000}"/>
    <cellStyle name="Style 36 8 5" xfId="18370" xr:uid="{00000000-0005-0000-0000-0000C4470000}"/>
    <cellStyle name="Style 36 8 6" xfId="18371" xr:uid="{00000000-0005-0000-0000-0000C5470000}"/>
    <cellStyle name="Style 36 8 7" xfId="18372" xr:uid="{00000000-0005-0000-0000-0000C6470000}"/>
    <cellStyle name="Style 36 8 8" xfId="18373" xr:uid="{00000000-0005-0000-0000-0000C7470000}"/>
    <cellStyle name="Style 36 8 9" xfId="18374" xr:uid="{00000000-0005-0000-0000-0000C8470000}"/>
    <cellStyle name="Style 36 9" xfId="18375" xr:uid="{00000000-0005-0000-0000-0000C9470000}"/>
    <cellStyle name="Style 36 9 2" xfId="18376" xr:uid="{00000000-0005-0000-0000-0000CA470000}"/>
    <cellStyle name="Style 36 9 3" xfId="18377" xr:uid="{00000000-0005-0000-0000-0000CB470000}"/>
    <cellStyle name="Style 36 9 4" xfId="18378" xr:uid="{00000000-0005-0000-0000-0000CC470000}"/>
    <cellStyle name="Style 36 9 5" xfId="18379" xr:uid="{00000000-0005-0000-0000-0000CD470000}"/>
    <cellStyle name="Style 36 9 6" xfId="18380" xr:uid="{00000000-0005-0000-0000-0000CE470000}"/>
    <cellStyle name="Style 36 9 7" xfId="18381" xr:uid="{00000000-0005-0000-0000-0000CF470000}"/>
    <cellStyle name="Style 36 9 8" xfId="18382" xr:uid="{00000000-0005-0000-0000-0000D0470000}"/>
    <cellStyle name="Style 36 9 9" xfId="18383" xr:uid="{00000000-0005-0000-0000-0000D1470000}"/>
    <cellStyle name="Style 37" xfId="18384" xr:uid="{00000000-0005-0000-0000-0000D2470000}"/>
    <cellStyle name="Style 37 2" xfId="18385" xr:uid="{00000000-0005-0000-0000-0000D3470000}"/>
    <cellStyle name="Style 37 2 10" xfId="18386" xr:uid="{00000000-0005-0000-0000-0000D4470000}"/>
    <cellStyle name="Style 37 2 11" xfId="18387" xr:uid="{00000000-0005-0000-0000-0000D5470000}"/>
    <cellStyle name="Style 37 2 12" xfId="18388" xr:uid="{00000000-0005-0000-0000-0000D6470000}"/>
    <cellStyle name="Style 37 2 13" xfId="18389" xr:uid="{00000000-0005-0000-0000-0000D7470000}"/>
    <cellStyle name="Style 37 2 14" xfId="18390" xr:uid="{00000000-0005-0000-0000-0000D8470000}"/>
    <cellStyle name="Style 37 2 15" xfId="18391" xr:uid="{00000000-0005-0000-0000-0000D9470000}"/>
    <cellStyle name="Style 37 2 16" xfId="18392" xr:uid="{00000000-0005-0000-0000-0000DA470000}"/>
    <cellStyle name="Style 37 2 17" xfId="18393" xr:uid="{00000000-0005-0000-0000-0000DB470000}"/>
    <cellStyle name="Style 37 2 18" xfId="18394" xr:uid="{00000000-0005-0000-0000-0000DC470000}"/>
    <cellStyle name="Style 37 2 19" xfId="18395" xr:uid="{00000000-0005-0000-0000-0000DD470000}"/>
    <cellStyle name="Style 37 2 2" xfId="18396" xr:uid="{00000000-0005-0000-0000-0000DE470000}"/>
    <cellStyle name="Style 37 2 20" xfId="18397" xr:uid="{00000000-0005-0000-0000-0000DF470000}"/>
    <cellStyle name="Style 37 2 21" xfId="18398" xr:uid="{00000000-0005-0000-0000-0000E0470000}"/>
    <cellStyle name="Style 37 2 22" xfId="18399" xr:uid="{00000000-0005-0000-0000-0000E1470000}"/>
    <cellStyle name="Style 37 2 23" xfId="18400" xr:uid="{00000000-0005-0000-0000-0000E2470000}"/>
    <cellStyle name="Style 37 2 3" xfId="18401" xr:uid="{00000000-0005-0000-0000-0000E3470000}"/>
    <cellStyle name="Style 37 2 4" xfId="18402" xr:uid="{00000000-0005-0000-0000-0000E4470000}"/>
    <cellStyle name="Style 37 2 5" xfId="18403" xr:uid="{00000000-0005-0000-0000-0000E5470000}"/>
    <cellStyle name="Style 37 2 6" xfId="18404" xr:uid="{00000000-0005-0000-0000-0000E6470000}"/>
    <cellStyle name="Style 37 2 7" xfId="18405" xr:uid="{00000000-0005-0000-0000-0000E7470000}"/>
    <cellStyle name="Style 37 2 8" xfId="18406" xr:uid="{00000000-0005-0000-0000-0000E8470000}"/>
    <cellStyle name="Style 37 2 9" xfId="18407" xr:uid="{00000000-0005-0000-0000-0000E9470000}"/>
    <cellStyle name="Style 37 3" xfId="18408" xr:uid="{00000000-0005-0000-0000-0000EA470000}"/>
    <cellStyle name="Style 37 3 2" xfId="18409" xr:uid="{00000000-0005-0000-0000-0000EB470000}"/>
    <cellStyle name="Style 37 3 3" xfId="18410" xr:uid="{00000000-0005-0000-0000-0000EC470000}"/>
    <cellStyle name="Style 37 3 4" xfId="18411" xr:uid="{00000000-0005-0000-0000-0000ED470000}"/>
    <cellStyle name="Style 37 3 5" xfId="18412" xr:uid="{00000000-0005-0000-0000-0000EE470000}"/>
    <cellStyle name="Style 37 3 6" xfId="18413" xr:uid="{00000000-0005-0000-0000-0000EF470000}"/>
    <cellStyle name="Style 37 3 7" xfId="18414" xr:uid="{00000000-0005-0000-0000-0000F0470000}"/>
    <cellStyle name="Style 37 3 8" xfId="18415" xr:uid="{00000000-0005-0000-0000-0000F1470000}"/>
    <cellStyle name="Style 37 3 9" xfId="18416" xr:uid="{00000000-0005-0000-0000-0000F2470000}"/>
    <cellStyle name="Style 37 4" xfId="18417" xr:uid="{00000000-0005-0000-0000-0000F3470000}"/>
    <cellStyle name="Style 37 4 2" xfId="18418" xr:uid="{00000000-0005-0000-0000-0000F4470000}"/>
    <cellStyle name="Style 37 4 3" xfId="18419" xr:uid="{00000000-0005-0000-0000-0000F5470000}"/>
    <cellStyle name="Style 37 4 4" xfId="18420" xr:uid="{00000000-0005-0000-0000-0000F6470000}"/>
    <cellStyle name="Style 37 4 5" xfId="18421" xr:uid="{00000000-0005-0000-0000-0000F7470000}"/>
    <cellStyle name="Style 37 4 6" xfId="18422" xr:uid="{00000000-0005-0000-0000-0000F8470000}"/>
    <cellStyle name="Style 37 4 7" xfId="18423" xr:uid="{00000000-0005-0000-0000-0000F9470000}"/>
    <cellStyle name="Style 37 4 8" xfId="18424" xr:uid="{00000000-0005-0000-0000-0000FA470000}"/>
    <cellStyle name="Style 37 4 9" xfId="18425" xr:uid="{00000000-0005-0000-0000-0000FB470000}"/>
    <cellStyle name="Style 37 5" xfId="18426" xr:uid="{00000000-0005-0000-0000-0000FC470000}"/>
    <cellStyle name="Style 37 5 2" xfId="18427" xr:uid="{00000000-0005-0000-0000-0000FD470000}"/>
    <cellStyle name="Style 37 5 3" xfId="18428" xr:uid="{00000000-0005-0000-0000-0000FE470000}"/>
    <cellStyle name="Style 37 5 4" xfId="18429" xr:uid="{00000000-0005-0000-0000-0000FF470000}"/>
    <cellStyle name="Style 37 5 5" xfId="18430" xr:uid="{00000000-0005-0000-0000-000000480000}"/>
    <cellStyle name="Style 37 5 6" xfId="18431" xr:uid="{00000000-0005-0000-0000-000001480000}"/>
    <cellStyle name="Style 37 5 7" xfId="18432" xr:uid="{00000000-0005-0000-0000-000002480000}"/>
    <cellStyle name="Style 37 5 8" xfId="18433" xr:uid="{00000000-0005-0000-0000-000003480000}"/>
    <cellStyle name="Style 37 5 9" xfId="18434" xr:uid="{00000000-0005-0000-0000-000004480000}"/>
    <cellStyle name="Style 37 6" xfId="18435" xr:uid="{00000000-0005-0000-0000-000005480000}"/>
    <cellStyle name="Style 37 6 2" xfId="18436" xr:uid="{00000000-0005-0000-0000-000006480000}"/>
    <cellStyle name="Style 37 6 3" xfId="18437" xr:uid="{00000000-0005-0000-0000-000007480000}"/>
    <cellStyle name="Style 37 6 4" xfId="18438" xr:uid="{00000000-0005-0000-0000-000008480000}"/>
    <cellStyle name="Style 37 6 5" xfId="18439" xr:uid="{00000000-0005-0000-0000-000009480000}"/>
    <cellStyle name="Style 37 6 6" xfId="18440" xr:uid="{00000000-0005-0000-0000-00000A480000}"/>
    <cellStyle name="Style 37 6 7" xfId="18441" xr:uid="{00000000-0005-0000-0000-00000B480000}"/>
    <cellStyle name="Style 37 6 8" xfId="18442" xr:uid="{00000000-0005-0000-0000-00000C480000}"/>
    <cellStyle name="Style 37 6 9" xfId="18443" xr:uid="{00000000-0005-0000-0000-00000D480000}"/>
    <cellStyle name="Style 37 7" xfId="18444" xr:uid="{00000000-0005-0000-0000-00000E480000}"/>
    <cellStyle name="Style 37 7 2" xfId="18445" xr:uid="{00000000-0005-0000-0000-00000F480000}"/>
    <cellStyle name="Style 37 7 3" xfId="18446" xr:uid="{00000000-0005-0000-0000-000010480000}"/>
    <cellStyle name="Style 37 7 4" xfId="18447" xr:uid="{00000000-0005-0000-0000-000011480000}"/>
    <cellStyle name="Style 37 7 5" xfId="18448" xr:uid="{00000000-0005-0000-0000-000012480000}"/>
    <cellStyle name="Style 37 7 6" xfId="18449" xr:uid="{00000000-0005-0000-0000-000013480000}"/>
    <cellStyle name="Style 37 7 7" xfId="18450" xr:uid="{00000000-0005-0000-0000-000014480000}"/>
    <cellStyle name="Style 37 7 8" xfId="18451" xr:uid="{00000000-0005-0000-0000-000015480000}"/>
    <cellStyle name="Style 37 7 9" xfId="18452" xr:uid="{00000000-0005-0000-0000-000016480000}"/>
    <cellStyle name="Style 37 8" xfId="18453" xr:uid="{00000000-0005-0000-0000-000017480000}"/>
    <cellStyle name="Style 37 8 2" xfId="18454" xr:uid="{00000000-0005-0000-0000-000018480000}"/>
    <cellStyle name="Style 37 8 3" xfId="18455" xr:uid="{00000000-0005-0000-0000-000019480000}"/>
    <cellStyle name="Style 37 8 4" xfId="18456" xr:uid="{00000000-0005-0000-0000-00001A480000}"/>
    <cellStyle name="Style 37 8 5" xfId="18457" xr:uid="{00000000-0005-0000-0000-00001B480000}"/>
    <cellStyle name="Style 37 8 6" xfId="18458" xr:uid="{00000000-0005-0000-0000-00001C480000}"/>
    <cellStyle name="Style 37 8 7" xfId="18459" xr:uid="{00000000-0005-0000-0000-00001D480000}"/>
    <cellStyle name="Style 37 8 8" xfId="18460" xr:uid="{00000000-0005-0000-0000-00001E480000}"/>
    <cellStyle name="Style 37 8 9" xfId="18461" xr:uid="{00000000-0005-0000-0000-00001F480000}"/>
    <cellStyle name="Style 37 9" xfId="18462" xr:uid="{00000000-0005-0000-0000-000020480000}"/>
    <cellStyle name="Style 37 9 2" xfId="18463" xr:uid="{00000000-0005-0000-0000-000021480000}"/>
    <cellStyle name="Style 37 9 3" xfId="18464" xr:uid="{00000000-0005-0000-0000-000022480000}"/>
    <cellStyle name="Style 37 9 4" xfId="18465" xr:uid="{00000000-0005-0000-0000-000023480000}"/>
    <cellStyle name="Style 37 9 5" xfId="18466" xr:uid="{00000000-0005-0000-0000-000024480000}"/>
    <cellStyle name="Style 37 9 6" xfId="18467" xr:uid="{00000000-0005-0000-0000-000025480000}"/>
    <cellStyle name="Style 37 9 7" xfId="18468" xr:uid="{00000000-0005-0000-0000-000026480000}"/>
    <cellStyle name="Style 37 9 8" xfId="18469" xr:uid="{00000000-0005-0000-0000-000027480000}"/>
    <cellStyle name="Style 37 9 9" xfId="18470" xr:uid="{00000000-0005-0000-0000-000028480000}"/>
    <cellStyle name="Style 38" xfId="18471" xr:uid="{00000000-0005-0000-0000-000029480000}"/>
    <cellStyle name="Style 38 2" xfId="18472" xr:uid="{00000000-0005-0000-0000-00002A480000}"/>
    <cellStyle name="Style 38 2 10" xfId="18473" xr:uid="{00000000-0005-0000-0000-00002B480000}"/>
    <cellStyle name="Style 38 2 11" xfId="18474" xr:uid="{00000000-0005-0000-0000-00002C480000}"/>
    <cellStyle name="Style 38 2 12" xfId="18475" xr:uid="{00000000-0005-0000-0000-00002D480000}"/>
    <cellStyle name="Style 38 2 13" xfId="18476" xr:uid="{00000000-0005-0000-0000-00002E480000}"/>
    <cellStyle name="Style 38 2 14" xfId="18477" xr:uid="{00000000-0005-0000-0000-00002F480000}"/>
    <cellStyle name="Style 38 2 15" xfId="18478" xr:uid="{00000000-0005-0000-0000-000030480000}"/>
    <cellStyle name="Style 38 2 16" xfId="18479" xr:uid="{00000000-0005-0000-0000-000031480000}"/>
    <cellStyle name="Style 38 2 17" xfId="18480" xr:uid="{00000000-0005-0000-0000-000032480000}"/>
    <cellStyle name="Style 38 2 18" xfId="18481" xr:uid="{00000000-0005-0000-0000-000033480000}"/>
    <cellStyle name="Style 38 2 19" xfId="18482" xr:uid="{00000000-0005-0000-0000-000034480000}"/>
    <cellStyle name="Style 38 2 2" xfId="18483" xr:uid="{00000000-0005-0000-0000-000035480000}"/>
    <cellStyle name="Style 38 2 20" xfId="18484" xr:uid="{00000000-0005-0000-0000-000036480000}"/>
    <cellStyle name="Style 38 2 21" xfId="18485" xr:uid="{00000000-0005-0000-0000-000037480000}"/>
    <cellStyle name="Style 38 2 22" xfId="18486" xr:uid="{00000000-0005-0000-0000-000038480000}"/>
    <cellStyle name="Style 38 2 23" xfId="18487" xr:uid="{00000000-0005-0000-0000-000039480000}"/>
    <cellStyle name="Style 38 2 3" xfId="18488" xr:uid="{00000000-0005-0000-0000-00003A480000}"/>
    <cellStyle name="Style 38 2 4" xfId="18489" xr:uid="{00000000-0005-0000-0000-00003B480000}"/>
    <cellStyle name="Style 38 2 5" xfId="18490" xr:uid="{00000000-0005-0000-0000-00003C480000}"/>
    <cellStyle name="Style 38 2 6" xfId="18491" xr:uid="{00000000-0005-0000-0000-00003D480000}"/>
    <cellStyle name="Style 38 2 7" xfId="18492" xr:uid="{00000000-0005-0000-0000-00003E480000}"/>
    <cellStyle name="Style 38 2 8" xfId="18493" xr:uid="{00000000-0005-0000-0000-00003F480000}"/>
    <cellStyle name="Style 38 2 9" xfId="18494" xr:uid="{00000000-0005-0000-0000-000040480000}"/>
    <cellStyle name="Style 38 3" xfId="18495" xr:uid="{00000000-0005-0000-0000-000041480000}"/>
    <cellStyle name="Style 38 3 2" xfId="18496" xr:uid="{00000000-0005-0000-0000-000042480000}"/>
    <cellStyle name="Style 38 3 3" xfId="18497" xr:uid="{00000000-0005-0000-0000-000043480000}"/>
    <cellStyle name="Style 38 3 4" xfId="18498" xr:uid="{00000000-0005-0000-0000-000044480000}"/>
    <cellStyle name="Style 38 3 5" xfId="18499" xr:uid="{00000000-0005-0000-0000-000045480000}"/>
    <cellStyle name="Style 38 3 6" xfId="18500" xr:uid="{00000000-0005-0000-0000-000046480000}"/>
    <cellStyle name="Style 38 3 7" xfId="18501" xr:uid="{00000000-0005-0000-0000-000047480000}"/>
    <cellStyle name="Style 38 3 8" xfId="18502" xr:uid="{00000000-0005-0000-0000-000048480000}"/>
    <cellStyle name="Style 38 3 9" xfId="18503" xr:uid="{00000000-0005-0000-0000-000049480000}"/>
    <cellStyle name="Style 38 4" xfId="18504" xr:uid="{00000000-0005-0000-0000-00004A480000}"/>
    <cellStyle name="Style 38 4 2" xfId="18505" xr:uid="{00000000-0005-0000-0000-00004B480000}"/>
    <cellStyle name="Style 38 4 3" xfId="18506" xr:uid="{00000000-0005-0000-0000-00004C480000}"/>
    <cellStyle name="Style 38 4 4" xfId="18507" xr:uid="{00000000-0005-0000-0000-00004D480000}"/>
    <cellStyle name="Style 38 4 5" xfId="18508" xr:uid="{00000000-0005-0000-0000-00004E480000}"/>
    <cellStyle name="Style 38 4 6" xfId="18509" xr:uid="{00000000-0005-0000-0000-00004F480000}"/>
    <cellStyle name="Style 38 4 7" xfId="18510" xr:uid="{00000000-0005-0000-0000-000050480000}"/>
    <cellStyle name="Style 38 4 8" xfId="18511" xr:uid="{00000000-0005-0000-0000-000051480000}"/>
    <cellStyle name="Style 38 4 9" xfId="18512" xr:uid="{00000000-0005-0000-0000-000052480000}"/>
    <cellStyle name="Style 38 5" xfId="18513" xr:uid="{00000000-0005-0000-0000-000053480000}"/>
    <cellStyle name="Style 38 5 2" xfId="18514" xr:uid="{00000000-0005-0000-0000-000054480000}"/>
    <cellStyle name="Style 38 5 3" xfId="18515" xr:uid="{00000000-0005-0000-0000-000055480000}"/>
    <cellStyle name="Style 38 5 4" xfId="18516" xr:uid="{00000000-0005-0000-0000-000056480000}"/>
    <cellStyle name="Style 38 5 5" xfId="18517" xr:uid="{00000000-0005-0000-0000-000057480000}"/>
    <cellStyle name="Style 38 5 6" xfId="18518" xr:uid="{00000000-0005-0000-0000-000058480000}"/>
    <cellStyle name="Style 38 5 7" xfId="18519" xr:uid="{00000000-0005-0000-0000-000059480000}"/>
    <cellStyle name="Style 38 5 8" xfId="18520" xr:uid="{00000000-0005-0000-0000-00005A480000}"/>
    <cellStyle name="Style 38 5 9" xfId="18521" xr:uid="{00000000-0005-0000-0000-00005B480000}"/>
    <cellStyle name="Style 38 6" xfId="18522" xr:uid="{00000000-0005-0000-0000-00005C480000}"/>
    <cellStyle name="Style 38 6 2" xfId="18523" xr:uid="{00000000-0005-0000-0000-00005D480000}"/>
    <cellStyle name="Style 38 6 3" xfId="18524" xr:uid="{00000000-0005-0000-0000-00005E480000}"/>
    <cellStyle name="Style 38 6 4" xfId="18525" xr:uid="{00000000-0005-0000-0000-00005F480000}"/>
    <cellStyle name="Style 38 6 5" xfId="18526" xr:uid="{00000000-0005-0000-0000-000060480000}"/>
    <cellStyle name="Style 38 6 6" xfId="18527" xr:uid="{00000000-0005-0000-0000-000061480000}"/>
    <cellStyle name="Style 38 6 7" xfId="18528" xr:uid="{00000000-0005-0000-0000-000062480000}"/>
    <cellStyle name="Style 38 6 8" xfId="18529" xr:uid="{00000000-0005-0000-0000-000063480000}"/>
    <cellStyle name="Style 38 6 9" xfId="18530" xr:uid="{00000000-0005-0000-0000-000064480000}"/>
    <cellStyle name="Style 38 7" xfId="18531" xr:uid="{00000000-0005-0000-0000-000065480000}"/>
    <cellStyle name="Style 38 7 2" xfId="18532" xr:uid="{00000000-0005-0000-0000-000066480000}"/>
    <cellStyle name="Style 38 7 3" xfId="18533" xr:uid="{00000000-0005-0000-0000-000067480000}"/>
    <cellStyle name="Style 38 7 4" xfId="18534" xr:uid="{00000000-0005-0000-0000-000068480000}"/>
    <cellStyle name="Style 38 7 5" xfId="18535" xr:uid="{00000000-0005-0000-0000-000069480000}"/>
    <cellStyle name="Style 38 7 6" xfId="18536" xr:uid="{00000000-0005-0000-0000-00006A480000}"/>
    <cellStyle name="Style 38 7 7" xfId="18537" xr:uid="{00000000-0005-0000-0000-00006B480000}"/>
    <cellStyle name="Style 38 7 8" xfId="18538" xr:uid="{00000000-0005-0000-0000-00006C480000}"/>
    <cellStyle name="Style 38 7 9" xfId="18539" xr:uid="{00000000-0005-0000-0000-00006D480000}"/>
    <cellStyle name="Style 38 8" xfId="18540" xr:uid="{00000000-0005-0000-0000-00006E480000}"/>
    <cellStyle name="Style 38 8 2" xfId="18541" xr:uid="{00000000-0005-0000-0000-00006F480000}"/>
    <cellStyle name="Style 38 8 3" xfId="18542" xr:uid="{00000000-0005-0000-0000-000070480000}"/>
    <cellStyle name="Style 38 8 4" xfId="18543" xr:uid="{00000000-0005-0000-0000-000071480000}"/>
    <cellStyle name="Style 38 8 5" xfId="18544" xr:uid="{00000000-0005-0000-0000-000072480000}"/>
    <cellStyle name="Style 38 8 6" xfId="18545" xr:uid="{00000000-0005-0000-0000-000073480000}"/>
    <cellStyle name="Style 38 8 7" xfId="18546" xr:uid="{00000000-0005-0000-0000-000074480000}"/>
    <cellStyle name="Style 38 8 8" xfId="18547" xr:uid="{00000000-0005-0000-0000-000075480000}"/>
    <cellStyle name="Style 38 8 9" xfId="18548" xr:uid="{00000000-0005-0000-0000-000076480000}"/>
    <cellStyle name="Style 38 9" xfId="18549" xr:uid="{00000000-0005-0000-0000-000077480000}"/>
    <cellStyle name="Style 38 9 2" xfId="18550" xr:uid="{00000000-0005-0000-0000-000078480000}"/>
    <cellStyle name="Style 38 9 3" xfId="18551" xr:uid="{00000000-0005-0000-0000-000079480000}"/>
    <cellStyle name="Style 38 9 4" xfId="18552" xr:uid="{00000000-0005-0000-0000-00007A480000}"/>
    <cellStyle name="Style 38 9 5" xfId="18553" xr:uid="{00000000-0005-0000-0000-00007B480000}"/>
    <cellStyle name="Style 38 9 6" xfId="18554" xr:uid="{00000000-0005-0000-0000-00007C480000}"/>
    <cellStyle name="Style 38 9 7" xfId="18555" xr:uid="{00000000-0005-0000-0000-00007D480000}"/>
    <cellStyle name="Style 38 9 8" xfId="18556" xr:uid="{00000000-0005-0000-0000-00007E480000}"/>
    <cellStyle name="Style 38 9 9" xfId="18557" xr:uid="{00000000-0005-0000-0000-00007F480000}"/>
    <cellStyle name="Style 39" xfId="18558" xr:uid="{00000000-0005-0000-0000-000080480000}"/>
    <cellStyle name="Style 39 2" xfId="18559" xr:uid="{00000000-0005-0000-0000-000081480000}"/>
    <cellStyle name="Style 39 2 10" xfId="18560" xr:uid="{00000000-0005-0000-0000-000082480000}"/>
    <cellStyle name="Style 39 2 11" xfId="18561" xr:uid="{00000000-0005-0000-0000-000083480000}"/>
    <cellStyle name="Style 39 2 12" xfId="18562" xr:uid="{00000000-0005-0000-0000-000084480000}"/>
    <cellStyle name="Style 39 2 13" xfId="18563" xr:uid="{00000000-0005-0000-0000-000085480000}"/>
    <cellStyle name="Style 39 2 14" xfId="18564" xr:uid="{00000000-0005-0000-0000-000086480000}"/>
    <cellStyle name="Style 39 2 15" xfId="18565" xr:uid="{00000000-0005-0000-0000-000087480000}"/>
    <cellStyle name="Style 39 2 16" xfId="18566" xr:uid="{00000000-0005-0000-0000-000088480000}"/>
    <cellStyle name="Style 39 2 17" xfId="18567" xr:uid="{00000000-0005-0000-0000-000089480000}"/>
    <cellStyle name="Style 39 2 18" xfId="18568" xr:uid="{00000000-0005-0000-0000-00008A480000}"/>
    <cellStyle name="Style 39 2 19" xfId="18569" xr:uid="{00000000-0005-0000-0000-00008B480000}"/>
    <cellStyle name="Style 39 2 2" xfId="18570" xr:uid="{00000000-0005-0000-0000-00008C480000}"/>
    <cellStyle name="Style 39 2 20" xfId="18571" xr:uid="{00000000-0005-0000-0000-00008D480000}"/>
    <cellStyle name="Style 39 2 21" xfId="18572" xr:uid="{00000000-0005-0000-0000-00008E480000}"/>
    <cellStyle name="Style 39 2 22" xfId="18573" xr:uid="{00000000-0005-0000-0000-00008F480000}"/>
    <cellStyle name="Style 39 2 23" xfId="18574" xr:uid="{00000000-0005-0000-0000-000090480000}"/>
    <cellStyle name="Style 39 2 3" xfId="18575" xr:uid="{00000000-0005-0000-0000-000091480000}"/>
    <cellStyle name="Style 39 2 4" xfId="18576" xr:uid="{00000000-0005-0000-0000-000092480000}"/>
    <cellStyle name="Style 39 2 5" xfId="18577" xr:uid="{00000000-0005-0000-0000-000093480000}"/>
    <cellStyle name="Style 39 2 6" xfId="18578" xr:uid="{00000000-0005-0000-0000-000094480000}"/>
    <cellStyle name="Style 39 2 7" xfId="18579" xr:uid="{00000000-0005-0000-0000-000095480000}"/>
    <cellStyle name="Style 39 2 8" xfId="18580" xr:uid="{00000000-0005-0000-0000-000096480000}"/>
    <cellStyle name="Style 39 2 9" xfId="18581" xr:uid="{00000000-0005-0000-0000-000097480000}"/>
    <cellStyle name="Style 39 3" xfId="18582" xr:uid="{00000000-0005-0000-0000-000098480000}"/>
    <cellStyle name="Style 39 3 2" xfId="18583" xr:uid="{00000000-0005-0000-0000-000099480000}"/>
    <cellStyle name="Style 39 3 3" xfId="18584" xr:uid="{00000000-0005-0000-0000-00009A480000}"/>
    <cellStyle name="Style 39 3 4" xfId="18585" xr:uid="{00000000-0005-0000-0000-00009B480000}"/>
    <cellStyle name="Style 39 3 5" xfId="18586" xr:uid="{00000000-0005-0000-0000-00009C480000}"/>
    <cellStyle name="Style 39 3 6" xfId="18587" xr:uid="{00000000-0005-0000-0000-00009D480000}"/>
    <cellStyle name="Style 39 3 7" xfId="18588" xr:uid="{00000000-0005-0000-0000-00009E480000}"/>
    <cellStyle name="Style 39 3 8" xfId="18589" xr:uid="{00000000-0005-0000-0000-00009F480000}"/>
    <cellStyle name="Style 39 3 9" xfId="18590" xr:uid="{00000000-0005-0000-0000-0000A0480000}"/>
    <cellStyle name="Style 39 4" xfId="18591" xr:uid="{00000000-0005-0000-0000-0000A1480000}"/>
    <cellStyle name="Style 39 4 2" xfId="18592" xr:uid="{00000000-0005-0000-0000-0000A2480000}"/>
    <cellStyle name="Style 39 4 3" xfId="18593" xr:uid="{00000000-0005-0000-0000-0000A3480000}"/>
    <cellStyle name="Style 39 4 4" xfId="18594" xr:uid="{00000000-0005-0000-0000-0000A4480000}"/>
    <cellStyle name="Style 39 4 5" xfId="18595" xr:uid="{00000000-0005-0000-0000-0000A5480000}"/>
    <cellStyle name="Style 39 4 6" xfId="18596" xr:uid="{00000000-0005-0000-0000-0000A6480000}"/>
    <cellStyle name="Style 39 4 7" xfId="18597" xr:uid="{00000000-0005-0000-0000-0000A7480000}"/>
    <cellStyle name="Style 39 4 8" xfId="18598" xr:uid="{00000000-0005-0000-0000-0000A8480000}"/>
    <cellStyle name="Style 39 4 9" xfId="18599" xr:uid="{00000000-0005-0000-0000-0000A9480000}"/>
    <cellStyle name="Style 39 5" xfId="18600" xr:uid="{00000000-0005-0000-0000-0000AA480000}"/>
    <cellStyle name="Style 39 5 2" xfId="18601" xr:uid="{00000000-0005-0000-0000-0000AB480000}"/>
    <cellStyle name="Style 39 5 3" xfId="18602" xr:uid="{00000000-0005-0000-0000-0000AC480000}"/>
    <cellStyle name="Style 39 5 4" xfId="18603" xr:uid="{00000000-0005-0000-0000-0000AD480000}"/>
    <cellStyle name="Style 39 5 5" xfId="18604" xr:uid="{00000000-0005-0000-0000-0000AE480000}"/>
    <cellStyle name="Style 39 5 6" xfId="18605" xr:uid="{00000000-0005-0000-0000-0000AF480000}"/>
    <cellStyle name="Style 39 5 7" xfId="18606" xr:uid="{00000000-0005-0000-0000-0000B0480000}"/>
    <cellStyle name="Style 39 5 8" xfId="18607" xr:uid="{00000000-0005-0000-0000-0000B1480000}"/>
    <cellStyle name="Style 39 5 9" xfId="18608" xr:uid="{00000000-0005-0000-0000-0000B2480000}"/>
    <cellStyle name="Style 39 6" xfId="18609" xr:uid="{00000000-0005-0000-0000-0000B3480000}"/>
    <cellStyle name="Style 39 6 2" xfId="18610" xr:uid="{00000000-0005-0000-0000-0000B4480000}"/>
    <cellStyle name="Style 39 6 3" xfId="18611" xr:uid="{00000000-0005-0000-0000-0000B5480000}"/>
    <cellStyle name="Style 39 6 4" xfId="18612" xr:uid="{00000000-0005-0000-0000-0000B6480000}"/>
    <cellStyle name="Style 39 6 5" xfId="18613" xr:uid="{00000000-0005-0000-0000-0000B7480000}"/>
    <cellStyle name="Style 39 6 6" xfId="18614" xr:uid="{00000000-0005-0000-0000-0000B8480000}"/>
    <cellStyle name="Style 39 6 7" xfId="18615" xr:uid="{00000000-0005-0000-0000-0000B9480000}"/>
    <cellStyle name="Style 39 6 8" xfId="18616" xr:uid="{00000000-0005-0000-0000-0000BA480000}"/>
    <cellStyle name="Style 39 6 9" xfId="18617" xr:uid="{00000000-0005-0000-0000-0000BB480000}"/>
    <cellStyle name="Style 39 7" xfId="18618" xr:uid="{00000000-0005-0000-0000-0000BC480000}"/>
    <cellStyle name="Style 39 7 2" xfId="18619" xr:uid="{00000000-0005-0000-0000-0000BD480000}"/>
    <cellStyle name="Style 39 7 3" xfId="18620" xr:uid="{00000000-0005-0000-0000-0000BE480000}"/>
    <cellStyle name="Style 39 7 4" xfId="18621" xr:uid="{00000000-0005-0000-0000-0000BF480000}"/>
    <cellStyle name="Style 39 7 5" xfId="18622" xr:uid="{00000000-0005-0000-0000-0000C0480000}"/>
    <cellStyle name="Style 39 7 6" xfId="18623" xr:uid="{00000000-0005-0000-0000-0000C1480000}"/>
    <cellStyle name="Style 39 7 7" xfId="18624" xr:uid="{00000000-0005-0000-0000-0000C2480000}"/>
    <cellStyle name="Style 39 7 8" xfId="18625" xr:uid="{00000000-0005-0000-0000-0000C3480000}"/>
    <cellStyle name="Style 39 7 9" xfId="18626" xr:uid="{00000000-0005-0000-0000-0000C4480000}"/>
    <cellStyle name="Style 39 8" xfId="18627" xr:uid="{00000000-0005-0000-0000-0000C5480000}"/>
    <cellStyle name="Style 39 8 2" xfId="18628" xr:uid="{00000000-0005-0000-0000-0000C6480000}"/>
    <cellStyle name="Style 39 8 3" xfId="18629" xr:uid="{00000000-0005-0000-0000-0000C7480000}"/>
    <cellStyle name="Style 39 8 4" xfId="18630" xr:uid="{00000000-0005-0000-0000-0000C8480000}"/>
    <cellStyle name="Style 39 8 5" xfId="18631" xr:uid="{00000000-0005-0000-0000-0000C9480000}"/>
    <cellStyle name="Style 39 8 6" xfId="18632" xr:uid="{00000000-0005-0000-0000-0000CA480000}"/>
    <cellStyle name="Style 39 8 7" xfId="18633" xr:uid="{00000000-0005-0000-0000-0000CB480000}"/>
    <cellStyle name="Style 39 8 8" xfId="18634" xr:uid="{00000000-0005-0000-0000-0000CC480000}"/>
    <cellStyle name="Style 39 8 9" xfId="18635" xr:uid="{00000000-0005-0000-0000-0000CD480000}"/>
    <cellStyle name="Style 39 9" xfId="18636" xr:uid="{00000000-0005-0000-0000-0000CE480000}"/>
    <cellStyle name="Style 39 9 2" xfId="18637" xr:uid="{00000000-0005-0000-0000-0000CF480000}"/>
    <cellStyle name="Style 39 9 3" xfId="18638" xr:uid="{00000000-0005-0000-0000-0000D0480000}"/>
    <cellStyle name="Style 39 9 4" xfId="18639" xr:uid="{00000000-0005-0000-0000-0000D1480000}"/>
    <cellStyle name="Style 39 9 5" xfId="18640" xr:uid="{00000000-0005-0000-0000-0000D2480000}"/>
    <cellStyle name="Style 39 9 6" xfId="18641" xr:uid="{00000000-0005-0000-0000-0000D3480000}"/>
    <cellStyle name="Style 39 9 7" xfId="18642" xr:uid="{00000000-0005-0000-0000-0000D4480000}"/>
    <cellStyle name="Style 39 9 8" xfId="18643" xr:uid="{00000000-0005-0000-0000-0000D5480000}"/>
    <cellStyle name="Style 39 9 9" xfId="18644" xr:uid="{00000000-0005-0000-0000-0000D6480000}"/>
    <cellStyle name="Style 40" xfId="18645" xr:uid="{00000000-0005-0000-0000-0000D7480000}"/>
    <cellStyle name="Style 40 2" xfId="18646" xr:uid="{00000000-0005-0000-0000-0000D8480000}"/>
    <cellStyle name="Style 40 2 10" xfId="18647" xr:uid="{00000000-0005-0000-0000-0000D9480000}"/>
    <cellStyle name="Style 40 2 11" xfId="18648" xr:uid="{00000000-0005-0000-0000-0000DA480000}"/>
    <cellStyle name="Style 40 2 12" xfId="18649" xr:uid="{00000000-0005-0000-0000-0000DB480000}"/>
    <cellStyle name="Style 40 2 13" xfId="18650" xr:uid="{00000000-0005-0000-0000-0000DC480000}"/>
    <cellStyle name="Style 40 2 14" xfId="18651" xr:uid="{00000000-0005-0000-0000-0000DD480000}"/>
    <cellStyle name="Style 40 2 15" xfId="18652" xr:uid="{00000000-0005-0000-0000-0000DE480000}"/>
    <cellStyle name="Style 40 2 16" xfId="18653" xr:uid="{00000000-0005-0000-0000-0000DF480000}"/>
    <cellStyle name="Style 40 2 17" xfId="18654" xr:uid="{00000000-0005-0000-0000-0000E0480000}"/>
    <cellStyle name="Style 40 2 18" xfId="18655" xr:uid="{00000000-0005-0000-0000-0000E1480000}"/>
    <cellStyle name="Style 40 2 19" xfId="18656" xr:uid="{00000000-0005-0000-0000-0000E2480000}"/>
    <cellStyle name="Style 40 2 2" xfId="18657" xr:uid="{00000000-0005-0000-0000-0000E3480000}"/>
    <cellStyle name="Style 40 2 20" xfId="18658" xr:uid="{00000000-0005-0000-0000-0000E4480000}"/>
    <cellStyle name="Style 40 2 21" xfId="18659" xr:uid="{00000000-0005-0000-0000-0000E5480000}"/>
    <cellStyle name="Style 40 2 22" xfId="18660" xr:uid="{00000000-0005-0000-0000-0000E6480000}"/>
    <cellStyle name="Style 40 2 23" xfId="18661" xr:uid="{00000000-0005-0000-0000-0000E7480000}"/>
    <cellStyle name="Style 40 2 3" xfId="18662" xr:uid="{00000000-0005-0000-0000-0000E8480000}"/>
    <cellStyle name="Style 40 2 4" xfId="18663" xr:uid="{00000000-0005-0000-0000-0000E9480000}"/>
    <cellStyle name="Style 40 2 5" xfId="18664" xr:uid="{00000000-0005-0000-0000-0000EA480000}"/>
    <cellStyle name="Style 40 2 6" xfId="18665" xr:uid="{00000000-0005-0000-0000-0000EB480000}"/>
    <cellStyle name="Style 40 2 7" xfId="18666" xr:uid="{00000000-0005-0000-0000-0000EC480000}"/>
    <cellStyle name="Style 40 2 8" xfId="18667" xr:uid="{00000000-0005-0000-0000-0000ED480000}"/>
    <cellStyle name="Style 40 2 9" xfId="18668" xr:uid="{00000000-0005-0000-0000-0000EE480000}"/>
    <cellStyle name="Style 40 3" xfId="18669" xr:uid="{00000000-0005-0000-0000-0000EF480000}"/>
    <cellStyle name="Style 40 3 2" xfId="18670" xr:uid="{00000000-0005-0000-0000-0000F0480000}"/>
    <cellStyle name="Style 40 3 3" xfId="18671" xr:uid="{00000000-0005-0000-0000-0000F1480000}"/>
    <cellStyle name="Style 40 3 4" xfId="18672" xr:uid="{00000000-0005-0000-0000-0000F2480000}"/>
    <cellStyle name="Style 40 3 5" xfId="18673" xr:uid="{00000000-0005-0000-0000-0000F3480000}"/>
    <cellStyle name="Style 40 3 6" xfId="18674" xr:uid="{00000000-0005-0000-0000-0000F4480000}"/>
    <cellStyle name="Style 40 3 7" xfId="18675" xr:uid="{00000000-0005-0000-0000-0000F5480000}"/>
    <cellStyle name="Style 40 3 8" xfId="18676" xr:uid="{00000000-0005-0000-0000-0000F6480000}"/>
    <cellStyle name="Style 40 3 9" xfId="18677" xr:uid="{00000000-0005-0000-0000-0000F7480000}"/>
    <cellStyle name="Style 40 4" xfId="18678" xr:uid="{00000000-0005-0000-0000-0000F8480000}"/>
    <cellStyle name="Style 40 4 2" xfId="18679" xr:uid="{00000000-0005-0000-0000-0000F9480000}"/>
    <cellStyle name="Style 40 4 3" xfId="18680" xr:uid="{00000000-0005-0000-0000-0000FA480000}"/>
    <cellStyle name="Style 40 4 4" xfId="18681" xr:uid="{00000000-0005-0000-0000-0000FB480000}"/>
    <cellStyle name="Style 40 4 5" xfId="18682" xr:uid="{00000000-0005-0000-0000-0000FC480000}"/>
    <cellStyle name="Style 40 4 6" xfId="18683" xr:uid="{00000000-0005-0000-0000-0000FD480000}"/>
    <cellStyle name="Style 40 4 7" xfId="18684" xr:uid="{00000000-0005-0000-0000-0000FE480000}"/>
    <cellStyle name="Style 40 4 8" xfId="18685" xr:uid="{00000000-0005-0000-0000-0000FF480000}"/>
    <cellStyle name="Style 40 4 9" xfId="18686" xr:uid="{00000000-0005-0000-0000-000000490000}"/>
    <cellStyle name="Style 40 5" xfId="18687" xr:uid="{00000000-0005-0000-0000-000001490000}"/>
    <cellStyle name="Style 40 5 2" xfId="18688" xr:uid="{00000000-0005-0000-0000-000002490000}"/>
    <cellStyle name="Style 40 5 3" xfId="18689" xr:uid="{00000000-0005-0000-0000-000003490000}"/>
    <cellStyle name="Style 40 5 4" xfId="18690" xr:uid="{00000000-0005-0000-0000-000004490000}"/>
    <cellStyle name="Style 40 5 5" xfId="18691" xr:uid="{00000000-0005-0000-0000-000005490000}"/>
    <cellStyle name="Style 40 5 6" xfId="18692" xr:uid="{00000000-0005-0000-0000-000006490000}"/>
    <cellStyle name="Style 40 5 7" xfId="18693" xr:uid="{00000000-0005-0000-0000-000007490000}"/>
    <cellStyle name="Style 40 5 8" xfId="18694" xr:uid="{00000000-0005-0000-0000-000008490000}"/>
    <cellStyle name="Style 40 5 9" xfId="18695" xr:uid="{00000000-0005-0000-0000-000009490000}"/>
    <cellStyle name="Style 40 6" xfId="18696" xr:uid="{00000000-0005-0000-0000-00000A490000}"/>
    <cellStyle name="Style 40 6 2" xfId="18697" xr:uid="{00000000-0005-0000-0000-00000B490000}"/>
    <cellStyle name="Style 40 6 3" xfId="18698" xr:uid="{00000000-0005-0000-0000-00000C490000}"/>
    <cellStyle name="Style 40 6 4" xfId="18699" xr:uid="{00000000-0005-0000-0000-00000D490000}"/>
    <cellStyle name="Style 40 6 5" xfId="18700" xr:uid="{00000000-0005-0000-0000-00000E490000}"/>
    <cellStyle name="Style 40 6 6" xfId="18701" xr:uid="{00000000-0005-0000-0000-00000F490000}"/>
    <cellStyle name="Style 40 6 7" xfId="18702" xr:uid="{00000000-0005-0000-0000-000010490000}"/>
    <cellStyle name="Style 40 6 8" xfId="18703" xr:uid="{00000000-0005-0000-0000-000011490000}"/>
    <cellStyle name="Style 40 6 9" xfId="18704" xr:uid="{00000000-0005-0000-0000-000012490000}"/>
    <cellStyle name="Style 40 7" xfId="18705" xr:uid="{00000000-0005-0000-0000-000013490000}"/>
    <cellStyle name="Style 40 7 2" xfId="18706" xr:uid="{00000000-0005-0000-0000-000014490000}"/>
    <cellStyle name="Style 40 7 3" xfId="18707" xr:uid="{00000000-0005-0000-0000-000015490000}"/>
    <cellStyle name="Style 40 7 4" xfId="18708" xr:uid="{00000000-0005-0000-0000-000016490000}"/>
    <cellStyle name="Style 40 7 5" xfId="18709" xr:uid="{00000000-0005-0000-0000-000017490000}"/>
    <cellStyle name="Style 40 7 6" xfId="18710" xr:uid="{00000000-0005-0000-0000-000018490000}"/>
    <cellStyle name="Style 40 7 7" xfId="18711" xr:uid="{00000000-0005-0000-0000-000019490000}"/>
    <cellStyle name="Style 40 7 8" xfId="18712" xr:uid="{00000000-0005-0000-0000-00001A490000}"/>
    <cellStyle name="Style 40 7 9" xfId="18713" xr:uid="{00000000-0005-0000-0000-00001B490000}"/>
    <cellStyle name="Style 40 8" xfId="18714" xr:uid="{00000000-0005-0000-0000-00001C490000}"/>
    <cellStyle name="Style 40 8 2" xfId="18715" xr:uid="{00000000-0005-0000-0000-00001D490000}"/>
    <cellStyle name="Style 40 8 3" xfId="18716" xr:uid="{00000000-0005-0000-0000-00001E490000}"/>
    <cellStyle name="Style 40 8 4" xfId="18717" xr:uid="{00000000-0005-0000-0000-00001F490000}"/>
    <cellStyle name="Style 40 8 5" xfId="18718" xr:uid="{00000000-0005-0000-0000-000020490000}"/>
    <cellStyle name="Style 40 8 6" xfId="18719" xr:uid="{00000000-0005-0000-0000-000021490000}"/>
    <cellStyle name="Style 40 8 7" xfId="18720" xr:uid="{00000000-0005-0000-0000-000022490000}"/>
    <cellStyle name="Style 40 8 8" xfId="18721" xr:uid="{00000000-0005-0000-0000-000023490000}"/>
    <cellStyle name="Style 40 8 9" xfId="18722" xr:uid="{00000000-0005-0000-0000-000024490000}"/>
    <cellStyle name="Style 40 9" xfId="18723" xr:uid="{00000000-0005-0000-0000-000025490000}"/>
    <cellStyle name="Style 40 9 2" xfId="18724" xr:uid="{00000000-0005-0000-0000-000026490000}"/>
    <cellStyle name="Style 40 9 3" xfId="18725" xr:uid="{00000000-0005-0000-0000-000027490000}"/>
    <cellStyle name="Style 40 9 4" xfId="18726" xr:uid="{00000000-0005-0000-0000-000028490000}"/>
    <cellStyle name="Style 40 9 5" xfId="18727" xr:uid="{00000000-0005-0000-0000-000029490000}"/>
    <cellStyle name="Style 40 9 6" xfId="18728" xr:uid="{00000000-0005-0000-0000-00002A490000}"/>
    <cellStyle name="Style 40 9 7" xfId="18729" xr:uid="{00000000-0005-0000-0000-00002B490000}"/>
    <cellStyle name="Style 40 9 8" xfId="18730" xr:uid="{00000000-0005-0000-0000-00002C490000}"/>
    <cellStyle name="Style 40 9 9" xfId="18731" xr:uid="{00000000-0005-0000-0000-00002D490000}"/>
    <cellStyle name="Style 41" xfId="18732" xr:uid="{00000000-0005-0000-0000-00002E490000}"/>
    <cellStyle name="Style 41 2" xfId="18733" xr:uid="{00000000-0005-0000-0000-00002F490000}"/>
    <cellStyle name="Style 41 2 10" xfId="18734" xr:uid="{00000000-0005-0000-0000-000030490000}"/>
    <cellStyle name="Style 41 2 11" xfId="18735" xr:uid="{00000000-0005-0000-0000-000031490000}"/>
    <cellStyle name="Style 41 2 12" xfId="18736" xr:uid="{00000000-0005-0000-0000-000032490000}"/>
    <cellStyle name="Style 41 2 13" xfId="18737" xr:uid="{00000000-0005-0000-0000-000033490000}"/>
    <cellStyle name="Style 41 2 14" xfId="18738" xr:uid="{00000000-0005-0000-0000-000034490000}"/>
    <cellStyle name="Style 41 2 15" xfId="18739" xr:uid="{00000000-0005-0000-0000-000035490000}"/>
    <cellStyle name="Style 41 2 16" xfId="18740" xr:uid="{00000000-0005-0000-0000-000036490000}"/>
    <cellStyle name="Style 41 2 17" xfId="18741" xr:uid="{00000000-0005-0000-0000-000037490000}"/>
    <cellStyle name="Style 41 2 18" xfId="18742" xr:uid="{00000000-0005-0000-0000-000038490000}"/>
    <cellStyle name="Style 41 2 19" xfId="18743" xr:uid="{00000000-0005-0000-0000-000039490000}"/>
    <cellStyle name="Style 41 2 2" xfId="18744" xr:uid="{00000000-0005-0000-0000-00003A490000}"/>
    <cellStyle name="Style 41 2 20" xfId="18745" xr:uid="{00000000-0005-0000-0000-00003B490000}"/>
    <cellStyle name="Style 41 2 21" xfId="18746" xr:uid="{00000000-0005-0000-0000-00003C490000}"/>
    <cellStyle name="Style 41 2 22" xfId="18747" xr:uid="{00000000-0005-0000-0000-00003D490000}"/>
    <cellStyle name="Style 41 2 23" xfId="18748" xr:uid="{00000000-0005-0000-0000-00003E490000}"/>
    <cellStyle name="Style 41 2 3" xfId="18749" xr:uid="{00000000-0005-0000-0000-00003F490000}"/>
    <cellStyle name="Style 41 2 4" xfId="18750" xr:uid="{00000000-0005-0000-0000-000040490000}"/>
    <cellStyle name="Style 41 2 5" xfId="18751" xr:uid="{00000000-0005-0000-0000-000041490000}"/>
    <cellStyle name="Style 41 2 6" xfId="18752" xr:uid="{00000000-0005-0000-0000-000042490000}"/>
    <cellStyle name="Style 41 2 7" xfId="18753" xr:uid="{00000000-0005-0000-0000-000043490000}"/>
    <cellStyle name="Style 41 2 8" xfId="18754" xr:uid="{00000000-0005-0000-0000-000044490000}"/>
    <cellStyle name="Style 41 2 9" xfId="18755" xr:uid="{00000000-0005-0000-0000-000045490000}"/>
    <cellStyle name="Style 41 3" xfId="18756" xr:uid="{00000000-0005-0000-0000-000046490000}"/>
    <cellStyle name="Style 41 3 2" xfId="18757" xr:uid="{00000000-0005-0000-0000-000047490000}"/>
    <cellStyle name="Style 41 3 3" xfId="18758" xr:uid="{00000000-0005-0000-0000-000048490000}"/>
    <cellStyle name="Style 41 3 4" xfId="18759" xr:uid="{00000000-0005-0000-0000-000049490000}"/>
    <cellStyle name="Style 41 3 5" xfId="18760" xr:uid="{00000000-0005-0000-0000-00004A490000}"/>
    <cellStyle name="Style 41 3 6" xfId="18761" xr:uid="{00000000-0005-0000-0000-00004B490000}"/>
    <cellStyle name="Style 41 3 7" xfId="18762" xr:uid="{00000000-0005-0000-0000-00004C490000}"/>
    <cellStyle name="Style 41 3 8" xfId="18763" xr:uid="{00000000-0005-0000-0000-00004D490000}"/>
    <cellStyle name="Style 41 3 9" xfId="18764" xr:uid="{00000000-0005-0000-0000-00004E490000}"/>
    <cellStyle name="Style 41 4" xfId="18765" xr:uid="{00000000-0005-0000-0000-00004F490000}"/>
    <cellStyle name="Style 41 4 2" xfId="18766" xr:uid="{00000000-0005-0000-0000-000050490000}"/>
    <cellStyle name="Style 41 4 3" xfId="18767" xr:uid="{00000000-0005-0000-0000-000051490000}"/>
    <cellStyle name="Style 41 4 4" xfId="18768" xr:uid="{00000000-0005-0000-0000-000052490000}"/>
    <cellStyle name="Style 41 4 5" xfId="18769" xr:uid="{00000000-0005-0000-0000-000053490000}"/>
    <cellStyle name="Style 41 4 6" xfId="18770" xr:uid="{00000000-0005-0000-0000-000054490000}"/>
    <cellStyle name="Style 41 4 7" xfId="18771" xr:uid="{00000000-0005-0000-0000-000055490000}"/>
    <cellStyle name="Style 41 4 8" xfId="18772" xr:uid="{00000000-0005-0000-0000-000056490000}"/>
    <cellStyle name="Style 41 4 9" xfId="18773" xr:uid="{00000000-0005-0000-0000-000057490000}"/>
    <cellStyle name="Style 41 5" xfId="18774" xr:uid="{00000000-0005-0000-0000-000058490000}"/>
    <cellStyle name="Style 41 5 2" xfId="18775" xr:uid="{00000000-0005-0000-0000-000059490000}"/>
    <cellStyle name="Style 41 5 3" xfId="18776" xr:uid="{00000000-0005-0000-0000-00005A490000}"/>
    <cellStyle name="Style 41 5 4" xfId="18777" xr:uid="{00000000-0005-0000-0000-00005B490000}"/>
    <cellStyle name="Style 41 5 5" xfId="18778" xr:uid="{00000000-0005-0000-0000-00005C490000}"/>
    <cellStyle name="Style 41 5 6" xfId="18779" xr:uid="{00000000-0005-0000-0000-00005D490000}"/>
    <cellStyle name="Style 41 5 7" xfId="18780" xr:uid="{00000000-0005-0000-0000-00005E490000}"/>
    <cellStyle name="Style 41 5 8" xfId="18781" xr:uid="{00000000-0005-0000-0000-00005F490000}"/>
    <cellStyle name="Style 41 5 9" xfId="18782" xr:uid="{00000000-0005-0000-0000-000060490000}"/>
    <cellStyle name="Style 41 6" xfId="18783" xr:uid="{00000000-0005-0000-0000-000061490000}"/>
    <cellStyle name="Style 41 6 2" xfId="18784" xr:uid="{00000000-0005-0000-0000-000062490000}"/>
    <cellStyle name="Style 41 6 3" xfId="18785" xr:uid="{00000000-0005-0000-0000-000063490000}"/>
    <cellStyle name="Style 41 6 4" xfId="18786" xr:uid="{00000000-0005-0000-0000-000064490000}"/>
    <cellStyle name="Style 41 6 5" xfId="18787" xr:uid="{00000000-0005-0000-0000-000065490000}"/>
    <cellStyle name="Style 41 6 6" xfId="18788" xr:uid="{00000000-0005-0000-0000-000066490000}"/>
    <cellStyle name="Style 41 6 7" xfId="18789" xr:uid="{00000000-0005-0000-0000-000067490000}"/>
    <cellStyle name="Style 41 6 8" xfId="18790" xr:uid="{00000000-0005-0000-0000-000068490000}"/>
    <cellStyle name="Style 41 6 9" xfId="18791" xr:uid="{00000000-0005-0000-0000-000069490000}"/>
    <cellStyle name="Style 41 7" xfId="18792" xr:uid="{00000000-0005-0000-0000-00006A490000}"/>
    <cellStyle name="Style 41 7 2" xfId="18793" xr:uid="{00000000-0005-0000-0000-00006B490000}"/>
    <cellStyle name="Style 41 7 3" xfId="18794" xr:uid="{00000000-0005-0000-0000-00006C490000}"/>
    <cellStyle name="Style 41 7 4" xfId="18795" xr:uid="{00000000-0005-0000-0000-00006D490000}"/>
    <cellStyle name="Style 41 7 5" xfId="18796" xr:uid="{00000000-0005-0000-0000-00006E490000}"/>
    <cellStyle name="Style 41 7 6" xfId="18797" xr:uid="{00000000-0005-0000-0000-00006F490000}"/>
    <cellStyle name="Style 41 7 7" xfId="18798" xr:uid="{00000000-0005-0000-0000-000070490000}"/>
    <cellStyle name="Style 41 7 8" xfId="18799" xr:uid="{00000000-0005-0000-0000-000071490000}"/>
    <cellStyle name="Style 41 7 9" xfId="18800" xr:uid="{00000000-0005-0000-0000-000072490000}"/>
    <cellStyle name="Style 41 8" xfId="18801" xr:uid="{00000000-0005-0000-0000-000073490000}"/>
    <cellStyle name="Style 41 8 2" xfId="18802" xr:uid="{00000000-0005-0000-0000-000074490000}"/>
    <cellStyle name="Style 41 8 3" xfId="18803" xr:uid="{00000000-0005-0000-0000-000075490000}"/>
    <cellStyle name="Style 41 8 4" xfId="18804" xr:uid="{00000000-0005-0000-0000-000076490000}"/>
    <cellStyle name="Style 41 8 5" xfId="18805" xr:uid="{00000000-0005-0000-0000-000077490000}"/>
    <cellStyle name="Style 41 8 6" xfId="18806" xr:uid="{00000000-0005-0000-0000-000078490000}"/>
    <cellStyle name="Style 41 8 7" xfId="18807" xr:uid="{00000000-0005-0000-0000-000079490000}"/>
    <cellStyle name="Style 41 8 8" xfId="18808" xr:uid="{00000000-0005-0000-0000-00007A490000}"/>
    <cellStyle name="Style 41 8 9" xfId="18809" xr:uid="{00000000-0005-0000-0000-00007B490000}"/>
    <cellStyle name="Style 41 9" xfId="18810" xr:uid="{00000000-0005-0000-0000-00007C490000}"/>
    <cellStyle name="Style 41 9 2" xfId="18811" xr:uid="{00000000-0005-0000-0000-00007D490000}"/>
    <cellStyle name="Style 41 9 3" xfId="18812" xr:uid="{00000000-0005-0000-0000-00007E490000}"/>
    <cellStyle name="Style 41 9 4" xfId="18813" xr:uid="{00000000-0005-0000-0000-00007F490000}"/>
    <cellStyle name="Style 41 9 5" xfId="18814" xr:uid="{00000000-0005-0000-0000-000080490000}"/>
    <cellStyle name="Style 41 9 6" xfId="18815" xr:uid="{00000000-0005-0000-0000-000081490000}"/>
    <cellStyle name="Style 41 9 7" xfId="18816" xr:uid="{00000000-0005-0000-0000-000082490000}"/>
    <cellStyle name="Style 41 9 8" xfId="18817" xr:uid="{00000000-0005-0000-0000-000083490000}"/>
    <cellStyle name="Style 41 9 9" xfId="18818" xr:uid="{00000000-0005-0000-0000-000084490000}"/>
    <cellStyle name="Style 42" xfId="18819" xr:uid="{00000000-0005-0000-0000-000085490000}"/>
    <cellStyle name="Style 42 2" xfId="18820" xr:uid="{00000000-0005-0000-0000-000086490000}"/>
    <cellStyle name="Style 42 2 10" xfId="18821" xr:uid="{00000000-0005-0000-0000-000087490000}"/>
    <cellStyle name="Style 42 2 11" xfId="18822" xr:uid="{00000000-0005-0000-0000-000088490000}"/>
    <cellStyle name="Style 42 2 12" xfId="18823" xr:uid="{00000000-0005-0000-0000-000089490000}"/>
    <cellStyle name="Style 42 2 13" xfId="18824" xr:uid="{00000000-0005-0000-0000-00008A490000}"/>
    <cellStyle name="Style 42 2 14" xfId="18825" xr:uid="{00000000-0005-0000-0000-00008B490000}"/>
    <cellStyle name="Style 42 2 15" xfId="18826" xr:uid="{00000000-0005-0000-0000-00008C490000}"/>
    <cellStyle name="Style 42 2 16" xfId="18827" xr:uid="{00000000-0005-0000-0000-00008D490000}"/>
    <cellStyle name="Style 42 2 17" xfId="18828" xr:uid="{00000000-0005-0000-0000-00008E490000}"/>
    <cellStyle name="Style 42 2 18" xfId="18829" xr:uid="{00000000-0005-0000-0000-00008F490000}"/>
    <cellStyle name="Style 42 2 19" xfId="18830" xr:uid="{00000000-0005-0000-0000-000090490000}"/>
    <cellStyle name="Style 42 2 2" xfId="18831" xr:uid="{00000000-0005-0000-0000-000091490000}"/>
    <cellStyle name="Style 42 2 20" xfId="18832" xr:uid="{00000000-0005-0000-0000-000092490000}"/>
    <cellStyle name="Style 42 2 21" xfId="18833" xr:uid="{00000000-0005-0000-0000-000093490000}"/>
    <cellStyle name="Style 42 2 22" xfId="18834" xr:uid="{00000000-0005-0000-0000-000094490000}"/>
    <cellStyle name="Style 42 2 23" xfId="18835" xr:uid="{00000000-0005-0000-0000-000095490000}"/>
    <cellStyle name="Style 42 2 3" xfId="18836" xr:uid="{00000000-0005-0000-0000-000096490000}"/>
    <cellStyle name="Style 42 2 4" xfId="18837" xr:uid="{00000000-0005-0000-0000-000097490000}"/>
    <cellStyle name="Style 42 2 5" xfId="18838" xr:uid="{00000000-0005-0000-0000-000098490000}"/>
    <cellStyle name="Style 42 2 6" xfId="18839" xr:uid="{00000000-0005-0000-0000-000099490000}"/>
    <cellStyle name="Style 42 2 7" xfId="18840" xr:uid="{00000000-0005-0000-0000-00009A490000}"/>
    <cellStyle name="Style 42 2 8" xfId="18841" xr:uid="{00000000-0005-0000-0000-00009B490000}"/>
    <cellStyle name="Style 42 2 9" xfId="18842" xr:uid="{00000000-0005-0000-0000-00009C490000}"/>
    <cellStyle name="Style 42 3" xfId="18843" xr:uid="{00000000-0005-0000-0000-00009D490000}"/>
    <cellStyle name="Style 42 3 2" xfId="18844" xr:uid="{00000000-0005-0000-0000-00009E490000}"/>
    <cellStyle name="Style 42 3 3" xfId="18845" xr:uid="{00000000-0005-0000-0000-00009F490000}"/>
    <cellStyle name="Style 42 3 4" xfId="18846" xr:uid="{00000000-0005-0000-0000-0000A0490000}"/>
    <cellStyle name="Style 42 3 5" xfId="18847" xr:uid="{00000000-0005-0000-0000-0000A1490000}"/>
    <cellStyle name="Style 42 3 6" xfId="18848" xr:uid="{00000000-0005-0000-0000-0000A2490000}"/>
    <cellStyle name="Style 42 3 7" xfId="18849" xr:uid="{00000000-0005-0000-0000-0000A3490000}"/>
    <cellStyle name="Style 42 3 8" xfId="18850" xr:uid="{00000000-0005-0000-0000-0000A4490000}"/>
    <cellStyle name="Style 42 3 9" xfId="18851" xr:uid="{00000000-0005-0000-0000-0000A5490000}"/>
    <cellStyle name="Style 42 4" xfId="18852" xr:uid="{00000000-0005-0000-0000-0000A6490000}"/>
    <cellStyle name="Style 42 4 2" xfId="18853" xr:uid="{00000000-0005-0000-0000-0000A7490000}"/>
    <cellStyle name="Style 42 4 3" xfId="18854" xr:uid="{00000000-0005-0000-0000-0000A8490000}"/>
    <cellStyle name="Style 42 4 4" xfId="18855" xr:uid="{00000000-0005-0000-0000-0000A9490000}"/>
    <cellStyle name="Style 42 4 5" xfId="18856" xr:uid="{00000000-0005-0000-0000-0000AA490000}"/>
    <cellStyle name="Style 42 4 6" xfId="18857" xr:uid="{00000000-0005-0000-0000-0000AB490000}"/>
    <cellStyle name="Style 42 4 7" xfId="18858" xr:uid="{00000000-0005-0000-0000-0000AC490000}"/>
    <cellStyle name="Style 42 4 8" xfId="18859" xr:uid="{00000000-0005-0000-0000-0000AD490000}"/>
    <cellStyle name="Style 42 4 9" xfId="18860" xr:uid="{00000000-0005-0000-0000-0000AE490000}"/>
    <cellStyle name="Style 42 5" xfId="18861" xr:uid="{00000000-0005-0000-0000-0000AF490000}"/>
    <cellStyle name="Style 42 5 2" xfId="18862" xr:uid="{00000000-0005-0000-0000-0000B0490000}"/>
    <cellStyle name="Style 42 5 3" xfId="18863" xr:uid="{00000000-0005-0000-0000-0000B1490000}"/>
    <cellStyle name="Style 42 5 4" xfId="18864" xr:uid="{00000000-0005-0000-0000-0000B2490000}"/>
    <cellStyle name="Style 42 5 5" xfId="18865" xr:uid="{00000000-0005-0000-0000-0000B3490000}"/>
    <cellStyle name="Style 42 5 6" xfId="18866" xr:uid="{00000000-0005-0000-0000-0000B4490000}"/>
    <cellStyle name="Style 42 5 7" xfId="18867" xr:uid="{00000000-0005-0000-0000-0000B5490000}"/>
    <cellStyle name="Style 42 5 8" xfId="18868" xr:uid="{00000000-0005-0000-0000-0000B6490000}"/>
    <cellStyle name="Style 42 5 9" xfId="18869" xr:uid="{00000000-0005-0000-0000-0000B7490000}"/>
    <cellStyle name="Style 42 6" xfId="18870" xr:uid="{00000000-0005-0000-0000-0000B8490000}"/>
    <cellStyle name="Style 42 6 2" xfId="18871" xr:uid="{00000000-0005-0000-0000-0000B9490000}"/>
    <cellStyle name="Style 42 6 3" xfId="18872" xr:uid="{00000000-0005-0000-0000-0000BA490000}"/>
    <cellStyle name="Style 42 6 4" xfId="18873" xr:uid="{00000000-0005-0000-0000-0000BB490000}"/>
    <cellStyle name="Style 42 6 5" xfId="18874" xr:uid="{00000000-0005-0000-0000-0000BC490000}"/>
    <cellStyle name="Style 42 6 6" xfId="18875" xr:uid="{00000000-0005-0000-0000-0000BD490000}"/>
    <cellStyle name="Style 42 6 7" xfId="18876" xr:uid="{00000000-0005-0000-0000-0000BE490000}"/>
    <cellStyle name="Style 42 6 8" xfId="18877" xr:uid="{00000000-0005-0000-0000-0000BF490000}"/>
    <cellStyle name="Style 42 6 9" xfId="18878" xr:uid="{00000000-0005-0000-0000-0000C0490000}"/>
    <cellStyle name="Style 42 7" xfId="18879" xr:uid="{00000000-0005-0000-0000-0000C1490000}"/>
    <cellStyle name="Style 42 7 2" xfId="18880" xr:uid="{00000000-0005-0000-0000-0000C2490000}"/>
    <cellStyle name="Style 42 7 3" xfId="18881" xr:uid="{00000000-0005-0000-0000-0000C3490000}"/>
    <cellStyle name="Style 42 7 4" xfId="18882" xr:uid="{00000000-0005-0000-0000-0000C4490000}"/>
    <cellStyle name="Style 42 7 5" xfId="18883" xr:uid="{00000000-0005-0000-0000-0000C5490000}"/>
    <cellStyle name="Style 42 7 6" xfId="18884" xr:uid="{00000000-0005-0000-0000-0000C6490000}"/>
    <cellStyle name="Style 42 7 7" xfId="18885" xr:uid="{00000000-0005-0000-0000-0000C7490000}"/>
    <cellStyle name="Style 42 7 8" xfId="18886" xr:uid="{00000000-0005-0000-0000-0000C8490000}"/>
    <cellStyle name="Style 42 7 9" xfId="18887" xr:uid="{00000000-0005-0000-0000-0000C9490000}"/>
    <cellStyle name="Style 42 8" xfId="18888" xr:uid="{00000000-0005-0000-0000-0000CA490000}"/>
    <cellStyle name="Style 42 8 2" xfId="18889" xr:uid="{00000000-0005-0000-0000-0000CB490000}"/>
    <cellStyle name="Style 42 8 3" xfId="18890" xr:uid="{00000000-0005-0000-0000-0000CC490000}"/>
    <cellStyle name="Style 42 8 4" xfId="18891" xr:uid="{00000000-0005-0000-0000-0000CD490000}"/>
    <cellStyle name="Style 42 8 5" xfId="18892" xr:uid="{00000000-0005-0000-0000-0000CE490000}"/>
    <cellStyle name="Style 42 8 6" xfId="18893" xr:uid="{00000000-0005-0000-0000-0000CF490000}"/>
    <cellStyle name="Style 42 8 7" xfId="18894" xr:uid="{00000000-0005-0000-0000-0000D0490000}"/>
    <cellStyle name="Style 42 8 8" xfId="18895" xr:uid="{00000000-0005-0000-0000-0000D1490000}"/>
    <cellStyle name="Style 42 8 9" xfId="18896" xr:uid="{00000000-0005-0000-0000-0000D2490000}"/>
    <cellStyle name="Style 42 9" xfId="18897" xr:uid="{00000000-0005-0000-0000-0000D3490000}"/>
    <cellStyle name="Style 42 9 2" xfId="18898" xr:uid="{00000000-0005-0000-0000-0000D4490000}"/>
    <cellStyle name="Style 42 9 3" xfId="18899" xr:uid="{00000000-0005-0000-0000-0000D5490000}"/>
    <cellStyle name="Style 42 9 4" xfId="18900" xr:uid="{00000000-0005-0000-0000-0000D6490000}"/>
    <cellStyle name="Style 42 9 5" xfId="18901" xr:uid="{00000000-0005-0000-0000-0000D7490000}"/>
    <cellStyle name="Style 42 9 6" xfId="18902" xr:uid="{00000000-0005-0000-0000-0000D8490000}"/>
    <cellStyle name="Style 42 9 7" xfId="18903" xr:uid="{00000000-0005-0000-0000-0000D9490000}"/>
    <cellStyle name="Style 42 9 8" xfId="18904" xr:uid="{00000000-0005-0000-0000-0000DA490000}"/>
    <cellStyle name="Style 42 9 9" xfId="18905" xr:uid="{00000000-0005-0000-0000-0000DB490000}"/>
    <cellStyle name="Style 43" xfId="18906" xr:uid="{00000000-0005-0000-0000-0000DC490000}"/>
    <cellStyle name="Style 43 2" xfId="18907" xr:uid="{00000000-0005-0000-0000-0000DD490000}"/>
    <cellStyle name="Style 43 2 10" xfId="18908" xr:uid="{00000000-0005-0000-0000-0000DE490000}"/>
    <cellStyle name="Style 43 2 11" xfId="18909" xr:uid="{00000000-0005-0000-0000-0000DF490000}"/>
    <cellStyle name="Style 43 2 12" xfId="18910" xr:uid="{00000000-0005-0000-0000-0000E0490000}"/>
    <cellStyle name="Style 43 2 13" xfId="18911" xr:uid="{00000000-0005-0000-0000-0000E1490000}"/>
    <cellStyle name="Style 43 2 14" xfId="18912" xr:uid="{00000000-0005-0000-0000-0000E2490000}"/>
    <cellStyle name="Style 43 2 15" xfId="18913" xr:uid="{00000000-0005-0000-0000-0000E3490000}"/>
    <cellStyle name="Style 43 2 16" xfId="18914" xr:uid="{00000000-0005-0000-0000-0000E4490000}"/>
    <cellStyle name="Style 43 2 17" xfId="18915" xr:uid="{00000000-0005-0000-0000-0000E5490000}"/>
    <cellStyle name="Style 43 2 18" xfId="18916" xr:uid="{00000000-0005-0000-0000-0000E6490000}"/>
    <cellStyle name="Style 43 2 19" xfId="18917" xr:uid="{00000000-0005-0000-0000-0000E7490000}"/>
    <cellStyle name="Style 43 2 2" xfId="18918" xr:uid="{00000000-0005-0000-0000-0000E8490000}"/>
    <cellStyle name="Style 43 2 20" xfId="18919" xr:uid="{00000000-0005-0000-0000-0000E9490000}"/>
    <cellStyle name="Style 43 2 21" xfId="18920" xr:uid="{00000000-0005-0000-0000-0000EA490000}"/>
    <cellStyle name="Style 43 2 22" xfId="18921" xr:uid="{00000000-0005-0000-0000-0000EB490000}"/>
    <cellStyle name="Style 43 2 23" xfId="18922" xr:uid="{00000000-0005-0000-0000-0000EC490000}"/>
    <cellStyle name="Style 43 2 3" xfId="18923" xr:uid="{00000000-0005-0000-0000-0000ED490000}"/>
    <cellStyle name="Style 43 2 4" xfId="18924" xr:uid="{00000000-0005-0000-0000-0000EE490000}"/>
    <cellStyle name="Style 43 2 5" xfId="18925" xr:uid="{00000000-0005-0000-0000-0000EF490000}"/>
    <cellStyle name="Style 43 2 6" xfId="18926" xr:uid="{00000000-0005-0000-0000-0000F0490000}"/>
    <cellStyle name="Style 43 2 7" xfId="18927" xr:uid="{00000000-0005-0000-0000-0000F1490000}"/>
    <cellStyle name="Style 43 2 8" xfId="18928" xr:uid="{00000000-0005-0000-0000-0000F2490000}"/>
    <cellStyle name="Style 43 2 9" xfId="18929" xr:uid="{00000000-0005-0000-0000-0000F3490000}"/>
    <cellStyle name="Style 43 3" xfId="18930" xr:uid="{00000000-0005-0000-0000-0000F4490000}"/>
    <cellStyle name="Style 43 3 2" xfId="18931" xr:uid="{00000000-0005-0000-0000-0000F5490000}"/>
    <cellStyle name="Style 43 3 3" xfId="18932" xr:uid="{00000000-0005-0000-0000-0000F6490000}"/>
    <cellStyle name="Style 43 3 4" xfId="18933" xr:uid="{00000000-0005-0000-0000-0000F7490000}"/>
    <cellStyle name="Style 43 3 5" xfId="18934" xr:uid="{00000000-0005-0000-0000-0000F8490000}"/>
    <cellStyle name="Style 43 3 6" xfId="18935" xr:uid="{00000000-0005-0000-0000-0000F9490000}"/>
    <cellStyle name="Style 43 3 7" xfId="18936" xr:uid="{00000000-0005-0000-0000-0000FA490000}"/>
    <cellStyle name="Style 43 3 8" xfId="18937" xr:uid="{00000000-0005-0000-0000-0000FB490000}"/>
    <cellStyle name="Style 43 3 9" xfId="18938" xr:uid="{00000000-0005-0000-0000-0000FC490000}"/>
    <cellStyle name="Style 43 4" xfId="18939" xr:uid="{00000000-0005-0000-0000-0000FD490000}"/>
    <cellStyle name="Style 43 4 2" xfId="18940" xr:uid="{00000000-0005-0000-0000-0000FE490000}"/>
    <cellStyle name="Style 43 4 3" xfId="18941" xr:uid="{00000000-0005-0000-0000-0000FF490000}"/>
    <cellStyle name="Style 43 4 4" xfId="18942" xr:uid="{00000000-0005-0000-0000-0000004A0000}"/>
    <cellStyle name="Style 43 4 5" xfId="18943" xr:uid="{00000000-0005-0000-0000-0000014A0000}"/>
    <cellStyle name="Style 43 4 6" xfId="18944" xr:uid="{00000000-0005-0000-0000-0000024A0000}"/>
    <cellStyle name="Style 43 4 7" xfId="18945" xr:uid="{00000000-0005-0000-0000-0000034A0000}"/>
    <cellStyle name="Style 43 4 8" xfId="18946" xr:uid="{00000000-0005-0000-0000-0000044A0000}"/>
    <cellStyle name="Style 43 4 9" xfId="18947" xr:uid="{00000000-0005-0000-0000-0000054A0000}"/>
    <cellStyle name="Style 43 5" xfId="18948" xr:uid="{00000000-0005-0000-0000-0000064A0000}"/>
    <cellStyle name="Style 43 5 2" xfId="18949" xr:uid="{00000000-0005-0000-0000-0000074A0000}"/>
    <cellStyle name="Style 43 5 3" xfId="18950" xr:uid="{00000000-0005-0000-0000-0000084A0000}"/>
    <cellStyle name="Style 43 5 4" xfId="18951" xr:uid="{00000000-0005-0000-0000-0000094A0000}"/>
    <cellStyle name="Style 43 5 5" xfId="18952" xr:uid="{00000000-0005-0000-0000-00000A4A0000}"/>
    <cellStyle name="Style 43 5 6" xfId="18953" xr:uid="{00000000-0005-0000-0000-00000B4A0000}"/>
    <cellStyle name="Style 43 5 7" xfId="18954" xr:uid="{00000000-0005-0000-0000-00000C4A0000}"/>
    <cellStyle name="Style 43 5 8" xfId="18955" xr:uid="{00000000-0005-0000-0000-00000D4A0000}"/>
    <cellStyle name="Style 43 5 9" xfId="18956" xr:uid="{00000000-0005-0000-0000-00000E4A0000}"/>
    <cellStyle name="Style 43 6" xfId="18957" xr:uid="{00000000-0005-0000-0000-00000F4A0000}"/>
    <cellStyle name="Style 43 6 2" xfId="18958" xr:uid="{00000000-0005-0000-0000-0000104A0000}"/>
    <cellStyle name="Style 43 6 3" xfId="18959" xr:uid="{00000000-0005-0000-0000-0000114A0000}"/>
    <cellStyle name="Style 43 6 4" xfId="18960" xr:uid="{00000000-0005-0000-0000-0000124A0000}"/>
    <cellStyle name="Style 43 6 5" xfId="18961" xr:uid="{00000000-0005-0000-0000-0000134A0000}"/>
    <cellStyle name="Style 43 6 6" xfId="18962" xr:uid="{00000000-0005-0000-0000-0000144A0000}"/>
    <cellStyle name="Style 43 6 7" xfId="18963" xr:uid="{00000000-0005-0000-0000-0000154A0000}"/>
    <cellStyle name="Style 43 6 8" xfId="18964" xr:uid="{00000000-0005-0000-0000-0000164A0000}"/>
    <cellStyle name="Style 43 6 9" xfId="18965" xr:uid="{00000000-0005-0000-0000-0000174A0000}"/>
    <cellStyle name="Style 43 7" xfId="18966" xr:uid="{00000000-0005-0000-0000-0000184A0000}"/>
    <cellStyle name="Style 43 7 2" xfId="18967" xr:uid="{00000000-0005-0000-0000-0000194A0000}"/>
    <cellStyle name="Style 43 7 3" xfId="18968" xr:uid="{00000000-0005-0000-0000-00001A4A0000}"/>
    <cellStyle name="Style 43 7 4" xfId="18969" xr:uid="{00000000-0005-0000-0000-00001B4A0000}"/>
    <cellStyle name="Style 43 7 5" xfId="18970" xr:uid="{00000000-0005-0000-0000-00001C4A0000}"/>
    <cellStyle name="Style 43 7 6" xfId="18971" xr:uid="{00000000-0005-0000-0000-00001D4A0000}"/>
    <cellStyle name="Style 43 7 7" xfId="18972" xr:uid="{00000000-0005-0000-0000-00001E4A0000}"/>
    <cellStyle name="Style 43 7 8" xfId="18973" xr:uid="{00000000-0005-0000-0000-00001F4A0000}"/>
    <cellStyle name="Style 43 7 9" xfId="18974" xr:uid="{00000000-0005-0000-0000-0000204A0000}"/>
    <cellStyle name="Style 43 8" xfId="18975" xr:uid="{00000000-0005-0000-0000-0000214A0000}"/>
    <cellStyle name="Style 43 8 2" xfId="18976" xr:uid="{00000000-0005-0000-0000-0000224A0000}"/>
    <cellStyle name="Style 43 8 3" xfId="18977" xr:uid="{00000000-0005-0000-0000-0000234A0000}"/>
    <cellStyle name="Style 43 8 4" xfId="18978" xr:uid="{00000000-0005-0000-0000-0000244A0000}"/>
    <cellStyle name="Style 43 8 5" xfId="18979" xr:uid="{00000000-0005-0000-0000-0000254A0000}"/>
    <cellStyle name="Style 43 8 6" xfId="18980" xr:uid="{00000000-0005-0000-0000-0000264A0000}"/>
    <cellStyle name="Style 43 8 7" xfId="18981" xr:uid="{00000000-0005-0000-0000-0000274A0000}"/>
    <cellStyle name="Style 43 8 8" xfId="18982" xr:uid="{00000000-0005-0000-0000-0000284A0000}"/>
    <cellStyle name="Style 43 8 9" xfId="18983" xr:uid="{00000000-0005-0000-0000-0000294A0000}"/>
    <cellStyle name="Style 43 9" xfId="18984" xr:uid="{00000000-0005-0000-0000-00002A4A0000}"/>
    <cellStyle name="Style 43 9 2" xfId="18985" xr:uid="{00000000-0005-0000-0000-00002B4A0000}"/>
    <cellStyle name="Style 43 9 3" xfId="18986" xr:uid="{00000000-0005-0000-0000-00002C4A0000}"/>
    <cellStyle name="Style 43 9 4" xfId="18987" xr:uid="{00000000-0005-0000-0000-00002D4A0000}"/>
    <cellStyle name="Style 43 9 5" xfId="18988" xr:uid="{00000000-0005-0000-0000-00002E4A0000}"/>
    <cellStyle name="Style 43 9 6" xfId="18989" xr:uid="{00000000-0005-0000-0000-00002F4A0000}"/>
    <cellStyle name="Style 43 9 7" xfId="18990" xr:uid="{00000000-0005-0000-0000-0000304A0000}"/>
    <cellStyle name="Style 43 9 8" xfId="18991" xr:uid="{00000000-0005-0000-0000-0000314A0000}"/>
    <cellStyle name="Style 43 9 9" xfId="18992" xr:uid="{00000000-0005-0000-0000-0000324A0000}"/>
    <cellStyle name="Style 44" xfId="18993" xr:uid="{00000000-0005-0000-0000-0000334A0000}"/>
    <cellStyle name="Style 44 2" xfId="18994" xr:uid="{00000000-0005-0000-0000-0000344A0000}"/>
    <cellStyle name="Style 44 2 10" xfId="18995" xr:uid="{00000000-0005-0000-0000-0000354A0000}"/>
    <cellStyle name="Style 44 2 11" xfId="18996" xr:uid="{00000000-0005-0000-0000-0000364A0000}"/>
    <cellStyle name="Style 44 2 12" xfId="18997" xr:uid="{00000000-0005-0000-0000-0000374A0000}"/>
    <cellStyle name="Style 44 2 13" xfId="18998" xr:uid="{00000000-0005-0000-0000-0000384A0000}"/>
    <cellStyle name="Style 44 2 14" xfId="18999" xr:uid="{00000000-0005-0000-0000-0000394A0000}"/>
    <cellStyle name="Style 44 2 15" xfId="19000" xr:uid="{00000000-0005-0000-0000-00003A4A0000}"/>
    <cellStyle name="Style 44 2 16" xfId="19001" xr:uid="{00000000-0005-0000-0000-00003B4A0000}"/>
    <cellStyle name="Style 44 2 17" xfId="19002" xr:uid="{00000000-0005-0000-0000-00003C4A0000}"/>
    <cellStyle name="Style 44 2 18" xfId="19003" xr:uid="{00000000-0005-0000-0000-00003D4A0000}"/>
    <cellStyle name="Style 44 2 19" xfId="19004" xr:uid="{00000000-0005-0000-0000-00003E4A0000}"/>
    <cellStyle name="Style 44 2 2" xfId="19005" xr:uid="{00000000-0005-0000-0000-00003F4A0000}"/>
    <cellStyle name="Style 44 2 20" xfId="19006" xr:uid="{00000000-0005-0000-0000-0000404A0000}"/>
    <cellStyle name="Style 44 2 21" xfId="19007" xr:uid="{00000000-0005-0000-0000-0000414A0000}"/>
    <cellStyle name="Style 44 2 22" xfId="19008" xr:uid="{00000000-0005-0000-0000-0000424A0000}"/>
    <cellStyle name="Style 44 2 23" xfId="19009" xr:uid="{00000000-0005-0000-0000-0000434A0000}"/>
    <cellStyle name="Style 44 2 3" xfId="19010" xr:uid="{00000000-0005-0000-0000-0000444A0000}"/>
    <cellStyle name="Style 44 2 4" xfId="19011" xr:uid="{00000000-0005-0000-0000-0000454A0000}"/>
    <cellStyle name="Style 44 2 5" xfId="19012" xr:uid="{00000000-0005-0000-0000-0000464A0000}"/>
    <cellStyle name="Style 44 2 6" xfId="19013" xr:uid="{00000000-0005-0000-0000-0000474A0000}"/>
    <cellStyle name="Style 44 2 7" xfId="19014" xr:uid="{00000000-0005-0000-0000-0000484A0000}"/>
    <cellStyle name="Style 44 2 8" xfId="19015" xr:uid="{00000000-0005-0000-0000-0000494A0000}"/>
    <cellStyle name="Style 44 2 9" xfId="19016" xr:uid="{00000000-0005-0000-0000-00004A4A0000}"/>
    <cellStyle name="Style 44 3" xfId="19017" xr:uid="{00000000-0005-0000-0000-00004B4A0000}"/>
    <cellStyle name="Style 44 3 2" xfId="19018" xr:uid="{00000000-0005-0000-0000-00004C4A0000}"/>
    <cellStyle name="Style 44 3 3" xfId="19019" xr:uid="{00000000-0005-0000-0000-00004D4A0000}"/>
    <cellStyle name="Style 44 3 4" xfId="19020" xr:uid="{00000000-0005-0000-0000-00004E4A0000}"/>
    <cellStyle name="Style 44 3 5" xfId="19021" xr:uid="{00000000-0005-0000-0000-00004F4A0000}"/>
    <cellStyle name="Style 44 3 6" xfId="19022" xr:uid="{00000000-0005-0000-0000-0000504A0000}"/>
    <cellStyle name="Style 44 3 7" xfId="19023" xr:uid="{00000000-0005-0000-0000-0000514A0000}"/>
    <cellStyle name="Style 44 3 8" xfId="19024" xr:uid="{00000000-0005-0000-0000-0000524A0000}"/>
    <cellStyle name="Style 44 3 9" xfId="19025" xr:uid="{00000000-0005-0000-0000-0000534A0000}"/>
    <cellStyle name="Style 44 4" xfId="19026" xr:uid="{00000000-0005-0000-0000-0000544A0000}"/>
    <cellStyle name="Style 44 4 2" xfId="19027" xr:uid="{00000000-0005-0000-0000-0000554A0000}"/>
    <cellStyle name="Style 44 4 3" xfId="19028" xr:uid="{00000000-0005-0000-0000-0000564A0000}"/>
    <cellStyle name="Style 44 4 4" xfId="19029" xr:uid="{00000000-0005-0000-0000-0000574A0000}"/>
    <cellStyle name="Style 44 4 5" xfId="19030" xr:uid="{00000000-0005-0000-0000-0000584A0000}"/>
    <cellStyle name="Style 44 4 6" xfId="19031" xr:uid="{00000000-0005-0000-0000-0000594A0000}"/>
    <cellStyle name="Style 44 4 7" xfId="19032" xr:uid="{00000000-0005-0000-0000-00005A4A0000}"/>
    <cellStyle name="Style 44 4 8" xfId="19033" xr:uid="{00000000-0005-0000-0000-00005B4A0000}"/>
    <cellStyle name="Style 44 4 9" xfId="19034" xr:uid="{00000000-0005-0000-0000-00005C4A0000}"/>
    <cellStyle name="Style 44 5" xfId="19035" xr:uid="{00000000-0005-0000-0000-00005D4A0000}"/>
    <cellStyle name="Style 44 5 2" xfId="19036" xr:uid="{00000000-0005-0000-0000-00005E4A0000}"/>
    <cellStyle name="Style 44 5 3" xfId="19037" xr:uid="{00000000-0005-0000-0000-00005F4A0000}"/>
    <cellStyle name="Style 44 5 4" xfId="19038" xr:uid="{00000000-0005-0000-0000-0000604A0000}"/>
    <cellStyle name="Style 44 5 5" xfId="19039" xr:uid="{00000000-0005-0000-0000-0000614A0000}"/>
    <cellStyle name="Style 44 5 6" xfId="19040" xr:uid="{00000000-0005-0000-0000-0000624A0000}"/>
    <cellStyle name="Style 44 5 7" xfId="19041" xr:uid="{00000000-0005-0000-0000-0000634A0000}"/>
    <cellStyle name="Style 44 5 8" xfId="19042" xr:uid="{00000000-0005-0000-0000-0000644A0000}"/>
    <cellStyle name="Style 44 5 9" xfId="19043" xr:uid="{00000000-0005-0000-0000-0000654A0000}"/>
    <cellStyle name="Style 44 6" xfId="19044" xr:uid="{00000000-0005-0000-0000-0000664A0000}"/>
    <cellStyle name="Style 44 6 2" xfId="19045" xr:uid="{00000000-0005-0000-0000-0000674A0000}"/>
    <cellStyle name="Style 44 6 3" xfId="19046" xr:uid="{00000000-0005-0000-0000-0000684A0000}"/>
    <cellStyle name="Style 44 6 4" xfId="19047" xr:uid="{00000000-0005-0000-0000-0000694A0000}"/>
    <cellStyle name="Style 44 6 5" xfId="19048" xr:uid="{00000000-0005-0000-0000-00006A4A0000}"/>
    <cellStyle name="Style 44 6 6" xfId="19049" xr:uid="{00000000-0005-0000-0000-00006B4A0000}"/>
    <cellStyle name="Style 44 6 7" xfId="19050" xr:uid="{00000000-0005-0000-0000-00006C4A0000}"/>
    <cellStyle name="Style 44 6 8" xfId="19051" xr:uid="{00000000-0005-0000-0000-00006D4A0000}"/>
    <cellStyle name="Style 44 6 9" xfId="19052" xr:uid="{00000000-0005-0000-0000-00006E4A0000}"/>
    <cellStyle name="Style 44 7" xfId="19053" xr:uid="{00000000-0005-0000-0000-00006F4A0000}"/>
    <cellStyle name="Style 44 7 2" xfId="19054" xr:uid="{00000000-0005-0000-0000-0000704A0000}"/>
    <cellStyle name="Style 44 7 3" xfId="19055" xr:uid="{00000000-0005-0000-0000-0000714A0000}"/>
    <cellStyle name="Style 44 7 4" xfId="19056" xr:uid="{00000000-0005-0000-0000-0000724A0000}"/>
    <cellStyle name="Style 44 7 5" xfId="19057" xr:uid="{00000000-0005-0000-0000-0000734A0000}"/>
    <cellStyle name="Style 44 7 6" xfId="19058" xr:uid="{00000000-0005-0000-0000-0000744A0000}"/>
    <cellStyle name="Style 44 7 7" xfId="19059" xr:uid="{00000000-0005-0000-0000-0000754A0000}"/>
    <cellStyle name="Style 44 7 8" xfId="19060" xr:uid="{00000000-0005-0000-0000-0000764A0000}"/>
    <cellStyle name="Style 44 7 9" xfId="19061" xr:uid="{00000000-0005-0000-0000-0000774A0000}"/>
    <cellStyle name="Style 44 8" xfId="19062" xr:uid="{00000000-0005-0000-0000-0000784A0000}"/>
    <cellStyle name="Style 44 8 2" xfId="19063" xr:uid="{00000000-0005-0000-0000-0000794A0000}"/>
    <cellStyle name="Style 44 8 3" xfId="19064" xr:uid="{00000000-0005-0000-0000-00007A4A0000}"/>
    <cellStyle name="Style 44 8 4" xfId="19065" xr:uid="{00000000-0005-0000-0000-00007B4A0000}"/>
    <cellStyle name="Style 44 8 5" xfId="19066" xr:uid="{00000000-0005-0000-0000-00007C4A0000}"/>
    <cellStyle name="Style 44 8 6" xfId="19067" xr:uid="{00000000-0005-0000-0000-00007D4A0000}"/>
    <cellStyle name="Style 44 8 7" xfId="19068" xr:uid="{00000000-0005-0000-0000-00007E4A0000}"/>
    <cellStyle name="Style 44 8 8" xfId="19069" xr:uid="{00000000-0005-0000-0000-00007F4A0000}"/>
    <cellStyle name="Style 44 8 9" xfId="19070" xr:uid="{00000000-0005-0000-0000-0000804A0000}"/>
    <cellStyle name="Style 44 9" xfId="19071" xr:uid="{00000000-0005-0000-0000-0000814A0000}"/>
    <cellStyle name="Style 44 9 2" xfId="19072" xr:uid="{00000000-0005-0000-0000-0000824A0000}"/>
    <cellStyle name="Style 44 9 3" xfId="19073" xr:uid="{00000000-0005-0000-0000-0000834A0000}"/>
    <cellStyle name="Style 44 9 4" xfId="19074" xr:uid="{00000000-0005-0000-0000-0000844A0000}"/>
    <cellStyle name="Style 44 9 5" xfId="19075" xr:uid="{00000000-0005-0000-0000-0000854A0000}"/>
    <cellStyle name="Style 44 9 6" xfId="19076" xr:uid="{00000000-0005-0000-0000-0000864A0000}"/>
    <cellStyle name="Style 44 9 7" xfId="19077" xr:uid="{00000000-0005-0000-0000-0000874A0000}"/>
    <cellStyle name="Style 44 9 8" xfId="19078" xr:uid="{00000000-0005-0000-0000-0000884A0000}"/>
    <cellStyle name="Style 44 9 9" xfId="19079" xr:uid="{00000000-0005-0000-0000-0000894A0000}"/>
    <cellStyle name="Style 45" xfId="19080" xr:uid="{00000000-0005-0000-0000-00008A4A0000}"/>
    <cellStyle name="Style 45 2" xfId="19081" xr:uid="{00000000-0005-0000-0000-00008B4A0000}"/>
    <cellStyle name="Style 45 2 10" xfId="19082" xr:uid="{00000000-0005-0000-0000-00008C4A0000}"/>
    <cellStyle name="Style 45 2 11" xfId="19083" xr:uid="{00000000-0005-0000-0000-00008D4A0000}"/>
    <cellStyle name="Style 45 2 12" xfId="19084" xr:uid="{00000000-0005-0000-0000-00008E4A0000}"/>
    <cellStyle name="Style 45 2 13" xfId="19085" xr:uid="{00000000-0005-0000-0000-00008F4A0000}"/>
    <cellStyle name="Style 45 2 14" xfId="19086" xr:uid="{00000000-0005-0000-0000-0000904A0000}"/>
    <cellStyle name="Style 45 2 15" xfId="19087" xr:uid="{00000000-0005-0000-0000-0000914A0000}"/>
    <cellStyle name="Style 45 2 16" xfId="19088" xr:uid="{00000000-0005-0000-0000-0000924A0000}"/>
    <cellStyle name="Style 45 2 17" xfId="19089" xr:uid="{00000000-0005-0000-0000-0000934A0000}"/>
    <cellStyle name="Style 45 2 18" xfId="19090" xr:uid="{00000000-0005-0000-0000-0000944A0000}"/>
    <cellStyle name="Style 45 2 19" xfId="19091" xr:uid="{00000000-0005-0000-0000-0000954A0000}"/>
    <cellStyle name="Style 45 2 2" xfId="19092" xr:uid="{00000000-0005-0000-0000-0000964A0000}"/>
    <cellStyle name="Style 45 2 20" xfId="19093" xr:uid="{00000000-0005-0000-0000-0000974A0000}"/>
    <cellStyle name="Style 45 2 21" xfId="19094" xr:uid="{00000000-0005-0000-0000-0000984A0000}"/>
    <cellStyle name="Style 45 2 22" xfId="19095" xr:uid="{00000000-0005-0000-0000-0000994A0000}"/>
    <cellStyle name="Style 45 2 23" xfId="19096" xr:uid="{00000000-0005-0000-0000-00009A4A0000}"/>
    <cellStyle name="Style 45 2 3" xfId="19097" xr:uid="{00000000-0005-0000-0000-00009B4A0000}"/>
    <cellStyle name="Style 45 2 4" xfId="19098" xr:uid="{00000000-0005-0000-0000-00009C4A0000}"/>
    <cellStyle name="Style 45 2 5" xfId="19099" xr:uid="{00000000-0005-0000-0000-00009D4A0000}"/>
    <cellStyle name="Style 45 2 6" xfId="19100" xr:uid="{00000000-0005-0000-0000-00009E4A0000}"/>
    <cellStyle name="Style 45 2 7" xfId="19101" xr:uid="{00000000-0005-0000-0000-00009F4A0000}"/>
    <cellStyle name="Style 45 2 8" xfId="19102" xr:uid="{00000000-0005-0000-0000-0000A04A0000}"/>
    <cellStyle name="Style 45 2 9" xfId="19103" xr:uid="{00000000-0005-0000-0000-0000A14A0000}"/>
    <cellStyle name="Style 45 3" xfId="19104" xr:uid="{00000000-0005-0000-0000-0000A24A0000}"/>
    <cellStyle name="Style 45 3 2" xfId="19105" xr:uid="{00000000-0005-0000-0000-0000A34A0000}"/>
    <cellStyle name="Style 45 3 3" xfId="19106" xr:uid="{00000000-0005-0000-0000-0000A44A0000}"/>
    <cellStyle name="Style 45 3 4" xfId="19107" xr:uid="{00000000-0005-0000-0000-0000A54A0000}"/>
    <cellStyle name="Style 45 3 5" xfId="19108" xr:uid="{00000000-0005-0000-0000-0000A64A0000}"/>
    <cellStyle name="Style 45 3 6" xfId="19109" xr:uid="{00000000-0005-0000-0000-0000A74A0000}"/>
    <cellStyle name="Style 45 3 7" xfId="19110" xr:uid="{00000000-0005-0000-0000-0000A84A0000}"/>
    <cellStyle name="Style 45 3 8" xfId="19111" xr:uid="{00000000-0005-0000-0000-0000A94A0000}"/>
    <cellStyle name="Style 45 3 9" xfId="19112" xr:uid="{00000000-0005-0000-0000-0000AA4A0000}"/>
    <cellStyle name="Style 45 4" xfId="19113" xr:uid="{00000000-0005-0000-0000-0000AB4A0000}"/>
    <cellStyle name="Style 45 4 2" xfId="19114" xr:uid="{00000000-0005-0000-0000-0000AC4A0000}"/>
    <cellStyle name="Style 45 4 3" xfId="19115" xr:uid="{00000000-0005-0000-0000-0000AD4A0000}"/>
    <cellStyle name="Style 45 4 4" xfId="19116" xr:uid="{00000000-0005-0000-0000-0000AE4A0000}"/>
    <cellStyle name="Style 45 4 5" xfId="19117" xr:uid="{00000000-0005-0000-0000-0000AF4A0000}"/>
    <cellStyle name="Style 45 4 6" xfId="19118" xr:uid="{00000000-0005-0000-0000-0000B04A0000}"/>
    <cellStyle name="Style 45 4 7" xfId="19119" xr:uid="{00000000-0005-0000-0000-0000B14A0000}"/>
    <cellStyle name="Style 45 4 8" xfId="19120" xr:uid="{00000000-0005-0000-0000-0000B24A0000}"/>
    <cellStyle name="Style 45 4 9" xfId="19121" xr:uid="{00000000-0005-0000-0000-0000B34A0000}"/>
    <cellStyle name="Style 45 5" xfId="19122" xr:uid="{00000000-0005-0000-0000-0000B44A0000}"/>
    <cellStyle name="Style 45 5 2" xfId="19123" xr:uid="{00000000-0005-0000-0000-0000B54A0000}"/>
    <cellStyle name="Style 45 5 3" xfId="19124" xr:uid="{00000000-0005-0000-0000-0000B64A0000}"/>
    <cellStyle name="Style 45 5 4" xfId="19125" xr:uid="{00000000-0005-0000-0000-0000B74A0000}"/>
    <cellStyle name="Style 45 5 5" xfId="19126" xr:uid="{00000000-0005-0000-0000-0000B84A0000}"/>
    <cellStyle name="Style 45 5 6" xfId="19127" xr:uid="{00000000-0005-0000-0000-0000B94A0000}"/>
    <cellStyle name="Style 45 5 7" xfId="19128" xr:uid="{00000000-0005-0000-0000-0000BA4A0000}"/>
    <cellStyle name="Style 45 5 8" xfId="19129" xr:uid="{00000000-0005-0000-0000-0000BB4A0000}"/>
    <cellStyle name="Style 45 5 9" xfId="19130" xr:uid="{00000000-0005-0000-0000-0000BC4A0000}"/>
    <cellStyle name="Style 45 6" xfId="19131" xr:uid="{00000000-0005-0000-0000-0000BD4A0000}"/>
    <cellStyle name="Style 45 6 2" xfId="19132" xr:uid="{00000000-0005-0000-0000-0000BE4A0000}"/>
    <cellStyle name="Style 45 6 3" xfId="19133" xr:uid="{00000000-0005-0000-0000-0000BF4A0000}"/>
    <cellStyle name="Style 45 6 4" xfId="19134" xr:uid="{00000000-0005-0000-0000-0000C04A0000}"/>
    <cellStyle name="Style 45 6 5" xfId="19135" xr:uid="{00000000-0005-0000-0000-0000C14A0000}"/>
    <cellStyle name="Style 45 6 6" xfId="19136" xr:uid="{00000000-0005-0000-0000-0000C24A0000}"/>
    <cellStyle name="Style 45 6 7" xfId="19137" xr:uid="{00000000-0005-0000-0000-0000C34A0000}"/>
    <cellStyle name="Style 45 6 8" xfId="19138" xr:uid="{00000000-0005-0000-0000-0000C44A0000}"/>
    <cellStyle name="Style 45 6 9" xfId="19139" xr:uid="{00000000-0005-0000-0000-0000C54A0000}"/>
    <cellStyle name="Style 45 7" xfId="19140" xr:uid="{00000000-0005-0000-0000-0000C64A0000}"/>
    <cellStyle name="Style 45 7 2" xfId="19141" xr:uid="{00000000-0005-0000-0000-0000C74A0000}"/>
    <cellStyle name="Style 45 7 3" xfId="19142" xr:uid="{00000000-0005-0000-0000-0000C84A0000}"/>
    <cellStyle name="Style 45 7 4" xfId="19143" xr:uid="{00000000-0005-0000-0000-0000C94A0000}"/>
    <cellStyle name="Style 45 7 5" xfId="19144" xr:uid="{00000000-0005-0000-0000-0000CA4A0000}"/>
    <cellStyle name="Style 45 7 6" xfId="19145" xr:uid="{00000000-0005-0000-0000-0000CB4A0000}"/>
    <cellStyle name="Style 45 7 7" xfId="19146" xr:uid="{00000000-0005-0000-0000-0000CC4A0000}"/>
    <cellStyle name="Style 45 7 8" xfId="19147" xr:uid="{00000000-0005-0000-0000-0000CD4A0000}"/>
    <cellStyle name="Style 45 7 9" xfId="19148" xr:uid="{00000000-0005-0000-0000-0000CE4A0000}"/>
    <cellStyle name="Style 45 8" xfId="19149" xr:uid="{00000000-0005-0000-0000-0000CF4A0000}"/>
    <cellStyle name="Style 45 8 2" xfId="19150" xr:uid="{00000000-0005-0000-0000-0000D04A0000}"/>
    <cellStyle name="Style 45 8 3" xfId="19151" xr:uid="{00000000-0005-0000-0000-0000D14A0000}"/>
    <cellStyle name="Style 45 8 4" xfId="19152" xr:uid="{00000000-0005-0000-0000-0000D24A0000}"/>
    <cellStyle name="Style 45 8 5" xfId="19153" xr:uid="{00000000-0005-0000-0000-0000D34A0000}"/>
    <cellStyle name="Style 45 8 6" xfId="19154" xr:uid="{00000000-0005-0000-0000-0000D44A0000}"/>
    <cellStyle name="Style 45 8 7" xfId="19155" xr:uid="{00000000-0005-0000-0000-0000D54A0000}"/>
    <cellStyle name="Style 45 8 8" xfId="19156" xr:uid="{00000000-0005-0000-0000-0000D64A0000}"/>
    <cellStyle name="Style 45 8 9" xfId="19157" xr:uid="{00000000-0005-0000-0000-0000D74A0000}"/>
    <cellStyle name="Style 45 9" xfId="19158" xr:uid="{00000000-0005-0000-0000-0000D84A0000}"/>
    <cellStyle name="Style 45 9 2" xfId="19159" xr:uid="{00000000-0005-0000-0000-0000D94A0000}"/>
    <cellStyle name="Style 45 9 3" xfId="19160" xr:uid="{00000000-0005-0000-0000-0000DA4A0000}"/>
    <cellStyle name="Style 45 9 4" xfId="19161" xr:uid="{00000000-0005-0000-0000-0000DB4A0000}"/>
    <cellStyle name="Style 45 9 5" xfId="19162" xr:uid="{00000000-0005-0000-0000-0000DC4A0000}"/>
    <cellStyle name="Style 45 9 6" xfId="19163" xr:uid="{00000000-0005-0000-0000-0000DD4A0000}"/>
    <cellStyle name="Style 45 9 7" xfId="19164" xr:uid="{00000000-0005-0000-0000-0000DE4A0000}"/>
    <cellStyle name="Style 45 9 8" xfId="19165" xr:uid="{00000000-0005-0000-0000-0000DF4A0000}"/>
    <cellStyle name="Style 45 9 9" xfId="19166" xr:uid="{00000000-0005-0000-0000-0000E04A0000}"/>
    <cellStyle name="Style 46" xfId="19167" xr:uid="{00000000-0005-0000-0000-0000E14A0000}"/>
    <cellStyle name="Style 46 2" xfId="19168" xr:uid="{00000000-0005-0000-0000-0000E24A0000}"/>
    <cellStyle name="Style 46 2 10" xfId="19169" xr:uid="{00000000-0005-0000-0000-0000E34A0000}"/>
    <cellStyle name="Style 46 2 11" xfId="19170" xr:uid="{00000000-0005-0000-0000-0000E44A0000}"/>
    <cellStyle name="Style 46 2 12" xfId="19171" xr:uid="{00000000-0005-0000-0000-0000E54A0000}"/>
    <cellStyle name="Style 46 2 13" xfId="19172" xr:uid="{00000000-0005-0000-0000-0000E64A0000}"/>
    <cellStyle name="Style 46 2 14" xfId="19173" xr:uid="{00000000-0005-0000-0000-0000E74A0000}"/>
    <cellStyle name="Style 46 2 15" xfId="19174" xr:uid="{00000000-0005-0000-0000-0000E84A0000}"/>
    <cellStyle name="Style 46 2 16" xfId="19175" xr:uid="{00000000-0005-0000-0000-0000E94A0000}"/>
    <cellStyle name="Style 46 2 17" xfId="19176" xr:uid="{00000000-0005-0000-0000-0000EA4A0000}"/>
    <cellStyle name="Style 46 2 18" xfId="19177" xr:uid="{00000000-0005-0000-0000-0000EB4A0000}"/>
    <cellStyle name="Style 46 2 19" xfId="19178" xr:uid="{00000000-0005-0000-0000-0000EC4A0000}"/>
    <cellStyle name="Style 46 2 2" xfId="19179" xr:uid="{00000000-0005-0000-0000-0000ED4A0000}"/>
    <cellStyle name="Style 46 2 20" xfId="19180" xr:uid="{00000000-0005-0000-0000-0000EE4A0000}"/>
    <cellStyle name="Style 46 2 21" xfId="19181" xr:uid="{00000000-0005-0000-0000-0000EF4A0000}"/>
    <cellStyle name="Style 46 2 22" xfId="19182" xr:uid="{00000000-0005-0000-0000-0000F04A0000}"/>
    <cellStyle name="Style 46 2 23" xfId="19183" xr:uid="{00000000-0005-0000-0000-0000F14A0000}"/>
    <cellStyle name="Style 46 2 3" xfId="19184" xr:uid="{00000000-0005-0000-0000-0000F24A0000}"/>
    <cellStyle name="Style 46 2 4" xfId="19185" xr:uid="{00000000-0005-0000-0000-0000F34A0000}"/>
    <cellStyle name="Style 46 2 5" xfId="19186" xr:uid="{00000000-0005-0000-0000-0000F44A0000}"/>
    <cellStyle name="Style 46 2 6" xfId="19187" xr:uid="{00000000-0005-0000-0000-0000F54A0000}"/>
    <cellStyle name="Style 46 2 7" xfId="19188" xr:uid="{00000000-0005-0000-0000-0000F64A0000}"/>
    <cellStyle name="Style 46 2 8" xfId="19189" xr:uid="{00000000-0005-0000-0000-0000F74A0000}"/>
    <cellStyle name="Style 46 2 9" xfId="19190" xr:uid="{00000000-0005-0000-0000-0000F84A0000}"/>
    <cellStyle name="Style 46 3" xfId="19191" xr:uid="{00000000-0005-0000-0000-0000F94A0000}"/>
    <cellStyle name="Style 46 3 2" xfId="19192" xr:uid="{00000000-0005-0000-0000-0000FA4A0000}"/>
    <cellStyle name="Style 46 3 3" xfId="19193" xr:uid="{00000000-0005-0000-0000-0000FB4A0000}"/>
    <cellStyle name="Style 46 3 4" xfId="19194" xr:uid="{00000000-0005-0000-0000-0000FC4A0000}"/>
    <cellStyle name="Style 46 3 5" xfId="19195" xr:uid="{00000000-0005-0000-0000-0000FD4A0000}"/>
    <cellStyle name="Style 46 3 6" xfId="19196" xr:uid="{00000000-0005-0000-0000-0000FE4A0000}"/>
    <cellStyle name="Style 46 3 7" xfId="19197" xr:uid="{00000000-0005-0000-0000-0000FF4A0000}"/>
    <cellStyle name="Style 46 3 8" xfId="19198" xr:uid="{00000000-0005-0000-0000-0000004B0000}"/>
    <cellStyle name="Style 46 3 9" xfId="19199" xr:uid="{00000000-0005-0000-0000-0000014B0000}"/>
    <cellStyle name="Style 46 4" xfId="19200" xr:uid="{00000000-0005-0000-0000-0000024B0000}"/>
    <cellStyle name="Style 46 4 2" xfId="19201" xr:uid="{00000000-0005-0000-0000-0000034B0000}"/>
    <cellStyle name="Style 46 4 3" xfId="19202" xr:uid="{00000000-0005-0000-0000-0000044B0000}"/>
    <cellStyle name="Style 46 4 4" xfId="19203" xr:uid="{00000000-0005-0000-0000-0000054B0000}"/>
    <cellStyle name="Style 46 4 5" xfId="19204" xr:uid="{00000000-0005-0000-0000-0000064B0000}"/>
    <cellStyle name="Style 46 4 6" xfId="19205" xr:uid="{00000000-0005-0000-0000-0000074B0000}"/>
    <cellStyle name="Style 46 4 7" xfId="19206" xr:uid="{00000000-0005-0000-0000-0000084B0000}"/>
    <cellStyle name="Style 46 4 8" xfId="19207" xr:uid="{00000000-0005-0000-0000-0000094B0000}"/>
    <cellStyle name="Style 46 4 9" xfId="19208" xr:uid="{00000000-0005-0000-0000-00000A4B0000}"/>
    <cellStyle name="Style 46 5" xfId="19209" xr:uid="{00000000-0005-0000-0000-00000B4B0000}"/>
    <cellStyle name="Style 46 5 2" xfId="19210" xr:uid="{00000000-0005-0000-0000-00000C4B0000}"/>
    <cellStyle name="Style 46 5 3" xfId="19211" xr:uid="{00000000-0005-0000-0000-00000D4B0000}"/>
    <cellStyle name="Style 46 5 4" xfId="19212" xr:uid="{00000000-0005-0000-0000-00000E4B0000}"/>
    <cellStyle name="Style 46 5 5" xfId="19213" xr:uid="{00000000-0005-0000-0000-00000F4B0000}"/>
    <cellStyle name="Style 46 5 6" xfId="19214" xr:uid="{00000000-0005-0000-0000-0000104B0000}"/>
    <cellStyle name="Style 46 5 7" xfId="19215" xr:uid="{00000000-0005-0000-0000-0000114B0000}"/>
    <cellStyle name="Style 46 5 8" xfId="19216" xr:uid="{00000000-0005-0000-0000-0000124B0000}"/>
    <cellStyle name="Style 46 5 9" xfId="19217" xr:uid="{00000000-0005-0000-0000-0000134B0000}"/>
    <cellStyle name="Style 46 6" xfId="19218" xr:uid="{00000000-0005-0000-0000-0000144B0000}"/>
    <cellStyle name="Style 46 6 2" xfId="19219" xr:uid="{00000000-0005-0000-0000-0000154B0000}"/>
    <cellStyle name="Style 46 6 3" xfId="19220" xr:uid="{00000000-0005-0000-0000-0000164B0000}"/>
    <cellStyle name="Style 46 6 4" xfId="19221" xr:uid="{00000000-0005-0000-0000-0000174B0000}"/>
    <cellStyle name="Style 46 6 5" xfId="19222" xr:uid="{00000000-0005-0000-0000-0000184B0000}"/>
    <cellStyle name="Style 46 6 6" xfId="19223" xr:uid="{00000000-0005-0000-0000-0000194B0000}"/>
    <cellStyle name="Style 46 6 7" xfId="19224" xr:uid="{00000000-0005-0000-0000-00001A4B0000}"/>
    <cellStyle name="Style 46 6 8" xfId="19225" xr:uid="{00000000-0005-0000-0000-00001B4B0000}"/>
    <cellStyle name="Style 46 6 9" xfId="19226" xr:uid="{00000000-0005-0000-0000-00001C4B0000}"/>
    <cellStyle name="Style 46 7" xfId="19227" xr:uid="{00000000-0005-0000-0000-00001D4B0000}"/>
    <cellStyle name="Style 46 7 2" xfId="19228" xr:uid="{00000000-0005-0000-0000-00001E4B0000}"/>
    <cellStyle name="Style 46 7 3" xfId="19229" xr:uid="{00000000-0005-0000-0000-00001F4B0000}"/>
    <cellStyle name="Style 46 7 4" xfId="19230" xr:uid="{00000000-0005-0000-0000-0000204B0000}"/>
    <cellStyle name="Style 46 7 5" xfId="19231" xr:uid="{00000000-0005-0000-0000-0000214B0000}"/>
    <cellStyle name="Style 46 7 6" xfId="19232" xr:uid="{00000000-0005-0000-0000-0000224B0000}"/>
    <cellStyle name="Style 46 7 7" xfId="19233" xr:uid="{00000000-0005-0000-0000-0000234B0000}"/>
    <cellStyle name="Style 46 7 8" xfId="19234" xr:uid="{00000000-0005-0000-0000-0000244B0000}"/>
    <cellStyle name="Style 46 7 9" xfId="19235" xr:uid="{00000000-0005-0000-0000-0000254B0000}"/>
    <cellStyle name="Style 46 8" xfId="19236" xr:uid="{00000000-0005-0000-0000-0000264B0000}"/>
    <cellStyle name="Style 46 8 2" xfId="19237" xr:uid="{00000000-0005-0000-0000-0000274B0000}"/>
    <cellStyle name="Style 46 8 3" xfId="19238" xr:uid="{00000000-0005-0000-0000-0000284B0000}"/>
    <cellStyle name="Style 46 8 4" xfId="19239" xr:uid="{00000000-0005-0000-0000-0000294B0000}"/>
    <cellStyle name="Style 46 8 5" xfId="19240" xr:uid="{00000000-0005-0000-0000-00002A4B0000}"/>
    <cellStyle name="Style 46 8 6" xfId="19241" xr:uid="{00000000-0005-0000-0000-00002B4B0000}"/>
    <cellStyle name="Style 46 8 7" xfId="19242" xr:uid="{00000000-0005-0000-0000-00002C4B0000}"/>
    <cellStyle name="Style 46 8 8" xfId="19243" xr:uid="{00000000-0005-0000-0000-00002D4B0000}"/>
    <cellStyle name="Style 46 8 9" xfId="19244" xr:uid="{00000000-0005-0000-0000-00002E4B0000}"/>
    <cellStyle name="Style 46 9" xfId="19245" xr:uid="{00000000-0005-0000-0000-00002F4B0000}"/>
    <cellStyle name="Style 46 9 2" xfId="19246" xr:uid="{00000000-0005-0000-0000-0000304B0000}"/>
    <cellStyle name="Style 46 9 3" xfId="19247" xr:uid="{00000000-0005-0000-0000-0000314B0000}"/>
    <cellStyle name="Style 46 9 4" xfId="19248" xr:uid="{00000000-0005-0000-0000-0000324B0000}"/>
    <cellStyle name="Style 46 9 5" xfId="19249" xr:uid="{00000000-0005-0000-0000-0000334B0000}"/>
    <cellStyle name="Style 46 9 6" xfId="19250" xr:uid="{00000000-0005-0000-0000-0000344B0000}"/>
    <cellStyle name="Style 46 9 7" xfId="19251" xr:uid="{00000000-0005-0000-0000-0000354B0000}"/>
    <cellStyle name="Style 46 9 8" xfId="19252" xr:uid="{00000000-0005-0000-0000-0000364B0000}"/>
    <cellStyle name="Style 46 9 9" xfId="19253" xr:uid="{00000000-0005-0000-0000-0000374B0000}"/>
    <cellStyle name="Style 47" xfId="19254" xr:uid="{00000000-0005-0000-0000-0000384B0000}"/>
    <cellStyle name="Style 47 2" xfId="19255" xr:uid="{00000000-0005-0000-0000-0000394B0000}"/>
    <cellStyle name="Style 47 2 10" xfId="19256" xr:uid="{00000000-0005-0000-0000-00003A4B0000}"/>
    <cellStyle name="Style 47 2 11" xfId="19257" xr:uid="{00000000-0005-0000-0000-00003B4B0000}"/>
    <cellStyle name="Style 47 2 12" xfId="19258" xr:uid="{00000000-0005-0000-0000-00003C4B0000}"/>
    <cellStyle name="Style 47 2 13" xfId="19259" xr:uid="{00000000-0005-0000-0000-00003D4B0000}"/>
    <cellStyle name="Style 47 2 14" xfId="19260" xr:uid="{00000000-0005-0000-0000-00003E4B0000}"/>
    <cellStyle name="Style 47 2 15" xfId="19261" xr:uid="{00000000-0005-0000-0000-00003F4B0000}"/>
    <cellStyle name="Style 47 2 16" xfId="19262" xr:uid="{00000000-0005-0000-0000-0000404B0000}"/>
    <cellStyle name="Style 47 2 17" xfId="19263" xr:uid="{00000000-0005-0000-0000-0000414B0000}"/>
    <cellStyle name="Style 47 2 18" xfId="19264" xr:uid="{00000000-0005-0000-0000-0000424B0000}"/>
    <cellStyle name="Style 47 2 19" xfId="19265" xr:uid="{00000000-0005-0000-0000-0000434B0000}"/>
    <cellStyle name="Style 47 2 2" xfId="19266" xr:uid="{00000000-0005-0000-0000-0000444B0000}"/>
    <cellStyle name="Style 47 2 20" xfId="19267" xr:uid="{00000000-0005-0000-0000-0000454B0000}"/>
    <cellStyle name="Style 47 2 21" xfId="19268" xr:uid="{00000000-0005-0000-0000-0000464B0000}"/>
    <cellStyle name="Style 47 2 22" xfId="19269" xr:uid="{00000000-0005-0000-0000-0000474B0000}"/>
    <cellStyle name="Style 47 2 23" xfId="19270" xr:uid="{00000000-0005-0000-0000-0000484B0000}"/>
    <cellStyle name="Style 47 2 3" xfId="19271" xr:uid="{00000000-0005-0000-0000-0000494B0000}"/>
    <cellStyle name="Style 47 2 4" xfId="19272" xr:uid="{00000000-0005-0000-0000-00004A4B0000}"/>
    <cellStyle name="Style 47 2 5" xfId="19273" xr:uid="{00000000-0005-0000-0000-00004B4B0000}"/>
    <cellStyle name="Style 47 2 6" xfId="19274" xr:uid="{00000000-0005-0000-0000-00004C4B0000}"/>
    <cellStyle name="Style 47 2 7" xfId="19275" xr:uid="{00000000-0005-0000-0000-00004D4B0000}"/>
    <cellStyle name="Style 47 2 8" xfId="19276" xr:uid="{00000000-0005-0000-0000-00004E4B0000}"/>
    <cellStyle name="Style 47 2 9" xfId="19277" xr:uid="{00000000-0005-0000-0000-00004F4B0000}"/>
    <cellStyle name="Style 47 3" xfId="19278" xr:uid="{00000000-0005-0000-0000-0000504B0000}"/>
    <cellStyle name="Style 47 3 2" xfId="19279" xr:uid="{00000000-0005-0000-0000-0000514B0000}"/>
    <cellStyle name="Style 47 3 3" xfId="19280" xr:uid="{00000000-0005-0000-0000-0000524B0000}"/>
    <cellStyle name="Style 47 3 4" xfId="19281" xr:uid="{00000000-0005-0000-0000-0000534B0000}"/>
    <cellStyle name="Style 47 3 5" xfId="19282" xr:uid="{00000000-0005-0000-0000-0000544B0000}"/>
    <cellStyle name="Style 47 3 6" xfId="19283" xr:uid="{00000000-0005-0000-0000-0000554B0000}"/>
    <cellStyle name="Style 47 3 7" xfId="19284" xr:uid="{00000000-0005-0000-0000-0000564B0000}"/>
    <cellStyle name="Style 47 3 8" xfId="19285" xr:uid="{00000000-0005-0000-0000-0000574B0000}"/>
    <cellStyle name="Style 47 3 9" xfId="19286" xr:uid="{00000000-0005-0000-0000-0000584B0000}"/>
    <cellStyle name="Style 47 4" xfId="19287" xr:uid="{00000000-0005-0000-0000-0000594B0000}"/>
    <cellStyle name="Style 47 4 2" xfId="19288" xr:uid="{00000000-0005-0000-0000-00005A4B0000}"/>
    <cellStyle name="Style 47 4 3" xfId="19289" xr:uid="{00000000-0005-0000-0000-00005B4B0000}"/>
    <cellStyle name="Style 47 4 4" xfId="19290" xr:uid="{00000000-0005-0000-0000-00005C4B0000}"/>
    <cellStyle name="Style 47 4 5" xfId="19291" xr:uid="{00000000-0005-0000-0000-00005D4B0000}"/>
    <cellStyle name="Style 47 4 6" xfId="19292" xr:uid="{00000000-0005-0000-0000-00005E4B0000}"/>
    <cellStyle name="Style 47 4 7" xfId="19293" xr:uid="{00000000-0005-0000-0000-00005F4B0000}"/>
    <cellStyle name="Style 47 4 8" xfId="19294" xr:uid="{00000000-0005-0000-0000-0000604B0000}"/>
    <cellStyle name="Style 47 4 9" xfId="19295" xr:uid="{00000000-0005-0000-0000-0000614B0000}"/>
    <cellStyle name="Style 47 5" xfId="19296" xr:uid="{00000000-0005-0000-0000-0000624B0000}"/>
    <cellStyle name="Style 47 5 2" xfId="19297" xr:uid="{00000000-0005-0000-0000-0000634B0000}"/>
    <cellStyle name="Style 47 5 3" xfId="19298" xr:uid="{00000000-0005-0000-0000-0000644B0000}"/>
    <cellStyle name="Style 47 5 4" xfId="19299" xr:uid="{00000000-0005-0000-0000-0000654B0000}"/>
    <cellStyle name="Style 47 5 5" xfId="19300" xr:uid="{00000000-0005-0000-0000-0000664B0000}"/>
    <cellStyle name="Style 47 5 6" xfId="19301" xr:uid="{00000000-0005-0000-0000-0000674B0000}"/>
    <cellStyle name="Style 47 5 7" xfId="19302" xr:uid="{00000000-0005-0000-0000-0000684B0000}"/>
    <cellStyle name="Style 47 5 8" xfId="19303" xr:uid="{00000000-0005-0000-0000-0000694B0000}"/>
    <cellStyle name="Style 47 5 9" xfId="19304" xr:uid="{00000000-0005-0000-0000-00006A4B0000}"/>
    <cellStyle name="Style 47 6" xfId="19305" xr:uid="{00000000-0005-0000-0000-00006B4B0000}"/>
    <cellStyle name="Style 47 6 2" xfId="19306" xr:uid="{00000000-0005-0000-0000-00006C4B0000}"/>
    <cellStyle name="Style 47 6 3" xfId="19307" xr:uid="{00000000-0005-0000-0000-00006D4B0000}"/>
    <cellStyle name="Style 47 6 4" xfId="19308" xr:uid="{00000000-0005-0000-0000-00006E4B0000}"/>
    <cellStyle name="Style 47 6 5" xfId="19309" xr:uid="{00000000-0005-0000-0000-00006F4B0000}"/>
    <cellStyle name="Style 47 6 6" xfId="19310" xr:uid="{00000000-0005-0000-0000-0000704B0000}"/>
    <cellStyle name="Style 47 6 7" xfId="19311" xr:uid="{00000000-0005-0000-0000-0000714B0000}"/>
    <cellStyle name="Style 47 6 8" xfId="19312" xr:uid="{00000000-0005-0000-0000-0000724B0000}"/>
    <cellStyle name="Style 47 6 9" xfId="19313" xr:uid="{00000000-0005-0000-0000-0000734B0000}"/>
    <cellStyle name="Style 47 7" xfId="19314" xr:uid="{00000000-0005-0000-0000-0000744B0000}"/>
    <cellStyle name="Style 47 7 2" xfId="19315" xr:uid="{00000000-0005-0000-0000-0000754B0000}"/>
    <cellStyle name="Style 47 7 3" xfId="19316" xr:uid="{00000000-0005-0000-0000-0000764B0000}"/>
    <cellStyle name="Style 47 7 4" xfId="19317" xr:uid="{00000000-0005-0000-0000-0000774B0000}"/>
    <cellStyle name="Style 47 7 5" xfId="19318" xr:uid="{00000000-0005-0000-0000-0000784B0000}"/>
    <cellStyle name="Style 47 7 6" xfId="19319" xr:uid="{00000000-0005-0000-0000-0000794B0000}"/>
    <cellStyle name="Style 47 7 7" xfId="19320" xr:uid="{00000000-0005-0000-0000-00007A4B0000}"/>
    <cellStyle name="Style 47 7 8" xfId="19321" xr:uid="{00000000-0005-0000-0000-00007B4B0000}"/>
    <cellStyle name="Style 47 7 9" xfId="19322" xr:uid="{00000000-0005-0000-0000-00007C4B0000}"/>
    <cellStyle name="Style 47 8" xfId="19323" xr:uid="{00000000-0005-0000-0000-00007D4B0000}"/>
    <cellStyle name="Style 47 8 2" xfId="19324" xr:uid="{00000000-0005-0000-0000-00007E4B0000}"/>
    <cellStyle name="Style 47 8 3" xfId="19325" xr:uid="{00000000-0005-0000-0000-00007F4B0000}"/>
    <cellStyle name="Style 47 8 4" xfId="19326" xr:uid="{00000000-0005-0000-0000-0000804B0000}"/>
    <cellStyle name="Style 47 8 5" xfId="19327" xr:uid="{00000000-0005-0000-0000-0000814B0000}"/>
    <cellStyle name="Style 47 8 6" xfId="19328" xr:uid="{00000000-0005-0000-0000-0000824B0000}"/>
    <cellStyle name="Style 47 8 7" xfId="19329" xr:uid="{00000000-0005-0000-0000-0000834B0000}"/>
    <cellStyle name="Style 47 8 8" xfId="19330" xr:uid="{00000000-0005-0000-0000-0000844B0000}"/>
    <cellStyle name="Style 47 8 9" xfId="19331" xr:uid="{00000000-0005-0000-0000-0000854B0000}"/>
    <cellStyle name="Style 47 9" xfId="19332" xr:uid="{00000000-0005-0000-0000-0000864B0000}"/>
    <cellStyle name="Style 47 9 2" xfId="19333" xr:uid="{00000000-0005-0000-0000-0000874B0000}"/>
    <cellStyle name="Style 47 9 3" xfId="19334" xr:uid="{00000000-0005-0000-0000-0000884B0000}"/>
    <cellStyle name="Style 47 9 4" xfId="19335" xr:uid="{00000000-0005-0000-0000-0000894B0000}"/>
    <cellStyle name="Style 47 9 5" xfId="19336" xr:uid="{00000000-0005-0000-0000-00008A4B0000}"/>
    <cellStyle name="Style 47 9 6" xfId="19337" xr:uid="{00000000-0005-0000-0000-00008B4B0000}"/>
    <cellStyle name="Style 47 9 7" xfId="19338" xr:uid="{00000000-0005-0000-0000-00008C4B0000}"/>
    <cellStyle name="Style 47 9 8" xfId="19339" xr:uid="{00000000-0005-0000-0000-00008D4B0000}"/>
    <cellStyle name="Style 47 9 9" xfId="19340" xr:uid="{00000000-0005-0000-0000-00008E4B0000}"/>
    <cellStyle name="Style 48" xfId="19341" xr:uid="{00000000-0005-0000-0000-00008F4B0000}"/>
    <cellStyle name="Style 48 2" xfId="19342" xr:uid="{00000000-0005-0000-0000-0000904B0000}"/>
    <cellStyle name="Style 48 2 10" xfId="19343" xr:uid="{00000000-0005-0000-0000-0000914B0000}"/>
    <cellStyle name="Style 48 2 11" xfId="19344" xr:uid="{00000000-0005-0000-0000-0000924B0000}"/>
    <cellStyle name="Style 48 2 12" xfId="19345" xr:uid="{00000000-0005-0000-0000-0000934B0000}"/>
    <cellStyle name="Style 48 2 13" xfId="19346" xr:uid="{00000000-0005-0000-0000-0000944B0000}"/>
    <cellStyle name="Style 48 2 14" xfId="19347" xr:uid="{00000000-0005-0000-0000-0000954B0000}"/>
    <cellStyle name="Style 48 2 15" xfId="19348" xr:uid="{00000000-0005-0000-0000-0000964B0000}"/>
    <cellStyle name="Style 48 2 16" xfId="19349" xr:uid="{00000000-0005-0000-0000-0000974B0000}"/>
    <cellStyle name="Style 48 2 17" xfId="19350" xr:uid="{00000000-0005-0000-0000-0000984B0000}"/>
    <cellStyle name="Style 48 2 18" xfId="19351" xr:uid="{00000000-0005-0000-0000-0000994B0000}"/>
    <cellStyle name="Style 48 2 19" xfId="19352" xr:uid="{00000000-0005-0000-0000-00009A4B0000}"/>
    <cellStyle name="Style 48 2 2" xfId="19353" xr:uid="{00000000-0005-0000-0000-00009B4B0000}"/>
    <cellStyle name="Style 48 2 20" xfId="19354" xr:uid="{00000000-0005-0000-0000-00009C4B0000}"/>
    <cellStyle name="Style 48 2 21" xfId="19355" xr:uid="{00000000-0005-0000-0000-00009D4B0000}"/>
    <cellStyle name="Style 48 2 22" xfId="19356" xr:uid="{00000000-0005-0000-0000-00009E4B0000}"/>
    <cellStyle name="Style 48 2 23" xfId="19357" xr:uid="{00000000-0005-0000-0000-00009F4B0000}"/>
    <cellStyle name="Style 48 2 3" xfId="19358" xr:uid="{00000000-0005-0000-0000-0000A04B0000}"/>
    <cellStyle name="Style 48 2 4" xfId="19359" xr:uid="{00000000-0005-0000-0000-0000A14B0000}"/>
    <cellStyle name="Style 48 2 5" xfId="19360" xr:uid="{00000000-0005-0000-0000-0000A24B0000}"/>
    <cellStyle name="Style 48 2 6" xfId="19361" xr:uid="{00000000-0005-0000-0000-0000A34B0000}"/>
    <cellStyle name="Style 48 2 7" xfId="19362" xr:uid="{00000000-0005-0000-0000-0000A44B0000}"/>
    <cellStyle name="Style 48 2 8" xfId="19363" xr:uid="{00000000-0005-0000-0000-0000A54B0000}"/>
    <cellStyle name="Style 48 2 9" xfId="19364" xr:uid="{00000000-0005-0000-0000-0000A64B0000}"/>
    <cellStyle name="Style 48 3" xfId="19365" xr:uid="{00000000-0005-0000-0000-0000A74B0000}"/>
    <cellStyle name="Style 48 3 2" xfId="19366" xr:uid="{00000000-0005-0000-0000-0000A84B0000}"/>
    <cellStyle name="Style 48 3 3" xfId="19367" xr:uid="{00000000-0005-0000-0000-0000A94B0000}"/>
    <cellStyle name="Style 48 3 4" xfId="19368" xr:uid="{00000000-0005-0000-0000-0000AA4B0000}"/>
    <cellStyle name="Style 48 3 5" xfId="19369" xr:uid="{00000000-0005-0000-0000-0000AB4B0000}"/>
    <cellStyle name="Style 48 3 6" xfId="19370" xr:uid="{00000000-0005-0000-0000-0000AC4B0000}"/>
    <cellStyle name="Style 48 3 7" xfId="19371" xr:uid="{00000000-0005-0000-0000-0000AD4B0000}"/>
    <cellStyle name="Style 48 3 8" xfId="19372" xr:uid="{00000000-0005-0000-0000-0000AE4B0000}"/>
    <cellStyle name="Style 48 3 9" xfId="19373" xr:uid="{00000000-0005-0000-0000-0000AF4B0000}"/>
    <cellStyle name="Style 48 4" xfId="19374" xr:uid="{00000000-0005-0000-0000-0000B04B0000}"/>
    <cellStyle name="Style 48 4 2" xfId="19375" xr:uid="{00000000-0005-0000-0000-0000B14B0000}"/>
    <cellStyle name="Style 48 4 3" xfId="19376" xr:uid="{00000000-0005-0000-0000-0000B24B0000}"/>
    <cellStyle name="Style 48 4 4" xfId="19377" xr:uid="{00000000-0005-0000-0000-0000B34B0000}"/>
    <cellStyle name="Style 48 4 5" xfId="19378" xr:uid="{00000000-0005-0000-0000-0000B44B0000}"/>
    <cellStyle name="Style 48 4 6" xfId="19379" xr:uid="{00000000-0005-0000-0000-0000B54B0000}"/>
    <cellStyle name="Style 48 4 7" xfId="19380" xr:uid="{00000000-0005-0000-0000-0000B64B0000}"/>
    <cellStyle name="Style 48 4 8" xfId="19381" xr:uid="{00000000-0005-0000-0000-0000B74B0000}"/>
    <cellStyle name="Style 48 4 9" xfId="19382" xr:uid="{00000000-0005-0000-0000-0000B84B0000}"/>
    <cellStyle name="Style 48 5" xfId="19383" xr:uid="{00000000-0005-0000-0000-0000B94B0000}"/>
    <cellStyle name="Style 48 5 2" xfId="19384" xr:uid="{00000000-0005-0000-0000-0000BA4B0000}"/>
    <cellStyle name="Style 48 5 3" xfId="19385" xr:uid="{00000000-0005-0000-0000-0000BB4B0000}"/>
    <cellStyle name="Style 48 5 4" xfId="19386" xr:uid="{00000000-0005-0000-0000-0000BC4B0000}"/>
    <cellStyle name="Style 48 5 5" xfId="19387" xr:uid="{00000000-0005-0000-0000-0000BD4B0000}"/>
    <cellStyle name="Style 48 5 6" xfId="19388" xr:uid="{00000000-0005-0000-0000-0000BE4B0000}"/>
    <cellStyle name="Style 48 5 7" xfId="19389" xr:uid="{00000000-0005-0000-0000-0000BF4B0000}"/>
    <cellStyle name="Style 48 5 8" xfId="19390" xr:uid="{00000000-0005-0000-0000-0000C04B0000}"/>
    <cellStyle name="Style 48 5 9" xfId="19391" xr:uid="{00000000-0005-0000-0000-0000C14B0000}"/>
    <cellStyle name="Style 48 6" xfId="19392" xr:uid="{00000000-0005-0000-0000-0000C24B0000}"/>
    <cellStyle name="Style 48 6 2" xfId="19393" xr:uid="{00000000-0005-0000-0000-0000C34B0000}"/>
    <cellStyle name="Style 48 6 3" xfId="19394" xr:uid="{00000000-0005-0000-0000-0000C44B0000}"/>
    <cellStyle name="Style 48 6 4" xfId="19395" xr:uid="{00000000-0005-0000-0000-0000C54B0000}"/>
    <cellStyle name="Style 48 6 5" xfId="19396" xr:uid="{00000000-0005-0000-0000-0000C64B0000}"/>
    <cellStyle name="Style 48 6 6" xfId="19397" xr:uid="{00000000-0005-0000-0000-0000C74B0000}"/>
    <cellStyle name="Style 48 6 7" xfId="19398" xr:uid="{00000000-0005-0000-0000-0000C84B0000}"/>
    <cellStyle name="Style 48 6 8" xfId="19399" xr:uid="{00000000-0005-0000-0000-0000C94B0000}"/>
    <cellStyle name="Style 48 6 9" xfId="19400" xr:uid="{00000000-0005-0000-0000-0000CA4B0000}"/>
    <cellStyle name="Style 48 7" xfId="19401" xr:uid="{00000000-0005-0000-0000-0000CB4B0000}"/>
    <cellStyle name="Style 48 7 2" xfId="19402" xr:uid="{00000000-0005-0000-0000-0000CC4B0000}"/>
    <cellStyle name="Style 48 7 3" xfId="19403" xr:uid="{00000000-0005-0000-0000-0000CD4B0000}"/>
    <cellStyle name="Style 48 7 4" xfId="19404" xr:uid="{00000000-0005-0000-0000-0000CE4B0000}"/>
    <cellStyle name="Style 48 7 5" xfId="19405" xr:uid="{00000000-0005-0000-0000-0000CF4B0000}"/>
    <cellStyle name="Style 48 7 6" xfId="19406" xr:uid="{00000000-0005-0000-0000-0000D04B0000}"/>
    <cellStyle name="Style 48 7 7" xfId="19407" xr:uid="{00000000-0005-0000-0000-0000D14B0000}"/>
    <cellStyle name="Style 48 7 8" xfId="19408" xr:uid="{00000000-0005-0000-0000-0000D24B0000}"/>
    <cellStyle name="Style 48 7 9" xfId="19409" xr:uid="{00000000-0005-0000-0000-0000D34B0000}"/>
    <cellStyle name="Style 48 8" xfId="19410" xr:uid="{00000000-0005-0000-0000-0000D44B0000}"/>
    <cellStyle name="Style 48 8 2" xfId="19411" xr:uid="{00000000-0005-0000-0000-0000D54B0000}"/>
    <cellStyle name="Style 48 8 3" xfId="19412" xr:uid="{00000000-0005-0000-0000-0000D64B0000}"/>
    <cellStyle name="Style 48 8 4" xfId="19413" xr:uid="{00000000-0005-0000-0000-0000D74B0000}"/>
    <cellStyle name="Style 48 8 5" xfId="19414" xr:uid="{00000000-0005-0000-0000-0000D84B0000}"/>
    <cellStyle name="Style 48 8 6" xfId="19415" xr:uid="{00000000-0005-0000-0000-0000D94B0000}"/>
    <cellStyle name="Style 48 8 7" xfId="19416" xr:uid="{00000000-0005-0000-0000-0000DA4B0000}"/>
    <cellStyle name="Style 48 8 8" xfId="19417" xr:uid="{00000000-0005-0000-0000-0000DB4B0000}"/>
    <cellStyle name="Style 48 8 9" xfId="19418" xr:uid="{00000000-0005-0000-0000-0000DC4B0000}"/>
    <cellStyle name="Style 48 9" xfId="19419" xr:uid="{00000000-0005-0000-0000-0000DD4B0000}"/>
    <cellStyle name="Style 48 9 2" xfId="19420" xr:uid="{00000000-0005-0000-0000-0000DE4B0000}"/>
    <cellStyle name="Style 48 9 3" xfId="19421" xr:uid="{00000000-0005-0000-0000-0000DF4B0000}"/>
    <cellStyle name="Style 48 9 4" xfId="19422" xr:uid="{00000000-0005-0000-0000-0000E04B0000}"/>
    <cellStyle name="Style 48 9 5" xfId="19423" xr:uid="{00000000-0005-0000-0000-0000E14B0000}"/>
    <cellStyle name="Style 48 9 6" xfId="19424" xr:uid="{00000000-0005-0000-0000-0000E24B0000}"/>
    <cellStyle name="Style 48 9 7" xfId="19425" xr:uid="{00000000-0005-0000-0000-0000E34B0000}"/>
    <cellStyle name="Style 48 9 8" xfId="19426" xr:uid="{00000000-0005-0000-0000-0000E44B0000}"/>
    <cellStyle name="Style 48 9 9" xfId="19427" xr:uid="{00000000-0005-0000-0000-0000E54B0000}"/>
    <cellStyle name="Style 49" xfId="19428" xr:uid="{00000000-0005-0000-0000-0000E64B0000}"/>
    <cellStyle name="Style 49 2" xfId="19429" xr:uid="{00000000-0005-0000-0000-0000E74B0000}"/>
    <cellStyle name="Style 49 2 10" xfId="19430" xr:uid="{00000000-0005-0000-0000-0000E84B0000}"/>
    <cellStyle name="Style 49 2 11" xfId="19431" xr:uid="{00000000-0005-0000-0000-0000E94B0000}"/>
    <cellStyle name="Style 49 2 12" xfId="19432" xr:uid="{00000000-0005-0000-0000-0000EA4B0000}"/>
    <cellStyle name="Style 49 2 13" xfId="19433" xr:uid="{00000000-0005-0000-0000-0000EB4B0000}"/>
    <cellStyle name="Style 49 2 14" xfId="19434" xr:uid="{00000000-0005-0000-0000-0000EC4B0000}"/>
    <cellStyle name="Style 49 2 15" xfId="19435" xr:uid="{00000000-0005-0000-0000-0000ED4B0000}"/>
    <cellStyle name="Style 49 2 16" xfId="19436" xr:uid="{00000000-0005-0000-0000-0000EE4B0000}"/>
    <cellStyle name="Style 49 2 17" xfId="19437" xr:uid="{00000000-0005-0000-0000-0000EF4B0000}"/>
    <cellStyle name="Style 49 2 18" xfId="19438" xr:uid="{00000000-0005-0000-0000-0000F04B0000}"/>
    <cellStyle name="Style 49 2 19" xfId="19439" xr:uid="{00000000-0005-0000-0000-0000F14B0000}"/>
    <cellStyle name="Style 49 2 2" xfId="19440" xr:uid="{00000000-0005-0000-0000-0000F24B0000}"/>
    <cellStyle name="Style 49 2 20" xfId="19441" xr:uid="{00000000-0005-0000-0000-0000F34B0000}"/>
    <cellStyle name="Style 49 2 21" xfId="19442" xr:uid="{00000000-0005-0000-0000-0000F44B0000}"/>
    <cellStyle name="Style 49 2 22" xfId="19443" xr:uid="{00000000-0005-0000-0000-0000F54B0000}"/>
    <cellStyle name="Style 49 2 23" xfId="19444" xr:uid="{00000000-0005-0000-0000-0000F64B0000}"/>
    <cellStyle name="Style 49 2 3" xfId="19445" xr:uid="{00000000-0005-0000-0000-0000F74B0000}"/>
    <cellStyle name="Style 49 2 4" xfId="19446" xr:uid="{00000000-0005-0000-0000-0000F84B0000}"/>
    <cellStyle name="Style 49 2 5" xfId="19447" xr:uid="{00000000-0005-0000-0000-0000F94B0000}"/>
    <cellStyle name="Style 49 2 6" xfId="19448" xr:uid="{00000000-0005-0000-0000-0000FA4B0000}"/>
    <cellStyle name="Style 49 2 7" xfId="19449" xr:uid="{00000000-0005-0000-0000-0000FB4B0000}"/>
    <cellStyle name="Style 49 2 8" xfId="19450" xr:uid="{00000000-0005-0000-0000-0000FC4B0000}"/>
    <cellStyle name="Style 49 2 9" xfId="19451" xr:uid="{00000000-0005-0000-0000-0000FD4B0000}"/>
    <cellStyle name="Style 49 3" xfId="19452" xr:uid="{00000000-0005-0000-0000-0000FE4B0000}"/>
    <cellStyle name="Style 49 3 2" xfId="19453" xr:uid="{00000000-0005-0000-0000-0000FF4B0000}"/>
    <cellStyle name="Style 49 3 3" xfId="19454" xr:uid="{00000000-0005-0000-0000-0000004C0000}"/>
    <cellStyle name="Style 49 3 4" xfId="19455" xr:uid="{00000000-0005-0000-0000-0000014C0000}"/>
    <cellStyle name="Style 49 3 5" xfId="19456" xr:uid="{00000000-0005-0000-0000-0000024C0000}"/>
    <cellStyle name="Style 49 3 6" xfId="19457" xr:uid="{00000000-0005-0000-0000-0000034C0000}"/>
    <cellStyle name="Style 49 3 7" xfId="19458" xr:uid="{00000000-0005-0000-0000-0000044C0000}"/>
    <cellStyle name="Style 49 3 8" xfId="19459" xr:uid="{00000000-0005-0000-0000-0000054C0000}"/>
    <cellStyle name="Style 49 3 9" xfId="19460" xr:uid="{00000000-0005-0000-0000-0000064C0000}"/>
    <cellStyle name="Style 49 4" xfId="19461" xr:uid="{00000000-0005-0000-0000-0000074C0000}"/>
    <cellStyle name="Style 49 4 2" xfId="19462" xr:uid="{00000000-0005-0000-0000-0000084C0000}"/>
    <cellStyle name="Style 49 4 3" xfId="19463" xr:uid="{00000000-0005-0000-0000-0000094C0000}"/>
    <cellStyle name="Style 49 4 4" xfId="19464" xr:uid="{00000000-0005-0000-0000-00000A4C0000}"/>
    <cellStyle name="Style 49 4 5" xfId="19465" xr:uid="{00000000-0005-0000-0000-00000B4C0000}"/>
    <cellStyle name="Style 49 4 6" xfId="19466" xr:uid="{00000000-0005-0000-0000-00000C4C0000}"/>
    <cellStyle name="Style 49 4 7" xfId="19467" xr:uid="{00000000-0005-0000-0000-00000D4C0000}"/>
    <cellStyle name="Style 49 4 8" xfId="19468" xr:uid="{00000000-0005-0000-0000-00000E4C0000}"/>
    <cellStyle name="Style 49 4 9" xfId="19469" xr:uid="{00000000-0005-0000-0000-00000F4C0000}"/>
    <cellStyle name="Style 49 5" xfId="19470" xr:uid="{00000000-0005-0000-0000-0000104C0000}"/>
    <cellStyle name="Style 49 5 2" xfId="19471" xr:uid="{00000000-0005-0000-0000-0000114C0000}"/>
    <cellStyle name="Style 49 5 3" xfId="19472" xr:uid="{00000000-0005-0000-0000-0000124C0000}"/>
    <cellStyle name="Style 49 5 4" xfId="19473" xr:uid="{00000000-0005-0000-0000-0000134C0000}"/>
    <cellStyle name="Style 49 5 5" xfId="19474" xr:uid="{00000000-0005-0000-0000-0000144C0000}"/>
    <cellStyle name="Style 49 5 6" xfId="19475" xr:uid="{00000000-0005-0000-0000-0000154C0000}"/>
    <cellStyle name="Style 49 5 7" xfId="19476" xr:uid="{00000000-0005-0000-0000-0000164C0000}"/>
    <cellStyle name="Style 49 5 8" xfId="19477" xr:uid="{00000000-0005-0000-0000-0000174C0000}"/>
    <cellStyle name="Style 49 5 9" xfId="19478" xr:uid="{00000000-0005-0000-0000-0000184C0000}"/>
    <cellStyle name="Style 49 6" xfId="19479" xr:uid="{00000000-0005-0000-0000-0000194C0000}"/>
    <cellStyle name="Style 49 6 2" xfId="19480" xr:uid="{00000000-0005-0000-0000-00001A4C0000}"/>
    <cellStyle name="Style 49 6 3" xfId="19481" xr:uid="{00000000-0005-0000-0000-00001B4C0000}"/>
    <cellStyle name="Style 49 6 4" xfId="19482" xr:uid="{00000000-0005-0000-0000-00001C4C0000}"/>
    <cellStyle name="Style 49 6 5" xfId="19483" xr:uid="{00000000-0005-0000-0000-00001D4C0000}"/>
    <cellStyle name="Style 49 6 6" xfId="19484" xr:uid="{00000000-0005-0000-0000-00001E4C0000}"/>
    <cellStyle name="Style 49 6 7" xfId="19485" xr:uid="{00000000-0005-0000-0000-00001F4C0000}"/>
    <cellStyle name="Style 49 6 8" xfId="19486" xr:uid="{00000000-0005-0000-0000-0000204C0000}"/>
    <cellStyle name="Style 49 6 9" xfId="19487" xr:uid="{00000000-0005-0000-0000-0000214C0000}"/>
    <cellStyle name="Style 49 7" xfId="19488" xr:uid="{00000000-0005-0000-0000-0000224C0000}"/>
    <cellStyle name="Style 49 7 2" xfId="19489" xr:uid="{00000000-0005-0000-0000-0000234C0000}"/>
    <cellStyle name="Style 49 7 3" xfId="19490" xr:uid="{00000000-0005-0000-0000-0000244C0000}"/>
    <cellStyle name="Style 49 7 4" xfId="19491" xr:uid="{00000000-0005-0000-0000-0000254C0000}"/>
    <cellStyle name="Style 49 7 5" xfId="19492" xr:uid="{00000000-0005-0000-0000-0000264C0000}"/>
    <cellStyle name="Style 49 7 6" xfId="19493" xr:uid="{00000000-0005-0000-0000-0000274C0000}"/>
    <cellStyle name="Style 49 7 7" xfId="19494" xr:uid="{00000000-0005-0000-0000-0000284C0000}"/>
    <cellStyle name="Style 49 7 8" xfId="19495" xr:uid="{00000000-0005-0000-0000-0000294C0000}"/>
    <cellStyle name="Style 49 7 9" xfId="19496" xr:uid="{00000000-0005-0000-0000-00002A4C0000}"/>
    <cellStyle name="Style 49 8" xfId="19497" xr:uid="{00000000-0005-0000-0000-00002B4C0000}"/>
    <cellStyle name="Style 49 8 2" xfId="19498" xr:uid="{00000000-0005-0000-0000-00002C4C0000}"/>
    <cellStyle name="Style 49 8 3" xfId="19499" xr:uid="{00000000-0005-0000-0000-00002D4C0000}"/>
    <cellStyle name="Style 49 8 4" xfId="19500" xr:uid="{00000000-0005-0000-0000-00002E4C0000}"/>
    <cellStyle name="Style 49 8 5" xfId="19501" xr:uid="{00000000-0005-0000-0000-00002F4C0000}"/>
    <cellStyle name="Style 49 8 6" xfId="19502" xr:uid="{00000000-0005-0000-0000-0000304C0000}"/>
    <cellStyle name="Style 49 8 7" xfId="19503" xr:uid="{00000000-0005-0000-0000-0000314C0000}"/>
    <cellStyle name="Style 49 8 8" xfId="19504" xr:uid="{00000000-0005-0000-0000-0000324C0000}"/>
    <cellStyle name="Style 49 8 9" xfId="19505" xr:uid="{00000000-0005-0000-0000-0000334C0000}"/>
    <cellStyle name="Style 49 9" xfId="19506" xr:uid="{00000000-0005-0000-0000-0000344C0000}"/>
    <cellStyle name="Style 49 9 2" xfId="19507" xr:uid="{00000000-0005-0000-0000-0000354C0000}"/>
    <cellStyle name="Style 49 9 3" xfId="19508" xr:uid="{00000000-0005-0000-0000-0000364C0000}"/>
    <cellStyle name="Style 49 9 4" xfId="19509" xr:uid="{00000000-0005-0000-0000-0000374C0000}"/>
    <cellStyle name="Style 49 9 5" xfId="19510" xr:uid="{00000000-0005-0000-0000-0000384C0000}"/>
    <cellStyle name="Style 49 9 6" xfId="19511" xr:uid="{00000000-0005-0000-0000-0000394C0000}"/>
    <cellStyle name="Style 49 9 7" xfId="19512" xr:uid="{00000000-0005-0000-0000-00003A4C0000}"/>
    <cellStyle name="Style 49 9 8" xfId="19513" xr:uid="{00000000-0005-0000-0000-00003B4C0000}"/>
    <cellStyle name="Style 49 9 9" xfId="19514" xr:uid="{00000000-0005-0000-0000-00003C4C0000}"/>
    <cellStyle name="Style 50" xfId="19515" xr:uid="{00000000-0005-0000-0000-00003D4C0000}"/>
    <cellStyle name="Style 50 2" xfId="19516" xr:uid="{00000000-0005-0000-0000-00003E4C0000}"/>
    <cellStyle name="Style 50 2 10" xfId="19517" xr:uid="{00000000-0005-0000-0000-00003F4C0000}"/>
    <cellStyle name="Style 50 2 11" xfId="19518" xr:uid="{00000000-0005-0000-0000-0000404C0000}"/>
    <cellStyle name="Style 50 2 12" xfId="19519" xr:uid="{00000000-0005-0000-0000-0000414C0000}"/>
    <cellStyle name="Style 50 2 13" xfId="19520" xr:uid="{00000000-0005-0000-0000-0000424C0000}"/>
    <cellStyle name="Style 50 2 14" xfId="19521" xr:uid="{00000000-0005-0000-0000-0000434C0000}"/>
    <cellStyle name="Style 50 2 15" xfId="19522" xr:uid="{00000000-0005-0000-0000-0000444C0000}"/>
    <cellStyle name="Style 50 2 16" xfId="19523" xr:uid="{00000000-0005-0000-0000-0000454C0000}"/>
    <cellStyle name="Style 50 2 17" xfId="19524" xr:uid="{00000000-0005-0000-0000-0000464C0000}"/>
    <cellStyle name="Style 50 2 18" xfId="19525" xr:uid="{00000000-0005-0000-0000-0000474C0000}"/>
    <cellStyle name="Style 50 2 19" xfId="19526" xr:uid="{00000000-0005-0000-0000-0000484C0000}"/>
    <cellStyle name="Style 50 2 2" xfId="19527" xr:uid="{00000000-0005-0000-0000-0000494C0000}"/>
    <cellStyle name="Style 50 2 20" xfId="19528" xr:uid="{00000000-0005-0000-0000-00004A4C0000}"/>
    <cellStyle name="Style 50 2 21" xfId="19529" xr:uid="{00000000-0005-0000-0000-00004B4C0000}"/>
    <cellStyle name="Style 50 2 22" xfId="19530" xr:uid="{00000000-0005-0000-0000-00004C4C0000}"/>
    <cellStyle name="Style 50 2 23" xfId="19531" xr:uid="{00000000-0005-0000-0000-00004D4C0000}"/>
    <cellStyle name="Style 50 2 3" xfId="19532" xr:uid="{00000000-0005-0000-0000-00004E4C0000}"/>
    <cellStyle name="Style 50 2 4" xfId="19533" xr:uid="{00000000-0005-0000-0000-00004F4C0000}"/>
    <cellStyle name="Style 50 2 5" xfId="19534" xr:uid="{00000000-0005-0000-0000-0000504C0000}"/>
    <cellStyle name="Style 50 2 6" xfId="19535" xr:uid="{00000000-0005-0000-0000-0000514C0000}"/>
    <cellStyle name="Style 50 2 7" xfId="19536" xr:uid="{00000000-0005-0000-0000-0000524C0000}"/>
    <cellStyle name="Style 50 2 8" xfId="19537" xr:uid="{00000000-0005-0000-0000-0000534C0000}"/>
    <cellStyle name="Style 50 2 9" xfId="19538" xr:uid="{00000000-0005-0000-0000-0000544C0000}"/>
    <cellStyle name="Style 50 3" xfId="19539" xr:uid="{00000000-0005-0000-0000-0000554C0000}"/>
    <cellStyle name="Style 50 3 2" xfId="19540" xr:uid="{00000000-0005-0000-0000-0000564C0000}"/>
    <cellStyle name="Style 50 3 3" xfId="19541" xr:uid="{00000000-0005-0000-0000-0000574C0000}"/>
    <cellStyle name="Style 50 3 4" xfId="19542" xr:uid="{00000000-0005-0000-0000-0000584C0000}"/>
    <cellStyle name="Style 50 3 5" xfId="19543" xr:uid="{00000000-0005-0000-0000-0000594C0000}"/>
    <cellStyle name="Style 50 3 6" xfId="19544" xr:uid="{00000000-0005-0000-0000-00005A4C0000}"/>
    <cellStyle name="Style 50 3 7" xfId="19545" xr:uid="{00000000-0005-0000-0000-00005B4C0000}"/>
    <cellStyle name="Style 50 3 8" xfId="19546" xr:uid="{00000000-0005-0000-0000-00005C4C0000}"/>
    <cellStyle name="Style 50 3 9" xfId="19547" xr:uid="{00000000-0005-0000-0000-00005D4C0000}"/>
    <cellStyle name="Style 50 4" xfId="19548" xr:uid="{00000000-0005-0000-0000-00005E4C0000}"/>
    <cellStyle name="Style 50 4 2" xfId="19549" xr:uid="{00000000-0005-0000-0000-00005F4C0000}"/>
    <cellStyle name="Style 50 4 3" xfId="19550" xr:uid="{00000000-0005-0000-0000-0000604C0000}"/>
    <cellStyle name="Style 50 4 4" xfId="19551" xr:uid="{00000000-0005-0000-0000-0000614C0000}"/>
    <cellStyle name="Style 50 4 5" xfId="19552" xr:uid="{00000000-0005-0000-0000-0000624C0000}"/>
    <cellStyle name="Style 50 4 6" xfId="19553" xr:uid="{00000000-0005-0000-0000-0000634C0000}"/>
    <cellStyle name="Style 50 4 7" xfId="19554" xr:uid="{00000000-0005-0000-0000-0000644C0000}"/>
    <cellStyle name="Style 50 4 8" xfId="19555" xr:uid="{00000000-0005-0000-0000-0000654C0000}"/>
    <cellStyle name="Style 50 4 9" xfId="19556" xr:uid="{00000000-0005-0000-0000-0000664C0000}"/>
    <cellStyle name="Style 50 5" xfId="19557" xr:uid="{00000000-0005-0000-0000-0000674C0000}"/>
    <cellStyle name="Style 50 5 2" xfId="19558" xr:uid="{00000000-0005-0000-0000-0000684C0000}"/>
    <cellStyle name="Style 50 5 3" xfId="19559" xr:uid="{00000000-0005-0000-0000-0000694C0000}"/>
    <cellStyle name="Style 50 5 4" xfId="19560" xr:uid="{00000000-0005-0000-0000-00006A4C0000}"/>
    <cellStyle name="Style 50 5 5" xfId="19561" xr:uid="{00000000-0005-0000-0000-00006B4C0000}"/>
    <cellStyle name="Style 50 5 6" xfId="19562" xr:uid="{00000000-0005-0000-0000-00006C4C0000}"/>
    <cellStyle name="Style 50 5 7" xfId="19563" xr:uid="{00000000-0005-0000-0000-00006D4C0000}"/>
    <cellStyle name="Style 50 5 8" xfId="19564" xr:uid="{00000000-0005-0000-0000-00006E4C0000}"/>
    <cellStyle name="Style 50 5 9" xfId="19565" xr:uid="{00000000-0005-0000-0000-00006F4C0000}"/>
    <cellStyle name="Style 50 6" xfId="19566" xr:uid="{00000000-0005-0000-0000-0000704C0000}"/>
    <cellStyle name="Style 50 6 2" xfId="19567" xr:uid="{00000000-0005-0000-0000-0000714C0000}"/>
    <cellStyle name="Style 50 6 3" xfId="19568" xr:uid="{00000000-0005-0000-0000-0000724C0000}"/>
    <cellStyle name="Style 50 6 4" xfId="19569" xr:uid="{00000000-0005-0000-0000-0000734C0000}"/>
    <cellStyle name="Style 50 6 5" xfId="19570" xr:uid="{00000000-0005-0000-0000-0000744C0000}"/>
    <cellStyle name="Style 50 6 6" xfId="19571" xr:uid="{00000000-0005-0000-0000-0000754C0000}"/>
    <cellStyle name="Style 50 6 7" xfId="19572" xr:uid="{00000000-0005-0000-0000-0000764C0000}"/>
    <cellStyle name="Style 50 6 8" xfId="19573" xr:uid="{00000000-0005-0000-0000-0000774C0000}"/>
    <cellStyle name="Style 50 6 9" xfId="19574" xr:uid="{00000000-0005-0000-0000-0000784C0000}"/>
    <cellStyle name="Style 50 7" xfId="19575" xr:uid="{00000000-0005-0000-0000-0000794C0000}"/>
    <cellStyle name="Style 50 7 2" xfId="19576" xr:uid="{00000000-0005-0000-0000-00007A4C0000}"/>
    <cellStyle name="Style 50 7 3" xfId="19577" xr:uid="{00000000-0005-0000-0000-00007B4C0000}"/>
    <cellStyle name="Style 50 7 4" xfId="19578" xr:uid="{00000000-0005-0000-0000-00007C4C0000}"/>
    <cellStyle name="Style 50 7 5" xfId="19579" xr:uid="{00000000-0005-0000-0000-00007D4C0000}"/>
    <cellStyle name="Style 50 7 6" xfId="19580" xr:uid="{00000000-0005-0000-0000-00007E4C0000}"/>
    <cellStyle name="Style 50 7 7" xfId="19581" xr:uid="{00000000-0005-0000-0000-00007F4C0000}"/>
    <cellStyle name="Style 50 7 8" xfId="19582" xr:uid="{00000000-0005-0000-0000-0000804C0000}"/>
    <cellStyle name="Style 50 7 9" xfId="19583" xr:uid="{00000000-0005-0000-0000-0000814C0000}"/>
    <cellStyle name="Style 50 8" xfId="19584" xr:uid="{00000000-0005-0000-0000-0000824C0000}"/>
    <cellStyle name="Style 50 8 2" xfId="19585" xr:uid="{00000000-0005-0000-0000-0000834C0000}"/>
    <cellStyle name="Style 50 8 3" xfId="19586" xr:uid="{00000000-0005-0000-0000-0000844C0000}"/>
    <cellStyle name="Style 50 8 4" xfId="19587" xr:uid="{00000000-0005-0000-0000-0000854C0000}"/>
    <cellStyle name="Style 50 8 5" xfId="19588" xr:uid="{00000000-0005-0000-0000-0000864C0000}"/>
    <cellStyle name="Style 50 8 6" xfId="19589" xr:uid="{00000000-0005-0000-0000-0000874C0000}"/>
    <cellStyle name="Style 50 8 7" xfId="19590" xr:uid="{00000000-0005-0000-0000-0000884C0000}"/>
    <cellStyle name="Style 50 8 8" xfId="19591" xr:uid="{00000000-0005-0000-0000-0000894C0000}"/>
    <cellStyle name="Style 50 8 9" xfId="19592" xr:uid="{00000000-0005-0000-0000-00008A4C0000}"/>
    <cellStyle name="Style 50 9" xfId="19593" xr:uid="{00000000-0005-0000-0000-00008B4C0000}"/>
    <cellStyle name="Style 50 9 2" xfId="19594" xr:uid="{00000000-0005-0000-0000-00008C4C0000}"/>
    <cellStyle name="Style 50 9 3" xfId="19595" xr:uid="{00000000-0005-0000-0000-00008D4C0000}"/>
    <cellStyle name="Style 50 9 4" xfId="19596" xr:uid="{00000000-0005-0000-0000-00008E4C0000}"/>
    <cellStyle name="Style 50 9 5" xfId="19597" xr:uid="{00000000-0005-0000-0000-00008F4C0000}"/>
    <cellStyle name="Style 50 9 6" xfId="19598" xr:uid="{00000000-0005-0000-0000-0000904C0000}"/>
    <cellStyle name="Style 50 9 7" xfId="19599" xr:uid="{00000000-0005-0000-0000-0000914C0000}"/>
    <cellStyle name="Style 50 9 8" xfId="19600" xr:uid="{00000000-0005-0000-0000-0000924C0000}"/>
    <cellStyle name="Style 50 9 9" xfId="19601" xr:uid="{00000000-0005-0000-0000-0000934C0000}"/>
    <cellStyle name="Style 51" xfId="19602" xr:uid="{00000000-0005-0000-0000-0000944C0000}"/>
    <cellStyle name="Style 51 2" xfId="19603" xr:uid="{00000000-0005-0000-0000-0000954C0000}"/>
    <cellStyle name="Style 51 2 10" xfId="19604" xr:uid="{00000000-0005-0000-0000-0000964C0000}"/>
    <cellStyle name="Style 51 2 11" xfId="19605" xr:uid="{00000000-0005-0000-0000-0000974C0000}"/>
    <cellStyle name="Style 51 2 12" xfId="19606" xr:uid="{00000000-0005-0000-0000-0000984C0000}"/>
    <cellStyle name="Style 51 2 13" xfId="19607" xr:uid="{00000000-0005-0000-0000-0000994C0000}"/>
    <cellStyle name="Style 51 2 14" xfId="19608" xr:uid="{00000000-0005-0000-0000-00009A4C0000}"/>
    <cellStyle name="Style 51 2 15" xfId="19609" xr:uid="{00000000-0005-0000-0000-00009B4C0000}"/>
    <cellStyle name="Style 51 2 16" xfId="19610" xr:uid="{00000000-0005-0000-0000-00009C4C0000}"/>
    <cellStyle name="Style 51 2 17" xfId="19611" xr:uid="{00000000-0005-0000-0000-00009D4C0000}"/>
    <cellStyle name="Style 51 2 18" xfId="19612" xr:uid="{00000000-0005-0000-0000-00009E4C0000}"/>
    <cellStyle name="Style 51 2 19" xfId="19613" xr:uid="{00000000-0005-0000-0000-00009F4C0000}"/>
    <cellStyle name="Style 51 2 2" xfId="19614" xr:uid="{00000000-0005-0000-0000-0000A04C0000}"/>
    <cellStyle name="Style 51 2 20" xfId="19615" xr:uid="{00000000-0005-0000-0000-0000A14C0000}"/>
    <cellStyle name="Style 51 2 21" xfId="19616" xr:uid="{00000000-0005-0000-0000-0000A24C0000}"/>
    <cellStyle name="Style 51 2 22" xfId="19617" xr:uid="{00000000-0005-0000-0000-0000A34C0000}"/>
    <cellStyle name="Style 51 2 23" xfId="19618" xr:uid="{00000000-0005-0000-0000-0000A44C0000}"/>
    <cellStyle name="Style 51 2 3" xfId="19619" xr:uid="{00000000-0005-0000-0000-0000A54C0000}"/>
    <cellStyle name="Style 51 2 4" xfId="19620" xr:uid="{00000000-0005-0000-0000-0000A64C0000}"/>
    <cellStyle name="Style 51 2 5" xfId="19621" xr:uid="{00000000-0005-0000-0000-0000A74C0000}"/>
    <cellStyle name="Style 51 2 6" xfId="19622" xr:uid="{00000000-0005-0000-0000-0000A84C0000}"/>
    <cellStyle name="Style 51 2 7" xfId="19623" xr:uid="{00000000-0005-0000-0000-0000A94C0000}"/>
    <cellStyle name="Style 51 2 8" xfId="19624" xr:uid="{00000000-0005-0000-0000-0000AA4C0000}"/>
    <cellStyle name="Style 51 2 9" xfId="19625" xr:uid="{00000000-0005-0000-0000-0000AB4C0000}"/>
    <cellStyle name="Style 51 3" xfId="19626" xr:uid="{00000000-0005-0000-0000-0000AC4C0000}"/>
    <cellStyle name="Style 51 3 2" xfId="19627" xr:uid="{00000000-0005-0000-0000-0000AD4C0000}"/>
    <cellStyle name="Style 51 3 3" xfId="19628" xr:uid="{00000000-0005-0000-0000-0000AE4C0000}"/>
    <cellStyle name="Style 51 3 4" xfId="19629" xr:uid="{00000000-0005-0000-0000-0000AF4C0000}"/>
    <cellStyle name="Style 51 3 5" xfId="19630" xr:uid="{00000000-0005-0000-0000-0000B04C0000}"/>
    <cellStyle name="Style 51 3 6" xfId="19631" xr:uid="{00000000-0005-0000-0000-0000B14C0000}"/>
    <cellStyle name="Style 51 3 7" xfId="19632" xr:uid="{00000000-0005-0000-0000-0000B24C0000}"/>
    <cellStyle name="Style 51 3 8" xfId="19633" xr:uid="{00000000-0005-0000-0000-0000B34C0000}"/>
    <cellStyle name="Style 51 3 9" xfId="19634" xr:uid="{00000000-0005-0000-0000-0000B44C0000}"/>
    <cellStyle name="Style 51 4" xfId="19635" xr:uid="{00000000-0005-0000-0000-0000B54C0000}"/>
    <cellStyle name="Style 51 4 2" xfId="19636" xr:uid="{00000000-0005-0000-0000-0000B64C0000}"/>
    <cellStyle name="Style 51 4 3" xfId="19637" xr:uid="{00000000-0005-0000-0000-0000B74C0000}"/>
    <cellStyle name="Style 51 4 4" xfId="19638" xr:uid="{00000000-0005-0000-0000-0000B84C0000}"/>
    <cellStyle name="Style 51 4 5" xfId="19639" xr:uid="{00000000-0005-0000-0000-0000B94C0000}"/>
    <cellStyle name="Style 51 4 6" xfId="19640" xr:uid="{00000000-0005-0000-0000-0000BA4C0000}"/>
    <cellStyle name="Style 51 4 7" xfId="19641" xr:uid="{00000000-0005-0000-0000-0000BB4C0000}"/>
    <cellStyle name="Style 51 4 8" xfId="19642" xr:uid="{00000000-0005-0000-0000-0000BC4C0000}"/>
    <cellStyle name="Style 51 4 9" xfId="19643" xr:uid="{00000000-0005-0000-0000-0000BD4C0000}"/>
    <cellStyle name="Style 51 5" xfId="19644" xr:uid="{00000000-0005-0000-0000-0000BE4C0000}"/>
    <cellStyle name="Style 51 5 2" xfId="19645" xr:uid="{00000000-0005-0000-0000-0000BF4C0000}"/>
    <cellStyle name="Style 51 5 3" xfId="19646" xr:uid="{00000000-0005-0000-0000-0000C04C0000}"/>
    <cellStyle name="Style 51 5 4" xfId="19647" xr:uid="{00000000-0005-0000-0000-0000C14C0000}"/>
    <cellStyle name="Style 51 5 5" xfId="19648" xr:uid="{00000000-0005-0000-0000-0000C24C0000}"/>
    <cellStyle name="Style 51 5 6" xfId="19649" xr:uid="{00000000-0005-0000-0000-0000C34C0000}"/>
    <cellStyle name="Style 51 5 7" xfId="19650" xr:uid="{00000000-0005-0000-0000-0000C44C0000}"/>
    <cellStyle name="Style 51 5 8" xfId="19651" xr:uid="{00000000-0005-0000-0000-0000C54C0000}"/>
    <cellStyle name="Style 51 5 9" xfId="19652" xr:uid="{00000000-0005-0000-0000-0000C64C0000}"/>
    <cellStyle name="Style 51 6" xfId="19653" xr:uid="{00000000-0005-0000-0000-0000C74C0000}"/>
    <cellStyle name="Style 51 6 2" xfId="19654" xr:uid="{00000000-0005-0000-0000-0000C84C0000}"/>
    <cellStyle name="Style 51 6 3" xfId="19655" xr:uid="{00000000-0005-0000-0000-0000C94C0000}"/>
    <cellStyle name="Style 51 6 4" xfId="19656" xr:uid="{00000000-0005-0000-0000-0000CA4C0000}"/>
    <cellStyle name="Style 51 6 5" xfId="19657" xr:uid="{00000000-0005-0000-0000-0000CB4C0000}"/>
    <cellStyle name="Style 51 6 6" xfId="19658" xr:uid="{00000000-0005-0000-0000-0000CC4C0000}"/>
    <cellStyle name="Style 51 6 7" xfId="19659" xr:uid="{00000000-0005-0000-0000-0000CD4C0000}"/>
    <cellStyle name="Style 51 6 8" xfId="19660" xr:uid="{00000000-0005-0000-0000-0000CE4C0000}"/>
    <cellStyle name="Style 51 6 9" xfId="19661" xr:uid="{00000000-0005-0000-0000-0000CF4C0000}"/>
    <cellStyle name="Style 51 7" xfId="19662" xr:uid="{00000000-0005-0000-0000-0000D04C0000}"/>
    <cellStyle name="Style 51 7 2" xfId="19663" xr:uid="{00000000-0005-0000-0000-0000D14C0000}"/>
    <cellStyle name="Style 51 7 3" xfId="19664" xr:uid="{00000000-0005-0000-0000-0000D24C0000}"/>
    <cellStyle name="Style 51 7 4" xfId="19665" xr:uid="{00000000-0005-0000-0000-0000D34C0000}"/>
    <cellStyle name="Style 51 7 5" xfId="19666" xr:uid="{00000000-0005-0000-0000-0000D44C0000}"/>
    <cellStyle name="Style 51 7 6" xfId="19667" xr:uid="{00000000-0005-0000-0000-0000D54C0000}"/>
    <cellStyle name="Style 51 7 7" xfId="19668" xr:uid="{00000000-0005-0000-0000-0000D64C0000}"/>
    <cellStyle name="Style 51 7 8" xfId="19669" xr:uid="{00000000-0005-0000-0000-0000D74C0000}"/>
    <cellStyle name="Style 51 7 9" xfId="19670" xr:uid="{00000000-0005-0000-0000-0000D84C0000}"/>
    <cellStyle name="Style 51 8" xfId="19671" xr:uid="{00000000-0005-0000-0000-0000D94C0000}"/>
    <cellStyle name="Style 51 8 2" xfId="19672" xr:uid="{00000000-0005-0000-0000-0000DA4C0000}"/>
    <cellStyle name="Style 51 8 3" xfId="19673" xr:uid="{00000000-0005-0000-0000-0000DB4C0000}"/>
    <cellStyle name="Style 51 8 4" xfId="19674" xr:uid="{00000000-0005-0000-0000-0000DC4C0000}"/>
    <cellStyle name="Style 51 8 5" xfId="19675" xr:uid="{00000000-0005-0000-0000-0000DD4C0000}"/>
    <cellStyle name="Style 51 8 6" xfId="19676" xr:uid="{00000000-0005-0000-0000-0000DE4C0000}"/>
    <cellStyle name="Style 51 8 7" xfId="19677" xr:uid="{00000000-0005-0000-0000-0000DF4C0000}"/>
    <cellStyle name="Style 51 8 8" xfId="19678" xr:uid="{00000000-0005-0000-0000-0000E04C0000}"/>
    <cellStyle name="Style 51 8 9" xfId="19679" xr:uid="{00000000-0005-0000-0000-0000E14C0000}"/>
    <cellStyle name="Style 51 9" xfId="19680" xr:uid="{00000000-0005-0000-0000-0000E24C0000}"/>
    <cellStyle name="Style 51 9 2" xfId="19681" xr:uid="{00000000-0005-0000-0000-0000E34C0000}"/>
    <cellStyle name="Style 51 9 3" xfId="19682" xr:uid="{00000000-0005-0000-0000-0000E44C0000}"/>
    <cellStyle name="Style 51 9 4" xfId="19683" xr:uid="{00000000-0005-0000-0000-0000E54C0000}"/>
    <cellStyle name="Style 51 9 5" xfId="19684" xr:uid="{00000000-0005-0000-0000-0000E64C0000}"/>
    <cellStyle name="Style 51 9 6" xfId="19685" xr:uid="{00000000-0005-0000-0000-0000E74C0000}"/>
    <cellStyle name="Style 51 9 7" xfId="19686" xr:uid="{00000000-0005-0000-0000-0000E84C0000}"/>
    <cellStyle name="Style 51 9 8" xfId="19687" xr:uid="{00000000-0005-0000-0000-0000E94C0000}"/>
    <cellStyle name="Style 51 9 9" xfId="19688" xr:uid="{00000000-0005-0000-0000-0000EA4C0000}"/>
    <cellStyle name="Style 52" xfId="19689" xr:uid="{00000000-0005-0000-0000-0000EB4C0000}"/>
    <cellStyle name="Style 52 2" xfId="19690" xr:uid="{00000000-0005-0000-0000-0000EC4C0000}"/>
    <cellStyle name="Style 52 2 10" xfId="19691" xr:uid="{00000000-0005-0000-0000-0000ED4C0000}"/>
    <cellStyle name="Style 52 2 11" xfId="19692" xr:uid="{00000000-0005-0000-0000-0000EE4C0000}"/>
    <cellStyle name="Style 52 2 12" xfId="19693" xr:uid="{00000000-0005-0000-0000-0000EF4C0000}"/>
    <cellStyle name="Style 52 2 13" xfId="19694" xr:uid="{00000000-0005-0000-0000-0000F04C0000}"/>
    <cellStyle name="Style 52 2 14" xfId="19695" xr:uid="{00000000-0005-0000-0000-0000F14C0000}"/>
    <cellStyle name="Style 52 2 15" xfId="19696" xr:uid="{00000000-0005-0000-0000-0000F24C0000}"/>
    <cellStyle name="Style 52 2 16" xfId="19697" xr:uid="{00000000-0005-0000-0000-0000F34C0000}"/>
    <cellStyle name="Style 52 2 17" xfId="19698" xr:uid="{00000000-0005-0000-0000-0000F44C0000}"/>
    <cellStyle name="Style 52 2 18" xfId="19699" xr:uid="{00000000-0005-0000-0000-0000F54C0000}"/>
    <cellStyle name="Style 52 2 19" xfId="19700" xr:uid="{00000000-0005-0000-0000-0000F64C0000}"/>
    <cellStyle name="Style 52 2 2" xfId="19701" xr:uid="{00000000-0005-0000-0000-0000F74C0000}"/>
    <cellStyle name="Style 52 2 20" xfId="19702" xr:uid="{00000000-0005-0000-0000-0000F84C0000}"/>
    <cellStyle name="Style 52 2 21" xfId="19703" xr:uid="{00000000-0005-0000-0000-0000F94C0000}"/>
    <cellStyle name="Style 52 2 22" xfId="19704" xr:uid="{00000000-0005-0000-0000-0000FA4C0000}"/>
    <cellStyle name="Style 52 2 23" xfId="19705" xr:uid="{00000000-0005-0000-0000-0000FB4C0000}"/>
    <cellStyle name="Style 52 2 3" xfId="19706" xr:uid="{00000000-0005-0000-0000-0000FC4C0000}"/>
    <cellStyle name="Style 52 2 4" xfId="19707" xr:uid="{00000000-0005-0000-0000-0000FD4C0000}"/>
    <cellStyle name="Style 52 2 5" xfId="19708" xr:uid="{00000000-0005-0000-0000-0000FE4C0000}"/>
    <cellStyle name="Style 52 2 6" xfId="19709" xr:uid="{00000000-0005-0000-0000-0000FF4C0000}"/>
    <cellStyle name="Style 52 2 7" xfId="19710" xr:uid="{00000000-0005-0000-0000-0000004D0000}"/>
    <cellStyle name="Style 52 2 8" xfId="19711" xr:uid="{00000000-0005-0000-0000-0000014D0000}"/>
    <cellStyle name="Style 52 2 9" xfId="19712" xr:uid="{00000000-0005-0000-0000-0000024D0000}"/>
    <cellStyle name="Style 52 3" xfId="19713" xr:uid="{00000000-0005-0000-0000-0000034D0000}"/>
    <cellStyle name="Style 52 3 2" xfId="19714" xr:uid="{00000000-0005-0000-0000-0000044D0000}"/>
    <cellStyle name="Style 52 3 3" xfId="19715" xr:uid="{00000000-0005-0000-0000-0000054D0000}"/>
    <cellStyle name="Style 52 3 4" xfId="19716" xr:uid="{00000000-0005-0000-0000-0000064D0000}"/>
    <cellStyle name="Style 52 3 5" xfId="19717" xr:uid="{00000000-0005-0000-0000-0000074D0000}"/>
    <cellStyle name="Style 52 3 6" xfId="19718" xr:uid="{00000000-0005-0000-0000-0000084D0000}"/>
    <cellStyle name="Style 52 3 7" xfId="19719" xr:uid="{00000000-0005-0000-0000-0000094D0000}"/>
    <cellStyle name="Style 52 3 8" xfId="19720" xr:uid="{00000000-0005-0000-0000-00000A4D0000}"/>
    <cellStyle name="Style 52 3 9" xfId="19721" xr:uid="{00000000-0005-0000-0000-00000B4D0000}"/>
    <cellStyle name="Style 52 4" xfId="19722" xr:uid="{00000000-0005-0000-0000-00000C4D0000}"/>
    <cellStyle name="Style 52 4 2" xfId="19723" xr:uid="{00000000-0005-0000-0000-00000D4D0000}"/>
    <cellStyle name="Style 52 4 3" xfId="19724" xr:uid="{00000000-0005-0000-0000-00000E4D0000}"/>
    <cellStyle name="Style 52 4 4" xfId="19725" xr:uid="{00000000-0005-0000-0000-00000F4D0000}"/>
    <cellStyle name="Style 52 4 5" xfId="19726" xr:uid="{00000000-0005-0000-0000-0000104D0000}"/>
    <cellStyle name="Style 52 4 6" xfId="19727" xr:uid="{00000000-0005-0000-0000-0000114D0000}"/>
    <cellStyle name="Style 52 4 7" xfId="19728" xr:uid="{00000000-0005-0000-0000-0000124D0000}"/>
    <cellStyle name="Style 52 4 8" xfId="19729" xr:uid="{00000000-0005-0000-0000-0000134D0000}"/>
    <cellStyle name="Style 52 4 9" xfId="19730" xr:uid="{00000000-0005-0000-0000-0000144D0000}"/>
    <cellStyle name="Style 52 5" xfId="19731" xr:uid="{00000000-0005-0000-0000-0000154D0000}"/>
    <cellStyle name="Style 52 5 2" xfId="19732" xr:uid="{00000000-0005-0000-0000-0000164D0000}"/>
    <cellStyle name="Style 52 5 3" xfId="19733" xr:uid="{00000000-0005-0000-0000-0000174D0000}"/>
    <cellStyle name="Style 52 5 4" xfId="19734" xr:uid="{00000000-0005-0000-0000-0000184D0000}"/>
    <cellStyle name="Style 52 5 5" xfId="19735" xr:uid="{00000000-0005-0000-0000-0000194D0000}"/>
    <cellStyle name="Style 52 5 6" xfId="19736" xr:uid="{00000000-0005-0000-0000-00001A4D0000}"/>
    <cellStyle name="Style 52 5 7" xfId="19737" xr:uid="{00000000-0005-0000-0000-00001B4D0000}"/>
    <cellStyle name="Style 52 5 8" xfId="19738" xr:uid="{00000000-0005-0000-0000-00001C4D0000}"/>
    <cellStyle name="Style 52 5 9" xfId="19739" xr:uid="{00000000-0005-0000-0000-00001D4D0000}"/>
    <cellStyle name="Style 52 6" xfId="19740" xr:uid="{00000000-0005-0000-0000-00001E4D0000}"/>
    <cellStyle name="Style 52 6 2" xfId="19741" xr:uid="{00000000-0005-0000-0000-00001F4D0000}"/>
    <cellStyle name="Style 52 6 3" xfId="19742" xr:uid="{00000000-0005-0000-0000-0000204D0000}"/>
    <cellStyle name="Style 52 6 4" xfId="19743" xr:uid="{00000000-0005-0000-0000-0000214D0000}"/>
    <cellStyle name="Style 52 6 5" xfId="19744" xr:uid="{00000000-0005-0000-0000-0000224D0000}"/>
    <cellStyle name="Style 52 6 6" xfId="19745" xr:uid="{00000000-0005-0000-0000-0000234D0000}"/>
    <cellStyle name="Style 52 6 7" xfId="19746" xr:uid="{00000000-0005-0000-0000-0000244D0000}"/>
    <cellStyle name="Style 52 6 8" xfId="19747" xr:uid="{00000000-0005-0000-0000-0000254D0000}"/>
    <cellStyle name="Style 52 6 9" xfId="19748" xr:uid="{00000000-0005-0000-0000-0000264D0000}"/>
    <cellStyle name="Style 52 7" xfId="19749" xr:uid="{00000000-0005-0000-0000-0000274D0000}"/>
    <cellStyle name="Style 52 7 2" xfId="19750" xr:uid="{00000000-0005-0000-0000-0000284D0000}"/>
    <cellStyle name="Style 52 7 3" xfId="19751" xr:uid="{00000000-0005-0000-0000-0000294D0000}"/>
    <cellStyle name="Style 52 7 4" xfId="19752" xr:uid="{00000000-0005-0000-0000-00002A4D0000}"/>
    <cellStyle name="Style 52 7 5" xfId="19753" xr:uid="{00000000-0005-0000-0000-00002B4D0000}"/>
    <cellStyle name="Style 52 7 6" xfId="19754" xr:uid="{00000000-0005-0000-0000-00002C4D0000}"/>
    <cellStyle name="Style 52 7 7" xfId="19755" xr:uid="{00000000-0005-0000-0000-00002D4D0000}"/>
    <cellStyle name="Style 52 7 8" xfId="19756" xr:uid="{00000000-0005-0000-0000-00002E4D0000}"/>
    <cellStyle name="Style 52 7 9" xfId="19757" xr:uid="{00000000-0005-0000-0000-00002F4D0000}"/>
    <cellStyle name="Style 52 8" xfId="19758" xr:uid="{00000000-0005-0000-0000-0000304D0000}"/>
    <cellStyle name="Style 52 8 2" xfId="19759" xr:uid="{00000000-0005-0000-0000-0000314D0000}"/>
    <cellStyle name="Style 52 8 3" xfId="19760" xr:uid="{00000000-0005-0000-0000-0000324D0000}"/>
    <cellStyle name="Style 52 8 4" xfId="19761" xr:uid="{00000000-0005-0000-0000-0000334D0000}"/>
    <cellStyle name="Style 52 8 5" xfId="19762" xr:uid="{00000000-0005-0000-0000-0000344D0000}"/>
    <cellStyle name="Style 52 8 6" xfId="19763" xr:uid="{00000000-0005-0000-0000-0000354D0000}"/>
    <cellStyle name="Style 52 8 7" xfId="19764" xr:uid="{00000000-0005-0000-0000-0000364D0000}"/>
    <cellStyle name="Style 52 8 8" xfId="19765" xr:uid="{00000000-0005-0000-0000-0000374D0000}"/>
    <cellStyle name="Style 52 8 9" xfId="19766" xr:uid="{00000000-0005-0000-0000-0000384D0000}"/>
    <cellStyle name="Style 52 9" xfId="19767" xr:uid="{00000000-0005-0000-0000-0000394D0000}"/>
    <cellStyle name="Style 52 9 2" xfId="19768" xr:uid="{00000000-0005-0000-0000-00003A4D0000}"/>
    <cellStyle name="Style 52 9 3" xfId="19769" xr:uid="{00000000-0005-0000-0000-00003B4D0000}"/>
    <cellStyle name="Style 52 9 4" xfId="19770" xr:uid="{00000000-0005-0000-0000-00003C4D0000}"/>
    <cellStyle name="Style 52 9 5" xfId="19771" xr:uid="{00000000-0005-0000-0000-00003D4D0000}"/>
    <cellStyle name="Style 52 9 6" xfId="19772" xr:uid="{00000000-0005-0000-0000-00003E4D0000}"/>
    <cellStyle name="Style 52 9 7" xfId="19773" xr:uid="{00000000-0005-0000-0000-00003F4D0000}"/>
    <cellStyle name="Style 52 9 8" xfId="19774" xr:uid="{00000000-0005-0000-0000-0000404D0000}"/>
    <cellStyle name="Style 52 9 9" xfId="19775" xr:uid="{00000000-0005-0000-0000-0000414D0000}"/>
    <cellStyle name="Style 53" xfId="19776" xr:uid="{00000000-0005-0000-0000-0000424D0000}"/>
    <cellStyle name="Style 53 2" xfId="19777" xr:uid="{00000000-0005-0000-0000-0000434D0000}"/>
    <cellStyle name="Style 53 2 10" xfId="19778" xr:uid="{00000000-0005-0000-0000-0000444D0000}"/>
    <cellStyle name="Style 53 2 11" xfId="19779" xr:uid="{00000000-0005-0000-0000-0000454D0000}"/>
    <cellStyle name="Style 53 2 12" xfId="19780" xr:uid="{00000000-0005-0000-0000-0000464D0000}"/>
    <cellStyle name="Style 53 2 13" xfId="19781" xr:uid="{00000000-0005-0000-0000-0000474D0000}"/>
    <cellStyle name="Style 53 2 14" xfId="19782" xr:uid="{00000000-0005-0000-0000-0000484D0000}"/>
    <cellStyle name="Style 53 2 15" xfId="19783" xr:uid="{00000000-0005-0000-0000-0000494D0000}"/>
    <cellStyle name="Style 53 2 16" xfId="19784" xr:uid="{00000000-0005-0000-0000-00004A4D0000}"/>
    <cellStyle name="Style 53 2 17" xfId="19785" xr:uid="{00000000-0005-0000-0000-00004B4D0000}"/>
    <cellStyle name="Style 53 2 18" xfId="19786" xr:uid="{00000000-0005-0000-0000-00004C4D0000}"/>
    <cellStyle name="Style 53 2 19" xfId="19787" xr:uid="{00000000-0005-0000-0000-00004D4D0000}"/>
    <cellStyle name="Style 53 2 2" xfId="19788" xr:uid="{00000000-0005-0000-0000-00004E4D0000}"/>
    <cellStyle name="Style 53 2 20" xfId="19789" xr:uid="{00000000-0005-0000-0000-00004F4D0000}"/>
    <cellStyle name="Style 53 2 21" xfId="19790" xr:uid="{00000000-0005-0000-0000-0000504D0000}"/>
    <cellStyle name="Style 53 2 22" xfId="19791" xr:uid="{00000000-0005-0000-0000-0000514D0000}"/>
    <cellStyle name="Style 53 2 23" xfId="19792" xr:uid="{00000000-0005-0000-0000-0000524D0000}"/>
    <cellStyle name="Style 53 2 3" xfId="19793" xr:uid="{00000000-0005-0000-0000-0000534D0000}"/>
    <cellStyle name="Style 53 2 4" xfId="19794" xr:uid="{00000000-0005-0000-0000-0000544D0000}"/>
    <cellStyle name="Style 53 2 5" xfId="19795" xr:uid="{00000000-0005-0000-0000-0000554D0000}"/>
    <cellStyle name="Style 53 2 6" xfId="19796" xr:uid="{00000000-0005-0000-0000-0000564D0000}"/>
    <cellStyle name="Style 53 2 7" xfId="19797" xr:uid="{00000000-0005-0000-0000-0000574D0000}"/>
    <cellStyle name="Style 53 2 8" xfId="19798" xr:uid="{00000000-0005-0000-0000-0000584D0000}"/>
    <cellStyle name="Style 53 2 9" xfId="19799" xr:uid="{00000000-0005-0000-0000-0000594D0000}"/>
    <cellStyle name="Style 53 3" xfId="19800" xr:uid="{00000000-0005-0000-0000-00005A4D0000}"/>
    <cellStyle name="Style 53 3 2" xfId="19801" xr:uid="{00000000-0005-0000-0000-00005B4D0000}"/>
    <cellStyle name="Style 53 3 3" xfId="19802" xr:uid="{00000000-0005-0000-0000-00005C4D0000}"/>
    <cellStyle name="Style 53 3 4" xfId="19803" xr:uid="{00000000-0005-0000-0000-00005D4D0000}"/>
    <cellStyle name="Style 53 3 5" xfId="19804" xr:uid="{00000000-0005-0000-0000-00005E4D0000}"/>
    <cellStyle name="Style 53 3 6" xfId="19805" xr:uid="{00000000-0005-0000-0000-00005F4D0000}"/>
    <cellStyle name="Style 53 3 7" xfId="19806" xr:uid="{00000000-0005-0000-0000-0000604D0000}"/>
    <cellStyle name="Style 53 3 8" xfId="19807" xr:uid="{00000000-0005-0000-0000-0000614D0000}"/>
    <cellStyle name="Style 53 3 9" xfId="19808" xr:uid="{00000000-0005-0000-0000-0000624D0000}"/>
    <cellStyle name="Style 53 4" xfId="19809" xr:uid="{00000000-0005-0000-0000-0000634D0000}"/>
    <cellStyle name="Style 53 4 2" xfId="19810" xr:uid="{00000000-0005-0000-0000-0000644D0000}"/>
    <cellStyle name="Style 53 4 3" xfId="19811" xr:uid="{00000000-0005-0000-0000-0000654D0000}"/>
    <cellStyle name="Style 53 4 4" xfId="19812" xr:uid="{00000000-0005-0000-0000-0000664D0000}"/>
    <cellStyle name="Style 53 4 5" xfId="19813" xr:uid="{00000000-0005-0000-0000-0000674D0000}"/>
    <cellStyle name="Style 53 4 6" xfId="19814" xr:uid="{00000000-0005-0000-0000-0000684D0000}"/>
    <cellStyle name="Style 53 4 7" xfId="19815" xr:uid="{00000000-0005-0000-0000-0000694D0000}"/>
    <cellStyle name="Style 53 4 8" xfId="19816" xr:uid="{00000000-0005-0000-0000-00006A4D0000}"/>
    <cellStyle name="Style 53 4 9" xfId="19817" xr:uid="{00000000-0005-0000-0000-00006B4D0000}"/>
    <cellStyle name="Style 53 5" xfId="19818" xr:uid="{00000000-0005-0000-0000-00006C4D0000}"/>
    <cellStyle name="Style 53 5 2" xfId="19819" xr:uid="{00000000-0005-0000-0000-00006D4D0000}"/>
    <cellStyle name="Style 53 5 3" xfId="19820" xr:uid="{00000000-0005-0000-0000-00006E4D0000}"/>
    <cellStyle name="Style 53 5 4" xfId="19821" xr:uid="{00000000-0005-0000-0000-00006F4D0000}"/>
    <cellStyle name="Style 53 5 5" xfId="19822" xr:uid="{00000000-0005-0000-0000-0000704D0000}"/>
    <cellStyle name="Style 53 5 6" xfId="19823" xr:uid="{00000000-0005-0000-0000-0000714D0000}"/>
    <cellStyle name="Style 53 5 7" xfId="19824" xr:uid="{00000000-0005-0000-0000-0000724D0000}"/>
    <cellStyle name="Style 53 5 8" xfId="19825" xr:uid="{00000000-0005-0000-0000-0000734D0000}"/>
    <cellStyle name="Style 53 5 9" xfId="19826" xr:uid="{00000000-0005-0000-0000-0000744D0000}"/>
    <cellStyle name="Style 53 6" xfId="19827" xr:uid="{00000000-0005-0000-0000-0000754D0000}"/>
    <cellStyle name="Style 53 6 2" xfId="19828" xr:uid="{00000000-0005-0000-0000-0000764D0000}"/>
    <cellStyle name="Style 53 6 3" xfId="19829" xr:uid="{00000000-0005-0000-0000-0000774D0000}"/>
    <cellStyle name="Style 53 6 4" xfId="19830" xr:uid="{00000000-0005-0000-0000-0000784D0000}"/>
    <cellStyle name="Style 53 6 5" xfId="19831" xr:uid="{00000000-0005-0000-0000-0000794D0000}"/>
    <cellStyle name="Style 53 6 6" xfId="19832" xr:uid="{00000000-0005-0000-0000-00007A4D0000}"/>
    <cellStyle name="Style 53 6 7" xfId="19833" xr:uid="{00000000-0005-0000-0000-00007B4D0000}"/>
    <cellStyle name="Style 53 6 8" xfId="19834" xr:uid="{00000000-0005-0000-0000-00007C4D0000}"/>
    <cellStyle name="Style 53 6 9" xfId="19835" xr:uid="{00000000-0005-0000-0000-00007D4D0000}"/>
    <cellStyle name="Style 53 7" xfId="19836" xr:uid="{00000000-0005-0000-0000-00007E4D0000}"/>
    <cellStyle name="Style 53 7 2" xfId="19837" xr:uid="{00000000-0005-0000-0000-00007F4D0000}"/>
    <cellStyle name="Style 53 7 3" xfId="19838" xr:uid="{00000000-0005-0000-0000-0000804D0000}"/>
    <cellStyle name="Style 53 7 4" xfId="19839" xr:uid="{00000000-0005-0000-0000-0000814D0000}"/>
    <cellStyle name="Style 53 7 5" xfId="19840" xr:uid="{00000000-0005-0000-0000-0000824D0000}"/>
    <cellStyle name="Style 53 7 6" xfId="19841" xr:uid="{00000000-0005-0000-0000-0000834D0000}"/>
    <cellStyle name="Style 53 7 7" xfId="19842" xr:uid="{00000000-0005-0000-0000-0000844D0000}"/>
    <cellStyle name="Style 53 7 8" xfId="19843" xr:uid="{00000000-0005-0000-0000-0000854D0000}"/>
    <cellStyle name="Style 53 7 9" xfId="19844" xr:uid="{00000000-0005-0000-0000-0000864D0000}"/>
    <cellStyle name="Style 53 8" xfId="19845" xr:uid="{00000000-0005-0000-0000-0000874D0000}"/>
    <cellStyle name="Style 53 8 2" xfId="19846" xr:uid="{00000000-0005-0000-0000-0000884D0000}"/>
    <cellStyle name="Style 53 8 3" xfId="19847" xr:uid="{00000000-0005-0000-0000-0000894D0000}"/>
    <cellStyle name="Style 53 8 4" xfId="19848" xr:uid="{00000000-0005-0000-0000-00008A4D0000}"/>
    <cellStyle name="Style 53 8 5" xfId="19849" xr:uid="{00000000-0005-0000-0000-00008B4D0000}"/>
    <cellStyle name="Style 53 8 6" xfId="19850" xr:uid="{00000000-0005-0000-0000-00008C4D0000}"/>
    <cellStyle name="Style 53 8 7" xfId="19851" xr:uid="{00000000-0005-0000-0000-00008D4D0000}"/>
    <cellStyle name="Style 53 8 8" xfId="19852" xr:uid="{00000000-0005-0000-0000-00008E4D0000}"/>
    <cellStyle name="Style 53 8 9" xfId="19853" xr:uid="{00000000-0005-0000-0000-00008F4D0000}"/>
    <cellStyle name="Style 53 9" xfId="19854" xr:uid="{00000000-0005-0000-0000-0000904D0000}"/>
    <cellStyle name="Style 53 9 2" xfId="19855" xr:uid="{00000000-0005-0000-0000-0000914D0000}"/>
    <cellStyle name="Style 53 9 3" xfId="19856" xr:uid="{00000000-0005-0000-0000-0000924D0000}"/>
    <cellStyle name="Style 53 9 4" xfId="19857" xr:uid="{00000000-0005-0000-0000-0000934D0000}"/>
    <cellStyle name="Style 53 9 5" xfId="19858" xr:uid="{00000000-0005-0000-0000-0000944D0000}"/>
    <cellStyle name="Style 53 9 6" xfId="19859" xr:uid="{00000000-0005-0000-0000-0000954D0000}"/>
    <cellStyle name="Style 53 9 7" xfId="19860" xr:uid="{00000000-0005-0000-0000-0000964D0000}"/>
    <cellStyle name="Style 53 9 8" xfId="19861" xr:uid="{00000000-0005-0000-0000-0000974D0000}"/>
    <cellStyle name="Style 53 9 9" xfId="19862" xr:uid="{00000000-0005-0000-0000-0000984D0000}"/>
    <cellStyle name="Style 54" xfId="19863" xr:uid="{00000000-0005-0000-0000-0000994D0000}"/>
    <cellStyle name="Style 54 2" xfId="19864" xr:uid="{00000000-0005-0000-0000-00009A4D0000}"/>
    <cellStyle name="Style 54 2 10" xfId="19865" xr:uid="{00000000-0005-0000-0000-00009B4D0000}"/>
    <cellStyle name="Style 54 2 11" xfId="19866" xr:uid="{00000000-0005-0000-0000-00009C4D0000}"/>
    <cellStyle name="Style 54 2 12" xfId="19867" xr:uid="{00000000-0005-0000-0000-00009D4D0000}"/>
    <cellStyle name="Style 54 2 13" xfId="19868" xr:uid="{00000000-0005-0000-0000-00009E4D0000}"/>
    <cellStyle name="Style 54 2 14" xfId="19869" xr:uid="{00000000-0005-0000-0000-00009F4D0000}"/>
    <cellStyle name="Style 54 2 15" xfId="19870" xr:uid="{00000000-0005-0000-0000-0000A04D0000}"/>
    <cellStyle name="Style 54 2 16" xfId="19871" xr:uid="{00000000-0005-0000-0000-0000A14D0000}"/>
    <cellStyle name="Style 54 2 17" xfId="19872" xr:uid="{00000000-0005-0000-0000-0000A24D0000}"/>
    <cellStyle name="Style 54 2 18" xfId="19873" xr:uid="{00000000-0005-0000-0000-0000A34D0000}"/>
    <cellStyle name="Style 54 2 19" xfId="19874" xr:uid="{00000000-0005-0000-0000-0000A44D0000}"/>
    <cellStyle name="Style 54 2 2" xfId="19875" xr:uid="{00000000-0005-0000-0000-0000A54D0000}"/>
    <cellStyle name="Style 54 2 20" xfId="19876" xr:uid="{00000000-0005-0000-0000-0000A64D0000}"/>
    <cellStyle name="Style 54 2 21" xfId="19877" xr:uid="{00000000-0005-0000-0000-0000A74D0000}"/>
    <cellStyle name="Style 54 2 22" xfId="19878" xr:uid="{00000000-0005-0000-0000-0000A84D0000}"/>
    <cellStyle name="Style 54 2 23" xfId="19879" xr:uid="{00000000-0005-0000-0000-0000A94D0000}"/>
    <cellStyle name="Style 54 2 3" xfId="19880" xr:uid="{00000000-0005-0000-0000-0000AA4D0000}"/>
    <cellStyle name="Style 54 2 4" xfId="19881" xr:uid="{00000000-0005-0000-0000-0000AB4D0000}"/>
    <cellStyle name="Style 54 2 5" xfId="19882" xr:uid="{00000000-0005-0000-0000-0000AC4D0000}"/>
    <cellStyle name="Style 54 2 6" xfId="19883" xr:uid="{00000000-0005-0000-0000-0000AD4D0000}"/>
    <cellStyle name="Style 54 2 7" xfId="19884" xr:uid="{00000000-0005-0000-0000-0000AE4D0000}"/>
    <cellStyle name="Style 54 2 8" xfId="19885" xr:uid="{00000000-0005-0000-0000-0000AF4D0000}"/>
    <cellStyle name="Style 54 2 9" xfId="19886" xr:uid="{00000000-0005-0000-0000-0000B04D0000}"/>
    <cellStyle name="Style 54 3" xfId="19887" xr:uid="{00000000-0005-0000-0000-0000B14D0000}"/>
    <cellStyle name="Style 54 3 2" xfId="19888" xr:uid="{00000000-0005-0000-0000-0000B24D0000}"/>
    <cellStyle name="Style 54 3 3" xfId="19889" xr:uid="{00000000-0005-0000-0000-0000B34D0000}"/>
    <cellStyle name="Style 54 3 4" xfId="19890" xr:uid="{00000000-0005-0000-0000-0000B44D0000}"/>
    <cellStyle name="Style 54 3 5" xfId="19891" xr:uid="{00000000-0005-0000-0000-0000B54D0000}"/>
    <cellStyle name="Style 54 3 6" xfId="19892" xr:uid="{00000000-0005-0000-0000-0000B64D0000}"/>
    <cellStyle name="Style 54 3 7" xfId="19893" xr:uid="{00000000-0005-0000-0000-0000B74D0000}"/>
    <cellStyle name="Style 54 3 8" xfId="19894" xr:uid="{00000000-0005-0000-0000-0000B84D0000}"/>
    <cellStyle name="Style 54 3 9" xfId="19895" xr:uid="{00000000-0005-0000-0000-0000B94D0000}"/>
    <cellStyle name="Style 54 4" xfId="19896" xr:uid="{00000000-0005-0000-0000-0000BA4D0000}"/>
    <cellStyle name="Style 54 4 2" xfId="19897" xr:uid="{00000000-0005-0000-0000-0000BB4D0000}"/>
    <cellStyle name="Style 54 4 3" xfId="19898" xr:uid="{00000000-0005-0000-0000-0000BC4D0000}"/>
    <cellStyle name="Style 54 4 4" xfId="19899" xr:uid="{00000000-0005-0000-0000-0000BD4D0000}"/>
    <cellStyle name="Style 54 4 5" xfId="19900" xr:uid="{00000000-0005-0000-0000-0000BE4D0000}"/>
    <cellStyle name="Style 54 4 6" xfId="19901" xr:uid="{00000000-0005-0000-0000-0000BF4D0000}"/>
    <cellStyle name="Style 54 4 7" xfId="19902" xr:uid="{00000000-0005-0000-0000-0000C04D0000}"/>
    <cellStyle name="Style 54 4 8" xfId="19903" xr:uid="{00000000-0005-0000-0000-0000C14D0000}"/>
    <cellStyle name="Style 54 4 9" xfId="19904" xr:uid="{00000000-0005-0000-0000-0000C24D0000}"/>
    <cellStyle name="Style 54 5" xfId="19905" xr:uid="{00000000-0005-0000-0000-0000C34D0000}"/>
    <cellStyle name="Style 54 5 2" xfId="19906" xr:uid="{00000000-0005-0000-0000-0000C44D0000}"/>
    <cellStyle name="Style 54 5 3" xfId="19907" xr:uid="{00000000-0005-0000-0000-0000C54D0000}"/>
    <cellStyle name="Style 54 5 4" xfId="19908" xr:uid="{00000000-0005-0000-0000-0000C64D0000}"/>
    <cellStyle name="Style 54 5 5" xfId="19909" xr:uid="{00000000-0005-0000-0000-0000C74D0000}"/>
    <cellStyle name="Style 54 5 6" xfId="19910" xr:uid="{00000000-0005-0000-0000-0000C84D0000}"/>
    <cellStyle name="Style 54 5 7" xfId="19911" xr:uid="{00000000-0005-0000-0000-0000C94D0000}"/>
    <cellStyle name="Style 54 5 8" xfId="19912" xr:uid="{00000000-0005-0000-0000-0000CA4D0000}"/>
    <cellStyle name="Style 54 5 9" xfId="19913" xr:uid="{00000000-0005-0000-0000-0000CB4D0000}"/>
    <cellStyle name="Style 54 6" xfId="19914" xr:uid="{00000000-0005-0000-0000-0000CC4D0000}"/>
    <cellStyle name="Style 54 6 2" xfId="19915" xr:uid="{00000000-0005-0000-0000-0000CD4D0000}"/>
    <cellStyle name="Style 54 6 3" xfId="19916" xr:uid="{00000000-0005-0000-0000-0000CE4D0000}"/>
    <cellStyle name="Style 54 6 4" xfId="19917" xr:uid="{00000000-0005-0000-0000-0000CF4D0000}"/>
    <cellStyle name="Style 54 6 5" xfId="19918" xr:uid="{00000000-0005-0000-0000-0000D04D0000}"/>
    <cellStyle name="Style 54 6 6" xfId="19919" xr:uid="{00000000-0005-0000-0000-0000D14D0000}"/>
    <cellStyle name="Style 54 6 7" xfId="19920" xr:uid="{00000000-0005-0000-0000-0000D24D0000}"/>
    <cellStyle name="Style 54 6 8" xfId="19921" xr:uid="{00000000-0005-0000-0000-0000D34D0000}"/>
    <cellStyle name="Style 54 6 9" xfId="19922" xr:uid="{00000000-0005-0000-0000-0000D44D0000}"/>
    <cellStyle name="Style 54 7" xfId="19923" xr:uid="{00000000-0005-0000-0000-0000D54D0000}"/>
    <cellStyle name="Style 54 7 2" xfId="19924" xr:uid="{00000000-0005-0000-0000-0000D64D0000}"/>
    <cellStyle name="Style 54 7 3" xfId="19925" xr:uid="{00000000-0005-0000-0000-0000D74D0000}"/>
    <cellStyle name="Style 54 7 4" xfId="19926" xr:uid="{00000000-0005-0000-0000-0000D84D0000}"/>
    <cellStyle name="Style 54 7 5" xfId="19927" xr:uid="{00000000-0005-0000-0000-0000D94D0000}"/>
    <cellStyle name="Style 54 7 6" xfId="19928" xr:uid="{00000000-0005-0000-0000-0000DA4D0000}"/>
    <cellStyle name="Style 54 7 7" xfId="19929" xr:uid="{00000000-0005-0000-0000-0000DB4D0000}"/>
    <cellStyle name="Style 54 7 8" xfId="19930" xr:uid="{00000000-0005-0000-0000-0000DC4D0000}"/>
    <cellStyle name="Style 54 7 9" xfId="19931" xr:uid="{00000000-0005-0000-0000-0000DD4D0000}"/>
    <cellStyle name="Style 54 8" xfId="19932" xr:uid="{00000000-0005-0000-0000-0000DE4D0000}"/>
    <cellStyle name="Style 54 8 2" xfId="19933" xr:uid="{00000000-0005-0000-0000-0000DF4D0000}"/>
    <cellStyle name="Style 54 8 3" xfId="19934" xr:uid="{00000000-0005-0000-0000-0000E04D0000}"/>
    <cellStyle name="Style 54 8 4" xfId="19935" xr:uid="{00000000-0005-0000-0000-0000E14D0000}"/>
    <cellStyle name="Style 54 8 5" xfId="19936" xr:uid="{00000000-0005-0000-0000-0000E24D0000}"/>
    <cellStyle name="Style 54 8 6" xfId="19937" xr:uid="{00000000-0005-0000-0000-0000E34D0000}"/>
    <cellStyle name="Style 54 8 7" xfId="19938" xr:uid="{00000000-0005-0000-0000-0000E44D0000}"/>
    <cellStyle name="Style 54 8 8" xfId="19939" xr:uid="{00000000-0005-0000-0000-0000E54D0000}"/>
    <cellStyle name="Style 54 8 9" xfId="19940" xr:uid="{00000000-0005-0000-0000-0000E64D0000}"/>
    <cellStyle name="Style 54 9" xfId="19941" xr:uid="{00000000-0005-0000-0000-0000E74D0000}"/>
    <cellStyle name="Style 54 9 2" xfId="19942" xr:uid="{00000000-0005-0000-0000-0000E84D0000}"/>
    <cellStyle name="Style 54 9 3" xfId="19943" xr:uid="{00000000-0005-0000-0000-0000E94D0000}"/>
    <cellStyle name="Style 54 9 4" xfId="19944" xr:uid="{00000000-0005-0000-0000-0000EA4D0000}"/>
    <cellStyle name="Style 54 9 5" xfId="19945" xr:uid="{00000000-0005-0000-0000-0000EB4D0000}"/>
    <cellStyle name="Style 54 9 6" xfId="19946" xr:uid="{00000000-0005-0000-0000-0000EC4D0000}"/>
    <cellStyle name="Style 54 9 7" xfId="19947" xr:uid="{00000000-0005-0000-0000-0000ED4D0000}"/>
    <cellStyle name="Style 54 9 8" xfId="19948" xr:uid="{00000000-0005-0000-0000-0000EE4D0000}"/>
    <cellStyle name="Style 54 9 9" xfId="19949" xr:uid="{00000000-0005-0000-0000-0000EF4D0000}"/>
    <cellStyle name="Style 55" xfId="19950" xr:uid="{00000000-0005-0000-0000-0000F04D0000}"/>
    <cellStyle name="Style 55 2" xfId="19951" xr:uid="{00000000-0005-0000-0000-0000F14D0000}"/>
    <cellStyle name="Style 55 2 10" xfId="19952" xr:uid="{00000000-0005-0000-0000-0000F24D0000}"/>
    <cellStyle name="Style 55 2 11" xfId="19953" xr:uid="{00000000-0005-0000-0000-0000F34D0000}"/>
    <cellStyle name="Style 55 2 12" xfId="19954" xr:uid="{00000000-0005-0000-0000-0000F44D0000}"/>
    <cellStyle name="Style 55 2 13" xfId="19955" xr:uid="{00000000-0005-0000-0000-0000F54D0000}"/>
    <cellStyle name="Style 55 2 14" xfId="19956" xr:uid="{00000000-0005-0000-0000-0000F64D0000}"/>
    <cellStyle name="Style 55 2 15" xfId="19957" xr:uid="{00000000-0005-0000-0000-0000F74D0000}"/>
    <cellStyle name="Style 55 2 16" xfId="19958" xr:uid="{00000000-0005-0000-0000-0000F84D0000}"/>
    <cellStyle name="Style 55 2 17" xfId="19959" xr:uid="{00000000-0005-0000-0000-0000F94D0000}"/>
    <cellStyle name="Style 55 2 18" xfId="19960" xr:uid="{00000000-0005-0000-0000-0000FA4D0000}"/>
    <cellStyle name="Style 55 2 19" xfId="19961" xr:uid="{00000000-0005-0000-0000-0000FB4D0000}"/>
    <cellStyle name="Style 55 2 2" xfId="19962" xr:uid="{00000000-0005-0000-0000-0000FC4D0000}"/>
    <cellStyle name="Style 55 2 20" xfId="19963" xr:uid="{00000000-0005-0000-0000-0000FD4D0000}"/>
    <cellStyle name="Style 55 2 21" xfId="19964" xr:uid="{00000000-0005-0000-0000-0000FE4D0000}"/>
    <cellStyle name="Style 55 2 22" xfId="19965" xr:uid="{00000000-0005-0000-0000-0000FF4D0000}"/>
    <cellStyle name="Style 55 2 23" xfId="19966" xr:uid="{00000000-0005-0000-0000-0000004E0000}"/>
    <cellStyle name="Style 55 2 3" xfId="19967" xr:uid="{00000000-0005-0000-0000-0000014E0000}"/>
    <cellStyle name="Style 55 2 4" xfId="19968" xr:uid="{00000000-0005-0000-0000-0000024E0000}"/>
    <cellStyle name="Style 55 2 5" xfId="19969" xr:uid="{00000000-0005-0000-0000-0000034E0000}"/>
    <cellStyle name="Style 55 2 6" xfId="19970" xr:uid="{00000000-0005-0000-0000-0000044E0000}"/>
    <cellStyle name="Style 55 2 7" xfId="19971" xr:uid="{00000000-0005-0000-0000-0000054E0000}"/>
    <cellStyle name="Style 55 2 8" xfId="19972" xr:uid="{00000000-0005-0000-0000-0000064E0000}"/>
    <cellStyle name="Style 55 2 9" xfId="19973" xr:uid="{00000000-0005-0000-0000-0000074E0000}"/>
    <cellStyle name="Style 55 3" xfId="19974" xr:uid="{00000000-0005-0000-0000-0000084E0000}"/>
    <cellStyle name="Style 55 3 2" xfId="19975" xr:uid="{00000000-0005-0000-0000-0000094E0000}"/>
    <cellStyle name="Style 55 3 3" xfId="19976" xr:uid="{00000000-0005-0000-0000-00000A4E0000}"/>
    <cellStyle name="Style 55 3 4" xfId="19977" xr:uid="{00000000-0005-0000-0000-00000B4E0000}"/>
    <cellStyle name="Style 55 3 5" xfId="19978" xr:uid="{00000000-0005-0000-0000-00000C4E0000}"/>
    <cellStyle name="Style 55 3 6" xfId="19979" xr:uid="{00000000-0005-0000-0000-00000D4E0000}"/>
    <cellStyle name="Style 55 3 7" xfId="19980" xr:uid="{00000000-0005-0000-0000-00000E4E0000}"/>
    <cellStyle name="Style 55 3 8" xfId="19981" xr:uid="{00000000-0005-0000-0000-00000F4E0000}"/>
    <cellStyle name="Style 55 3 9" xfId="19982" xr:uid="{00000000-0005-0000-0000-0000104E0000}"/>
    <cellStyle name="Style 55 4" xfId="19983" xr:uid="{00000000-0005-0000-0000-0000114E0000}"/>
    <cellStyle name="Style 55 4 2" xfId="19984" xr:uid="{00000000-0005-0000-0000-0000124E0000}"/>
    <cellStyle name="Style 55 4 3" xfId="19985" xr:uid="{00000000-0005-0000-0000-0000134E0000}"/>
    <cellStyle name="Style 55 4 4" xfId="19986" xr:uid="{00000000-0005-0000-0000-0000144E0000}"/>
    <cellStyle name="Style 55 4 5" xfId="19987" xr:uid="{00000000-0005-0000-0000-0000154E0000}"/>
    <cellStyle name="Style 55 4 6" xfId="19988" xr:uid="{00000000-0005-0000-0000-0000164E0000}"/>
    <cellStyle name="Style 55 4 7" xfId="19989" xr:uid="{00000000-0005-0000-0000-0000174E0000}"/>
    <cellStyle name="Style 55 4 8" xfId="19990" xr:uid="{00000000-0005-0000-0000-0000184E0000}"/>
    <cellStyle name="Style 55 4 9" xfId="19991" xr:uid="{00000000-0005-0000-0000-0000194E0000}"/>
    <cellStyle name="Style 55 5" xfId="19992" xr:uid="{00000000-0005-0000-0000-00001A4E0000}"/>
    <cellStyle name="Style 55 5 2" xfId="19993" xr:uid="{00000000-0005-0000-0000-00001B4E0000}"/>
    <cellStyle name="Style 55 5 3" xfId="19994" xr:uid="{00000000-0005-0000-0000-00001C4E0000}"/>
    <cellStyle name="Style 55 5 4" xfId="19995" xr:uid="{00000000-0005-0000-0000-00001D4E0000}"/>
    <cellStyle name="Style 55 5 5" xfId="19996" xr:uid="{00000000-0005-0000-0000-00001E4E0000}"/>
    <cellStyle name="Style 55 5 6" xfId="19997" xr:uid="{00000000-0005-0000-0000-00001F4E0000}"/>
    <cellStyle name="Style 55 5 7" xfId="19998" xr:uid="{00000000-0005-0000-0000-0000204E0000}"/>
    <cellStyle name="Style 55 5 8" xfId="19999" xr:uid="{00000000-0005-0000-0000-0000214E0000}"/>
    <cellStyle name="Style 55 5 9" xfId="20000" xr:uid="{00000000-0005-0000-0000-0000224E0000}"/>
    <cellStyle name="Style 55 6" xfId="20001" xr:uid="{00000000-0005-0000-0000-0000234E0000}"/>
    <cellStyle name="Style 55 6 2" xfId="20002" xr:uid="{00000000-0005-0000-0000-0000244E0000}"/>
    <cellStyle name="Style 55 6 3" xfId="20003" xr:uid="{00000000-0005-0000-0000-0000254E0000}"/>
    <cellStyle name="Style 55 6 4" xfId="20004" xr:uid="{00000000-0005-0000-0000-0000264E0000}"/>
    <cellStyle name="Style 55 6 5" xfId="20005" xr:uid="{00000000-0005-0000-0000-0000274E0000}"/>
    <cellStyle name="Style 55 6 6" xfId="20006" xr:uid="{00000000-0005-0000-0000-0000284E0000}"/>
    <cellStyle name="Style 55 6 7" xfId="20007" xr:uid="{00000000-0005-0000-0000-0000294E0000}"/>
    <cellStyle name="Style 55 6 8" xfId="20008" xr:uid="{00000000-0005-0000-0000-00002A4E0000}"/>
    <cellStyle name="Style 55 6 9" xfId="20009" xr:uid="{00000000-0005-0000-0000-00002B4E0000}"/>
    <cellStyle name="Style 55 7" xfId="20010" xr:uid="{00000000-0005-0000-0000-00002C4E0000}"/>
    <cellStyle name="Style 55 7 2" xfId="20011" xr:uid="{00000000-0005-0000-0000-00002D4E0000}"/>
    <cellStyle name="Style 55 7 3" xfId="20012" xr:uid="{00000000-0005-0000-0000-00002E4E0000}"/>
    <cellStyle name="Style 55 7 4" xfId="20013" xr:uid="{00000000-0005-0000-0000-00002F4E0000}"/>
    <cellStyle name="Style 55 7 5" xfId="20014" xr:uid="{00000000-0005-0000-0000-0000304E0000}"/>
    <cellStyle name="Style 55 7 6" xfId="20015" xr:uid="{00000000-0005-0000-0000-0000314E0000}"/>
    <cellStyle name="Style 55 7 7" xfId="20016" xr:uid="{00000000-0005-0000-0000-0000324E0000}"/>
    <cellStyle name="Style 55 7 8" xfId="20017" xr:uid="{00000000-0005-0000-0000-0000334E0000}"/>
    <cellStyle name="Style 55 7 9" xfId="20018" xr:uid="{00000000-0005-0000-0000-0000344E0000}"/>
    <cellStyle name="Style 55 8" xfId="20019" xr:uid="{00000000-0005-0000-0000-0000354E0000}"/>
    <cellStyle name="Style 55 8 2" xfId="20020" xr:uid="{00000000-0005-0000-0000-0000364E0000}"/>
    <cellStyle name="Style 55 8 3" xfId="20021" xr:uid="{00000000-0005-0000-0000-0000374E0000}"/>
    <cellStyle name="Style 55 8 4" xfId="20022" xr:uid="{00000000-0005-0000-0000-0000384E0000}"/>
    <cellStyle name="Style 55 8 5" xfId="20023" xr:uid="{00000000-0005-0000-0000-0000394E0000}"/>
    <cellStyle name="Style 55 8 6" xfId="20024" xr:uid="{00000000-0005-0000-0000-00003A4E0000}"/>
    <cellStyle name="Style 55 8 7" xfId="20025" xr:uid="{00000000-0005-0000-0000-00003B4E0000}"/>
    <cellStyle name="Style 55 8 8" xfId="20026" xr:uid="{00000000-0005-0000-0000-00003C4E0000}"/>
    <cellStyle name="Style 55 8 9" xfId="20027" xr:uid="{00000000-0005-0000-0000-00003D4E0000}"/>
    <cellStyle name="Style 55 9" xfId="20028" xr:uid="{00000000-0005-0000-0000-00003E4E0000}"/>
    <cellStyle name="Style 55 9 2" xfId="20029" xr:uid="{00000000-0005-0000-0000-00003F4E0000}"/>
    <cellStyle name="Style 55 9 3" xfId="20030" xr:uid="{00000000-0005-0000-0000-0000404E0000}"/>
    <cellStyle name="Style 55 9 4" xfId="20031" xr:uid="{00000000-0005-0000-0000-0000414E0000}"/>
    <cellStyle name="Style 55 9 5" xfId="20032" xr:uid="{00000000-0005-0000-0000-0000424E0000}"/>
    <cellStyle name="Style 55 9 6" xfId="20033" xr:uid="{00000000-0005-0000-0000-0000434E0000}"/>
    <cellStyle name="Style 55 9 7" xfId="20034" xr:uid="{00000000-0005-0000-0000-0000444E0000}"/>
    <cellStyle name="Style 55 9 8" xfId="20035" xr:uid="{00000000-0005-0000-0000-0000454E0000}"/>
    <cellStyle name="Style 55 9 9" xfId="20036" xr:uid="{00000000-0005-0000-0000-0000464E0000}"/>
    <cellStyle name="Style 56" xfId="20037" xr:uid="{00000000-0005-0000-0000-0000474E0000}"/>
    <cellStyle name="Style 56 2" xfId="20038" xr:uid="{00000000-0005-0000-0000-0000484E0000}"/>
    <cellStyle name="Style 56 2 10" xfId="20039" xr:uid="{00000000-0005-0000-0000-0000494E0000}"/>
    <cellStyle name="Style 56 2 11" xfId="20040" xr:uid="{00000000-0005-0000-0000-00004A4E0000}"/>
    <cellStyle name="Style 56 2 12" xfId="20041" xr:uid="{00000000-0005-0000-0000-00004B4E0000}"/>
    <cellStyle name="Style 56 2 13" xfId="20042" xr:uid="{00000000-0005-0000-0000-00004C4E0000}"/>
    <cellStyle name="Style 56 2 14" xfId="20043" xr:uid="{00000000-0005-0000-0000-00004D4E0000}"/>
    <cellStyle name="Style 56 2 15" xfId="20044" xr:uid="{00000000-0005-0000-0000-00004E4E0000}"/>
    <cellStyle name="Style 56 2 16" xfId="20045" xr:uid="{00000000-0005-0000-0000-00004F4E0000}"/>
    <cellStyle name="Style 56 2 17" xfId="20046" xr:uid="{00000000-0005-0000-0000-0000504E0000}"/>
    <cellStyle name="Style 56 2 18" xfId="20047" xr:uid="{00000000-0005-0000-0000-0000514E0000}"/>
    <cellStyle name="Style 56 2 19" xfId="20048" xr:uid="{00000000-0005-0000-0000-0000524E0000}"/>
    <cellStyle name="Style 56 2 2" xfId="20049" xr:uid="{00000000-0005-0000-0000-0000534E0000}"/>
    <cellStyle name="Style 56 2 20" xfId="20050" xr:uid="{00000000-0005-0000-0000-0000544E0000}"/>
    <cellStyle name="Style 56 2 21" xfId="20051" xr:uid="{00000000-0005-0000-0000-0000554E0000}"/>
    <cellStyle name="Style 56 2 22" xfId="20052" xr:uid="{00000000-0005-0000-0000-0000564E0000}"/>
    <cellStyle name="Style 56 2 23" xfId="20053" xr:uid="{00000000-0005-0000-0000-0000574E0000}"/>
    <cellStyle name="Style 56 2 3" xfId="20054" xr:uid="{00000000-0005-0000-0000-0000584E0000}"/>
    <cellStyle name="Style 56 2 4" xfId="20055" xr:uid="{00000000-0005-0000-0000-0000594E0000}"/>
    <cellStyle name="Style 56 2 5" xfId="20056" xr:uid="{00000000-0005-0000-0000-00005A4E0000}"/>
    <cellStyle name="Style 56 2 6" xfId="20057" xr:uid="{00000000-0005-0000-0000-00005B4E0000}"/>
    <cellStyle name="Style 56 2 7" xfId="20058" xr:uid="{00000000-0005-0000-0000-00005C4E0000}"/>
    <cellStyle name="Style 56 2 8" xfId="20059" xr:uid="{00000000-0005-0000-0000-00005D4E0000}"/>
    <cellStyle name="Style 56 2 9" xfId="20060" xr:uid="{00000000-0005-0000-0000-00005E4E0000}"/>
    <cellStyle name="Style 56 3" xfId="20061" xr:uid="{00000000-0005-0000-0000-00005F4E0000}"/>
    <cellStyle name="Style 56 3 2" xfId="20062" xr:uid="{00000000-0005-0000-0000-0000604E0000}"/>
    <cellStyle name="Style 56 3 3" xfId="20063" xr:uid="{00000000-0005-0000-0000-0000614E0000}"/>
    <cellStyle name="Style 56 3 4" xfId="20064" xr:uid="{00000000-0005-0000-0000-0000624E0000}"/>
    <cellStyle name="Style 56 3 5" xfId="20065" xr:uid="{00000000-0005-0000-0000-0000634E0000}"/>
    <cellStyle name="Style 56 3 6" xfId="20066" xr:uid="{00000000-0005-0000-0000-0000644E0000}"/>
    <cellStyle name="Style 56 3 7" xfId="20067" xr:uid="{00000000-0005-0000-0000-0000654E0000}"/>
    <cellStyle name="Style 56 3 8" xfId="20068" xr:uid="{00000000-0005-0000-0000-0000664E0000}"/>
    <cellStyle name="Style 56 3 9" xfId="20069" xr:uid="{00000000-0005-0000-0000-0000674E0000}"/>
    <cellStyle name="Style 56 4" xfId="20070" xr:uid="{00000000-0005-0000-0000-0000684E0000}"/>
    <cellStyle name="Style 56 4 2" xfId="20071" xr:uid="{00000000-0005-0000-0000-0000694E0000}"/>
    <cellStyle name="Style 56 4 3" xfId="20072" xr:uid="{00000000-0005-0000-0000-00006A4E0000}"/>
    <cellStyle name="Style 56 4 4" xfId="20073" xr:uid="{00000000-0005-0000-0000-00006B4E0000}"/>
    <cellStyle name="Style 56 4 5" xfId="20074" xr:uid="{00000000-0005-0000-0000-00006C4E0000}"/>
    <cellStyle name="Style 56 4 6" xfId="20075" xr:uid="{00000000-0005-0000-0000-00006D4E0000}"/>
    <cellStyle name="Style 56 4 7" xfId="20076" xr:uid="{00000000-0005-0000-0000-00006E4E0000}"/>
    <cellStyle name="Style 56 4 8" xfId="20077" xr:uid="{00000000-0005-0000-0000-00006F4E0000}"/>
    <cellStyle name="Style 56 4 9" xfId="20078" xr:uid="{00000000-0005-0000-0000-0000704E0000}"/>
    <cellStyle name="Style 56 5" xfId="20079" xr:uid="{00000000-0005-0000-0000-0000714E0000}"/>
    <cellStyle name="Style 56 5 2" xfId="20080" xr:uid="{00000000-0005-0000-0000-0000724E0000}"/>
    <cellStyle name="Style 56 5 3" xfId="20081" xr:uid="{00000000-0005-0000-0000-0000734E0000}"/>
    <cellStyle name="Style 56 5 4" xfId="20082" xr:uid="{00000000-0005-0000-0000-0000744E0000}"/>
    <cellStyle name="Style 56 5 5" xfId="20083" xr:uid="{00000000-0005-0000-0000-0000754E0000}"/>
    <cellStyle name="Style 56 5 6" xfId="20084" xr:uid="{00000000-0005-0000-0000-0000764E0000}"/>
    <cellStyle name="Style 56 5 7" xfId="20085" xr:uid="{00000000-0005-0000-0000-0000774E0000}"/>
    <cellStyle name="Style 56 5 8" xfId="20086" xr:uid="{00000000-0005-0000-0000-0000784E0000}"/>
    <cellStyle name="Style 56 5 9" xfId="20087" xr:uid="{00000000-0005-0000-0000-0000794E0000}"/>
    <cellStyle name="Style 56 6" xfId="20088" xr:uid="{00000000-0005-0000-0000-00007A4E0000}"/>
    <cellStyle name="Style 56 6 2" xfId="20089" xr:uid="{00000000-0005-0000-0000-00007B4E0000}"/>
    <cellStyle name="Style 56 6 3" xfId="20090" xr:uid="{00000000-0005-0000-0000-00007C4E0000}"/>
    <cellStyle name="Style 56 6 4" xfId="20091" xr:uid="{00000000-0005-0000-0000-00007D4E0000}"/>
    <cellStyle name="Style 56 6 5" xfId="20092" xr:uid="{00000000-0005-0000-0000-00007E4E0000}"/>
    <cellStyle name="Style 56 6 6" xfId="20093" xr:uid="{00000000-0005-0000-0000-00007F4E0000}"/>
    <cellStyle name="Style 56 6 7" xfId="20094" xr:uid="{00000000-0005-0000-0000-0000804E0000}"/>
    <cellStyle name="Style 56 6 8" xfId="20095" xr:uid="{00000000-0005-0000-0000-0000814E0000}"/>
    <cellStyle name="Style 56 6 9" xfId="20096" xr:uid="{00000000-0005-0000-0000-0000824E0000}"/>
    <cellStyle name="Style 56 7" xfId="20097" xr:uid="{00000000-0005-0000-0000-0000834E0000}"/>
    <cellStyle name="Style 56 7 2" xfId="20098" xr:uid="{00000000-0005-0000-0000-0000844E0000}"/>
    <cellStyle name="Style 56 7 3" xfId="20099" xr:uid="{00000000-0005-0000-0000-0000854E0000}"/>
    <cellStyle name="Style 56 7 4" xfId="20100" xr:uid="{00000000-0005-0000-0000-0000864E0000}"/>
    <cellStyle name="Style 56 7 5" xfId="20101" xr:uid="{00000000-0005-0000-0000-0000874E0000}"/>
    <cellStyle name="Style 56 7 6" xfId="20102" xr:uid="{00000000-0005-0000-0000-0000884E0000}"/>
    <cellStyle name="Style 56 7 7" xfId="20103" xr:uid="{00000000-0005-0000-0000-0000894E0000}"/>
    <cellStyle name="Style 56 7 8" xfId="20104" xr:uid="{00000000-0005-0000-0000-00008A4E0000}"/>
    <cellStyle name="Style 56 7 9" xfId="20105" xr:uid="{00000000-0005-0000-0000-00008B4E0000}"/>
    <cellStyle name="Style 56 8" xfId="20106" xr:uid="{00000000-0005-0000-0000-00008C4E0000}"/>
    <cellStyle name="Style 56 8 2" xfId="20107" xr:uid="{00000000-0005-0000-0000-00008D4E0000}"/>
    <cellStyle name="Style 56 8 3" xfId="20108" xr:uid="{00000000-0005-0000-0000-00008E4E0000}"/>
    <cellStyle name="Style 56 8 4" xfId="20109" xr:uid="{00000000-0005-0000-0000-00008F4E0000}"/>
    <cellStyle name="Style 56 8 5" xfId="20110" xr:uid="{00000000-0005-0000-0000-0000904E0000}"/>
    <cellStyle name="Style 56 8 6" xfId="20111" xr:uid="{00000000-0005-0000-0000-0000914E0000}"/>
    <cellStyle name="Style 56 8 7" xfId="20112" xr:uid="{00000000-0005-0000-0000-0000924E0000}"/>
    <cellStyle name="Style 56 8 8" xfId="20113" xr:uid="{00000000-0005-0000-0000-0000934E0000}"/>
    <cellStyle name="Style 56 8 9" xfId="20114" xr:uid="{00000000-0005-0000-0000-0000944E0000}"/>
    <cellStyle name="Style 56 9" xfId="20115" xr:uid="{00000000-0005-0000-0000-0000954E0000}"/>
    <cellStyle name="Style 56 9 2" xfId="20116" xr:uid="{00000000-0005-0000-0000-0000964E0000}"/>
    <cellStyle name="Style 56 9 3" xfId="20117" xr:uid="{00000000-0005-0000-0000-0000974E0000}"/>
    <cellStyle name="Style 56 9 4" xfId="20118" xr:uid="{00000000-0005-0000-0000-0000984E0000}"/>
    <cellStyle name="Style 56 9 5" xfId="20119" xr:uid="{00000000-0005-0000-0000-0000994E0000}"/>
    <cellStyle name="Style 56 9 6" xfId="20120" xr:uid="{00000000-0005-0000-0000-00009A4E0000}"/>
    <cellStyle name="Style 56 9 7" xfId="20121" xr:uid="{00000000-0005-0000-0000-00009B4E0000}"/>
    <cellStyle name="Style 56 9 8" xfId="20122" xr:uid="{00000000-0005-0000-0000-00009C4E0000}"/>
    <cellStyle name="Style 56 9 9" xfId="20123" xr:uid="{00000000-0005-0000-0000-00009D4E0000}"/>
    <cellStyle name="Style 57" xfId="20124" xr:uid="{00000000-0005-0000-0000-00009E4E0000}"/>
    <cellStyle name="Style 57 2" xfId="20125" xr:uid="{00000000-0005-0000-0000-00009F4E0000}"/>
    <cellStyle name="Style 57 2 10" xfId="20126" xr:uid="{00000000-0005-0000-0000-0000A04E0000}"/>
    <cellStyle name="Style 57 2 11" xfId="20127" xr:uid="{00000000-0005-0000-0000-0000A14E0000}"/>
    <cellStyle name="Style 57 2 12" xfId="20128" xr:uid="{00000000-0005-0000-0000-0000A24E0000}"/>
    <cellStyle name="Style 57 2 13" xfId="20129" xr:uid="{00000000-0005-0000-0000-0000A34E0000}"/>
    <cellStyle name="Style 57 2 14" xfId="20130" xr:uid="{00000000-0005-0000-0000-0000A44E0000}"/>
    <cellStyle name="Style 57 2 15" xfId="20131" xr:uid="{00000000-0005-0000-0000-0000A54E0000}"/>
    <cellStyle name="Style 57 2 16" xfId="20132" xr:uid="{00000000-0005-0000-0000-0000A64E0000}"/>
    <cellStyle name="Style 57 2 17" xfId="20133" xr:uid="{00000000-0005-0000-0000-0000A74E0000}"/>
    <cellStyle name="Style 57 2 18" xfId="20134" xr:uid="{00000000-0005-0000-0000-0000A84E0000}"/>
    <cellStyle name="Style 57 2 19" xfId="20135" xr:uid="{00000000-0005-0000-0000-0000A94E0000}"/>
    <cellStyle name="Style 57 2 2" xfId="20136" xr:uid="{00000000-0005-0000-0000-0000AA4E0000}"/>
    <cellStyle name="Style 57 2 20" xfId="20137" xr:uid="{00000000-0005-0000-0000-0000AB4E0000}"/>
    <cellStyle name="Style 57 2 21" xfId="20138" xr:uid="{00000000-0005-0000-0000-0000AC4E0000}"/>
    <cellStyle name="Style 57 2 22" xfId="20139" xr:uid="{00000000-0005-0000-0000-0000AD4E0000}"/>
    <cellStyle name="Style 57 2 23" xfId="20140" xr:uid="{00000000-0005-0000-0000-0000AE4E0000}"/>
    <cellStyle name="Style 57 2 3" xfId="20141" xr:uid="{00000000-0005-0000-0000-0000AF4E0000}"/>
    <cellStyle name="Style 57 2 4" xfId="20142" xr:uid="{00000000-0005-0000-0000-0000B04E0000}"/>
    <cellStyle name="Style 57 2 5" xfId="20143" xr:uid="{00000000-0005-0000-0000-0000B14E0000}"/>
    <cellStyle name="Style 57 2 6" xfId="20144" xr:uid="{00000000-0005-0000-0000-0000B24E0000}"/>
    <cellStyle name="Style 57 2 7" xfId="20145" xr:uid="{00000000-0005-0000-0000-0000B34E0000}"/>
    <cellStyle name="Style 57 2 8" xfId="20146" xr:uid="{00000000-0005-0000-0000-0000B44E0000}"/>
    <cellStyle name="Style 57 2 9" xfId="20147" xr:uid="{00000000-0005-0000-0000-0000B54E0000}"/>
    <cellStyle name="Style 57 3" xfId="20148" xr:uid="{00000000-0005-0000-0000-0000B64E0000}"/>
    <cellStyle name="Style 57 3 2" xfId="20149" xr:uid="{00000000-0005-0000-0000-0000B74E0000}"/>
    <cellStyle name="Style 57 3 3" xfId="20150" xr:uid="{00000000-0005-0000-0000-0000B84E0000}"/>
    <cellStyle name="Style 57 3 4" xfId="20151" xr:uid="{00000000-0005-0000-0000-0000B94E0000}"/>
    <cellStyle name="Style 57 3 5" xfId="20152" xr:uid="{00000000-0005-0000-0000-0000BA4E0000}"/>
    <cellStyle name="Style 57 3 6" xfId="20153" xr:uid="{00000000-0005-0000-0000-0000BB4E0000}"/>
    <cellStyle name="Style 57 3 7" xfId="20154" xr:uid="{00000000-0005-0000-0000-0000BC4E0000}"/>
    <cellStyle name="Style 57 3 8" xfId="20155" xr:uid="{00000000-0005-0000-0000-0000BD4E0000}"/>
    <cellStyle name="Style 57 3 9" xfId="20156" xr:uid="{00000000-0005-0000-0000-0000BE4E0000}"/>
    <cellStyle name="Style 57 4" xfId="20157" xr:uid="{00000000-0005-0000-0000-0000BF4E0000}"/>
    <cellStyle name="Style 57 4 2" xfId="20158" xr:uid="{00000000-0005-0000-0000-0000C04E0000}"/>
    <cellStyle name="Style 57 4 3" xfId="20159" xr:uid="{00000000-0005-0000-0000-0000C14E0000}"/>
    <cellStyle name="Style 57 4 4" xfId="20160" xr:uid="{00000000-0005-0000-0000-0000C24E0000}"/>
    <cellStyle name="Style 57 4 5" xfId="20161" xr:uid="{00000000-0005-0000-0000-0000C34E0000}"/>
    <cellStyle name="Style 57 4 6" xfId="20162" xr:uid="{00000000-0005-0000-0000-0000C44E0000}"/>
    <cellStyle name="Style 57 4 7" xfId="20163" xr:uid="{00000000-0005-0000-0000-0000C54E0000}"/>
    <cellStyle name="Style 57 4 8" xfId="20164" xr:uid="{00000000-0005-0000-0000-0000C64E0000}"/>
    <cellStyle name="Style 57 4 9" xfId="20165" xr:uid="{00000000-0005-0000-0000-0000C74E0000}"/>
    <cellStyle name="Style 57 5" xfId="20166" xr:uid="{00000000-0005-0000-0000-0000C84E0000}"/>
    <cellStyle name="Style 57 5 2" xfId="20167" xr:uid="{00000000-0005-0000-0000-0000C94E0000}"/>
    <cellStyle name="Style 57 5 3" xfId="20168" xr:uid="{00000000-0005-0000-0000-0000CA4E0000}"/>
    <cellStyle name="Style 57 5 4" xfId="20169" xr:uid="{00000000-0005-0000-0000-0000CB4E0000}"/>
    <cellStyle name="Style 57 5 5" xfId="20170" xr:uid="{00000000-0005-0000-0000-0000CC4E0000}"/>
    <cellStyle name="Style 57 5 6" xfId="20171" xr:uid="{00000000-0005-0000-0000-0000CD4E0000}"/>
    <cellStyle name="Style 57 5 7" xfId="20172" xr:uid="{00000000-0005-0000-0000-0000CE4E0000}"/>
    <cellStyle name="Style 57 5 8" xfId="20173" xr:uid="{00000000-0005-0000-0000-0000CF4E0000}"/>
    <cellStyle name="Style 57 5 9" xfId="20174" xr:uid="{00000000-0005-0000-0000-0000D04E0000}"/>
    <cellStyle name="Style 57 6" xfId="20175" xr:uid="{00000000-0005-0000-0000-0000D14E0000}"/>
    <cellStyle name="Style 57 6 2" xfId="20176" xr:uid="{00000000-0005-0000-0000-0000D24E0000}"/>
    <cellStyle name="Style 57 6 3" xfId="20177" xr:uid="{00000000-0005-0000-0000-0000D34E0000}"/>
    <cellStyle name="Style 57 6 4" xfId="20178" xr:uid="{00000000-0005-0000-0000-0000D44E0000}"/>
    <cellStyle name="Style 57 6 5" xfId="20179" xr:uid="{00000000-0005-0000-0000-0000D54E0000}"/>
    <cellStyle name="Style 57 6 6" xfId="20180" xr:uid="{00000000-0005-0000-0000-0000D64E0000}"/>
    <cellStyle name="Style 57 6 7" xfId="20181" xr:uid="{00000000-0005-0000-0000-0000D74E0000}"/>
    <cellStyle name="Style 57 6 8" xfId="20182" xr:uid="{00000000-0005-0000-0000-0000D84E0000}"/>
    <cellStyle name="Style 57 6 9" xfId="20183" xr:uid="{00000000-0005-0000-0000-0000D94E0000}"/>
    <cellStyle name="Style 57 7" xfId="20184" xr:uid="{00000000-0005-0000-0000-0000DA4E0000}"/>
    <cellStyle name="Style 57 7 2" xfId="20185" xr:uid="{00000000-0005-0000-0000-0000DB4E0000}"/>
    <cellStyle name="Style 57 7 3" xfId="20186" xr:uid="{00000000-0005-0000-0000-0000DC4E0000}"/>
    <cellStyle name="Style 57 7 4" xfId="20187" xr:uid="{00000000-0005-0000-0000-0000DD4E0000}"/>
    <cellStyle name="Style 57 7 5" xfId="20188" xr:uid="{00000000-0005-0000-0000-0000DE4E0000}"/>
    <cellStyle name="Style 57 7 6" xfId="20189" xr:uid="{00000000-0005-0000-0000-0000DF4E0000}"/>
    <cellStyle name="Style 57 7 7" xfId="20190" xr:uid="{00000000-0005-0000-0000-0000E04E0000}"/>
    <cellStyle name="Style 57 7 8" xfId="20191" xr:uid="{00000000-0005-0000-0000-0000E14E0000}"/>
    <cellStyle name="Style 57 7 9" xfId="20192" xr:uid="{00000000-0005-0000-0000-0000E24E0000}"/>
    <cellStyle name="Style 57 8" xfId="20193" xr:uid="{00000000-0005-0000-0000-0000E34E0000}"/>
    <cellStyle name="Style 57 8 2" xfId="20194" xr:uid="{00000000-0005-0000-0000-0000E44E0000}"/>
    <cellStyle name="Style 57 8 3" xfId="20195" xr:uid="{00000000-0005-0000-0000-0000E54E0000}"/>
    <cellStyle name="Style 57 8 4" xfId="20196" xr:uid="{00000000-0005-0000-0000-0000E64E0000}"/>
    <cellStyle name="Style 57 8 5" xfId="20197" xr:uid="{00000000-0005-0000-0000-0000E74E0000}"/>
    <cellStyle name="Style 57 8 6" xfId="20198" xr:uid="{00000000-0005-0000-0000-0000E84E0000}"/>
    <cellStyle name="Style 57 8 7" xfId="20199" xr:uid="{00000000-0005-0000-0000-0000E94E0000}"/>
    <cellStyle name="Style 57 8 8" xfId="20200" xr:uid="{00000000-0005-0000-0000-0000EA4E0000}"/>
    <cellStyle name="Style 57 8 9" xfId="20201" xr:uid="{00000000-0005-0000-0000-0000EB4E0000}"/>
    <cellStyle name="Style 57 9" xfId="20202" xr:uid="{00000000-0005-0000-0000-0000EC4E0000}"/>
    <cellStyle name="Style 57 9 2" xfId="20203" xr:uid="{00000000-0005-0000-0000-0000ED4E0000}"/>
    <cellStyle name="Style 57 9 3" xfId="20204" xr:uid="{00000000-0005-0000-0000-0000EE4E0000}"/>
    <cellStyle name="Style 57 9 4" xfId="20205" xr:uid="{00000000-0005-0000-0000-0000EF4E0000}"/>
    <cellStyle name="Style 57 9 5" xfId="20206" xr:uid="{00000000-0005-0000-0000-0000F04E0000}"/>
    <cellStyle name="Style 57 9 6" xfId="20207" xr:uid="{00000000-0005-0000-0000-0000F14E0000}"/>
    <cellStyle name="Style 57 9 7" xfId="20208" xr:uid="{00000000-0005-0000-0000-0000F24E0000}"/>
    <cellStyle name="Style 57 9 8" xfId="20209" xr:uid="{00000000-0005-0000-0000-0000F34E0000}"/>
    <cellStyle name="Style 57 9 9" xfId="20210" xr:uid="{00000000-0005-0000-0000-0000F44E0000}"/>
    <cellStyle name="Style 58" xfId="20211" xr:uid="{00000000-0005-0000-0000-0000F54E0000}"/>
    <cellStyle name="Style 58 2" xfId="20212" xr:uid="{00000000-0005-0000-0000-0000F64E0000}"/>
    <cellStyle name="Style 58 2 10" xfId="20213" xr:uid="{00000000-0005-0000-0000-0000F74E0000}"/>
    <cellStyle name="Style 58 2 11" xfId="20214" xr:uid="{00000000-0005-0000-0000-0000F84E0000}"/>
    <cellStyle name="Style 58 2 12" xfId="20215" xr:uid="{00000000-0005-0000-0000-0000F94E0000}"/>
    <cellStyle name="Style 58 2 13" xfId="20216" xr:uid="{00000000-0005-0000-0000-0000FA4E0000}"/>
    <cellStyle name="Style 58 2 14" xfId="20217" xr:uid="{00000000-0005-0000-0000-0000FB4E0000}"/>
    <cellStyle name="Style 58 2 15" xfId="20218" xr:uid="{00000000-0005-0000-0000-0000FC4E0000}"/>
    <cellStyle name="Style 58 2 16" xfId="20219" xr:uid="{00000000-0005-0000-0000-0000FD4E0000}"/>
    <cellStyle name="Style 58 2 17" xfId="20220" xr:uid="{00000000-0005-0000-0000-0000FE4E0000}"/>
    <cellStyle name="Style 58 2 18" xfId="20221" xr:uid="{00000000-0005-0000-0000-0000FF4E0000}"/>
    <cellStyle name="Style 58 2 19" xfId="20222" xr:uid="{00000000-0005-0000-0000-0000004F0000}"/>
    <cellStyle name="Style 58 2 2" xfId="20223" xr:uid="{00000000-0005-0000-0000-0000014F0000}"/>
    <cellStyle name="Style 58 2 20" xfId="20224" xr:uid="{00000000-0005-0000-0000-0000024F0000}"/>
    <cellStyle name="Style 58 2 21" xfId="20225" xr:uid="{00000000-0005-0000-0000-0000034F0000}"/>
    <cellStyle name="Style 58 2 22" xfId="20226" xr:uid="{00000000-0005-0000-0000-0000044F0000}"/>
    <cellStyle name="Style 58 2 23" xfId="20227" xr:uid="{00000000-0005-0000-0000-0000054F0000}"/>
    <cellStyle name="Style 58 2 3" xfId="20228" xr:uid="{00000000-0005-0000-0000-0000064F0000}"/>
    <cellStyle name="Style 58 2 4" xfId="20229" xr:uid="{00000000-0005-0000-0000-0000074F0000}"/>
    <cellStyle name="Style 58 2 5" xfId="20230" xr:uid="{00000000-0005-0000-0000-0000084F0000}"/>
    <cellStyle name="Style 58 2 6" xfId="20231" xr:uid="{00000000-0005-0000-0000-0000094F0000}"/>
    <cellStyle name="Style 58 2 7" xfId="20232" xr:uid="{00000000-0005-0000-0000-00000A4F0000}"/>
    <cellStyle name="Style 58 2 8" xfId="20233" xr:uid="{00000000-0005-0000-0000-00000B4F0000}"/>
    <cellStyle name="Style 58 2 9" xfId="20234" xr:uid="{00000000-0005-0000-0000-00000C4F0000}"/>
    <cellStyle name="Style 58 3" xfId="20235" xr:uid="{00000000-0005-0000-0000-00000D4F0000}"/>
    <cellStyle name="Style 58 3 2" xfId="20236" xr:uid="{00000000-0005-0000-0000-00000E4F0000}"/>
    <cellStyle name="Style 58 3 3" xfId="20237" xr:uid="{00000000-0005-0000-0000-00000F4F0000}"/>
    <cellStyle name="Style 58 3 4" xfId="20238" xr:uid="{00000000-0005-0000-0000-0000104F0000}"/>
    <cellStyle name="Style 58 3 5" xfId="20239" xr:uid="{00000000-0005-0000-0000-0000114F0000}"/>
    <cellStyle name="Style 58 3 6" xfId="20240" xr:uid="{00000000-0005-0000-0000-0000124F0000}"/>
    <cellStyle name="Style 58 3 7" xfId="20241" xr:uid="{00000000-0005-0000-0000-0000134F0000}"/>
    <cellStyle name="Style 58 3 8" xfId="20242" xr:uid="{00000000-0005-0000-0000-0000144F0000}"/>
    <cellStyle name="Style 58 3 9" xfId="20243" xr:uid="{00000000-0005-0000-0000-0000154F0000}"/>
    <cellStyle name="Style 58 4" xfId="20244" xr:uid="{00000000-0005-0000-0000-0000164F0000}"/>
    <cellStyle name="Style 58 4 2" xfId="20245" xr:uid="{00000000-0005-0000-0000-0000174F0000}"/>
    <cellStyle name="Style 58 4 3" xfId="20246" xr:uid="{00000000-0005-0000-0000-0000184F0000}"/>
    <cellStyle name="Style 58 4 4" xfId="20247" xr:uid="{00000000-0005-0000-0000-0000194F0000}"/>
    <cellStyle name="Style 58 4 5" xfId="20248" xr:uid="{00000000-0005-0000-0000-00001A4F0000}"/>
    <cellStyle name="Style 58 4 6" xfId="20249" xr:uid="{00000000-0005-0000-0000-00001B4F0000}"/>
    <cellStyle name="Style 58 4 7" xfId="20250" xr:uid="{00000000-0005-0000-0000-00001C4F0000}"/>
    <cellStyle name="Style 58 4 8" xfId="20251" xr:uid="{00000000-0005-0000-0000-00001D4F0000}"/>
    <cellStyle name="Style 58 4 9" xfId="20252" xr:uid="{00000000-0005-0000-0000-00001E4F0000}"/>
    <cellStyle name="Style 58 5" xfId="20253" xr:uid="{00000000-0005-0000-0000-00001F4F0000}"/>
    <cellStyle name="Style 58 5 2" xfId="20254" xr:uid="{00000000-0005-0000-0000-0000204F0000}"/>
    <cellStyle name="Style 58 5 3" xfId="20255" xr:uid="{00000000-0005-0000-0000-0000214F0000}"/>
    <cellStyle name="Style 58 5 4" xfId="20256" xr:uid="{00000000-0005-0000-0000-0000224F0000}"/>
    <cellStyle name="Style 58 5 5" xfId="20257" xr:uid="{00000000-0005-0000-0000-0000234F0000}"/>
    <cellStyle name="Style 58 5 6" xfId="20258" xr:uid="{00000000-0005-0000-0000-0000244F0000}"/>
    <cellStyle name="Style 58 5 7" xfId="20259" xr:uid="{00000000-0005-0000-0000-0000254F0000}"/>
    <cellStyle name="Style 58 5 8" xfId="20260" xr:uid="{00000000-0005-0000-0000-0000264F0000}"/>
    <cellStyle name="Style 58 5 9" xfId="20261" xr:uid="{00000000-0005-0000-0000-0000274F0000}"/>
    <cellStyle name="Style 58 6" xfId="20262" xr:uid="{00000000-0005-0000-0000-0000284F0000}"/>
    <cellStyle name="Style 58 6 2" xfId="20263" xr:uid="{00000000-0005-0000-0000-0000294F0000}"/>
    <cellStyle name="Style 58 6 3" xfId="20264" xr:uid="{00000000-0005-0000-0000-00002A4F0000}"/>
    <cellStyle name="Style 58 6 4" xfId="20265" xr:uid="{00000000-0005-0000-0000-00002B4F0000}"/>
    <cellStyle name="Style 58 6 5" xfId="20266" xr:uid="{00000000-0005-0000-0000-00002C4F0000}"/>
    <cellStyle name="Style 58 6 6" xfId="20267" xr:uid="{00000000-0005-0000-0000-00002D4F0000}"/>
    <cellStyle name="Style 58 6 7" xfId="20268" xr:uid="{00000000-0005-0000-0000-00002E4F0000}"/>
    <cellStyle name="Style 58 6 8" xfId="20269" xr:uid="{00000000-0005-0000-0000-00002F4F0000}"/>
    <cellStyle name="Style 58 6 9" xfId="20270" xr:uid="{00000000-0005-0000-0000-0000304F0000}"/>
    <cellStyle name="Style 58 7" xfId="20271" xr:uid="{00000000-0005-0000-0000-0000314F0000}"/>
    <cellStyle name="Style 58 7 2" xfId="20272" xr:uid="{00000000-0005-0000-0000-0000324F0000}"/>
    <cellStyle name="Style 58 7 3" xfId="20273" xr:uid="{00000000-0005-0000-0000-0000334F0000}"/>
    <cellStyle name="Style 58 7 4" xfId="20274" xr:uid="{00000000-0005-0000-0000-0000344F0000}"/>
    <cellStyle name="Style 58 7 5" xfId="20275" xr:uid="{00000000-0005-0000-0000-0000354F0000}"/>
    <cellStyle name="Style 58 7 6" xfId="20276" xr:uid="{00000000-0005-0000-0000-0000364F0000}"/>
    <cellStyle name="Style 58 7 7" xfId="20277" xr:uid="{00000000-0005-0000-0000-0000374F0000}"/>
    <cellStyle name="Style 58 7 8" xfId="20278" xr:uid="{00000000-0005-0000-0000-0000384F0000}"/>
    <cellStyle name="Style 58 7 9" xfId="20279" xr:uid="{00000000-0005-0000-0000-0000394F0000}"/>
    <cellStyle name="Style 58 8" xfId="20280" xr:uid="{00000000-0005-0000-0000-00003A4F0000}"/>
    <cellStyle name="Style 58 8 2" xfId="20281" xr:uid="{00000000-0005-0000-0000-00003B4F0000}"/>
    <cellStyle name="Style 58 8 3" xfId="20282" xr:uid="{00000000-0005-0000-0000-00003C4F0000}"/>
    <cellStyle name="Style 58 8 4" xfId="20283" xr:uid="{00000000-0005-0000-0000-00003D4F0000}"/>
    <cellStyle name="Style 58 8 5" xfId="20284" xr:uid="{00000000-0005-0000-0000-00003E4F0000}"/>
    <cellStyle name="Style 58 8 6" xfId="20285" xr:uid="{00000000-0005-0000-0000-00003F4F0000}"/>
    <cellStyle name="Style 58 8 7" xfId="20286" xr:uid="{00000000-0005-0000-0000-0000404F0000}"/>
    <cellStyle name="Style 58 8 8" xfId="20287" xr:uid="{00000000-0005-0000-0000-0000414F0000}"/>
    <cellStyle name="Style 58 8 9" xfId="20288" xr:uid="{00000000-0005-0000-0000-0000424F0000}"/>
    <cellStyle name="Style 58 9" xfId="20289" xr:uid="{00000000-0005-0000-0000-0000434F0000}"/>
    <cellStyle name="Style 58 9 2" xfId="20290" xr:uid="{00000000-0005-0000-0000-0000444F0000}"/>
    <cellStyle name="Style 58 9 3" xfId="20291" xr:uid="{00000000-0005-0000-0000-0000454F0000}"/>
    <cellStyle name="Style 58 9 4" xfId="20292" xr:uid="{00000000-0005-0000-0000-0000464F0000}"/>
    <cellStyle name="Style 58 9 5" xfId="20293" xr:uid="{00000000-0005-0000-0000-0000474F0000}"/>
    <cellStyle name="Style 58 9 6" xfId="20294" xr:uid="{00000000-0005-0000-0000-0000484F0000}"/>
    <cellStyle name="Style 58 9 7" xfId="20295" xr:uid="{00000000-0005-0000-0000-0000494F0000}"/>
    <cellStyle name="Style 58 9 8" xfId="20296" xr:uid="{00000000-0005-0000-0000-00004A4F0000}"/>
    <cellStyle name="Style 58 9 9" xfId="20297" xr:uid="{00000000-0005-0000-0000-00004B4F0000}"/>
    <cellStyle name="Style 59" xfId="20298" xr:uid="{00000000-0005-0000-0000-00004C4F0000}"/>
    <cellStyle name="Style 59 2" xfId="20299" xr:uid="{00000000-0005-0000-0000-00004D4F0000}"/>
    <cellStyle name="Style 59 2 10" xfId="20300" xr:uid="{00000000-0005-0000-0000-00004E4F0000}"/>
    <cellStyle name="Style 59 2 11" xfId="20301" xr:uid="{00000000-0005-0000-0000-00004F4F0000}"/>
    <cellStyle name="Style 59 2 12" xfId="20302" xr:uid="{00000000-0005-0000-0000-0000504F0000}"/>
    <cellStyle name="Style 59 2 13" xfId="20303" xr:uid="{00000000-0005-0000-0000-0000514F0000}"/>
    <cellStyle name="Style 59 2 14" xfId="20304" xr:uid="{00000000-0005-0000-0000-0000524F0000}"/>
    <cellStyle name="Style 59 2 15" xfId="20305" xr:uid="{00000000-0005-0000-0000-0000534F0000}"/>
    <cellStyle name="Style 59 2 16" xfId="20306" xr:uid="{00000000-0005-0000-0000-0000544F0000}"/>
    <cellStyle name="Style 59 2 17" xfId="20307" xr:uid="{00000000-0005-0000-0000-0000554F0000}"/>
    <cellStyle name="Style 59 2 18" xfId="20308" xr:uid="{00000000-0005-0000-0000-0000564F0000}"/>
    <cellStyle name="Style 59 2 19" xfId="20309" xr:uid="{00000000-0005-0000-0000-0000574F0000}"/>
    <cellStyle name="Style 59 2 2" xfId="20310" xr:uid="{00000000-0005-0000-0000-0000584F0000}"/>
    <cellStyle name="Style 59 2 20" xfId="20311" xr:uid="{00000000-0005-0000-0000-0000594F0000}"/>
    <cellStyle name="Style 59 2 21" xfId="20312" xr:uid="{00000000-0005-0000-0000-00005A4F0000}"/>
    <cellStyle name="Style 59 2 22" xfId="20313" xr:uid="{00000000-0005-0000-0000-00005B4F0000}"/>
    <cellStyle name="Style 59 2 23" xfId="20314" xr:uid="{00000000-0005-0000-0000-00005C4F0000}"/>
    <cellStyle name="Style 59 2 3" xfId="20315" xr:uid="{00000000-0005-0000-0000-00005D4F0000}"/>
    <cellStyle name="Style 59 2 4" xfId="20316" xr:uid="{00000000-0005-0000-0000-00005E4F0000}"/>
    <cellStyle name="Style 59 2 5" xfId="20317" xr:uid="{00000000-0005-0000-0000-00005F4F0000}"/>
    <cellStyle name="Style 59 2 6" xfId="20318" xr:uid="{00000000-0005-0000-0000-0000604F0000}"/>
    <cellStyle name="Style 59 2 7" xfId="20319" xr:uid="{00000000-0005-0000-0000-0000614F0000}"/>
    <cellStyle name="Style 59 2 8" xfId="20320" xr:uid="{00000000-0005-0000-0000-0000624F0000}"/>
    <cellStyle name="Style 59 2 9" xfId="20321" xr:uid="{00000000-0005-0000-0000-0000634F0000}"/>
    <cellStyle name="Style 59 3" xfId="20322" xr:uid="{00000000-0005-0000-0000-0000644F0000}"/>
    <cellStyle name="Style 59 3 2" xfId="20323" xr:uid="{00000000-0005-0000-0000-0000654F0000}"/>
    <cellStyle name="Style 59 3 3" xfId="20324" xr:uid="{00000000-0005-0000-0000-0000664F0000}"/>
    <cellStyle name="Style 59 3 4" xfId="20325" xr:uid="{00000000-0005-0000-0000-0000674F0000}"/>
    <cellStyle name="Style 59 3 5" xfId="20326" xr:uid="{00000000-0005-0000-0000-0000684F0000}"/>
    <cellStyle name="Style 59 3 6" xfId="20327" xr:uid="{00000000-0005-0000-0000-0000694F0000}"/>
    <cellStyle name="Style 59 3 7" xfId="20328" xr:uid="{00000000-0005-0000-0000-00006A4F0000}"/>
    <cellStyle name="Style 59 3 8" xfId="20329" xr:uid="{00000000-0005-0000-0000-00006B4F0000}"/>
    <cellStyle name="Style 59 3 9" xfId="20330" xr:uid="{00000000-0005-0000-0000-00006C4F0000}"/>
    <cellStyle name="Style 59 4" xfId="20331" xr:uid="{00000000-0005-0000-0000-00006D4F0000}"/>
    <cellStyle name="Style 59 4 2" xfId="20332" xr:uid="{00000000-0005-0000-0000-00006E4F0000}"/>
    <cellStyle name="Style 59 4 3" xfId="20333" xr:uid="{00000000-0005-0000-0000-00006F4F0000}"/>
    <cellStyle name="Style 59 4 4" xfId="20334" xr:uid="{00000000-0005-0000-0000-0000704F0000}"/>
    <cellStyle name="Style 59 4 5" xfId="20335" xr:uid="{00000000-0005-0000-0000-0000714F0000}"/>
    <cellStyle name="Style 59 4 6" xfId="20336" xr:uid="{00000000-0005-0000-0000-0000724F0000}"/>
    <cellStyle name="Style 59 4 7" xfId="20337" xr:uid="{00000000-0005-0000-0000-0000734F0000}"/>
    <cellStyle name="Style 59 4 8" xfId="20338" xr:uid="{00000000-0005-0000-0000-0000744F0000}"/>
    <cellStyle name="Style 59 4 9" xfId="20339" xr:uid="{00000000-0005-0000-0000-0000754F0000}"/>
    <cellStyle name="Style 59 5" xfId="20340" xr:uid="{00000000-0005-0000-0000-0000764F0000}"/>
    <cellStyle name="Style 59 5 2" xfId="20341" xr:uid="{00000000-0005-0000-0000-0000774F0000}"/>
    <cellStyle name="Style 59 5 3" xfId="20342" xr:uid="{00000000-0005-0000-0000-0000784F0000}"/>
    <cellStyle name="Style 59 5 4" xfId="20343" xr:uid="{00000000-0005-0000-0000-0000794F0000}"/>
    <cellStyle name="Style 59 5 5" xfId="20344" xr:uid="{00000000-0005-0000-0000-00007A4F0000}"/>
    <cellStyle name="Style 59 5 6" xfId="20345" xr:uid="{00000000-0005-0000-0000-00007B4F0000}"/>
    <cellStyle name="Style 59 5 7" xfId="20346" xr:uid="{00000000-0005-0000-0000-00007C4F0000}"/>
    <cellStyle name="Style 59 5 8" xfId="20347" xr:uid="{00000000-0005-0000-0000-00007D4F0000}"/>
    <cellStyle name="Style 59 5 9" xfId="20348" xr:uid="{00000000-0005-0000-0000-00007E4F0000}"/>
    <cellStyle name="Style 59 6" xfId="20349" xr:uid="{00000000-0005-0000-0000-00007F4F0000}"/>
    <cellStyle name="Style 59 6 2" xfId="20350" xr:uid="{00000000-0005-0000-0000-0000804F0000}"/>
    <cellStyle name="Style 59 6 3" xfId="20351" xr:uid="{00000000-0005-0000-0000-0000814F0000}"/>
    <cellStyle name="Style 59 6 4" xfId="20352" xr:uid="{00000000-0005-0000-0000-0000824F0000}"/>
    <cellStyle name="Style 59 6 5" xfId="20353" xr:uid="{00000000-0005-0000-0000-0000834F0000}"/>
    <cellStyle name="Style 59 6 6" xfId="20354" xr:uid="{00000000-0005-0000-0000-0000844F0000}"/>
    <cellStyle name="Style 59 6 7" xfId="20355" xr:uid="{00000000-0005-0000-0000-0000854F0000}"/>
    <cellStyle name="Style 59 6 8" xfId="20356" xr:uid="{00000000-0005-0000-0000-0000864F0000}"/>
    <cellStyle name="Style 59 6 9" xfId="20357" xr:uid="{00000000-0005-0000-0000-0000874F0000}"/>
    <cellStyle name="Style 59 7" xfId="20358" xr:uid="{00000000-0005-0000-0000-0000884F0000}"/>
    <cellStyle name="Style 59 7 2" xfId="20359" xr:uid="{00000000-0005-0000-0000-0000894F0000}"/>
    <cellStyle name="Style 59 7 3" xfId="20360" xr:uid="{00000000-0005-0000-0000-00008A4F0000}"/>
    <cellStyle name="Style 59 7 4" xfId="20361" xr:uid="{00000000-0005-0000-0000-00008B4F0000}"/>
    <cellStyle name="Style 59 7 5" xfId="20362" xr:uid="{00000000-0005-0000-0000-00008C4F0000}"/>
    <cellStyle name="Style 59 7 6" xfId="20363" xr:uid="{00000000-0005-0000-0000-00008D4F0000}"/>
    <cellStyle name="Style 59 7 7" xfId="20364" xr:uid="{00000000-0005-0000-0000-00008E4F0000}"/>
    <cellStyle name="Style 59 7 8" xfId="20365" xr:uid="{00000000-0005-0000-0000-00008F4F0000}"/>
    <cellStyle name="Style 59 7 9" xfId="20366" xr:uid="{00000000-0005-0000-0000-0000904F0000}"/>
    <cellStyle name="Style 59 8" xfId="20367" xr:uid="{00000000-0005-0000-0000-0000914F0000}"/>
    <cellStyle name="Style 59 8 2" xfId="20368" xr:uid="{00000000-0005-0000-0000-0000924F0000}"/>
    <cellStyle name="Style 59 8 3" xfId="20369" xr:uid="{00000000-0005-0000-0000-0000934F0000}"/>
    <cellStyle name="Style 59 8 4" xfId="20370" xr:uid="{00000000-0005-0000-0000-0000944F0000}"/>
    <cellStyle name="Style 59 8 5" xfId="20371" xr:uid="{00000000-0005-0000-0000-0000954F0000}"/>
    <cellStyle name="Style 59 8 6" xfId="20372" xr:uid="{00000000-0005-0000-0000-0000964F0000}"/>
    <cellStyle name="Style 59 8 7" xfId="20373" xr:uid="{00000000-0005-0000-0000-0000974F0000}"/>
    <cellStyle name="Style 59 8 8" xfId="20374" xr:uid="{00000000-0005-0000-0000-0000984F0000}"/>
    <cellStyle name="Style 59 8 9" xfId="20375" xr:uid="{00000000-0005-0000-0000-0000994F0000}"/>
    <cellStyle name="Style 59 9" xfId="20376" xr:uid="{00000000-0005-0000-0000-00009A4F0000}"/>
    <cellStyle name="Style 59 9 2" xfId="20377" xr:uid="{00000000-0005-0000-0000-00009B4F0000}"/>
    <cellStyle name="Style 59 9 3" xfId="20378" xr:uid="{00000000-0005-0000-0000-00009C4F0000}"/>
    <cellStyle name="Style 59 9 4" xfId="20379" xr:uid="{00000000-0005-0000-0000-00009D4F0000}"/>
    <cellStyle name="Style 59 9 5" xfId="20380" xr:uid="{00000000-0005-0000-0000-00009E4F0000}"/>
    <cellStyle name="Style 59 9 6" xfId="20381" xr:uid="{00000000-0005-0000-0000-00009F4F0000}"/>
    <cellStyle name="Style 59 9 7" xfId="20382" xr:uid="{00000000-0005-0000-0000-0000A04F0000}"/>
    <cellStyle name="Style 59 9 8" xfId="20383" xr:uid="{00000000-0005-0000-0000-0000A14F0000}"/>
    <cellStyle name="Style 59 9 9" xfId="20384" xr:uid="{00000000-0005-0000-0000-0000A24F0000}"/>
    <cellStyle name="Style 60" xfId="20385" xr:uid="{00000000-0005-0000-0000-0000A34F0000}"/>
    <cellStyle name="Style 60 2" xfId="20386" xr:uid="{00000000-0005-0000-0000-0000A44F0000}"/>
    <cellStyle name="Style 60 2 10" xfId="20387" xr:uid="{00000000-0005-0000-0000-0000A54F0000}"/>
    <cellStyle name="Style 60 2 11" xfId="20388" xr:uid="{00000000-0005-0000-0000-0000A64F0000}"/>
    <cellStyle name="Style 60 2 12" xfId="20389" xr:uid="{00000000-0005-0000-0000-0000A74F0000}"/>
    <cellStyle name="Style 60 2 13" xfId="20390" xr:uid="{00000000-0005-0000-0000-0000A84F0000}"/>
    <cellStyle name="Style 60 2 14" xfId="20391" xr:uid="{00000000-0005-0000-0000-0000A94F0000}"/>
    <cellStyle name="Style 60 2 15" xfId="20392" xr:uid="{00000000-0005-0000-0000-0000AA4F0000}"/>
    <cellStyle name="Style 60 2 16" xfId="20393" xr:uid="{00000000-0005-0000-0000-0000AB4F0000}"/>
    <cellStyle name="Style 60 2 17" xfId="20394" xr:uid="{00000000-0005-0000-0000-0000AC4F0000}"/>
    <cellStyle name="Style 60 2 18" xfId="20395" xr:uid="{00000000-0005-0000-0000-0000AD4F0000}"/>
    <cellStyle name="Style 60 2 19" xfId="20396" xr:uid="{00000000-0005-0000-0000-0000AE4F0000}"/>
    <cellStyle name="Style 60 2 2" xfId="20397" xr:uid="{00000000-0005-0000-0000-0000AF4F0000}"/>
    <cellStyle name="Style 60 2 20" xfId="20398" xr:uid="{00000000-0005-0000-0000-0000B04F0000}"/>
    <cellStyle name="Style 60 2 21" xfId="20399" xr:uid="{00000000-0005-0000-0000-0000B14F0000}"/>
    <cellStyle name="Style 60 2 22" xfId="20400" xr:uid="{00000000-0005-0000-0000-0000B24F0000}"/>
    <cellStyle name="Style 60 2 23" xfId="20401" xr:uid="{00000000-0005-0000-0000-0000B34F0000}"/>
    <cellStyle name="Style 60 2 3" xfId="20402" xr:uid="{00000000-0005-0000-0000-0000B44F0000}"/>
    <cellStyle name="Style 60 2 4" xfId="20403" xr:uid="{00000000-0005-0000-0000-0000B54F0000}"/>
    <cellStyle name="Style 60 2 5" xfId="20404" xr:uid="{00000000-0005-0000-0000-0000B64F0000}"/>
    <cellStyle name="Style 60 2 6" xfId="20405" xr:uid="{00000000-0005-0000-0000-0000B74F0000}"/>
    <cellStyle name="Style 60 2 7" xfId="20406" xr:uid="{00000000-0005-0000-0000-0000B84F0000}"/>
    <cellStyle name="Style 60 2 8" xfId="20407" xr:uid="{00000000-0005-0000-0000-0000B94F0000}"/>
    <cellStyle name="Style 60 2 9" xfId="20408" xr:uid="{00000000-0005-0000-0000-0000BA4F0000}"/>
    <cellStyle name="Style 60 3" xfId="20409" xr:uid="{00000000-0005-0000-0000-0000BB4F0000}"/>
    <cellStyle name="Style 60 3 2" xfId="20410" xr:uid="{00000000-0005-0000-0000-0000BC4F0000}"/>
    <cellStyle name="Style 60 3 3" xfId="20411" xr:uid="{00000000-0005-0000-0000-0000BD4F0000}"/>
    <cellStyle name="Style 60 3 4" xfId="20412" xr:uid="{00000000-0005-0000-0000-0000BE4F0000}"/>
    <cellStyle name="Style 60 3 5" xfId="20413" xr:uid="{00000000-0005-0000-0000-0000BF4F0000}"/>
    <cellStyle name="Style 60 3 6" xfId="20414" xr:uid="{00000000-0005-0000-0000-0000C04F0000}"/>
    <cellStyle name="Style 60 3 7" xfId="20415" xr:uid="{00000000-0005-0000-0000-0000C14F0000}"/>
    <cellStyle name="Style 60 3 8" xfId="20416" xr:uid="{00000000-0005-0000-0000-0000C24F0000}"/>
    <cellStyle name="Style 60 3 9" xfId="20417" xr:uid="{00000000-0005-0000-0000-0000C34F0000}"/>
    <cellStyle name="Style 60 4" xfId="20418" xr:uid="{00000000-0005-0000-0000-0000C44F0000}"/>
    <cellStyle name="Style 60 4 2" xfId="20419" xr:uid="{00000000-0005-0000-0000-0000C54F0000}"/>
    <cellStyle name="Style 60 4 3" xfId="20420" xr:uid="{00000000-0005-0000-0000-0000C64F0000}"/>
    <cellStyle name="Style 60 4 4" xfId="20421" xr:uid="{00000000-0005-0000-0000-0000C74F0000}"/>
    <cellStyle name="Style 60 4 5" xfId="20422" xr:uid="{00000000-0005-0000-0000-0000C84F0000}"/>
    <cellStyle name="Style 60 4 6" xfId="20423" xr:uid="{00000000-0005-0000-0000-0000C94F0000}"/>
    <cellStyle name="Style 60 4 7" xfId="20424" xr:uid="{00000000-0005-0000-0000-0000CA4F0000}"/>
    <cellStyle name="Style 60 4 8" xfId="20425" xr:uid="{00000000-0005-0000-0000-0000CB4F0000}"/>
    <cellStyle name="Style 60 4 9" xfId="20426" xr:uid="{00000000-0005-0000-0000-0000CC4F0000}"/>
    <cellStyle name="Style 60 5" xfId="20427" xr:uid="{00000000-0005-0000-0000-0000CD4F0000}"/>
    <cellStyle name="Style 60 5 2" xfId="20428" xr:uid="{00000000-0005-0000-0000-0000CE4F0000}"/>
    <cellStyle name="Style 60 5 3" xfId="20429" xr:uid="{00000000-0005-0000-0000-0000CF4F0000}"/>
    <cellStyle name="Style 60 5 4" xfId="20430" xr:uid="{00000000-0005-0000-0000-0000D04F0000}"/>
    <cellStyle name="Style 60 5 5" xfId="20431" xr:uid="{00000000-0005-0000-0000-0000D14F0000}"/>
    <cellStyle name="Style 60 5 6" xfId="20432" xr:uid="{00000000-0005-0000-0000-0000D24F0000}"/>
    <cellStyle name="Style 60 5 7" xfId="20433" xr:uid="{00000000-0005-0000-0000-0000D34F0000}"/>
    <cellStyle name="Style 60 5 8" xfId="20434" xr:uid="{00000000-0005-0000-0000-0000D44F0000}"/>
    <cellStyle name="Style 60 5 9" xfId="20435" xr:uid="{00000000-0005-0000-0000-0000D54F0000}"/>
    <cellStyle name="Style 60 6" xfId="20436" xr:uid="{00000000-0005-0000-0000-0000D64F0000}"/>
    <cellStyle name="Style 60 6 2" xfId="20437" xr:uid="{00000000-0005-0000-0000-0000D74F0000}"/>
    <cellStyle name="Style 60 6 3" xfId="20438" xr:uid="{00000000-0005-0000-0000-0000D84F0000}"/>
    <cellStyle name="Style 60 6 4" xfId="20439" xr:uid="{00000000-0005-0000-0000-0000D94F0000}"/>
    <cellStyle name="Style 60 6 5" xfId="20440" xr:uid="{00000000-0005-0000-0000-0000DA4F0000}"/>
    <cellStyle name="Style 60 6 6" xfId="20441" xr:uid="{00000000-0005-0000-0000-0000DB4F0000}"/>
    <cellStyle name="Style 60 6 7" xfId="20442" xr:uid="{00000000-0005-0000-0000-0000DC4F0000}"/>
    <cellStyle name="Style 60 6 8" xfId="20443" xr:uid="{00000000-0005-0000-0000-0000DD4F0000}"/>
    <cellStyle name="Style 60 6 9" xfId="20444" xr:uid="{00000000-0005-0000-0000-0000DE4F0000}"/>
    <cellStyle name="Style 60 7" xfId="20445" xr:uid="{00000000-0005-0000-0000-0000DF4F0000}"/>
    <cellStyle name="Style 60 7 2" xfId="20446" xr:uid="{00000000-0005-0000-0000-0000E04F0000}"/>
    <cellStyle name="Style 60 7 3" xfId="20447" xr:uid="{00000000-0005-0000-0000-0000E14F0000}"/>
    <cellStyle name="Style 60 7 4" xfId="20448" xr:uid="{00000000-0005-0000-0000-0000E24F0000}"/>
    <cellStyle name="Style 60 7 5" xfId="20449" xr:uid="{00000000-0005-0000-0000-0000E34F0000}"/>
    <cellStyle name="Style 60 7 6" xfId="20450" xr:uid="{00000000-0005-0000-0000-0000E44F0000}"/>
    <cellStyle name="Style 60 7 7" xfId="20451" xr:uid="{00000000-0005-0000-0000-0000E54F0000}"/>
    <cellStyle name="Style 60 7 8" xfId="20452" xr:uid="{00000000-0005-0000-0000-0000E64F0000}"/>
    <cellStyle name="Style 60 7 9" xfId="20453" xr:uid="{00000000-0005-0000-0000-0000E74F0000}"/>
    <cellStyle name="Style 60 8" xfId="20454" xr:uid="{00000000-0005-0000-0000-0000E84F0000}"/>
    <cellStyle name="Style 60 8 2" xfId="20455" xr:uid="{00000000-0005-0000-0000-0000E94F0000}"/>
    <cellStyle name="Style 60 8 3" xfId="20456" xr:uid="{00000000-0005-0000-0000-0000EA4F0000}"/>
    <cellStyle name="Style 60 8 4" xfId="20457" xr:uid="{00000000-0005-0000-0000-0000EB4F0000}"/>
    <cellStyle name="Style 60 8 5" xfId="20458" xr:uid="{00000000-0005-0000-0000-0000EC4F0000}"/>
    <cellStyle name="Style 60 8 6" xfId="20459" xr:uid="{00000000-0005-0000-0000-0000ED4F0000}"/>
    <cellStyle name="Style 60 8 7" xfId="20460" xr:uid="{00000000-0005-0000-0000-0000EE4F0000}"/>
    <cellStyle name="Style 60 8 8" xfId="20461" xr:uid="{00000000-0005-0000-0000-0000EF4F0000}"/>
    <cellStyle name="Style 60 8 9" xfId="20462" xr:uid="{00000000-0005-0000-0000-0000F04F0000}"/>
    <cellStyle name="Style 60 9" xfId="20463" xr:uid="{00000000-0005-0000-0000-0000F14F0000}"/>
    <cellStyle name="Style 60 9 2" xfId="20464" xr:uid="{00000000-0005-0000-0000-0000F24F0000}"/>
    <cellStyle name="Style 60 9 3" xfId="20465" xr:uid="{00000000-0005-0000-0000-0000F34F0000}"/>
    <cellStyle name="Style 60 9 4" xfId="20466" xr:uid="{00000000-0005-0000-0000-0000F44F0000}"/>
    <cellStyle name="Style 60 9 5" xfId="20467" xr:uid="{00000000-0005-0000-0000-0000F54F0000}"/>
    <cellStyle name="Style 60 9 6" xfId="20468" xr:uid="{00000000-0005-0000-0000-0000F64F0000}"/>
    <cellStyle name="Style 60 9 7" xfId="20469" xr:uid="{00000000-0005-0000-0000-0000F74F0000}"/>
    <cellStyle name="Style 60 9 8" xfId="20470" xr:uid="{00000000-0005-0000-0000-0000F84F0000}"/>
    <cellStyle name="Style 60 9 9" xfId="20471" xr:uid="{00000000-0005-0000-0000-0000F94F0000}"/>
    <cellStyle name="Style 61" xfId="20472" xr:uid="{00000000-0005-0000-0000-0000FA4F0000}"/>
    <cellStyle name="Style 61 2" xfId="20473" xr:uid="{00000000-0005-0000-0000-0000FB4F0000}"/>
    <cellStyle name="Style 61 2 10" xfId="20474" xr:uid="{00000000-0005-0000-0000-0000FC4F0000}"/>
    <cellStyle name="Style 61 2 11" xfId="20475" xr:uid="{00000000-0005-0000-0000-0000FD4F0000}"/>
    <cellStyle name="Style 61 2 12" xfId="20476" xr:uid="{00000000-0005-0000-0000-0000FE4F0000}"/>
    <cellStyle name="Style 61 2 13" xfId="20477" xr:uid="{00000000-0005-0000-0000-0000FF4F0000}"/>
    <cellStyle name="Style 61 2 14" xfId="20478" xr:uid="{00000000-0005-0000-0000-000000500000}"/>
    <cellStyle name="Style 61 2 15" xfId="20479" xr:uid="{00000000-0005-0000-0000-000001500000}"/>
    <cellStyle name="Style 61 2 16" xfId="20480" xr:uid="{00000000-0005-0000-0000-000002500000}"/>
    <cellStyle name="Style 61 2 17" xfId="20481" xr:uid="{00000000-0005-0000-0000-000003500000}"/>
    <cellStyle name="Style 61 2 18" xfId="20482" xr:uid="{00000000-0005-0000-0000-000004500000}"/>
    <cellStyle name="Style 61 2 19" xfId="20483" xr:uid="{00000000-0005-0000-0000-000005500000}"/>
    <cellStyle name="Style 61 2 2" xfId="20484" xr:uid="{00000000-0005-0000-0000-000006500000}"/>
    <cellStyle name="Style 61 2 20" xfId="20485" xr:uid="{00000000-0005-0000-0000-000007500000}"/>
    <cellStyle name="Style 61 2 21" xfId="20486" xr:uid="{00000000-0005-0000-0000-000008500000}"/>
    <cellStyle name="Style 61 2 22" xfId="20487" xr:uid="{00000000-0005-0000-0000-000009500000}"/>
    <cellStyle name="Style 61 2 23" xfId="20488" xr:uid="{00000000-0005-0000-0000-00000A500000}"/>
    <cellStyle name="Style 61 2 3" xfId="20489" xr:uid="{00000000-0005-0000-0000-00000B500000}"/>
    <cellStyle name="Style 61 2 4" xfId="20490" xr:uid="{00000000-0005-0000-0000-00000C500000}"/>
    <cellStyle name="Style 61 2 5" xfId="20491" xr:uid="{00000000-0005-0000-0000-00000D500000}"/>
    <cellStyle name="Style 61 2 6" xfId="20492" xr:uid="{00000000-0005-0000-0000-00000E500000}"/>
    <cellStyle name="Style 61 2 7" xfId="20493" xr:uid="{00000000-0005-0000-0000-00000F500000}"/>
    <cellStyle name="Style 61 2 8" xfId="20494" xr:uid="{00000000-0005-0000-0000-000010500000}"/>
    <cellStyle name="Style 61 2 9" xfId="20495" xr:uid="{00000000-0005-0000-0000-000011500000}"/>
    <cellStyle name="Style 61 3" xfId="20496" xr:uid="{00000000-0005-0000-0000-000012500000}"/>
    <cellStyle name="Style 61 3 2" xfId="20497" xr:uid="{00000000-0005-0000-0000-000013500000}"/>
    <cellStyle name="Style 61 3 3" xfId="20498" xr:uid="{00000000-0005-0000-0000-000014500000}"/>
    <cellStyle name="Style 61 3 4" xfId="20499" xr:uid="{00000000-0005-0000-0000-000015500000}"/>
    <cellStyle name="Style 61 3 5" xfId="20500" xr:uid="{00000000-0005-0000-0000-000016500000}"/>
    <cellStyle name="Style 61 3 6" xfId="20501" xr:uid="{00000000-0005-0000-0000-000017500000}"/>
    <cellStyle name="Style 61 3 7" xfId="20502" xr:uid="{00000000-0005-0000-0000-000018500000}"/>
    <cellStyle name="Style 61 3 8" xfId="20503" xr:uid="{00000000-0005-0000-0000-000019500000}"/>
    <cellStyle name="Style 61 3 9" xfId="20504" xr:uid="{00000000-0005-0000-0000-00001A500000}"/>
    <cellStyle name="Style 61 4" xfId="20505" xr:uid="{00000000-0005-0000-0000-00001B500000}"/>
    <cellStyle name="Style 61 4 2" xfId="20506" xr:uid="{00000000-0005-0000-0000-00001C500000}"/>
    <cellStyle name="Style 61 4 3" xfId="20507" xr:uid="{00000000-0005-0000-0000-00001D500000}"/>
    <cellStyle name="Style 61 4 4" xfId="20508" xr:uid="{00000000-0005-0000-0000-00001E500000}"/>
    <cellStyle name="Style 61 4 5" xfId="20509" xr:uid="{00000000-0005-0000-0000-00001F500000}"/>
    <cellStyle name="Style 61 4 6" xfId="20510" xr:uid="{00000000-0005-0000-0000-000020500000}"/>
    <cellStyle name="Style 61 4 7" xfId="20511" xr:uid="{00000000-0005-0000-0000-000021500000}"/>
    <cellStyle name="Style 61 4 8" xfId="20512" xr:uid="{00000000-0005-0000-0000-000022500000}"/>
    <cellStyle name="Style 61 4 9" xfId="20513" xr:uid="{00000000-0005-0000-0000-000023500000}"/>
    <cellStyle name="Style 61 5" xfId="20514" xr:uid="{00000000-0005-0000-0000-000024500000}"/>
    <cellStyle name="Style 61 5 2" xfId="20515" xr:uid="{00000000-0005-0000-0000-000025500000}"/>
    <cellStyle name="Style 61 5 3" xfId="20516" xr:uid="{00000000-0005-0000-0000-000026500000}"/>
    <cellStyle name="Style 61 5 4" xfId="20517" xr:uid="{00000000-0005-0000-0000-000027500000}"/>
    <cellStyle name="Style 61 5 5" xfId="20518" xr:uid="{00000000-0005-0000-0000-000028500000}"/>
    <cellStyle name="Style 61 5 6" xfId="20519" xr:uid="{00000000-0005-0000-0000-000029500000}"/>
    <cellStyle name="Style 61 5 7" xfId="20520" xr:uid="{00000000-0005-0000-0000-00002A500000}"/>
    <cellStyle name="Style 61 5 8" xfId="20521" xr:uid="{00000000-0005-0000-0000-00002B500000}"/>
    <cellStyle name="Style 61 5 9" xfId="20522" xr:uid="{00000000-0005-0000-0000-00002C500000}"/>
    <cellStyle name="Style 61 6" xfId="20523" xr:uid="{00000000-0005-0000-0000-00002D500000}"/>
    <cellStyle name="Style 61 6 2" xfId="20524" xr:uid="{00000000-0005-0000-0000-00002E500000}"/>
    <cellStyle name="Style 61 6 3" xfId="20525" xr:uid="{00000000-0005-0000-0000-00002F500000}"/>
    <cellStyle name="Style 61 6 4" xfId="20526" xr:uid="{00000000-0005-0000-0000-000030500000}"/>
    <cellStyle name="Style 61 6 5" xfId="20527" xr:uid="{00000000-0005-0000-0000-000031500000}"/>
    <cellStyle name="Style 61 6 6" xfId="20528" xr:uid="{00000000-0005-0000-0000-000032500000}"/>
    <cellStyle name="Style 61 6 7" xfId="20529" xr:uid="{00000000-0005-0000-0000-000033500000}"/>
    <cellStyle name="Style 61 6 8" xfId="20530" xr:uid="{00000000-0005-0000-0000-000034500000}"/>
    <cellStyle name="Style 61 6 9" xfId="20531" xr:uid="{00000000-0005-0000-0000-000035500000}"/>
    <cellStyle name="Style 61 7" xfId="20532" xr:uid="{00000000-0005-0000-0000-000036500000}"/>
    <cellStyle name="Style 61 7 2" xfId="20533" xr:uid="{00000000-0005-0000-0000-000037500000}"/>
    <cellStyle name="Style 61 7 3" xfId="20534" xr:uid="{00000000-0005-0000-0000-000038500000}"/>
    <cellStyle name="Style 61 7 4" xfId="20535" xr:uid="{00000000-0005-0000-0000-000039500000}"/>
    <cellStyle name="Style 61 7 5" xfId="20536" xr:uid="{00000000-0005-0000-0000-00003A500000}"/>
    <cellStyle name="Style 61 7 6" xfId="20537" xr:uid="{00000000-0005-0000-0000-00003B500000}"/>
    <cellStyle name="Style 61 7 7" xfId="20538" xr:uid="{00000000-0005-0000-0000-00003C500000}"/>
    <cellStyle name="Style 61 7 8" xfId="20539" xr:uid="{00000000-0005-0000-0000-00003D500000}"/>
    <cellStyle name="Style 61 7 9" xfId="20540" xr:uid="{00000000-0005-0000-0000-00003E500000}"/>
    <cellStyle name="Style 61 8" xfId="20541" xr:uid="{00000000-0005-0000-0000-00003F500000}"/>
    <cellStyle name="Style 61 8 2" xfId="20542" xr:uid="{00000000-0005-0000-0000-000040500000}"/>
    <cellStyle name="Style 61 8 3" xfId="20543" xr:uid="{00000000-0005-0000-0000-000041500000}"/>
    <cellStyle name="Style 61 8 4" xfId="20544" xr:uid="{00000000-0005-0000-0000-000042500000}"/>
    <cellStyle name="Style 61 8 5" xfId="20545" xr:uid="{00000000-0005-0000-0000-000043500000}"/>
    <cellStyle name="Style 61 8 6" xfId="20546" xr:uid="{00000000-0005-0000-0000-000044500000}"/>
    <cellStyle name="Style 61 8 7" xfId="20547" xr:uid="{00000000-0005-0000-0000-000045500000}"/>
    <cellStyle name="Style 61 8 8" xfId="20548" xr:uid="{00000000-0005-0000-0000-000046500000}"/>
    <cellStyle name="Style 61 8 9" xfId="20549" xr:uid="{00000000-0005-0000-0000-000047500000}"/>
    <cellStyle name="Style 61 9" xfId="20550" xr:uid="{00000000-0005-0000-0000-000048500000}"/>
    <cellStyle name="Style 61 9 2" xfId="20551" xr:uid="{00000000-0005-0000-0000-000049500000}"/>
    <cellStyle name="Style 61 9 3" xfId="20552" xr:uid="{00000000-0005-0000-0000-00004A500000}"/>
    <cellStyle name="Style 61 9 4" xfId="20553" xr:uid="{00000000-0005-0000-0000-00004B500000}"/>
    <cellStyle name="Style 61 9 5" xfId="20554" xr:uid="{00000000-0005-0000-0000-00004C500000}"/>
    <cellStyle name="Style 61 9 6" xfId="20555" xr:uid="{00000000-0005-0000-0000-00004D500000}"/>
    <cellStyle name="Style 61 9 7" xfId="20556" xr:uid="{00000000-0005-0000-0000-00004E500000}"/>
    <cellStyle name="Style 61 9 8" xfId="20557" xr:uid="{00000000-0005-0000-0000-00004F500000}"/>
    <cellStyle name="Style 61 9 9" xfId="20558" xr:uid="{00000000-0005-0000-0000-000050500000}"/>
    <cellStyle name="Style 62" xfId="20559" xr:uid="{00000000-0005-0000-0000-000051500000}"/>
    <cellStyle name="Style 62 2" xfId="20560" xr:uid="{00000000-0005-0000-0000-000052500000}"/>
    <cellStyle name="Style 62 2 10" xfId="20561" xr:uid="{00000000-0005-0000-0000-000053500000}"/>
    <cellStyle name="Style 62 2 11" xfId="20562" xr:uid="{00000000-0005-0000-0000-000054500000}"/>
    <cellStyle name="Style 62 2 12" xfId="20563" xr:uid="{00000000-0005-0000-0000-000055500000}"/>
    <cellStyle name="Style 62 2 13" xfId="20564" xr:uid="{00000000-0005-0000-0000-000056500000}"/>
    <cellStyle name="Style 62 2 14" xfId="20565" xr:uid="{00000000-0005-0000-0000-000057500000}"/>
    <cellStyle name="Style 62 2 15" xfId="20566" xr:uid="{00000000-0005-0000-0000-000058500000}"/>
    <cellStyle name="Style 62 2 16" xfId="20567" xr:uid="{00000000-0005-0000-0000-000059500000}"/>
    <cellStyle name="Style 62 2 17" xfId="20568" xr:uid="{00000000-0005-0000-0000-00005A500000}"/>
    <cellStyle name="Style 62 2 18" xfId="20569" xr:uid="{00000000-0005-0000-0000-00005B500000}"/>
    <cellStyle name="Style 62 2 19" xfId="20570" xr:uid="{00000000-0005-0000-0000-00005C500000}"/>
    <cellStyle name="Style 62 2 2" xfId="20571" xr:uid="{00000000-0005-0000-0000-00005D500000}"/>
    <cellStyle name="Style 62 2 20" xfId="20572" xr:uid="{00000000-0005-0000-0000-00005E500000}"/>
    <cellStyle name="Style 62 2 21" xfId="20573" xr:uid="{00000000-0005-0000-0000-00005F500000}"/>
    <cellStyle name="Style 62 2 22" xfId="20574" xr:uid="{00000000-0005-0000-0000-000060500000}"/>
    <cellStyle name="Style 62 2 23" xfId="20575" xr:uid="{00000000-0005-0000-0000-000061500000}"/>
    <cellStyle name="Style 62 2 3" xfId="20576" xr:uid="{00000000-0005-0000-0000-000062500000}"/>
    <cellStyle name="Style 62 2 4" xfId="20577" xr:uid="{00000000-0005-0000-0000-000063500000}"/>
    <cellStyle name="Style 62 2 5" xfId="20578" xr:uid="{00000000-0005-0000-0000-000064500000}"/>
    <cellStyle name="Style 62 2 6" xfId="20579" xr:uid="{00000000-0005-0000-0000-000065500000}"/>
    <cellStyle name="Style 62 2 7" xfId="20580" xr:uid="{00000000-0005-0000-0000-000066500000}"/>
    <cellStyle name="Style 62 2 8" xfId="20581" xr:uid="{00000000-0005-0000-0000-000067500000}"/>
    <cellStyle name="Style 62 2 9" xfId="20582" xr:uid="{00000000-0005-0000-0000-000068500000}"/>
    <cellStyle name="Style 62 3" xfId="20583" xr:uid="{00000000-0005-0000-0000-000069500000}"/>
    <cellStyle name="Style 62 3 2" xfId="20584" xr:uid="{00000000-0005-0000-0000-00006A500000}"/>
    <cellStyle name="Style 62 3 3" xfId="20585" xr:uid="{00000000-0005-0000-0000-00006B500000}"/>
    <cellStyle name="Style 62 3 4" xfId="20586" xr:uid="{00000000-0005-0000-0000-00006C500000}"/>
    <cellStyle name="Style 62 3 5" xfId="20587" xr:uid="{00000000-0005-0000-0000-00006D500000}"/>
    <cellStyle name="Style 62 3 6" xfId="20588" xr:uid="{00000000-0005-0000-0000-00006E500000}"/>
    <cellStyle name="Style 62 3 7" xfId="20589" xr:uid="{00000000-0005-0000-0000-00006F500000}"/>
    <cellStyle name="Style 62 3 8" xfId="20590" xr:uid="{00000000-0005-0000-0000-000070500000}"/>
    <cellStyle name="Style 62 3 9" xfId="20591" xr:uid="{00000000-0005-0000-0000-000071500000}"/>
    <cellStyle name="Style 62 4" xfId="20592" xr:uid="{00000000-0005-0000-0000-000072500000}"/>
    <cellStyle name="Style 62 4 2" xfId="20593" xr:uid="{00000000-0005-0000-0000-000073500000}"/>
    <cellStyle name="Style 62 4 3" xfId="20594" xr:uid="{00000000-0005-0000-0000-000074500000}"/>
    <cellStyle name="Style 62 4 4" xfId="20595" xr:uid="{00000000-0005-0000-0000-000075500000}"/>
    <cellStyle name="Style 62 4 5" xfId="20596" xr:uid="{00000000-0005-0000-0000-000076500000}"/>
    <cellStyle name="Style 62 4 6" xfId="20597" xr:uid="{00000000-0005-0000-0000-000077500000}"/>
    <cellStyle name="Style 62 4 7" xfId="20598" xr:uid="{00000000-0005-0000-0000-000078500000}"/>
    <cellStyle name="Style 62 4 8" xfId="20599" xr:uid="{00000000-0005-0000-0000-000079500000}"/>
    <cellStyle name="Style 62 4 9" xfId="20600" xr:uid="{00000000-0005-0000-0000-00007A500000}"/>
    <cellStyle name="Style 62 5" xfId="20601" xr:uid="{00000000-0005-0000-0000-00007B500000}"/>
    <cellStyle name="Style 62 5 2" xfId="20602" xr:uid="{00000000-0005-0000-0000-00007C500000}"/>
    <cellStyle name="Style 62 5 3" xfId="20603" xr:uid="{00000000-0005-0000-0000-00007D500000}"/>
    <cellStyle name="Style 62 5 4" xfId="20604" xr:uid="{00000000-0005-0000-0000-00007E500000}"/>
    <cellStyle name="Style 62 5 5" xfId="20605" xr:uid="{00000000-0005-0000-0000-00007F500000}"/>
    <cellStyle name="Style 62 5 6" xfId="20606" xr:uid="{00000000-0005-0000-0000-000080500000}"/>
    <cellStyle name="Style 62 5 7" xfId="20607" xr:uid="{00000000-0005-0000-0000-000081500000}"/>
    <cellStyle name="Style 62 5 8" xfId="20608" xr:uid="{00000000-0005-0000-0000-000082500000}"/>
    <cellStyle name="Style 62 5 9" xfId="20609" xr:uid="{00000000-0005-0000-0000-000083500000}"/>
    <cellStyle name="Style 62 6" xfId="20610" xr:uid="{00000000-0005-0000-0000-000084500000}"/>
    <cellStyle name="Style 62 6 2" xfId="20611" xr:uid="{00000000-0005-0000-0000-000085500000}"/>
    <cellStyle name="Style 62 6 3" xfId="20612" xr:uid="{00000000-0005-0000-0000-000086500000}"/>
    <cellStyle name="Style 62 6 4" xfId="20613" xr:uid="{00000000-0005-0000-0000-000087500000}"/>
    <cellStyle name="Style 62 6 5" xfId="20614" xr:uid="{00000000-0005-0000-0000-000088500000}"/>
    <cellStyle name="Style 62 6 6" xfId="20615" xr:uid="{00000000-0005-0000-0000-000089500000}"/>
    <cellStyle name="Style 62 6 7" xfId="20616" xr:uid="{00000000-0005-0000-0000-00008A500000}"/>
    <cellStyle name="Style 62 6 8" xfId="20617" xr:uid="{00000000-0005-0000-0000-00008B500000}"/>
    <cellStyle name="Style 62 6 9" xfId="20618" xr:uid="{00000000-0005-0000-0000-00008C500000}"/>
    <cellStyle name="Style 62 7" xfId="20619" xr:uid="{00000000-0005-0000-0000-00008D500000}"/>
    <cellStyle name="Style 62 7 2" xfId="20620" xr:uid="{00000000-0005-0000-0000-00008E500000}"/>
    <cellStyle name="Style 62 7 3" xfId="20621" xr:uid="{00000000-0005-0000-0000-00008F500000}"/>
    <cellStyle name="Style 62 7 4" xfId="20622" xr:uid="{00000000-0005-0000-0000-000090500000}"/>
    <cellStyle name="Style 62 7 5" xfId="20623" xr:uid="{00000000-0005-0000-0000-000091500000}"/>
    <cellStyle name="Style 62 7 6" xfId="20624" xr:uid="{00000000-0005-0000-0000-000092500000}"/>
    <cellStyle name="Style 62 7 7" xfId="20625" xr:uid="{00000000-0005-0000-0000-000093500000}"/>
    <cellStyle name="Style 62 7 8" xfId="20626" xr:uid="{00000000-0005-0000-0000-000094500000}"/>
    <cellStyle name="Style 62 7 9" xfId="20627" xr:uid="{00000000-0005-0000-0000-000095500000}"/>
    <cellStyle name="Style 62 8" xfId="20628" xr:uid="{00000000-0005-0000-0000-000096500000}"/>
    <cellStyle name="Style 62 8 2" xfId="20629" xr:uid="{00000000-0005-0000-0000-000097500000}"/>
    <cellStyle name="Style 62 8 3" xfId="20630" xr:uid="{00000000-0005-0000-0000-000098500000}"/>
    <cellStyle name="Style 62 8 4" xfId="20631" xr:uid="{00000000-0005-0000-0000-000099500000}"/>
    <cellStyle name="Style 62 8 5" xfId="20632" xr:uid="{00000000-0005-0000-0000-00009A500000}"/>
    <cellStyle name="Style 62 8 6" xfId="20633" xr:uid="{00000000-0005-0000-0000-00009B500000}"/>
    <cellStyle name="Style 62 8 7" xfId="20634" xr:uid="{00000000-0005-0000-0000-00009C500000}"/>
    <cellStyle name="Style 62 8 8" xfId="20635" xr:uid="{00000000-0005-0000-0000-00009D500000}"/>
    <cellStyle name="Style 62 8 9" xfId="20636" xr:uid="{00000000-0005-0000-0000-00009E500000}"/>
    <cellStyle name="Style 62 9" xfId="20637" xr:uid="{00000000-0005-0000-0000-00009F500000}"/>
    <cellStyle name="Style 62 9 2" xfId="20638" xr:uid="{00000000-0005-0000-0000-0000A0500000}"/>
    <cellStyle name="Style 62 9 3" xfId="20639" xr:uid="{00000000-0005-0000-0000-0000A1500000}"/>
    <cellStyle name="Style 62 9 4" xfId="20640" xr:uid="{00000000-0005-0000-0000-0000A2500000}"/>
    <cellStyle name="Style 62 9 5" xfId="20641" xr:uid="{00000000-0005-0000-0000-0000A3500000}"/>
    <cellStyle name="Style 62 9 6" xfId="20642" xr:uid="{00000000-0005-0000-0000-0000A4500000}"/>
    <cellStyle name="Style 62 9 7" xfId="20643" xr:uid="{00000000-0005-0000-0000-0000A5500000}"/>
    <cellStyle name="Style 62 9 8" xfId="20644" xr:uid="{00000000-0005-0000-0000-0000A6500000}"/>
    <cellStyle name="Style 62 9 9" xfId="20645" xr:uid="{00000000-0005-0000-0000-0000A7500000}"/>
    <cellStyle name="Style 63" xfId="20646" xr:uid="{00000000-0005-0000-0000-0000A8500000}"/>
    <cellStyle name="Style 63 2" xfId="20647" xr:uid="{00000000-0005-0000-0000-0000A9500000}"/>
    <cellStyle name="Style 63 2 10" xfId="20648" xr:uid="{00000000-0005-0000-0000-0000AA500000}"/>
    <cellStyle name="Style 63 2 11" xfId="20649" xr:uid="{00000000-0005-0000-0000-0000AB500000}"/>
    <cellStyle name="Style 63 2 12" xfId="20650" xr:uid="{00000000-0005-0000-0000-0000AC500000}"/>
    <cellStyle name="Style 63 2 13" xfId="20651" xr:uid="{00000000-0005-0000-0000-0000AD500000}"/>
    <cellStyle name="Style 63 2 14" xfId="20652" xr:uid="{00000000-0005-0000-0000-0000AE500000}"/>
    <cellStyle name="Style 63 2 15" xfId="20653" xr:uid="{00000000-0005-0000-0000-0000AF500000}"/>
    <cellStyle name="Style 63 2 16" xfId="20654" xr:uid="{00000000-0005-0000-0000-0000B0500000}"/>
    <cellStyle name="Style 63 2 17" xfId="20655" xr:uid="{00000000-0005-0000-0000-0000B1500000}"/>
    <cellStyle name="Style 63 2 18" xfId="20656" xr:uid="{00000000-0005-0000-0000-0000B2500000}"/>
    <cellStyle name="Style 63 2 19" xfId="20657" xr:uid="{00000000-0005-0000-0000-0000B3500000}"/>
    <cellStyle name="Style 63 2 2" xfId="20658" xr:uid="{00000000-0005-0000-0000-0000B4500000}"/>
    <cellStyle name="Style 63 2 20" xfId="20659" xr:uid="{00000000-0005-0000-0000-0000B5500000}"/>
    <cellStyle name="Style 63 2 21" xfId="20660" xr:uid="{00000000-0005-0000-0000-0000B6500000}"/>
    <cellStyle name="Style 63 2 22" xfId="20661" xr:uid="{00000000-0005-0000-0000-0000B7500000}"/>
    <cellStyle name="Style 63 2 23" xfId="20662" xr:uid="{00000000-0005-0000-0000-0000B8500000}"/>
    <cellStyle name="Style 63 2 3" xfId="20663" xr:uid="{00000000-0005-0000-0000-0000B9500000}"/>
    <cellStyle name="Style 63 2 4" xfId="20664" xr:uid="{00000000-0005-0000-0000-0000BA500000}"/>
    <cellStyle name="Style 63 2 5" xfId="20665" xr:uid="{00000000-0005-0000-0000-0000BB500000}"/>
    <cellStyle name="Style 63 2 6" xfId="20666" xr:uid="{00000000-0005-0000-0000-0000BC500000}"/>
    <cellStyle name="Style 63 2 7" xfId="20667" xr:uid="{00000000-0005-0000-0000-0000BD500000}"/>
    <cellStyle name="Style 63 2 8" xfId="20668" xr:uid="{00000000-0005-0000-0000-0000BE500000}"/>
    <cellStyle name="Style 63 2 9" xfId="20669" xr:uid="{00000000-0005-0000-0000-0000BF500000}"/>
    <cellStyle name="Style 63 3" xfId="20670" xr:uid="{00000000-0005-0000-0000-0000C0500000}"/>
    <cellStyle name="Style 63 3 2" xfId="20671" xr:uid="{00000000-0005-0000-0000-0000C1500000}"/>
    <cellStyle name="Style 63 3 3" xfId="20672" xr:uid="{00000000-0005-0000-0000-0000C2500000}"/>
    <cellStyle name="Style 63 3 4" xfId="20673" xr:uid="{00000000-0005-0000-0000-0000C3500000}"/>
    <cellStyle name="Style 63 3 5" xfId="20674" xr:uid="{00000000-0005-0000-0000-0000C4500000}"/>
    <cellStyle name="Style 63 3 6" xfId="20675" xr:uid="{00000000-0005-0000-0000-0000C5500000}"/>
    <cellStyle name="Style 63 3 7" xfId="20676" xr:uid="{00000000-0005-0000-0000-0000C6500000}"/>
    <cellStyle name="Style 63 3 8" xfId="20677" xr:uid="{00000000-0005-0000-0000-0000C7500000}"/>
    <cellStyle name="Style 63 3 9" xfId="20678" xr:uid="{00000000-0005-0000-0000-0000C8500000}"/>
    <cellStyle name="Style 63 4" xfId="20679" xr:uid="{00000000-0005-0000-0000-0000C9500000}"/>
    <cellStyle name="Style 63 4 2" xfId="20680" xr:uid="{00000000-0005-0000-0000-0000CA500000}"/>
    <cellStyle name="Style 63 4 3" xfId="20681" xr:uid="{00000000-0005-0000-0000-0000CB500000}"/>
    <cellStyle name="Style 63 4 4" xfId="20682" xr:uid="{00000000-0005-0000-0000-0000CC500000}"/>
    <cellStyle name="Style 63 4 5" xfId="20683" xr:uid="{00000000-0005-0000-0000-0000CD500000}"/>
    <cellStyle name="Style 63 4 6" xfId="20684" xr:uid="{00000000-0005-0000-0000-0000CE500000}"/>
    <cellStyle name="Style 63 4 7" xfId="20685" xr:uid="{00000000-0005-0000-0000-0000CF500000}"/>
    <cellStyle name="Style 63 4 8" xfId="20686" xr:uid="{00000000-0005-0000-0000-0000D0500000}"/>
    <cellStyle name="Style 63 4 9" xfId="20687" xr:uid="{00000000-0005-0000-0000-0000D1500000}"/>
    <cellStyle name="Style 63 5" xfId="20688" xr:uid="{00000000-0005-0000-0000-0000D2500000}"/>
    <cellStyle name="Style 63 5 2" xfId="20689" xr:uid="{00000000-0005-0000-0000-0000D3500000}"/>
    <cellStyle name="Style 63 5 3" xfId="20690" xr:uid="{00000000-0005-0000-0000-0000D4500000}"/>
    <cellStyle name="Style 63 5 4" xfId="20691" xr:uid="{00000000-0005-0000-0000-0000D5500000}"/>
    <cellStyle name="Style 63 5 5" xfId="20692" xr:uid="{00000000-0005-0000-0000-0000D6500000}"/>
    <cellStyle name="Style 63 5 6" xfId="20693" xr:uid="{00000000-0005-0000-0000-0000D7500000}"/>
    <cellStyle name="Style 63 5 7" xfId="20694" xr:uid="{00000000-0005-0000-0000-0000D8500000}"/>
    <cellStyle name="Style 63 5 8" xfId="20695" xr:uid="{00000000-0005-0000-0000-0000D9500000}"/>
    <cellStyle name="Style 63 5 9" xfId="20696" xr:uid="{00000000-0005-0000-0000-0000DA500000}"/>
    <cellStyle name="Style 63 6" xfId="20697" xr:uid="{00000000-0005-0000-0000-0000DB500000}"/>
    <cellStyle name="Style 63 6 2" xfId="20698" xr:uid="{00000000-0005-0000-0000-0000DC500000}"/>
    <cellStyle name="Style 63 6 3" xfId="20699" xr:uid="{00000000-0005-0000-0000-0000DD500000}"/>
    <cellStyle name="Style 63 6 4" xfId="20700" xr:uid="{00000000-0005-0000-0000-0000DE500000}"/>
    <cellStyle name="Style 63 6 5" xfId="20701" xr:uid="{00000000-0005-0000-0000-0000DF500000}"/>
    <cellStyle name="Style 63 6 6" xfId="20702" xr:uid="{00000000-0005-0000-0000-0000E0500000}"/>
    <cellStyle name="Style 63 6 7" xfId="20703" xr:uid="{00000000-0005-0000-0000-0000E1500000}"/>
    <cellStyle name="Style 63 6 8" xfId="20704" xr:uid="{00000000-0005-0000-0000-0000E2500000}"/>
    <cellStyle name="Style 63 6 9" xfId="20705" xr:uid="{00000000-0005-0000-0000-0000E3500000}"/>
    <cellStyle name="Style 63 7" xfId="20706" xr:uid="{00000000-0005-0000-0000-0000E4500000}"/>
    <cellStyle name="Style 63 7 2" xfId="20707" xr:uid="{00000000-0005-0000-0000-0000E5500000}"/>
    <cellStyle name="Style 63 7 3" xfId="20708" xr:uid="{00000000-0005-0000-0000-0000E6500000}"/>
    <cellStyle name="Style 63 7 4" xfId="20709" xr:uid="{00000000-0005-0000-0000-0000E7500000}"/>
    <cellStyle name="Style 63 7 5" xfId="20710" xr:uid="{00000000-0005-0000-0000-0000E8500000}"/>
    <cellStyle name="Style 63 7 6" xfId="20711" xr:uid="{00000000-0005-0000-0000-0000E9500000}"/>
    <cellStyle name="Style 63 7 7" xfId="20712" xr:uid="{00000000-0005-0000-0000-0000EA500000}"/>
    <cellStyle name="Style 63 7 8" xfId="20713" xr:uid="{00000000-0005-0000-0000-0000EB500000}"/>
    <cellStyle name="Style 63 7 9" xfId="20714" xr:uid="{00000000-0005-0000-0000-0000EC500000}"/>
    <cellStyle name="Style 63 8" xfId="20715" xr:uid="{00000000-0005-0000-0000-0000ED500000}"/>
    <cellStyle name="Style 63 8 2" xfId="20716" xr:uid="{00000000-0005-0000-0000-0000EE500000}"/>
    <cellStyle name="Style 63 8 3" xfId="20717" xr:uid="{00000000-0005-0000-0000-0000EF500000}"/>
    <cellStyle name="Style 63 8 4" xfId="20718" xr:uid="{00000000-0005-0000-0000-0000F0500000}"/>
    <cellStyle name="Style 63 8 5" xfId="20719" xr:uid="{00000000-0005-0000-0000-0000F1500000}"/>
    <cellStyle name="Style 63 8 6" xfId="20720" xr:uid="{00000000-0005-0000-0000-0000F2500000}"/>
    <cellStyle name="Style 63 8 7" xfId="20721" xr:uid="{00000000-0005-0000-0000-0000F3500000}"/>
    <cellStyle name="Style 63 8 8" xfId="20722" xr:uid="{00000000-0005-0000-0000-0000F4500000}"/>
    <cellStyle name="Style 63 8 9" xfId="20723" xr:uid="{00000000-0005-0000-0000-0000F5500000}"/>
    <cellStyle name="Style 63 9" xfId="20724" xr:uid="{00000000-0005-0000-0000-0000F6500000}"/>
    <cellStyle name="Style 63 9 2" xfId="20725" xr:uid="{00000000-0005-0000-0000-0000F7500000}"/>
    <cellStyle name="Style 63 9 3" xfId="20726" xr:uid="{00000000-0005-0000-0000-0000F8500000}"/>
    <cellStyle name="Style 63 9 4" xfId="20727" xr:uid="{00000000-0005-0000-0000-0000F9500000}"/>
    <cellStyle name="Style 63 9 5" xfId="20728" xr:uid="{00000000-0005-0000-0000-0000FA500000}"/>
    <cellStyle name="Style 63 9 6" xfId="20729" xr:uid="{00000000-0005-0000-0000-0000FB500000}"/>
    <cellStyle name="Style 63 9 7" xfId="20730" xr:uid="{00000000-0005-0000-0000-0000FC500000}"/>
    <cellStyle name="Style 63 9 8" xfId="20731" xr:uid="{00000000-0005-0000-0000-0000FD500000}"/>
    <cellStyle name="Style 63 9 9" xfId="20732" xr:uid="{00000000-0005-0000-0000-0000FE500000}"/>
    <cellStyle name="Style 64" xfId="20733" xr:uid="{00000000-0005-0000-0000-0000FF500000}"/>
    <cellStyle name="Style 64 2" xfId="20734" xr:uid="{00000000-0005-0000-0000-000000510000}"/>
    <cellStyle name="Style 64 2 10" xfId="20735" xr:uid="{00000000-0005-0000-0000-000001510000}"/>
    <cellStyle name="Style 64 2 11" xfId="20736" xr:uid="{00000000-0005-0000-0000-000002510000}"/>
    <cellStyle name="Style 64 2 12" xfId="20737" xr:uid="{00000000-0005-0000-0000-000003510000}"/>
    <cellStyle name="Style 64 2 13" xfId="20738" xr:uid="{00000000-0005-0000-0000-000004510000}"/>
    <cellStyle name="Style 64 2 14" xfId="20739" xr:uid="{00000000-0005-0000-0000-000005510000}"/>
    <cellStyle name="Style 64 2 15" xfId="20740" xr:uid="{00000000-0005-0000-0000-000006510000}"/>
    <cellStyle name="Style 64 2 16" xfId="20741" xr:uid="{00000000-0005-0000-0000-000007510000}"/>
    <cellStyle name="Style 64 2 17" xfId="20742" xr:uid="{00000000-0005-0000-0000-000008510000}"/>
    <cellStyle name="Style 64 2 18" xfId="20743" xr:uid="{00000000-0005-0000-0000-000009510000}"/>
    <cellStyle name="Style 64 2 19" xfId="20744" xr:uid="{00000000-0005-0000-0000-00000A510000}"/>
    <cellStyle name="Style 64 2 2" xfId="20745" xr:uid="{00000000-0005-0000-0000-00000B510000}"/>
    <cellStyle name="Style 64 2 20" xfId="20746" xr:uid="{00000000-0005-0000-0000-00000C510000}"/>
    <cellStyle name="Style 64 2 21" xfId="20747" xr:uid="{00000000-0005-0000-0000-00000D510000}"/>
    <cellStyle name="Style 64 2 22" xfId="20748" xr:uid="{00000000-0005-0000-0000-00000E510000}"/>
    <cellStyle name="Style 64 2 23" xfId="20749" xr:uid="{00000000-0005-0000-0000-00000F510000}"/>
    <cellStyle name="Style 64 2 3" xfId="20750" xr:uid="{00000000-0005-0000-0000-000010510000}"/>
    <cellStyle name="Style 64 2 4" xfId="20751" xr:uid="{00000000-0005-0000-0000-000011510000}"/>
    <cellStyle name="Style 64 2 5" xfId="20752" xr:uid="{00000000-0005-0000-0000-000012510000}"/>
    <cellStyle name="Style 64 2 6" xfId="20753" xr:uid="{00000000-0005-0000-0000-000013510000}"/>
    <cellStyle name="Style 64 2 7" xfId="20754" xr:uid="{00000000-0005-0000-0000-000014510000}"/>
    <cellStyle name="Style 64 2 8" xfId="20755" xr:uid="{00000000-0005-0000-0000-000015510000}"/>
    <cellStyle name="Style 64 2 9" xfId="20756" xr:uid="{00000000-0005-0000-0000-000016510000}"/>
    <cellStyle name="Style 64 3" xfId="20757" xr:uid="{00000000-0005-0000-0000-000017510000}"/>
    <cellStyle name="Style 64 3 2" xfId="20758" xr:uid="{00000000-0005-0000-0000-000018510000}"/>
    <cellStyle name="Style 64 3 3" xfId="20759" xr:uid="{00000000-0005-0000-0000-000019510000}"/>
    <cellStyle name="Style 64 3 4" xfId="20760" xr:uid="{00000000-0005-0000-0000-00001A510000}"/>
    <cellStyle name="Style 64 3 5" xfId="20761" xr:uid="{00000000-0005-0000-0000-00001B510000}"/>
    <cellStyle name="Style 64 3 6" xfId="20762" xr:uid="{00000000-0005-0000-0000-00001C510000}"/>
    <cellStyle name="Style 64 3 7" xfId="20763" xr:uid="{00000000-0005-0000-0000-00001D510000}"/>
    <cellStyle name="Style 64 3 8" xfId="20764" xr:uid="{00000000-0005-0000-0000-00001E510000}"/>
    <cellStyle name="Style 64 3 9" xfId="20765" xr:uid="{00000000-0005-0000-0000-00001F510000}"/>
    <cellStyle name="Style 64 4" xfId="20766" xr:uid="{00000000-0005-0000-0000-000020510000}"/>
    <cellStyle name="Style 64 4 2" xfId="20767" xr:uid="{00000000-0005-0000-0000-000021510000}"/>
    <cellStyle name="Style 64 4 3" xfId="20768" xr:uid="{00000000-0005-0000-0000-000022510000}"/>
    <cellStyle name="Style 64 4 4" xfId="20769" xr:uid="{00000000-0005-0000-0000-000023510000}"/>
    <cellStyle name="Style 64 4 5" xfId="20770" xr:uid="{00000000-0005-0000-0000-000024510000}"/>
    <cellStyle name="Style 64 4 6" xfId="20771" xr:uid="{00000000-0005-0000-0000-000025510000}"/>
    <cellStyle name="Style 64 4 7" xfId="20772" xr:uid="{00000000-0005-0000-0000-000026510000}"/>
    <cellStyle name="Style 64 4 8" xfId="20773" xr:uid="{00000000-0005-0000-0000-000027510000}"/>
    <cellStyle name="Style 64 4 9" xfId="20774" xr:uid="{00000000-0005-0000-0000-000028510000}"/>
    <cellStyle name="Style 64 5" xfId="20775" xr:uid="{00000000-0005-0000-0000-000029510000}"/>
    <cellStyle name="Style 64 5 2" xfId="20776" xr:uid="{00000000-0005-0000-0000-00002A510000}"/>
    <cellStyle name="Style 64 5 3" xfId="20777" xr:uid="{00000000-0005-0000-0000-00002B510000}"/>
    <cellStyle name="Style 64 5 4" xfId="20778" xr:uid="{00000000-0005-0000-0000-00002C510000}"/>
    <cellStyle name="Style 64 5 5" xfId="20779" xr:uid="{00000000-0005-0000-0000-00002D510000}"/>
    <cellStyle name="Style 64 5 6" xfId="20780" xr:uid="{00000000-0005-0000-0000-00002E510000}"/>
    <cellStyle name="Style 64 5 7" xfId="20781" xr:uid="{00000000-0005-0000-0000-00002F510000}"/>
    <cellStyle name="Style 64 5 8" xfId="20782" xr:uid="{00000000-0005-0000-0000-000030510000}"/>
    <cellStyle name="Style 64 5 9" xfId="20783" xr:uid="{00000000-0005-0000-0000-000031510000}"/>
    <cellStyle name="Style 64 6" xfId="20784" xr:uid="{00000000-0005-0000-0000-000032510000}"/>
    <cellStyle name="Style 64 6 2" xfId="20785" xr:uid="{00000000-0005-0000-0000-000033510000}"/>
    <cellStyle name="Style 64 6 3" xfId="20786" xr:uid="{00000000-0005-0000-0000-000034510000}"/>
    <cellStyle name="Style 64 6 4" xfId="20787" xr:uid="{00000000-0005-0000-0000-000035510000}"/>
    <cellStyle name="Style 64 6 5" xfId="20788" xr:uid="{00000000-0005-0000-0000-000036510000}"/>
    <cellStyle name="Style 64 6 6" xfId="20789" xr:uid="{00000000-0005-0000-0000-000037510000}"/>
    <cellStyle name="Style 64 6 7" xfId="20790" xr:uid="{00000000-0005-0000-0000-000038510000}"/>
    <cellStyle name="Style 64 6 8" xfId="20791" xr:uid="{00000000-0005-0000-0000-000039510000}"/>
    <cellStyle name="Style 64 6 9" xfId="20792" xr:uid="{00000000-0005-0000-0000-00003A510000}"/>
    <cellStyle name="Style 64 7" xfId="20793" xr:uid="{00000000-0005-0000-0000-00003B510000}"/>
    <cellStyle name="Style 64 7 2" xfId="20794" xr:uid="{00000000-0005-0000-0000-00003C510000}"/>
    <cellStyle name="Style 64 7 3" xfId="20795" xr:uid="{00000000-0005-0000-0000-00003D510000}"/>
    <cellStyle name="Style 64 7 4" xfId="20796" xr:uid="{00000000-0005-0000-0000-00003E510000}"/>
    <cellStyle name="Style 64 7 5" xfId="20797" xr:uid="{00000000-0005-0000-0000-00003F510000}"/>
    <cellStyle name="Style 64 7 6" xfId="20798" xr:uid="{00000000-0005-0000-0000-000040510000}"/>
    <cellStyle name="Style 64 7 7" xfId="20799" xr:uid="{00000000-0005-0000-0000-000041510000}"/>
    <cellStyle name="Style 64 7 8" xfId="20800" xr:uid="{00000000-0005-0000-0000-000042510000}"/>
    <cellStyle name="Style 64 7 9" xfId="20801" xr:uid="{00000000-0005-0000-0000-000043510000}"/>
    <cellStyle name="Style 64 8" xfId="20802" xr:uid="{00000000-0005-0000-0000-000044510000}"/>
    <cellStyle name="Style 64 8 2" xfId="20803" xr:uid="{00000000-0005-0000-0000-000045510000}"/>
    <cellStyle name="Style 64 8 3" xfId="20804" xr:uid="{00000000-0005-0000-0000-000046510000}"/>
    <cellStyle name="Style 64 8 4" xfId="20805" xr:uid="{00000000-0005-0000-0000-000047510000}"/>
    <cellStyle name="Style 64 8 5" xfId="20806" xr:uid="{00000000-0005-0000-0000-000048510000}"/>
    <cellStyle name="Style 64 8 6" xfId="20807" xr:uid="{00000000-0005-0000-0000-000049510000}"/>
    <cellStyle name="Style 64 8 7" xfId="20808" xr:uid="{00000000-0005-0000-0000-00004A510000}"/>
    <cellStyle name="Style 64 8 8" xfId="20809" xr:uid="{00000000-0005-0000-0000-00004B510000}"/>
    <cellStyle name="Style 64 8 9" xfId="20810" xr:uid="{00000000-0005-0000-0000-00004C510000}"/>
    <cellStyle name="Style 64 9" xfId="20811" xr:uid="{00000000-0005-0000-0000-00004D510000}"/>
    <cellStyle name="Style 64 9 2" xfId="20812" xr:uid="{00000000-0005-0000-0000-00004E510000}"/>
    <cellStyle name="Style 64 9 3" xfId="20813" xr:uid="{00000000-0005-0000-0000-00004F510000}"/>
    <cellStyle name="Style 64 9 4" xfId="20814" xr:uid="{00000000-0005-0000-0000-000050510000}"/>
    <cellStyle name="Style 64 9 5" xfId="20815" xr:uid="{00000000-0005-0000-0000-000051510000}"/>
    <cellStyle name="Style 64 9 6" xfId="20816" xr:uid="{00000000-0005-0000-0000-000052510000}"/>
    <cellStyle name="Style 64 9 7" xfId="20817" xr:uid="{00000000-0005-0000-0000-000053510000}"/>
    <cellStyle name="Style 64 9 8" xfId="20818" xr:uid="{00000000-0005-0000-0000-000054510000}"/>
    <cellStyle name="Style 64 9 9" xfId="20819" xr:uid="{00000000-0005-0000-0000-000055510000}"/>
    <cellStyle name="Style 65" xfId="20820" xr:uid="{00000000-0005-0000-0000-000056510000}"/>
    <cellStyle name="Style 65 2" xfId="20821" xr:uid="{00000000-0005-0000-0000-000057510000}"/>
    <cellStyle name="Style 65 2 10" xfId="20822" xr:uid="{00000000-0005-0000-0000-000058510000}"/>
    <cellStyle name="Style 65 2 11" xfId="20823" xr:uid="{00000000-0005-0000-0000-000059510000}"/>
    <cellStyle name="Style 65 2 12" xfId="20824" xr:uid="{00000000-0005-0000-0000-00005A510000}"/>
    <cellStyle name="Style 65 2 13" xfId="20825" xr:uid="{00000000-0005-0000-0000-00005B510000}"/>
    <cellStyle name="Style 65 2 14" xfId="20826" xr:uid="{00000000-0005-0000-0000-00005C510000}"/>
    <cellStyle name="Style 65 2 15" xfId="20827" xr:uid="{00000000-0005-0000-0000-00005D510000}"/>
    <cellStyle name="Style 65 2 16" xfId="20828" xr:uid="{00000000-0005-0000-0000-00005E510000}"/>
    <cellStyle name="Style 65 2 17" xfId="20829" xr:uid="{00000000-0005-0000-0000-00005F510000}"/>
    <cellStyle name="Style 65 2 18" xfId="20830" xr:uid="{00000000-0005-0000-0000-000060510000}"/>
    <cellStyle name="Style 65 2 19" xfId="20831" xr:uid="{00000000-0005-0000-0000-000061510000}"/>
    <cellStyle name="Style 65 2 2" xfId="20832" xr:uid="{00000000-0005-0000-0000-000062510000}"/>
    <cellStyle name="Style 65 2 20" xfId="20833" xr:uid="{00000000-0005-0000-0000-000063510000}"/>
    <cellStyle name="Style 65 2 21" xfId="20834" xr:uid="{00000000-0005-0000-0000-000064510000}"/>
    <cellStyle name="Style 65 2 22" xfId="20835" xr:uid="{00000000-0005-0000-0000-000065510000}"/>
    <cellStyle name="Style 65 2 23" xfId="20836" xr:uid="{00000000-0005-0000-0000-000066510000}"/>
    <cellStyle name="Style 65 2 3" xfId="20837" xr:uid="{00000000-0005-0000-0000-000067510000}"/>
    <cellStyle name="Style 65 2 4" xfId="20838" xr:uid="{00000000-0005-0000-0000-000068510000}"/>
    <cellStyle name="Style 65 2 5" xfId="20839" xr:uid="{00000000-0005-0000-0000-000069510000}"/>
    <cellStyle name="Style 65 2 6" xfId="20840" xr:uid="{00000000-0005-0000-0000-00006A510000}"/>
    <cellStyle name="Style 65 2 7" xfId="20841" xr:uid="{00000000-0005-0000-0000-00006B510000}"/>
    <cellStyle name="Style 65 2 8" xfId="20842" xr:uid="{00000000-0005-0000-0000-00006C510000}"/>
    <cellStyle name="Style 65 2 9" xfId="20843" xr:uid="{00000000-0005-0000-0000-00006D510000}"/>
    <cellStyle name="Style 65 3" xfId="20844" xr:uid="{00000000-0005-0000-0000-00006E510000}"/>
    <cellStyle name="Style 65 3 2" xfId="20845" xr:uid="{00000000-0005-0000-0000-00006F510000}"/>
    <cellStyle name="Style 65 3 3" xfId="20846" xr:uid="{00000000-0005-0000-0000-000070510000}"/>
    <cellStyle name="Style 65 3 4" xfId="20847" xr:uid="{00000000-0005-0000-0000-000071510000}"/>
    <cellStyle name="Style 65 3 5" xfId="20848" xr:uid="{00000000-0005-0000-0000-000072510000}"/>
    <cellStyle name="Style 65 3 6" xfId="20849" xr:uid="{00000000-0005-0000-0000-000073510000}"/>
    <cellStyle name="Style 65 3 7" xfId="20850" xr:uid="{00000000-0005-0000-0000-000074510000}"/>
    <cellStyle name="Style 65 3 8" xfId="20851" xr:uid="{00000000-0005-0000-0000-000075510000}"/>
    <cellStyle name="Style 65 3 9" xfId="20852" xr:uid="{00000000-0005-0000-0000-000076510000}"/>
    <cellStyle name="Style 65 4" xfId="20853" xr:uid="{00000000-0005-0000-0000-000077510000}"/>
    <cellStyle name="Style 65 4 2" xfId="20854" xr:uid="{00000000-0005-0000-0000-000078510000}"/>
    <cellStyle name="Style 65 4 3" xfId="20855" xr:uid="{00000000-0005-0000-0000-000079510000}"/>
    <cellStyle name="Style 65 4 4" xfId="20856" xr:uid="{00000000-0005-0000-0000-00007A510000}"/>
    <cellStyle name="Style 65 4 5" xfId="20857" xr:uid="{00000000-0005-0000-0000-00007B510000}"/>
    <cellStyle name="Style 65 4 6" xfId="20858" xr:uid="{00000000-0005-0000-0000-00007C510000}"/>
    <cellStyle name="Style 65 4 7" xfId="20859" xr:uid="{00000000-0005-0000-0000-00007D510000}"/>
    <cellStyle name="Style 65 4 8" xfId="20860" xr:uid="{00000000-0005-0000-0000-00007E510000}"/>
    <cellStyle name="Style 65 4 9" xfId="20861" xr:uid="{00000000-0005-0000-0000-00007F510000}"/>
    <cellStyle name="Style 65 5" xfId="20862" xr:uid="{00000000-0005-0000-0000-000080510000}"/>
    <cellStyle name="Style 65 5 2" xfId="20863" xr:uid="{00000000-0005-0000-0000-000081510000}"/>
    <cellStyle name="Style 65 5 3" xfId="20864" xr:uid="{00000000-0005-0000-0000-000082510000}"/>
    <cellStyle name="Style 65 5 4" xfId="20865" xr:uid="{00000000-0005-0000-0000-000083510000}"/>
    <cellStyle name="Style 65 5 5" xfId="20866" xr:uid="{00000000-0005-0000-0000-000084510000}"/>
    <cellStyle name="Style 65 5 6" xfId="20867" xr:uid="{00000000-0005-0000-0000-000085510000}"/>
    <cellStyle name="Style 65 5 7" xfId="20868" xr:uid="{00000000-0005-0000-0000-000086510000}"/>
    <cellStyle name="Style 65 5 8" xfId="20869" xr:uid="{00000000-0005-0000-0000-000087510000}"/>
    <cellStyle name="Style 65 5 9" xfId="20870" xr:uid="{00000000-0005-0000-0000-000088510000}"/>
    <cellStyle name="Style 65 6" xfId="20871" xr:uid="{00000000-0005-0000-0000-000089510000}"/>
    <cellStyle name="Style 65 6 2" xfId="20872" xr:uid="{00000000-0005-0000-0000-00008A510000}"/>
    <cellStyle name="Style 65 6 3" xfId="20873" xr:uid="{00000000-0005-0000-0000-00008B510000}"/>
    <cellStyle name="Style 65 6 4" xfId="20874" xr:uid="{00000000-0005-0000-0000-00008C510000}"/>
    <cellStyle name="Style 65 6 5" xfId="20875" xr:uid="{00000000-0005-0000-0000-00008D510000}"/>
    <cellStyle name="Style 65 6 6" xfId="20876" xr:uid="{00000000-0005-0000-0000-00008E510000}"/>
    <cellStyle name="Style 65 6 7" xfId="20877" xr:uid="{00000000-0005-0000-0000-00008F510000}"/>
    <cellStyle name="Style 65 6 8" xfId="20878" xr:uid="{00000000-0005-0000-0000-000090510000}"/>
    <cellStyle name="Style 65 6 9" xfId="20879" xr:uid="{00000000-0005-0000-0000-000091510000}"/>
    <cellStyle name="Style 65 7" xfId="20880" xr:uid="{00000000-0005-0000-0000-000092510000}"/>
    <cellStyle name="Style 65 7 2" xfId="20881" xr:uid="{00000000-0005-0000-0000-000093510000}"/>
    <cellStyle name="Style 65 7 3" xfId="20882" xr:uid="{00000000-0005-0000-0000-000094510000}"/>
    <cellStyle name="Style 65 7 4" xfId="20883" xr:uid="{00000000-0005-0000-0000-000095510000}"/>
    <cellStyle name="Style 65 7 5" xfId="20884" xr:uid="{00000000-0005-0000-0000-000096510000}"/>
    <cellStyle name="Style 65 7 6" xfId="20885" xr:uid="{00000000-0005-0000-0000-000097510000}"/>
    <cellStyle name="Style 65 7 7" xfId="20886" xr:uid="{00000000-0005-0000-0000-000098510000}"/>
    <cellStyle name="Style 65 7 8" xfId="20887" xr:uid="{00000000-0005-0000-0000-000099510000}"/>
    <cellStyle name="Style 65 7 9" xfId="20888" xr:uid="{00000000-0005-0000-0000-00009A510000}"/>
    <cellStyle name="Style 65 8" xfId="20889" xr:uid="{00000000-0005-0000-0000-00009B510000}"/>
    <cellStyle name="Style 65 8 2" xfId="20890" xr:uid="{00000000-0005-0000-0000-00009C510000}"/>
    <cellStyle name="Style 65 8 3" xfId="20891" xr:uid="{00000000-0005-0000-0000-00009D510000}"/>
    <cellStyle name="Style 65 8 4" xfId="20892" xr:uid="{00000000-0005-0000-0000-00009E510000}"/>
    <cellStyle name="Style 65 8 5" xfId="20893" xr:uid="{00000000-0005-0000-0000-00009F510000}"/>
    <cellStyle name="Style 65 8 6" xfId="20894" xr:uid="{00000000-0005-0000-0000-0000A0510000}"/>
    <cellStyle name="Style 65 8 7" xfId="20895" xr:uid="{00000000-0005-0000-0000-0000A1510000}"/>
    <cellStyle name="Style 65 8 8" xfId="20896" xr:uid="{00000000-0005-0000-0000-0000A2510000}"/>
    <cellStyle name="Style 65 8 9" xfId="20897" xr:uid="{00000000-0005-0000-0000-0000A3510000}"/>
    <cellStyle name="Style 65 9" xfId="20898" xr:uid="{00000000-0005-0000-0000-0000A4510000}"/>
    <cellStyle name="Style 65 9 2" xfId="20899" xr:uid="{00000000-0005-0000-0000-0000A5510000}"/>
    <cellStyle name="Style 65 9 3" xfId="20900" xr:uid="{00000000-0005-0000-0000-0000A6510000}"/>
    <cellStyle name="Style 65 9 4" xfId="20901" xr:uid="{00000000-0005-0000-0000-0000A7510000}"/>
    <cellStyle name="Style 65 9 5" xfId="20902" xr:uid="{00000000-0005-0000-0000-0000A8510000}"/>
    <cellStyle name="Style 65 9 6" xfId="20903" xr:uid="{00000000-0005-0000-0000-0000A9510000}"/>
    <cellStyle name="Style 65 9 7" xfId="20904" xr:uid="{00000000-0005-0000-0000-0000AA510000}"/>
    <cellStyle name="Style 65 9 8" xfId="20905" xr:uid="{00000000-0005-0000-0000-0000AB510000}"/>
    <cellStyle name="Style 65 9 9" xfId="20906" xr:uid="{00000000-0005-0000-0000-0000AC510000}"/>
    <cellStyle name="Style 66" xfId="20907" xr:uid="{00000000-0005-0000-0000-0000AD510000}"/>
    <cellStyle name="Style 66 2" xfId="20908" xr:uid="{00000000-0005-0000-0000-0000AE510000}"/>
    <cellStyle name="Style 66 2 10" xfId="20909" xr:uid="{00000000-0005-0000-0000-0000AF510000}"/>
    <cellStyle name="Style 66 2 11" xfId="20910" xr:uid="{00000000-0005-0000-0000-0000B0510000}"/>
    <cellStyle name="Style 66 2 12" xfId="20911" xr:uid="{00000000-0005-0000-0000-0000B1510000}"/>
    <cellStyle name="Style 66 2 13" xfId="20912" xr:uid="{00000000-0005-0000-0000-0000B2510000}"/>
    <cellStyle name="Style 66 2 14" xfId="20913" xr:uid="{00000000-0005-0000-0000-0000B3510000}"/>
    <cellStyle name="Style 66 2 15" xfId="20914" xr:uid="{00000000-0005-0000-0000-0000B4510000}"/>
    <cellStyle name="Style 66 2 16" xfId="20915" xr:uid="{00000000-0005-0000-0000-0000B5510000}"/>
    <cellStyle name="Style 66 2 17" xfId="20916" xr:uid="{00000000-0005-0000-0000-0000B6510000}"/>
    <cellStyle name="Style 66 2 18" xfId="20917" xr:uid="{00000000-0005-0000-0000-0000B7510000}"/>
    <cellStyle name="Style 66 2 19" xfId="20918" xr:uid="{00000000-0005-0000-0000-0000B8510000}"/>
    <cellStyle name="Style 66 2 2" xfId="20919" xr:uid="{00000000-0005-0000-0000-0000B9510000}"/>
    <cellStyle name="Style 66 2 20" xfId="20920" xr:uid="{00000000-0005-0000-0000-0000BA510000}"/>
    <cellStyle name="Style 66 2 21" xfId="20921" xr:uid="{00000000-0005-0000-0000-0000BB510000}"/>
    <cellStyle name="Style 66 2 22" xfId="20922" xr:uid="{00000000-0005-0000-0000-0000BC510000}"/>
    <cellStyle name="Style 66 2 23" xfId="20923" xr:uid="{00000000-0005-0000-0000-0000BD510000}"/>
    <cellStyle name="Style 66 2 3" xfId="20924" xr:uid="{00000000-0005-0000-0000-0000BE510000}"/>
    <cellStyle name="Style 66 2 4" xfId="20925" xr:uid="{00000000-0005-0000-0000-0000BF510000}"/>
    <cellStyle name="Style 66 2 5" xfId="20926" xr:uid="{00000000-0005-0000-0000-0000C0510000}"/>
    <cellStyle name="Style 66 2 6" xfId="20927" xr:uid="{00000000-0005-0000-0000-0000C1510000}"/>
    <cellStyle name="Style 66 2 7" xfId="20928" xr:uid="{00000000-0005-0000-0000-0000C2510000}"/>
    <cellStyle name="Style 66 2 8" xfId="20929" xr:uid="{00000000-0005-0000-0000-0000C3510000}"/>
    <cellStyle name="Style 66 2 9" xfId="20930" xr:uid="{00000000-0005-0000-0000-0000C4510000}"/>
    <cellStyle name="Style 66 3" xfId="20931" xr:uid="{00000000-0005-0000-0000-0000C5510000}"/>
    <cellStyle name="Style 66 3 2" xfId="20932" xr:uid="{00000000-0005-0000-0000-0000C6510000}"/>
    <cellStyle name="Style 66 3 3" xfId="20933" xr:uid="{00000000-0005-0000-0000-0000C7510000}"/>
    <cellStyle name="Style 66 3 4" xfId="20934" xr:uid="{00000000-0005-0000-0000-0000C8510000}"/>
    <cellStyle name="Style 66 3 5" xfId="20935" xr:uid="{00000000-0005-0000-0000-0000C9510000}"/>
    <cellStyle name="Style 66 3 6" xfId="20936" xr:uid="{00000000-0005-0000-0000-0000CA510000}"/>
    <cellStyle name="Style 66 3 7" xfId="20937" xr:uid="{00000000-0005-0000-0000-0000CB510000}"/>
    <cellStyle name="Style 66 3 8" xfId="20938" xr:uid="{00000000-0005-0000-0000-0000CC510000}"/>
    <cellStyle name="Style 66 3 9" xfId="20939" xr:uid="{00000000-0005-0000-0000-0000CD510000}"/>
    <cellStyle name="Style 66 4" xfId="20940" xr:uid="{00000000-0005-0000-0000-0000CE510000}"/>
    <cellStyle name="Style 66 4 2" xfId="20941" xr:uid="{00000000-0005-0000-0000-0000CF510000}"/>
    <cellStyle name="Style 66 4 3" xfId="20942" xr:uid="{00000000-0005-0000-0000-0000D0510000}"/>
    <cellStyle name="Style 66 4 4" xfId="20943" xr:uid="{00000000-0005-0000-0000-0000D1510000}"/>
    <cellStyle name="Style 66 4 5" xfId="20944" xr:uid="{00000000-0005-0000-0000-0000D2510000}"/>
    <cellStyle name="Style 66 4 6" xfId="20945" xr:uid="{00000000-0005-0000-0000-0000D3510000}"/>
    <cellStyle name="Style 66 4 7" xfId="20946" xr:uid="{00000000-0005-0000-0000-0000D4510000}"/>
    <cellStyle name="Style 66 4 8" xfId="20947" xr:uid="{00000000-0005-0000-0000-0000D5510000}"/>
    <cellStyle name="Style 66 4 9" xfId="20948" xr:uid="{00000000-0005-0000-0000-0000D6510000}"/>
    <cellStyle name="Style 66 5" xfId="20949" xr:uid="{00000000-0005-0000-0000-0000D7510000}"/>
    <cellStyle name="Style 66 5 2" xfId="20950" xr:uid="{00000000-0005-0000-0000-0000D8510000}"/>
    <cellStyle name="Style 66 5 3" xfId="20951" xr:uid="{00000000-0005-0000-0000-0000D9510000}"/>
    <cellStyle name="Style 66 5 4" xfId="20952" xr:uid="{00000000-0005-0000-0000-0000DA510000}"/>
    <cellStyle name="Style 66 5 5" xfId="20953" xr:uid="{00000000-0005-0000-0000-0000DB510000}"/>
    <cellStyle name="Style 66 5 6" xfId="20954" xr:uid="{00000000-0005-0000-0000-0000DC510000}"/>
    <cellStyle name="Style 66 5 7" xfId="20955" xr:uid="{00000000-0005-0000-0000-0000DD510000}"/>
    <cellStyle name="Style 66 5 8" xfId="20956" xr:uid="{00000000-0005-0000-0000-0000DE510000}"/>
    <cellStyle name="Style 66 5 9" xfId="20957" xr:uid="{00000000-0005-0000-0000-0000DF510000}"/>
    <cellStyle name="Style 66 6" xfId="20958" xr:uid="{00000000-0005-0000-0000-0000E0510000}"/>
    <cellStyle name="Style 66 6 2" xfId="20959" xr:uid="{00000000-0005-0000-0000-0000E1510000}"/>
    <cellStyle name="Style 66 6 3" xfId="20960" xr:uid="{00000000-0005-0000-0000-0000E2510000}"/>
    <cellStyle name="Style 66 6 4" xfId="20961" xr:uid="{00000000-0005-0000-0000-0000E3510000}"/>
    <cellStyle name="Style 66 6 5" xfId="20962" xr:uid="{00000000-0005-0000-0000-0000E4510000}"/>
    <cellStyle name="Style 66 6 6" xfId="20963" xr:uid="{00000000-0005-0000-0000-0000E5510000}"/>
    <cellStyle name="Style 66 6 7" xfId="20964" xr:uid="{00000000-0005-0000-0000-0000E6510000}"/>
    <cellStyle name="Style 66 6 8" xfId="20965" xr:uid="{00000000-0005-0000-0000-0000E7510000}"/>
    <cellStyle name="Style 66 6 9" xfId="20966" xr:uid="{00000000-0005-0000-0000-0000E8510000}"/>
    <cellStyle name="Style 66 7" xfId="20967" xr:uid="{00000000-0005-0000-0000-0000E9510000}"/>
    <cellStyle name="Style 66 7 2" xfId="20968" xr:uid="{00000000-0005-0000-0000-0000EA510000}"/>
    <cellStyle name="Style 66 7 3" xfId="20969" xr:uid="{00000000-0005-0000-0000-0000EB510000}"/>
    <cellStyle name="Style 66 7 4" xfId="20970" xr:uid="{00000000-0005-0000-0000-0000EC510000}"/>
    <cellStyle name="Style 66 7 5" xfId="20971" xr:uid="{00000000-0005-0000-0000-0000ED510000}"/>
    <cellStyle name="Style 66 7 6" xfId="20972" xr:uid="{00000000-0005-0000-0000-0000EE510000}"/>
    <cellStyle name="Style 66 7 7" xfId="20973" xr:uid="{00000000-0005-0000-0000-0000EF510000}"/>
    <cellStyle name="Style 66 7 8" xfId="20974" xr:uid="{00000000-0005-0000-0000-0000F0510000}"/>
    <cellStyle name="Style 66 7 9" xfId="20975" xr:uid="{00000000-0005-0000-0000-0000F1510000}"/>
    <cellStyle name="Style 66 8" xfId="20976" xr:uid="{00000000-0005-0000-0000-0000F2510000}"/>
    <cellStyle name="Style 66 8 2" xfId="20977" xr:uid="{00000000-0005-0000-0000-0000F3510000}"/>
    <cellStyle name="Style 66 8 3" xfId="20978" xr:uid="{00000000-0005-0000-0000-0000F4510000}"/>
    <cellStyle name="Style 66 8 4" xfId="20979" xr:uid="{00000000-0005-0000-0000-0000F5510000}"/>
    <cellStyle name="Style 66 8 5" xfId="20980" xr:uid="{00000000-0005-0000-0000-0000F6510000}"/>
    <cellStyle name="Style 66 8 6" xfId="20981" xr:uid="{00000000-0005-0000-0000-0000F7510000}"/>
    <cellStyle name="Style 66 8 7" xfId="20982" xr:uid="{00000000-0005-0000-0000-0000F8510000}"/>
    <cellStyle name="Style 66 8 8" xfId="20983" xr:uid="{00000000-0005-0000-0000-0000F9510000}"/>
    <cellStyle name="Style 66 8 9" xfId="20984" xr:uid="{00000000-0005-0000-0000-0000FA510000}"/>
    <cellStyle name="Style 66 9" xfId="20985" xr:uid="{00000000-0005-0000-0000-0000FB510000}"/>
    <cellStyle name="Style 66 9 2" xfId="20986" xr:uid="{00000000-0005-0000-0000-0000FC510000}"/>
    <cellStyle name="Style 66 9 3" xfId="20987" xr:uid="{00000000-0005-0000-0000-0000FD510000}"/>
    <cellStyle name="Style 66 9 4" xfId="20988" xr:uid="{00000000-0005-0000-0000-0000FE510000}"/>
    <cellStyle name="Style 66 9 5" xfId="20989" xr:uid="{00000000-0005-0000-0000-0000FF510000}"/>
    <cellStyle name="Style 66 9 6" xfId="20990" xr:uid="{00000000-0005-0000-0000-000000520000}"/>
    <cellStyle name="Style 66 9 7" xfId="20991" xr:uid="{00000000-0005-0000-0000-000001520000}"/>
    <cellStyle name="Style 66 9 8" xfId="20992" xr:uid="{00000000-0005-0000-0000-000002520000}"/>
    <cellStyle name="Style 66 9 9" xfId="20993" xr:uid="{00000000-0005-0000-0000-000003520000}"/>
    <cellStyle name="Style 67" xfId="20994" xr:uid="{00000000-0005-0000-0000-000004520000}"/>
    <cellStyle name="Style 67 2" xfId="20995" xr:uid="{00000000-0005-0000-0000-000005520000}"/>
    <cellStyle name="Style 67 2 10" xfId="20996" xr:uid="{00000000-0005-0000-0000-000006520000}"/>
    <cellStyle name="Style 67 2 11" xfId="20997" xr:uid="{00000000-0005-0000-0000-000007520000}"/>
    <cellStyle name="Style 67 2 12" xfId="20998" xr:uid="{00000000-0005-0000-0000-000008520000}"/>
    <cellStyle name="Style 67 2 13" xfId="20999" xr:uid="{00000000-0005-0000-0000-000009520000}"/>
    <cellStyle name="Style 67 2 14" xfId="21000" xr:uid="{00000000-0005-0000-0000-00000A520000}"/>
    <cellStyle name="Style 67 2 15" xfId="21001" xr:uid="{00000000-0005-0000-0000-00000B520000}"/>
    <cellStyle name="Style 67 2 16" xfId="21002" xr:uid="{00000000-0005-0000-0000-00000C520000}"/>
    <cellStyle name="Style 67 2 17" xfId="21003" xr:uid="{00000000-0005-0000-0000-00000D520000}"/>
    <cellStyle name="Style 67 2 18" xfId="21004" xr:uid="{00000000-0005-0000-0000-00000E520000}"/>
    <cellStyle name="Style 67 2 19" xfId="21005" xr:uid="{00000000-0005-0000-0000-00000F520000}"/>
    <cellStyle name="Style 67 2 2" xfId="21006" xr:uid="{00000000-0005-0000-0000-000010520000}"/>
    <cellStyle name="Style 67 2 20" xfId="21007" xr:uid="{00000000-0005-0000-0000-000011520000}"/>
    <cellStyle name="Style 67 2 21" xfId="21008" xr:uid="{00000000-0005-0000-0000-000012520000}"/>
    <cellStyle name="Style 67 2 22" xfId="21009" xr:uid="{00000000-0005-0000-0000-000013520000}"/>
    <cellStyle name="Style 67 2 23" xfId="21010" xr:uid="{00000000-0005-0000-0000-000014520000}"/>
    <cellStyle name="Style 67 2 3" xfId="21011" xr:uid="{00000000-0005-0000-0000-000015520000}"/>
    <cellStyle name="Style 67 2 4" xfId="21012" xr:uid="{00000000-0005-0000-0000-000016520000}"/>
    <cellStyle name="Style 67 2 5" xfId="21013" xr:uid="{00000000-0005-0000-0000-000017520000}"/>
    <cellStyle name="Style 67 2 6" xfId="21014" xr:uid="{00000000-0005-0000-0000-000018520000}"/>
    <cellStyle name="Style 67 2 7" xfId="21015" xr:uid="{00000000-0005-0000-0000-000019520000}"/>
    <cellStyle name="Style 67 2 8" xfId="21016" xr:uid="{00000000-0005-0000-0000-00001A520000}"/>
    <cellStyle name="Style 67 2 9" xfId="21017" xr:uid="{00000000-0005-0000-0000-00001B520000}"/>
    <cellStyle name="Style 67 3" xfId="21018" xr:uid="{00000000-0005-0000-0000-00001C520000}"/>
    <cellStyle name="Style 67 3 2" xfId="21019" xr:uid="{00000000-0005-0000-0000-00001D520000}"/>
    <cellStyle name="Style 67 3 3" xfId="21020" xr:uid="{00000000-0005-0000-0000-00001E520000}"/>
    <cellStyle name="Style 67 3 4" xfId="21021" xr:uid="{00000000-0005-0000-0000-00001F520000}"/>
    <cellStyle name="Style 67 3 5" xfId="21022" xr:uid="{00000000-0005-0000-0000-000020520000}"/>
    <cellStyle name="Style 67 3 6" xfId="21023" xr:uid="{00000000-0005-0000-0000-000021520000}"/>
    <cellStyle name="Style 67 3 7" xfId="21024" xr:uid="{00000000-0005-0000-0000-000022520000}"/>
    <cellStyle name="Style 67 3 8" xfId="21025" xr:uid="{00000000-0005-0000-0000-000023520000}"/>
    <cellStyle name="Style 67 3 9" xfId="21026" xr:uid="{00000000-0005-0000-0000-000024520000}"/>
    <cellStyle name="Style 67 4" xfId="21027" xr:uid="{00000000-0005-0000-0000-000025520000}"/>
    <cellStyle name="Style 67 4 2" xfId="21028" xr:uid="{00000000-0005-0000-0000-000026520000}"/>
    <cellStyle name="Style 67 4 3" xfId="21029" xr:uid="{00000000-0005-0000-0000-000027520000}"/>
    <cellStyle name="Style 67 4 4" xfId="21030" xr:uid="{00000000-0005-0000-0000-000028520000}"/>
    <cellStyle name="Style 67 4 5" xfId="21031" xr:uid="{00000000-0005-0000-0000-000029520000}"/>
    <cellStyle name="Style 67 4 6" xfId="21032" xr:uid="{00000000-0005-0000-0000-00002A520000}"/>
    <cellStyle name="Style 67 4 7" xfId="21033" xr:uid="{00000000-0005-0000-0000-00002B520000}"/>
    <cellStyle name="Style 67 4 8" xfId="21034" xr:uid="{00000000-0005-0000-0000-00002C520000}"/>
    <cellStyle name="Style 67 4 9" xfId="21035" xr:uid="{00000000-0005-0000-0000-00002D520000}"/>
    <cellStyle name="Style 67 5" xfId="21036" xr:uid="{00000000-0005-0000-0000-00002E520000}"/>
    <cellStyle name="Style 67 5 2" xfId="21037" xr:uid="{00000000-0005-0000-0000-00002F520000}"/>
    <cellStyle name="Style 67 5 3" xfId="21038" xr:uid="{00000000-0005-0000-0000-000030520000}"/>
    <cellStyle name="Style 67 5 4" xfId="21039" xr:uid="{00000000-0005-0000-0000-000031520000}"/>
    <cellStyle name="Style 67 5 5" xfId="21040" xr:uid="{00000000-0005-0000-0000-000032520000}"/>
    <cellStyle name="Style 67 5 6" xfId="21041" xr:uid="{00000000-0005-0000-0000-000033520000}"/>
    <cellStyle name="Style 67 5 7" xfId="21042" xr:uid="{00000000-0005-0000-0000-000034520000}"/>
    <cellStyle name="Style 67 5 8" xfId="21043" xr:uid="{00000000-0005-0000-0000-000035520000}"/>
    <cellStyle name="Style 67 5 9" xfId="21044" xr:uid="{00000000-0005-0000-0000-000036520000}"/>
    <cellStyle name="Style 67 6" xfId="21045" xr:uid="{00000000-0005-0000-0000-000037520000}"/>
    <cellStyle name="Style 67 6 2" xfId="21046" xr:uid="{00000000-0005-0000-0000-000038520000}"/>
    <cellStyle name="Style 67 6 3" xfId="21047" xr:uid="{00000000-0005-0000-0000-000039520000}"/>
    <cellStyle name="Style 67 6 4" xfId="21048" xr:uid="{00000000-0005-0000-0000-00003A520000}"/>
    <cellStyle name="Style 67 6 5" xfId="21049" xr:uid="{00000000-0005-0000-0000-00003B520000}"/>
    <cellStyle name="Style 67 6 6" xfId="21050" xr:uid="{00000000-0005-0000-0000-00003C520000}"/>
    <cellStyle name="Style 67 6 7" xfId="21051" xr:uid="{00000000-0005-0000-0000-00003D520000}"/>
    <cellStyle name="Style 67 6 8" xfId="21052" xr:uid="{00000000-0005-0000-0000-00003E520000}"/>
    <cellStyle name="Style 67 6 9" xfId="21053" xr:uid="{00000000-0005-0000-0000-00003F520000}"/>
    <cellStyle name="Style 67 7" xfId="21054" xr:uid="{00000000-0005-0000-0000-000040520000}"/>
    <cellStyle name="Style 67 7 2" xfId="21055" xr:uid="{00000000-0005-0000-0000-000041520000}"/>
    <cellStyle name="Style 67 7 3" xfId="21056" xr:uid="{00000000-0005-0000-0000-000042520000}"/>
    <cellStyle name="Style 67 7 4" xfId="21057" xr:uid="{00000000-0005-0000-0000-000043520000}"/>
    <cellStyle name="Style 67 7 5" xfId="21058" xr:uid="{00000000-0005-0000-0000-000044520000}"/>
    <cellStyle name="Style 67 7 6" xfId="21059" xr:uid="{00000000-0005-0000-0000-000045520000}"/>
    <cellStyle name="Style 67 7 7" xfId="21060" xr:uid="{00000000-0005-0000-0000-000046520000}"/>
    <cellStyle name="Style 67 7 8" xfId="21061" xr:uid="{00000000-0005-0000-0000-000047520000}"/>
    <cellStyle name="Style 67 7 9" xfId="21062" xr:uid="{00000000-0005-0000-0000-000048520000}"/>
    <cellStyle name="Style 67 8" xfId="21063" xr:uid="{00000000-0005-0000-0000-000049520000}"/>
    <cellStyle name="Style 67 8 2" xfId="21064" xr:uid="{00000000-0005-0000-0000-00004A520000}"/>
    <cellStyle name="Style 67 8 3" xfId="21065" xr:uid="{00000000-0005-0000-0000-00004B520000}"/>
    <cellStyle name="Style 67 8 4" xfId="21066" xr:uid="{00000000-0005-0000-0000-00004C520000}"/>
    <cellStyle name="Style 67 8 5" xfId="21067" xr:uid="{00000000-0005-0000-0000-00004D520000}"/>
    <cellStyle name="Style 67 8 6" xfId="21068" xr:uid="{00000000-0005-0000-0000-00004E520000}"/>
    <cellStyle name="Style 67 8 7" xfId="21069" xr:uid="{00000000-0005-0000-0000-00004F520000}"/>
    <cellStyle name="Style 67 8 8" xfId="21070" xr:uid="{00000000-0005-0000-0000-000050520000}"/>
    <cellStyle name="Style 67 8 9" xfId="21071" xr:uid="{00000000-0005-0000-0000-000051520000}"/>
    <cellStyle name="Style 67 9" xfId="21072" xr:uid="{00000000-0005-0000-0000-000052520000}"/>
    <cellStyle name="Style 67 9 2" xfId="21073" xr:uid="{00000000-0005-0000-0000-000053520000}"/>
    <cellStyle name="Style 67 9 3" xfId="21074" xr:uid="{00000000-0005-0000-0000-000054520000}"/>
    <cellStyle name="Style 67 9 4" xfId="21075" xr:uid="{00000000-0005-0000-0000-000055520000}"/>
    <cellStyle name="Style 67 9 5" xfId="21076" xr:uid="{00000000-0005-0000-0000-000056520000}"/>
    <cellStyle name="Style 67 9 6" xfId="21077" xr:uid="{00000000-0005-0000-0000-000057520000}"/>
    <cellStyle name="Style 67 9 7" xfId="21078" xr:uid="{00000000-0005-0000-0000-000058520000}"/>
    <cellStyle name="Style 67 9 8" xfId="21079" xr:uid="{00000000-0005-0000-0000-000059520000}"/>
    <cellStyle name="Style 67 9 9" xfId="21080" xr:uid="{00000000-0005-0000-0000-00005A520000}"/>
    <cellStyle name="Style 68" xfId="21081" xr:uid="{00000000-0005-0000-0000-00005B520000}"/>
    <cellStyle name="Style 68 2" xfId="21082" xr:uid="{00000000-0005-0000-0000-00005C520000}"/>
    <cellStyle name="Style 68 2 10" xfId="21083" xr:uid="{00000000-0005-0000-0000-00005D520000}"/>
    <cellStyle name="Style 68 2 11" xfId="21084" xr:uid="{00000000-0005-0000-0000-00005E520000}"/>
    <cellStyle name="Style 68 2 12" xfId="21085" xr:uid="{00000000-0005-0000-0000-00005F520000}"/>
    <cellStyle name="Style 68 2 13" xfId="21086" xr:uid="{00000000-0005-0000-0000-000060520000}"/>
    <cellStyle name="Style 68 2 14" xfId="21087" xr:uid="{00000000-0005-0000-0000-000061520000}"/>
    <cellStyle name="Style 68 2 15" xfId="21088" xr:uid="{00000000-0005-0000-0000-000062520000}"/>
    <cellStyle name="Style 68 2 16" xfId="21089" xr:uid="{00000000-0005-0000-0000-000063520000}"/>
    <cellStyle name="Style 68 2 17" xfId="21090" xr:uid="{00000000-0005-0000-0000-000064520000}"/>
    <cellStyle name="Style 68 2 18" xfId="21091" xr:uid="{00000000-0005-0000-0000-000065520000}"/>
    <cellStyle name="Style 68 2 19" xfId="21092" xr:uid="{00000000-0005-0000-0000-000066520000}"/>
    <cellStyle name="Style 68 2 2" xfId="21093" xr:uid="{00000000-0005-0000-0000-000067520000}"/>
    <cellStyle name="Style 68 2 20" xfId="21094" xr:uid="{00000000-0005-0000-0000-000068520000}"/>
    <cellStyle name="Style 68 2 21" xfId="21095" xr:uid="{00000000-0005-0000-0000-000069520000}"/>
    <cellStyle name="Style 68 2 22" xfId="21096" xr:uid="{00000000-0005-0000-0000-00006A520000}"/>
    <cellStyle name="Style 68 2 23" xfId="21097" xr:uid="{00000000-0005-0000-0000-00006B520000}"/>
    <cellStyle name="Style 68 2 3" xfId="21098" xr:uid="{00000000-0005-0000-0000-00006C520000}"/>
    <cellStyle name="Style 68 2 4" xfId="21099" xr:uid="{00000000-0005-0000-0000-00006D520000}"/>
    <cellStyle name="Style 68 2 5" xfId="21100" xr:uid="{00000000-0005-0000-0000-00006E520000}"/>
    <cellStyle name="Style 68 2 6" xfId="21101" xr:uid="{00000000-0005-0000-0000-00006F520000}"/>
    <cellStyle name="Style 68 2 7" xfId="21102" xr:uid="{00000000-0005-0000-0000-000070520000}"/>
    <cellStyle name="Style 68 2 8" xfId="21103" xr:uid="{00000000-0005-0000-0000-000071520000}"/>
    <cellStyle name="Style 68 2 9" xfId="21104" xr:uid="{00000000-0005-0000-0000-000072520000}"/>
    <cellStyle name="Style 68 3" xfId="21105" xr:uid="{00000000-0005-0000-0000-000073520000}"/>
    <cellStyle name="Style 68 3 2" xfId="21106" xr:uid="{00000000-0005-0000-0000-000074520000}"/>
    <cellStyle name="Style 68 3 3" xfId="21107" xr:uid="{00000000-0005-0000-0000-000075520000}"/>
    <cellStyle name="Style 68 3 4" xfId="21108" xr:uid="{00000000-0005-0000-0000-000076520000}"/>
    <cellStyle name="Style 68 3 5" xfId="21109" xr:uid="{00000000-0005-0000-0000-000077520000}"/>
    <cellStyle name="Style 68 3 6" xfId="21110" xr:uid="{00000000-0005-0000-0000-000078520000}"/>
    <cellStyle name="Style 68 3 7" xfId="21111" xr:uid="{00000000-0005-0000-0000-000079520000}"/>
    <cellStyle name="Style 68 3 8" xfId="21112" xr:uid="{00000000-0005-0000-0000-00007A520000}"/>
    <cellStyle name="Style 68 3 9" xfId="21113" xr:uid="{00000000-0005-0000-0000-00007B520000}"/>
    <cellStyle name="Style 68 4" xfId="21114" xr:uid="{00000000-0005-0000-0000-00007C520000}"/>
    <cellStyle name="Style 68 4 2" xfId="21115" xr:uid="{00000000-0005-0000-0000-00007D520000}"/>
    <cellStyle name="Style 68 4 3" xfId="21116" xr:uid="{00000000-0005-0000-0000-00007E520000}"/>
    <cellStyle name="Style 68 4 4" xfId="21117" xr:uid="{00000000-0005-0000-0000-00007F520000}"/>
    <cellStyle name="Style 68 4 5" xfId="21118" xr:uid="{00000000-0005-0000-0000-000080520000}"/>
    <cellStyle name="Style 68 4 6" xfId="21119" xr:uid="{00000000-0005-0000-0000-000081520000}"/>
    <cellStyle name="Style 68 4 7" xfId="21120" xr:uid="{00000000-0005-0000-0000-000082520000}"/>
    <cellStyle name="Style 68 4 8" xfId="21121" xr:uid="{00000000-0005-0000-0000-000083520000}"/>
    <cellStyle name="Style 68 4 9" xfId="21122" xr:uid="{00000000-0005-0000-0000-000084520000}"/>
    <cellStyle name="Style 68 5" xfId="21123" xr:uid="{00000000-0005-0000-0000-000085520000}"/>
    <cellStyle name="Style 68 5 2" xfId="21124" xr:uid="{00000000-0005-0000-0000-000086520000}"/>
    <cellStyle name="Style 68 5 3" xfId="21125" xr:uid="{00000000-0005-0000-0000-000087520000}"/>
    <cellStyle name="Style 68 5 4" xfId="21126" xr:uid="{00000000-0005-0000-0000-000088520000}"/>
    <cellStyle name="Style 68 5 5" xfId="21127" xr:uid="{00000000-0005-0000-0000-000089520000}"/>
    <cellStyle name="Style 68 5 6" xfId="21128" xr:uid="{00000000-0005-0000-0000-00008A520000}"/>
    <cellStyle name="Style 68 5 7" xfId="21129" xr:uid="{00000000-0005-0000-0000-00008B520000}"/>
    <cellStyle name="Style 68 5 8" xfId="21130" xr:uid="{00000000-0005-0000-0000-00008C520000}"/>
    <cellStyle name="Style 68 5 9" xfId="21131" xr:uid="{00000000-0005-0000-0000-00008D520000}"/>
    <cellStyle name="Style 68 6" xfId="21132" xr:uid="{00000000-0005-0000-0000-00008E520000}"/>
    <cellStyle name="Style 68 6 2" xfId="21133" xr:uid="{00000000-0005-0000-0000-00008F520000}"/>
    <cellStyle name="Style 68 6 3" xfId="21134" xr:uid="{00000000-0005-0000-0000-000090520000}"/>
    <cellStyle name="Style 68 6 4" xfId="21135" xr:uid="{00000000-0005-0000-0000-000091520000}"/>
    <cellStyle name="Style 68 6 5" xfId="21136" xr:uid="{00000000-0005-0000-0000-000092520000}"/>
    <cellStyle name="Style 68 6 6" xfId="21137" xr:uid="{00000000-0005-0000-0000-000093520000}"/>
    <cellStyle name="Style 68 6 7" xfId="21138" xr:uid="{00000000-0005-0000-0000-000094520000}"/>
    <cellStyle name="Style 68 6 8" xfId="21139" xr:uid="{00000000-0005-0000-0000-000095520000}"/>
    <cellStyle name="Style 68 6 9" xfId="21140" xr:uid="{00000000-0005-0000-0000-000096520000}"/>
    <cellStyle name="Style 68 7" xfId="21141" xr:uid="{00000000-0005-0000-0000-000097520000}"/>
    <cellStyle name="Style 68 7 2" xfId="21142" xr:uid="{00000000-0005-0000-0000-000098520000}"/>
    <cellStyle name="Style 68 7 3" xfId="21143" xr:uid="{00000000-0005-0000-0000-000099520000}"/>
    <cellStyle name="Style 68 7 4" xfId="21144" xr:uid="{00000000-0005-0000-0000-00009A520000}"/>
    <cellStyle name="Style 68 7 5" xfId="21145" xr:uid="{00000000-0005-0000-0000-00009B520000}"/>
    <cellStyle name="Style 68 7 6" xfId="21146" xr:uid="{00000000-0005-0000-0000-00009C520000}"/>
    <cellStyle name="Style 68 7 7" xfId="21147" xr:uid="{00000000-0005-0000-0000-00009D520000}"/>
    <cellStyle name="Style 68 7 8" xfId="21148" xr:uid="{00000000-0005-0000-0000-00009E520000}"/>
    <cellStyle name="Style 68 7 9" xfId="21149" xr:uid="{00000000-0005-0000-0000-00009F520000}"/>
    <cellStyle name="Style 68 8" xfId="21150" xr:uid="{00000000-0005-0000-0000-0000A0520000}"/>
    <cellStyle name="Style 68 8 2" xfId="21151" xr:uid="{00000000-0005-0000-0000-0000A1520000}"/>
    <cellStyle name="Style 68 8 3" xfId="21152" xr:uid="{00000000-0005-0000-0000-0000A2520000}"/>
    <cellStyle name="Style 68 8 4" xfId="21153" xr:uid="{00000000-0005-0000-0000-0000A3520000}"/>
    <cellStyle name="Style 68 8 5" xfId="21154" xr:uid="{00000000-0005-0000-0000-0000A4520000}"/>
    <cellStyle name="Style 68 8 6" xfId="21155" xr:uid="{00000000-0005-0000-0000-0000A5520000}"/>
    <cellStyle name="Style 68 8 7" xfId="21156" xr:uid="{00000000-0005-0000-0000-0000A6520000}"/>
    <cellStyle name="Style 68 8 8" xfId="21157" xr:uid="{00000000-0005-0000-0000-0000A7520000}"/>
    <cellStyle name="Style 68 8 9" xfId="21158" xr:uid="{00000000-0005-0000-0000-0000A8520000}"/>
    <cellStyle name="Style 68 9" xfId="21159" xr:uid="{00000000-0005-0000-0000-0000A9520000}"/>
    <cellStyle name="Style 68 9 2" xfId="21160" xr:uid="{00000000-0005-0000-0000-0000AA520000}"/>
    <cellStyle name="Style 68 9 3" xfId="21161" xr:uid="{00000000-0005-0000-0000-0000AB520000}"/>
    <cellStyle name="Style 68 9 4" xfId="21162" xr:uid="{00000000-0005-0000-0000-0000AC520000}"/>
    <cellStyle name="Style 68 9 5" xfId="21163" xr:uid="{00000000-0005-0000-0000-0000AD520000}"/>
    <cellStyle name="Style 68 9 6" xfId="21164" xr:uid="{00000000-0005-0000-0000-0000AE520000}"/>
    <cellStyle name="Style 68 9 7" xfId="21165" xr:uid="{00000000-0005-0000-0000-0000AF520000}"/>
    <cellStyle name="Style 68 9 8" xfId="21166" xr:uid="{00000000-0005-0000-0000-0000B0520000}"/>
    <cellStyle name="Style 68 9 9" xfId="21167" xr:uid="{00000000-0005-0000-0000-0000B1520000}"/>
    <cellStyle name="Style 69" xfId="21168" xr:uid="{00000000-0005-0000-0000-0000B2520000}"/>
    <cellStyle name="Style 69 2" xfId="21169" xr:uid="{00000000-0005-0000-0000-0000B3520000}"/>
    <cellStyle name="Style 69 2 10" xfId="21170" xr:uid="{00000000-0005-0000-0000-0000B4520000}"/>
    <cellStyle name="Style 69 2 11" xfId="21171" xr:uid="{00000000-0005-0000-0000-0000B5520000}"/>
    <cellStyle name="Style 69 2 12" xfId="21172" xr:uid="{00000000-0005-0000-0000-0000B6520000}"/>
    <cellStyle name="Style 69 2 13" xfId="21173" xr:uid="{00000000-0005-0000-0000-0000B7520000}"/>
    <cellStyle name="Style 69 2 14" xfId="21174" xr:uid="{00000000-0005-0000-0000-0000B8520000}"/>
    <cellStyle name="Style 69 2 15" xfId="21175" xr:uid="{00000000-0005-0000-0000-0000B9520000}"/>
    <cellStyle name="Style 69 2 16" xfId="21176" xr:uid="{00000000-0005-0000-0000-0000BA520000}"/>
    <cellStyle name="Style 69 2 17" xfId="21177" xr:uid="{00000000-0005-0000-0000-0000BB520000}"/>
    <cellStyle name="Style 69 2 18" xfId="21178" xr:uid="{00000000-0005-0000-0000-0000BC520000}"/>
    <cellStyle name="Style 69 2 19" xfId="21179" xr:uid="{00000000-0005-0000-0000-0000BD520000}"/>
    <cellStyle name="Style 69 2 2" xfId="21180" xr:uid="{00000000-0005-0000-0000-0000BE520000}"/>
    <cellStyle name="Style 69 2 20" xfId="21181" xr:uid="{00000000-0005-0000-0000-0000BF520000}"/>
    <cellStyle name="Style 69 2 21" xfId="21182" xr:uid="{00000000-0005-0000-0000-0000C0520000}"/>
    <cellStyle name="Style 69 2 22" xfId="21183" xr:uid="{00000000-0005-0000-0000-0000C1520000}"/>
    <cellStyle name="Style 69 2 23" xfId="21184" xr:uid="{00000000-0005-0000-0000-0000C2520000}"/>
    <cellStyle name="Style 69 2 3" xfId="21185" xr:uid="{00000000-0005-0000-0000-0000C3520000}"/>
    <cellStyle name="Style 69 2 4" xfId="21186" xr:uid="{00000000-0005-0000-0000-0000C4520000}"/>
    <cellStyle name="Style 69 2 5" xfId="21187" xr:uid="{00000000-0005-0000-0000-0000C5520000}"/>
    <cellStyle name="Style 69 2 6" xfId="21188" xr:uid="{00000000-0005-0000-0000-0000C6520000}"/>
    <cellStyle name="Style 69 2 7" xfId="21189" xr:uid="{00000000-0005-0000-0000-0000C7520000}"/>
    <cellStyle name="Style 69 2 8" xfId="21190" xr:uid="{00000000-0005-0000-0000-0000C8520000}"/>
    <cellStyle name="Style 69 2 9" xfId="21191" xr:uid="{00000000-0005-0000-0000-0000C9520000}"/>
    <cellStyle name="Style 69 3" xfId="21192" xr:uid="{00000000-0005-0000-0000-0000CA520000}"/>
    <cellStyle name="Style 69 3 2" xfId="21193" xr:uid="{00000000-0005-0000-0000-0000CB520000}"/>
    <cellStyle name="Style 69 3 3" xfId="21194" xr:uid="{00000000-0005-0000-0000-0000CC520000}"/>
    <cellStyle name="Style 69 3 4" xfId="21195" xr:uid="{00000000-0005-0000-0000-0000CD520000}"/>
    <cellStyle name="Style 69 3 5" xfId="21196" xr:uid="{00000000-0005-0000-0000-0000CE520000}"/>
    <cellStyle name="Style 69 3 6" xfId="21197" xr:uid="{00000000-0005-0000-0000-0000CF520000}"/>
    <cellStyle name="Style 69 3 7" xfId="21198" xr:uid="{00000000-0005-0000-0000-0000D0520000}"/>
    <cellStyle name="Style 69 3 8" xfId="21199" xr:uid="{00000000-0005-0000-0000-0000D1520000}"/>
    <cellStyle name="Style 69 3 9" xfId="21200" xr:uid="{00000000-0005-0000-0000-0000D2520000}"/>
    <cellStyle name="Style 69 4" xfId="21201" xr:uid="{00000000-0005-0000-0000-0000D3520000}"/>
    <cellStyle name="Style 69 4 2" xfId="21202" xr:uid="{00000000-0005-0000-0000-0000D4520000}"/>
    <cellStyle name="Style 69 4 3" xfId="21203" xr:uid="{00000000-0005-0000-0000-0000D5520000}"/>
    <cellStyle name="Style 69 4 4" xfId="21204" xr:uid="{00000000-0005-0000-0000-0000D6520000}"/>
    <cellStyle name="Style 69 4 5" xfId="21205" xr:uid="{00000000-0005-0000-0000-0000D7520000}"/>
    <cellStyle name="Style 69 4 6" xfId="21206" xr:uid="{00000000-0005-0000-0000-0000D8520000}"/>
    <cellStyle name="Style 69 4 7" xfId="21207" xr:uid="{00000000-0005-0000-0000-0000D9520000}"/>
    <cellStyle name="Style 69 4 8" xfId="21208" xr:uid="{00000000-0005-0000-0000-0000DA520000}"/>
    <cellStyle name="Style 69 4 9" xfId="21209" xr:uid="{00000000-0005-0000-0000-0000DB520000}"/>
    <cellStyle name="Style 69 5" xfId="21210" xr:uid="{00000000-0005-0000-0000-0000DC520000}"/>
    <cellStyle name="Style 69 5 2" xfId="21211" xr:uid="{00000000-0005-0000-0000-0000DD520000}"/>
    <cellStyle name="Style 69 5 3" xfId="21212" xr:uid="{00000000-0005-0000-0000-0000DE520000}"/>
    <cellStyle name="Style 69 5 4" xfId="21213" xr:uid="{00000000-0005-0000-0000-0000DF520000}"/>
    <cellStyle name="Style 69 5 5" xfId="21214" xr:uid="{00000000-0005-0000-0000-0000E0520000}"/>
    <cellStyle name="Style 69 5 6" xfId="21215" xr:uid="{00000000-0005-0000-0000-0000E1520000}"/>
    <cellStyle name="Style 69 5 7" xfId="21216" xr:uid="{00000000-0005-0000-0000-0000E2520000}"/>
    <cellStyle name="Style 69 5 8" xfId="21217" xr:uid="{00000000-0005-0000-0000-0000E3520000}"/>
    <cellStyle name="Style 69 5 9" xfId="21218" xr:uid="{00000000-0005-0000-0000-0000E4520000}"/>
    <cellStyle name="Style 69 6" xfId="21219" xr:uid="{00000000-0005-0000-0000-0000E5520000}"/>
    <cellStyle name="Style 69 6 2" xfId="21220" xr:uid="{00000000-0005-0000-0000-0000E6520000}"/>
    <cellStyle name="Style 69 6 3" xfId="21221" xr:uid="{00000000-0005-0000-0000-0000E7520000}"/>
    <cellStyle name="Style 69 6 4" xfId="21222" xr:uid="{00000000-0005-0000-0000-0000E8520000}"/>
    <cellStyle name="Style 69 6 5" xfId="21223" xr:uid="{00000000-0005-0000-0000-0000E9520000}"/>
    <cellStyle name="Style 69 6 6" xfId="21224" xr:uid="{00000000-0005-0000-0000-0000EA520000}"/>
    <cellStyle name="Style 69 6 7" xfId="21225" xr:uid="{00000000-0005-0000-0000-0000EB520000}"/>
    <cellStyle name="Style 69 6 8" xfId="21226" xr:uid="{00000000-0005-0000-0000-0000EC520000}"/>
    <cellStyle name="Style 69 6 9" xfId="21227" xr:uid="{00000000-0005-0000-0000-0000ED520000}"/>
    <cellStyle name="Style 69 7" xfId="21228" xr:uid="{00000000-0005-0000-0000-0000EE520000}"/>
    <cellStyle name="Style 69 7 2" xfId="21229" xr:uid="{00000000-0005-0000-0000-0000EF520000}"/>
    <cellStyle name="Style 69 7 3" xfId="21230" xr:uid="{00000000-0005-0000-0000-0000F0520000}"/>
    <cellStyle name="Style 69 7 4" xfId="21231" xr:uid="{00000000-0005-0000-0000-0000F1520000}"/>
    <cellStyle name="Style 69 7 5" xfId="21232" xr:uid="{00000000-0005-0000-0000-0000F2520000}"/>
    <cellStyle name="Style 69 7 6" xfId="21233" xr:uid="{00000000-0005-0000-0000-0000F3520000}"/>
    <cellStyle name="Style 69 7 7" xfId="21234" xr:uid="{00000000-0005-0000-0000-0000F4520000}"/>
    <cellStyle name="Style 69 7 8" xfId="21235" xr:uid="{00000000-0005-0000-0000-0000F5520000}"/>
    <cellStyle name="Style 69 7 9" xfId="21236" xr:uid="{00000000-0005-0000-0000-0000F6520000}"/>
    <cellStyle name="Style 69 8" xfId="21237" xr:uid="{00000000-0005-0000-0000-0000F7520000}"/>
    <cellStyle name="Style 69 8 2" xfId="21238" xr:uid="{00000000-0005-0000-0000-0000F8520000}"/>
    <cellStyle name="Style 69 8 3" xfId="21239" xr:uid="{00000000-0005-0000-0000-0000F9520000}"/>
    <cellStyle name="Style 69 8 4" xfId="21240" xr:uid="{00000000-0005-0000-0000-0000FA520000}"/>
    <cellStyle name="Style 69 8 5" xfId="21241" xr:uid="{00000000-0005-0000-0000-0000FB520000}"/>
    <cellStyle name="Style 69 8 6" xfId="21242" xr:uid="{00000000-0005-0000-0000-0000FC520000}"/>
    <cellStyle name="Style 69 8 7" xfId="21243" xr:uid="{00000000-0005-0000-0000-0000FD520000}"/>
    <cellStyle name="Style 69 8 8" xfId="21244" xr:uid="{00000000-0005-0000-0000-0000FE520000}"/>
    <cellStyle name="Style 69 8 9" xfId="21245" xr:uid="{00000000-0005-0000-0000-0000FF520000}"/>
    <cellStyle name="Style 69 9" xfId="21246" xr:uid="{00000000-0005-0000-0000-000000530000}"/>
    <cellStyle name="Style 69 9 2" xfId="21247" xr:uid="{00000000-0005-0000-0000-000001530000}"/>
    <cellStyle name="Style 69 9 3" xfId="21248" xr:uid="{00000000-0005-0000-0000-000002530000}"/>
    <cellStyle name="Style 69 9 4" xfId="21249" xr:uid="{00000000-0005-0000-0000-000003530000}"/>
    <cellStyle name="Style 69 9 5" xfId="21250" xr:uid="{00000000-0005-0000-0000-000004530000}"/>
    <cellStyle name="Style 69 9 6" xfId="21251" xr:uid="{00000000-0005-0000-0000-000005530000}"/>
    <cellStyle name="Style 69 9 7" xfId="21252" xr:uid="{00000000-0005-0000-0000-000006530000}"/>
    <cellStyle name="Style 69 9 8" xfId="21253" xr:uid="{00000000-0005-0000-0000-000007530000}"/>
    <cellStyle name="Style 69 9 9" xfId="21254" xr:uid="{00000000-0005-0000-0000-000008530000}"/>
    <cellStyle name="Style 70" xfId="21255" xr:uid="{00000000-0005-0000-0000-000009530000}"/>
    <cellStyle name="Style 70 2" xfId="21256" xr:uid="{00000000-0005-0000-0000-00000A530000}"/>
    <cellStyle name="Style 70 2 10" xfId="21257" xr:uid="{00000000-0005-0000-0000-00000B530000}"/>
    <cellStyle name="Style 70 2 11" xfId="21258" xr:uid="{00000000-0005-0000-0000-00000C530000}"/>
    <cellStyle name="Style 70 2 12" xfId="21259" xr:uid="{00000000-0005-0000-0000-00000D530000}"/>
    <cellStyle name="Style 70 2 13" xfId="21260" xr:uid="{00000000-0005-0000-0000-00000E530000}"/>
    <cellStyle name="Style 70 2 14" xfId="21261" xr:uid="{00000000-0005-0000-0000-00000F530000}"/>
    <cellStyle name="Style 70 2 15" xfId="21262" xr:uid="{00000000-0005-0000-0000-000010530000}"/>
    <cellStyle name="Style 70 2 16" xfId="21263" xr:uid="{00000000-0005-0000-0000-000011530000}"/>
    <cellStyle name="Style 70 2 17" xfId="21264" xr:uid="{00000000-0005-0000-0000-000012530000}"/>
    <cellStyle name="Style 70 2 18" xfId="21265" xr:uid="{00000000-0005-0000-0000-000013530000}"/>
    <cellStyle name="Style 70 2 19" xfId="21266" xr:uid="{00000000-0005-0000-0000-000014530000}"/>
    <cellStyle name="Style 70 2 2" xfId="21267" xr:uid="{00000000-0005-0000-0000-000015530000}"/>
    <cellStyle name="Style 70 2 20" xfId="21268" xr:uid="{00000000-0005-0000-0000-000016530000}"/>
    <cellStyle name="Style 70 2 21" xfId="21269" xr:uid="{00000000-0005-0000-0000-000017530000}"/>
    <cellStyle name="Style 70 2 22" xfId="21270" xr:uid="{00000000-0005-0000-0000-000018530000}"/>
    <cellStyle name="Style 70 2 23" xfId="21271" xr:uid="{00000000-0005-0000-0000-000019530000}"/>
    <cellStyle name="Style 70 2 3" xfId="21272" xr:uid="{00000000-0005-0000-0000-00001A530000}"/>
    <cellStyle name="Style 70 2 4" xfId="21273" xr:uid="{00000000-0005-0000-0000-00001B530000}"/>
    <cellStyle name="Style 70 2 5" xfId="21274" xr:uid="{00000000-0005-0000-0000-00001C530000}"/>
    <cellStyle name="Style 70 2 6" xfId="21275" xr:uid="{00000000-0005-0000-0000-00001D530000}"/>
    <cellStyle name="Style 70 2 7" xfId="21276" xr:uid="{00000000-0005-0000-0000-00001E530000}"/>
    <cellStyle name="Style 70 2 8" xfId="21277" xr:uid="{00000000-0005-0000-0000-00001F530000}"/>
    <cellStyle name="Style 70 2 9" xfId="21278" xr:uid="{00000000-0005-0000-0000-000020530000}"/>
    <cellStyle name="Style 70 3" xfId="21279" xr:uid="{00000000-0005-0000-0000-000021530000}"/>
    <cellStyle name="Style 70 3 2" xfId="21280" xr:uid="{00000000-0005-0000-0000-000022530000}"/>
    <cellStyle name="Style 70 3 3" xfId="21281" xr:uid="{00000000-0005-0000-0000-000023530000}"/>
    <cellStyle name="Style 70 3 4" xfId="21282" xr:uid="{00000000-0005-0000-0000-000024530000}"/>
    <cellStyle name="Style 70 3 5" xfId="21283" xr:uid="{00000000-0005-0000-0000-000025530000}"/>
    <cellStyle name="Style 70 3 6" xfId="21284" xr:uid="{00000000-0005-0000-0000-000026530000}"/>
    <cellStyle name="Style 70 3 7" xfId="21285" xr:uid="{00000000-0005-0000-0000-000027530000}"/>
    <cellStyle name="Style 70 3 8" xfId="21286" xr:uid="{00000000-0005-0000-0000-000028530000}"/>
    <cellStyle name="Style 70 3 9" xfId="21287" xr:uid="{00000000-0005-0000-0000-000029530000}"/>
    <cellStyle name="Style 70 4" xfId="21288" xr:uid="{00000000-0005-0000-0000-00002A530000}"/>
    <cellStyle name="Style 70 4 2" xfId="21289" xr:uid="{00000000-0005-0000-0000-00002B530000}"/>
    <cellStyle name="Style 70 4 3" xfId="21290" xr:uid="{00000000-0005-0000-0000-00002C530000}"/>
    <cellStyle name="Style 70 4 4" xfId="21291" xr:uid="{00000000-0005-0000-0000-00002D530000}"/>
    <cellStyle name="Style 70 4 5" xfId="21292" xr:uid="{00000000-0005-0000-0000-00002E530000}"/>
    <cellStyle name="Style 70 4 6" xfId="21293" xr:uid="{00000000-0005-0000-0000-00002F530000}"/>
    <cellStyle name="Style 70 4 7" xfId="21294" xr:uid="{00000000-0005-0000-0000-000030530000}"/>
    <cellStyle name="Style 70 4 8" xfId="21295" xr:uid="{00000000-0005-0000-0000-000031530000}"/>
    <cellStyle name="Style 70 4 9" xfId="21296" xr:uid="{00000000-0005-0000-0000-000032530000}"/>
    <cellStyle name="Style 70 5" xfId="21297" xr:uid="{00000000-0005-0000-0000-000033530000}"/>
    <cellStyle name="Style 70 5 2" xfId="21298" xr:uid="{00000000-0005-0000-0000-000034530000}"/>
    <cellStyle name="Style 70 5 3" xfId="21299" xr:uid="{00000000-0005-0000-0000-000035530000}"/>
    <cellStyle name="Style 70 5 4" xfId="21300" xr:uid="{00000000-0005-0000-0000-000036530000}"/>
    <cellStyle name="Style 70 5 5" xfId="21301" xr:uid="{00000000-0005-0000-0000-000037530000}"/>
    <cellStyle name="Style 70 5 6" xfId="21302" xr:uid="{00000000-0005-0000-0000-000038530000}"/>
    <cellStyle name="Style 70 5 7" xfId="21303" xr:uid="{00000000-0005-0000-0000-000039530000}"/>
    <cellStyle name="Style 70 5 8" xfId="21304" xr:uid="{00000000-0005-0000-0000-00003A530000}"/>
    <cellStyle name="Style 70 5 9" xfId="21305" xr:uid="{00000000-0005-0000-0000-00003B530000}"/>
    <cellStyle name="Style 70 6" xfId="21306" xr:uid="{00000000-0005-0000-0000-00003C530000}"/>
    <cellStyle name="Style 70 6 2" xfId="21307" xr:uid="{00000000-0005-0000-0000-00003D530000}"/>
    <cellStyle name="Style 70 6 3" xfId="21308" xr:uid="{00000000-0005-0000-0000-00003E530000}"/>
    <cellStyle name="Style 70 6 4" xfId="21309" xr:uid="{00000000-0005-0000-0000-00003F530000}"/>
    <cellStyle name="Style 70 6 5" xfId="21310" xr:uid="{00000000-0005-0000-0000-000040530000}"/>
    <cellStyle name="Style 70 6 6" xfId="21311" xr:uid="{00000000-0005-0000-0000-000041530000}"/>
    <cellStyle name="Style 70 6 7" xfId="21312" xr:uid="{00000000-0005-0000-0000-000042530000}"/>
    <cellStyle name="Style 70 6 8" xfId="21313" xr:uid="{00000000-0005-0000-0000-000043530000}"/>
    <cellStyle name="Style 70 6 9" xfId="21314" xr:uid="{00000000-0005-0000-0000-000044530000}"/>
    <cellStyle name="Style 70 7" xfId="21315" xr:uid="{00000000-0005-0000-0000-000045530000}"/>
    <cellStyle name="Style 70 7 2" xfId="21316" xr:uid="{00000000-0005-0000-0000-000046530000}"/>
    <cellStyle name="Style 70 7 3" xfId="21317" xr:uid="{00000000-0005-0000-0000-000047530000}"/>
    <cellStyle name="Style 70 7 4" xfId="21318" xr:uid="{00000000-0005-0000-0000-000048530000}"/>
    <cellStyle name="Style 70 7 5" xfId="21319" xr:uid="{00000000-0005-0000-0000-000049530000}"/>
    <cellStyle name="Style 70 7 6" xfId="21320" xr:uid="{00000000-0005-0000-0000-00004A530000}"/>
    <cellStyle name="Style 70 7 7" xfId="21321" xr:uid="{00000000-0005-0000-0000-00004B530000}"/>
    <cellStyle name="Style 70 7 8" xfId="21322" xr:uid="{00000000-0005-0000-0000-00004C530000}"/>
    <cellStyle name="Style 70 7 9" xfId="21323" xr:uid="{00000000-0005-0000-0000-00004D530000}"/>
    <cellStyle name="Style 70 8" xfId="21324" xr:uid="{00000000-0005-0000-0000-00004E530000}"/>
    <cellStyle name="Style 70 8 2" xfId="21325" xr:uid="{00000000-0005-0000-0000-00004F530000}"/>
    <cellStyle name="Style 70 8 3" xfId="21326" xr:uid="{00000000-0005-0000-0000-000050530000}"/>
    <cellStyle name="Style 70 8 4" xfId="21327" xr:uid="{00000000-0005-0000-0000-000051530000}"/>
    <cellStyle name="Style 70 8 5" xfId="21328" xr:uid="{00000000-0005-0000-0000-000052530000}"/>
    <cellStyle name="Style 70 8 6" xfId="21329" xr:uid="{00000000-0005-0000-0000-000053530000}"/>
    <cellStyle name="Style 70 8 7" xfId="21330" xr:uid="{00000000-0005-0000-0000-000054530000}"/>
    <cellStyle name="Style 70 8 8" xfId="21331" xr:uid="{00000000-0005-0000-0000-000055530000}"/>
    <cellStyle name="Style 70 8 9" xfId="21332" xr:uid="{00000000-0005-0000-0000-000056530000}"/>
    <cellStyle name="Style 70 9" xfId="21333" xr:uid="{00000000-0005-0000-0000-000057530000}"/>
    <cellStyle name="Style 70 9 2" xfId="21334" xr:uid="{00000000-0005-0000-0000-000058530000}"/>
    <cellStyle name="Style 70 9 3" xfId="21335" xr:uid="{00000000-0005-0000-0000-000059530000}"/>
    <cellStyle name="Style 70 9 4" xfId="21336" xr:uid="{00000000-0005-0000-0000-00005A530000}"/>
    <cellStyle name="Style 70 9 5" xfId="21337" xr:uid="{00000000-0005-0000-0000-00005B530000}"/>
    <cellStyle name="Style 70 9 6" xfId="21338" xr:uid="{00000000-0005-0000-0000-00005C530000}"/>
    <cellStyle name="Style 70 9 7" xfId="21339" xr:uid="{00000000-0005-0000-0000-00005D530000}"/>
    <cellStyle name="Style 70 9 8" xfId="21340" xr:uid="{00000000-0005-0000-0000-00005E530000}"/>
    <cellStyle name="Style 70 9 9" xfId="21341" xr:uid="{00000000-0005-0000-0000-00005F530000}"/>
    <cellStyle name="Style 71" xfId="21342" xr:uid="{00000000-0005-0000-0000-000060530000}"/>
    <cellStyle name="Style 71 2" xfId="21343" xr:uid="{00000000-0005-0000-0000-000061530000}"/>
    <cellStyle name="Style 71 2 10" xfId="21344" xr:uid="{00000000-0005-0000-0000-000062530000}"/>
    <cellStyle name="Style 71 2 11" xfId="21345" xr:uid="{00000000-0005-0000-0000-000063530000}"/>
    <cellStyle name="Style 71 2 12" xfId="21346" xr:uid="{00000000-0005-0000-0000-000064530000}"/>
    <cellStyle name="Style 71 2 13" xfId="21347" xr:uid="{00000000-0005-0000-0000-000065530000}"/>
    <cellStyle name="Style 71 2 14" xfId="21348" xr:uid="{00000000-0005-0000-0000-000066530000}"/>
    <cellStyle name="Style 71 2 15" xfId="21349" xr:uid="{00000000-0005-0000-0000-000067530000}"/>
    <cellStyle name="Style 71 2 16" xfId="21350" xr:uid="{00000000-0005-0000-0000-000068530000}"/>
    <cellStyle name="Style 71 2 17" xfId="21351" xr:uid="{00000000-0005-0000-0000-000069530000}"/>
    <cellStyle name="Style 71 2 18" xfId="21352" xr:uid="{00000000-0005-0000-0000-00006A530000}"/>
    <cellStyle name="Style 71 2 19" xfId="21353" xr:uid="{00000000-0005-0000-0000-00006B530000}"/>
    <cellStyle name="Style 71 2 2" xfId="21354" xr:uid="{00000000-0005-0000-0000-00006C530000}"/>
    <cellStyle name="Style 71 2 20" xfId="21355" xr:uid="{00000000-0005-0000-0000-00006D530000}"/>
    <cellStyle name="Style 71 2 21" xfId="21356" xr:uid="{00000000-0005-0000-0000-00006E530000}"/>
    <cellStyle name="Style 71 2 22" xfId="21357" xr:uid="{00000000-0005-0000-0000-00006F530000}"/>
    <cellStyle name="Style 71 2 23" xfId="21358" xr:uid="{00000000-0005-0000-0000-000070530000}"/>
    <cellStyle name="Style 71 2 3" xfId="21359" xr:uid="{00000000-0005-0000-0000-000071530000}"/>
    <cellStyle name="Style 71 2 4" xfId="21360" xr:uid="{00000000-0005-0000-0000-000072530000}"/>
    <cellStyle name="Style 71 2 5" xfId="21361" xr:uid="{00000000-0005-0000-0000-000073530000}"/>
    <cellStyle name="Style 71 2 6" xfId="21362" xr:uid="{00000000-0005-0000-0000-000074530000}"/>
    <cellStyle name="Style 71 2 7" xfId="21363" xr:uid="{00000000-0005-0000-0000-000075530000}"/>
    <cellStyle name="Style 71 2 8" xfId="21364" xr:uid="{00000000-0005-0000-0000-000076530000}"/>
    <cellStyle name="Style 71 2 9" xfId="21365" xr:uid="{00000000-0005-0000-0000-000077530000}"/>
    <cellStyle name="Style 71 3" xfId="21366" xr:uid="{00000000-0005-0000-0000-000078530000}"/>
    <cellStyle name="Style 71 3 2" xfId="21367" xr:uid="{00000000-0005-0000-0000-000079530000}"/>
    <cellStyle name="Style 71 3 3" xfId="21368" xr:uid="{00000000-0005-0000-0000-00007A530000}"/>
    <cellStyle name="Style 71 3 4" xfId="21369" xr:uid="{00000000-0005-0000-0000-00007B530000}"/>
    <cellStyle name="Style 71 3 5" xfId="21370" xr:uid="{00000000-0005-0000-0000-00007C530000}"/>
    <cellStyle name="Style 71 3 6" xfId="21371" xr:uid="{00000000-0005-0000-0000-00007D530000}"/>
    <cellStyle name="Style 71 3 7" xfId="21372" xr:uid="{00000000-0005-0000-0000-00007E530000}"/>
    <cellStyle name="Style 71 3 8" xfId="21373" xr:uid="{00000000-0005-0000-0000-00007F530000}"/>
    <cellStyle name="Style 71 3 9" xfId="21374" xr:uid="{00000000-0005-0000-0000-000080530000}"/>
    <cellStyle name="Style 71 4" xfId="21375" xr:uid="{00000000-0005-0000-0000-000081530000}"/>
    <cellStyle name="Style 71 4 2" xfId="21376" xr:uid="{00000000-0005-0000-0000-000082530000}"/>
    <cellStyle name="Style 71 4 3" xfId="21377" xr:uid="{00000000-0005-0000-0000-000083530000}"/>
    <cellStyle name="Style 71 4 4" xfId="21378" xr:uid="{00000000-0005-0000-0000-000084530000}"/>
    <cellStyle name="Style 71 4 5" xfId="21379" xr:uid="{00000000-0005-0000-0000-000085530000}"/>
    <cellStyle name="Style 71 4 6" xfId="21380" xr:uid="{00000000-0005-0000-0000-000086530000}"/>
    <cellStyle name="Style 71 4 7" xfId="21381" xr:uid="{00000000-0005-0000-0000-000087530000}"/>
    <cellStyle name="Style 71 4 8" xfId="21382" xr:uid="{00000000-0005-0000-0000-000088530000}"/>
    <cellStyle name="Style 71 4 9" xfId="21383" xr:uid="{00000000-0005-0000-0000-000089530000}"/>
    <cellStyle name="Style 71 5" xfId="21384" xr:uid="{00000000-0005-0000-0000-00008A530000}"/>
    <cellStyle name="Style 71 5 2" xfId="21385" xr:uid="{00000000-0005-0000-0000-00008B530000}"/>
    <cellStyle name="Style 71 5 3" xfId="21386" xr:uid="{00000000-0005-0000-0000-00008C530000}"/>
    <cellStyle name="Style 71 5 4" xfId="21387" xr:uid="{00000000-0005-0000-0000-00008D530000}"/>
    <cellStyle name="Style 71 5 5" xfId="21388" xr:uid="{00000000-0005-0000-0000-00008E530000}"/>
    <cellStyle name="Style 71 5 6" xfId="21389" xr:uid="{00000000-0005-0000-0000-00008F530000}"/>
    <cellStyle name="Style 71 5 7" xfId="21390" xr:uid="{00000000-0005-0000-0000-000090530000}"/>
    <cellStyle name="Style 71 5 8" xfId="21391" xr:uid="{00000000-0005-0000-0000-000091530000}"/>
    <cellStyle name="Style 71 5 9" xfId="21392" xr:uid="{00000000-0005-0000-0000-000092530000}"/>
    <cellStyle name="Style 71 6" xfId="21393" xr:uid="{00000000-0005-0000-0000-000093530000}"/>
    <cellStyle name="Style 71 6 2" xfId="21394" xr:uid="{00000000-0005-0000-0000-000094530000}"/>
    <cellStyle name="Style 71 6 3" xfId="21395" xr:uid="{00000000-0005-0000-0000-000095530000}"/>
    <cellStyle name="Style 71 6 4" xfId="21396" xr:uid="{00000000-0005-0000-0000-000096530000}"/>
    <cellStyle name="Style 71 6 5" xfId="21397" xr:uid="{00000000-0005-0000-0000-000097530000}"/>
    <cellStyle name="Style 71 6 6" xfId="21398" xr:uid="{00000000-0005-0000-0000-000098530000}"/>
    <cellStyle name="Style 71 6 7" xfId="21399" xr:uid="{00000000-0005-0000-0000-000099530000}"/>
    <cellStyle name="Style 71 6 8" xfId="21400" xr:uid="{00000000-0005-0000-0000-00009A530000}"/>
    <cellStyle name="Style 71 6 9" xfId="21401" xr:uid="{00000000-0005-0000-0000-00009B530000}"/>
    <cellStyle name="Style 71 7" xfId="21402" xr:uid="{00000000-0005-0000-0000-00009C530000}"/>
    <cellStyle name="Style 71 7 2" xfId="21403" xr:uid="{00000000-0005-0000-0000-00009D530000}"/>
    <cellStyle name="Style 71 7 3" xfId="21404" xr:uid="{00000000-0005-0000-0000-00009E530000}"/>
    <cellStyle name="Style 71 7 4" xfId="21405" xr:uid="{00000000-0005-0000-0000-00009F530000}"/>
    <cellStyle name="Style 71 7 5" xfId="21406" xr:uid="{00000000-0005-0000-0000-0000A0530000}"/>
    <cellStyle name="Style 71 7 6" xfId="21407" xr:uid="{00000000-0005-0000-0000-0000A1530000}"/>
    <cellStyle name="Style 71 7 7" xfId="21408" xr:uid="{00000000-0005-0000-0000-0000A2530000}"/>
    <cellStyle name="Style 71 7 8" xfId="21409" xr:uid="{00000000-0005-0000-0000-0000A3530000}"/>
    <cellStyle name="Style 71 7 9" xfId="21410" xr:uid="{00000000-0005-0000-0000-0000A4530000}"/>
    <cellStyle name="Style 71 8" xfId="21411" xr:uid="{00000000-0005-0000-0000-0000A5530000}"/>
    <cellStyle name="Style 71 8 2" xfId="21412" xr:uid="{00000000-0005-0000-0000-0000A6530000}"/>
    <cellStyle name="Style 71 8 3" xfId="21413" xr:uid="{00000000-0005-0000-0000-0000A7530000}"/>
    <cellStyle name="Style 71 8 4" xfId="21414" xr:uid="{00000000-0005-0000-0000-0000A8530000}"/>
    <cellStyle name="Style 71 8 5" xfId="21415" xr:uid="{00000000-0005-0000-0000-0000A9530000}"/>
    <cellStyle name="Style 71 8 6" xfId="21416" xr:uid="{00000000-0005-0000-0000-0000AA530000}"/>
    <cellStyle name="Style 71 8 7" xfId="21417" xr:uid="{00000000-0005-0000-0000-0000AB530000}"/>
    <cellStyle name="Style 71 8 8" xfId="21418" xr:uid="{00000000-0005-0000-0000-0000AC530000}"/>
    <cellStyle name="Style 71 8 9" xfId="21419" xr:uid="{00000000-0005-0000-0000-0000AD530000}"/>
    <cellStyle name="Style 71 9" xfId="21420" xr:uid="{00000000-0005-0000-0000-0000AE530000}"/>
    <cellStyle name="Style 71 9 2" xfId="21421" xr:uid="{00000000-0005-0000-0000-0000AF530000}"/>
    <cellStyle name="Style 71 9 3" xfId="21422" xr:uid="{00000000-0005-0000-0000-0000B0530000}"/>
    <cellStyle name="Style 71 9 4" xfId="21423" xr:uid="{00000000-0005-0000-0000-0000B1530000}"/>
    <cellStyle name="Style 71 9 5" xfId="21424" xr:uid="{00000000-0005-0000-0000-0000B2530000}"/>
    <cellStyle name="Style 71 9 6" xfId="21425" xr:uid="{00000000-0005-0000-0000-0000B3530000}"/>
    <cellStyle name="Style 71 9 7" xfId="21426" xr:uid="{00000000-0005-0000-0000-0000B4530000}"/>
    <cellStyle name="Style 71 9 8" xfId="21427" xr:uid="{00000000-0005-0000-0000-0000B5530000}"/>
    <cellStyle name="Style 71 9 9" xfId="21428" xr:uid="{00000000-0005-0000-0000-0000B6530000}"/>
    <cellStyle name="Style 72" xfId="21429" xr:uid="{00000000-0005-0000-0000-0000B7530000}"/>
    <cellStyle name="Style 72 2" xfId="21430" xr:uid="{00000000-0005-0000-0000-0000B8530000}"/>
    <cellStyle name="Style 72 2 10" xfId="21431" xr:uid="{00000000-0005-0000-0000-0000B9530000}"/>
    <cellStyle name="Style 72 2 11" xfId="21432" xr:uid="{00000000-0005-0000-0000-0000BA530000}"/>
    <cellStyle name="Style 72 2 12" xfId="21433" xr:uid="{00000000-0005-0000-0000-0000BB530000}"/>
    <cellStyle name="Style 72 2 13" xfId="21434" xr:uid="{00000000-0005-0000-0000-0000BC530000}"/>
    <cellStyle name="Style 72 2 14" xfId="21435" xr:uid="{00000000-0005-0000-0000-0000BD530000}"/>
    <cellStyle name="Style 72 2 15" xfId="21436" xr:uid="{00000000-0005-0000-0000-0000BE530000}"/>
    <cellStyle name="Style 72 2 16" xfId="21437" xr:uid="{00000000-0005-0000-0000-0000BF530000}"/>
    <cellStyle name="Style 72 2 17" xfId="21438" xr:uid="{00000000-0005-0000-0000-0000C0530000}"/>
    <cellStyle name="Style 72 2 18" xfId="21439" xr:uid="{00000000-0005-0000-0000-0000C1530000}"/>
    <cellStyle name="Style 72 2 19" xfId="21440" xr:uid="{00000000-0005-0000-0000-0000C2530000}"/>
    <cellStyle name="Style 72 2 2" xfId="21441" xr:uid="{00000000-0005-0000-0000-0000C3530000}"/>
    <cellStyle name="Style 72 2 20" xfId="21442" xr:uid="{00000000-0005-0000-0000-0000C4530000}"/>
    <cellStyle name="Style 72 2 21" xfId="21443" xr:uid="{00000000-0005-0000-0000-0000C5530000}"/>
    <cellStyle name="Style 72 2 22" xfId="21444" xr:uid="{00000000-0005-0000-0000-0000C6530000}"/>
    <cellStyle name="Style 72 2 23" xfId="21445" xr:uid="{00000000-0005-0000-0000-0000C7530000}"/>
    <cellStyle name="Style 72 2 3" xfId="21446" xr:uid="{00000000-0005-0000-0000-0000C8530000}"/>
    <cellStyle name="Style 72 2 4" xfId="21447" xr:uid="{00000000-0005-0000-0000-0000C9530000}"/>
    <cellStyle name="Style 72 2 5" xfId="21448" xr:uid="{00000000-0005-0000-0000-0000CA530000}"/>
    <cellStyle name="Style 72 2 6" xfId="21449" xr:uid="{00000000-0005-0000-0000-0000CB530000}"/>
    <cellStyle name="Style 72 2 7" xfId="21450" xr:uid="{00000000-0005-0000-0000-0000CC530000}"/>
    <cellStyle name="Style 72 2 8" xfId="21451" xr:uid="{00000000-0005-0000-0000-0000CD530000}"/>
    <cellStyle name="Style 72 2 9" xfId="21452" xr:uid="{00000000-0005-0000-0000-0000CE530000}"/>
    <cellStyle name="Style 72 3" xfId="21453" xr:uid="{00000000-0005-0000-0000-0000CF530000}"/>
    <cellStyle name="Style 72 3 2" xfId="21454" xr:uid="{00000000-0005-0000-0000-0000D0530000}"/>
    <cellStyle name="Style 72 3 3" xfId="21455" xr:uid="{00000000-0005-0000-0000-0000D1530000}"/>
    <cellStyle name="Style 72 3 4" xfId="21456" xr:uid="{00000000-0005-0000-0000-0000D2530000}"/>
    <cellStyle name="Style 72 3 5" xfId="21457" xr:uid="{00000000-0005-0000-0000-0000D3530000}"/>
    <cellStyle name="Style 72 3 6" xfId="21458" xr:uid="{00000000-0005-0000-0000-0000D4530000}"/>
    <cellStyle name="Style 72 3 7" xfId="21459" xr:uid="{00000000-0005-0000-0000-0000D5530000}"/>
    <cellStyle name="Style 72 3 8" xfId="21460" xr:uid="{00000000-0005-0000-0000-0000D6530000}"/>
    <cellStyle name="Style 72 3 9" xfId="21461" xr:uid="{00000000-0005-0000-0000-0000D7530000}"/>
    <cellStyle name="Style 72 4" xfId="21462" xr:uid="{00000000-0005-0000-0000-0000D8530000}"/>
    <cellStyle name="Style 72 4 2" xfId="21463" xr:uid="{00000000-0005-0000-0000-0000D9530000}"/>
    <cellStyle name="Style 72 4 3" xfId="21464" xr:uid="{00000000-0005-0000-0000-0000DA530000}"/>
    <cellStyle name="Style 72 4 4" xfId="21465" xr:uid="{00000000-0005-0000-0000-0000DB530000}"/>
    <cellStyle name="Style 72 4 5" xfId="21466" xr:uid="{00000000-0005-0000-0000-0000DC530000}"/>
    <cellStyle name="Style 72 4 6" xfId="21467" xr:uid="{00000000-0005-0000-0000-0000DD530000}"/>
    <cellStyle name="Style 72 4 7" xfId="21468" xr:uid="{00000000-0005-0000-0000-0000DE530000}"/>
    <cellStyle name="Style 72 4 8" xfId="21469" xr:uid="{00000000-0005-0000-0000-0000DF530000}"/>
    <cellStyle name="Style 72 4 9" xfId="21470" xr:uid="{00000000-0005-0000-0000-0000E0530000}"/>
    <cellStyle name="Style 72 5" xfId="21471" xr:uid="{00000000-0005-0000-0000-0000E1530000}"/>
    <cellStyle name="Style 72 5 2" xfId="21472" xr:uid="{00000000-0005-0000-0000-0000E2530000}"/>
    <cellStyle name="Style 72 5 3" xfId="21473" xr:uid="{00000000-0005-0000-0000-0000E3530000}"/>
    <cellStyle name="Style 72 5 4" xfId="21474" xr:uid="{00000000-0005-0000-0000-0000E4530000}"/>
    <cellStyle name="Style 72 5 5" xfId="21475" xr:uid="{00000000-0005-0000-0000-0000E5530000}"/>
    <cellStyle name="Style 72 5 6" xfId="21476" xr:uid="{00000000-0005-0000-0000-0000E6530000}"/>
    <cellStyle name="Style 72 5 7" xfId="21477" xr:uid="{00000000-0005-0000-0000-0000E7530000}"/>
    <cellStyle name="Style 72 5 8" xfId="21478" xr:uid="{00000000-0005-0000-0000-0000E8530000}"/>
    <cellStyle name="Style 72 5 9" xfId="21479" xr:uid="{00000000-0005-0000-0000-0000E9530000}"/>
    <cellStyle name="Style 72 6" xfId="21480" xr:uid="{00000000-0005-0000-0000-0000EA530000}"/>
    <cellStyle name="Style 72 6 2" xfId="21481" xr:uid="{00000000-0005-0000-0000-0000EB530000}"/>
    <cellStyle name="Style 72 6 3" xfId="21482" xr:uid="{00000000-0005-0000-0000-0000EC530000}"/>
    <cellStyle name="Style 72 6 4" xfId="21483" xr:uid="{00000000-0005-0000-0000-0000ED530000}"/>
    <cellStyle name="Style 72 6 5" xfId="21484" xr:uid="{00000000-0005-0000-0000-0000EE530000}"/>
    <cellStyle name="Style 72 6 6" xfId="21485" xr:uid="{00000000-0005-0000-0000-0000EF530000}"/>
    <cellStyle name="Style 72 6 7" xfId="21486" xr:uid="{00000000-0005-0000-0000-0000F0530000}"/>
    <cellStyle name="Style 72 6 8" xfId="21487" xr:uid="{00000000-0005-0000-0000-0000F1530000}"/>
    <cellStyle name="Style 72 6 9" xfId="21488" xr:uid="{00000000-0005-0000-0000-0000F2530000}"/>
    <cellStyle name="Style 72 7" xfId="21489" xr:uid="{00000000-0005-0000-0000-0000F3530000}"/>
    <cellStyle name="Style 72 7 2" xfId="21490" xr:uid="{00000000-0005-0000-0000-0000F4530000}"/>
    <cellStyle name="Style 72 7 3" xfId="21491" xr:uid="{00000000-0005-0000-0000-0000F5530000}"/>
    <cellStyle name="Style 72 7 4" xfId="21492" xr:uid="{00000000-0005-0000-0000-0000F6530000}"/>
    <cellStyle name="Style 72 7 5" xfId="21493" xr:uid="{00000000-0005-0000-0000-0000F7530000}"/>
    <cellStyle name="Style 72 7 6" xfId="21494" xr:uid="{00000000-0005-0000-0000-0000F8530000}"/>
    <cellStyle name="Style 72 7 7" xfId="21495" xr:uid="{00000000-0005-0000-0000-0000F9530000}"/>
    <cellStyle name="Style 72 7 8" xfId="21496" xr:uid="{00000000-0005-0000-0000-0000FA530000}"/>
    <cellStyle name="Style 72 7 9" xfId="21497" xr:uid="{00000000-0005-0000-0000-0000FB530000}"/>
    <cellStyle name="Style 72 8" xfId="21498" xr:uid="{00000000-0005-0000-0000-0000FC530000}"/>
    <cellStyle name="Style 72 8 2" xfId="21499" xr:uid="{00000000-0005-0000-0000-0000FD530000}"/>
    <cellStyle name="Style 72 8 3" xfId="21500" xr:uid="{00000000-0005-0000-0000-0000FE530000}"/>
    <cellStyle name="Style 72 8 4" xfId="21501" xr:uid="{00000000-0005-0000-0000-0000FF530000}"/>
    <cellStyle name="Style 72 8 5" xfId="21502" xr:uid="{00000000-0005-0000-0000-000000540000}"/>
    <cellStyle name="Style 72 8 6" xfId="21503" xr:uid="{00000000-0005-0000-0000-000001540000}"/>
    <cellStyle name="Style 72 8 7" xfId="21504" xr:uid="{00000000-0005-0000-0000-000002540000}"/>
    <cellStyle name="Style 72 8 8" xfId="21505" xr:uid="{00000000-0005-0000-0000-000003540000}"/>
    <cellStyle name="Style 72 8 9" xfId="21506" xr:uid="{00000000-0005-0000-0000-000004540000}"/>
    <cellStyle name="Style 72 9" xfId="21507" xr:uid="{00000000-0005-0000-0000-000005540000}"/>
    <cellStyle name="Style 72 9 2" xfId="21508" xr:uid="{00000000-0005-0000-0000-000006540000}"/>
    <cellStyle name="Style 72 9 3" xfId="21509" xr:uid="{00000000-0005-0000-0000-000007540000}"/>
    <cellStyle name="Style 72 9 4" xfId="21510" xr:uid="{00000000-0005-0000-0000-000008540000}"/>
    <cellStyle name="Style 72 9 5" xfId="21511" xr:uid="{00000000-0005-0000-0000-000009540000}"/>
    <cellStyle name="Style 72 9 6" xfId="21512" xr:uid="{00000000-0005-0000-0000-00000A540000}"/>
    <cellStyle name="Style 72 9 7" xfId="21513" xr:uid="{00000000-0005-0000-0000-00000B540000}"/>
    <cellStyle name="Style 72 9 8" xfId="21514" xr:uid="{00000000-0005-0000-0000-00000C540000}"/>
    <cellStyle name="Style 72 9 9" xfId="21515" xr:uid="{00000000-0005-0000-0000-00000D540000}"/>
    <cellStyle name="Style 73" xfId="21516" xr:uid="{00000000-0005-0000-0000-00000E540000}"/>
    <cellStyle name="Style 73 2" xfId="21517" xr:uid="{00000000-0005-0000-0000-00000F540000}"/>
    <cellStyle name="Style 73 2 10" xfId="21518" xr:uid="{00000000-0005-0000-0000-000010540000}"/>
    <cellStyle name="Style 73 2 11" xfId="21519" xr:uid="{00000000-0005-0000-0000-000011540000}"/>
    <cellStyle name="Style 73 2 12" xfId="21520" xr:uid="{00000000-0005-0000-0000-000012540000}"/>
    <cellStyle name="Style 73 2 13" xfId="21521" xr:uid="{00000000-0005-0000-0000-000013540000}"/>
    <cellStyle name="Style 73 2 14" xfId="21522" xr:uid="{00000000-0005-0000-0000-000014540000}"/>
    <cellStyle name="Style 73 2 15" xfId="21523" xr:uid="{00000000-0005-0000-0000-000015540000}"/>
    <cellStyle name="Style 73 2 16" xfId="21524" xr:uid="{00000000-0005-0000-0000-000016540000}"/>
    <cellStyle name="Style 73 2 17" xfId="21525" xr:uid="{00000000-0005-0000-0000-000017540000}"/>
    <cellStyle name="Style 73 2 18" xfId="21526" xr:uid="{00000000-0005-0000-0000-000018540000}"/>
    <cellStyle name="Style 73 2 19" xfId="21527" xr:uid="{00000000-0005-0000-0000-000019540000}"/>
    <cellStyle name="Style 73 2 2" xfId="21528" xr:uid="{00000000-0005-0000-0000-00001A540000}"/>
    <cellStyle name="Style 73 2 20" xfId="21529" xr:uid="{00000000-0005-0000-0000-00001B540000}"/>
    <cellStyle name="Style 73 2 21" xfId="21530" xr:uid="{00000000-0005-0000-0000-00001C540000}"/>
    <cellStyle name="Style 73 2 22" xfId="21531" xr:uid="{00000000-0005-0000-0000-00001D540000}"/>
    <cellStyle name="Style 73 2 23" xfId="21532" xr:uid="{00000000-0005-0000-0000-00001E540000}"/>
    <cellStyle name="Style 73 2 3" xfId="21533" xr:uid="{00000000-0005-0000-0000-00001F540000}"/>
    <cellStyle name="Style 73 2 4" xfId="21534" xr:uid="{00000000-0005-0000-0000-000020540000}"/>
    <cellStyle name="Style 73 2 5" xfId="21535" xr:uid="{00000000-0005-0000-0000-000021540000}"/>
    <cellStyle name="Style 73 2 6" xfId="21536" xr:uid="{00000000-0005-0000-0000-000022540000}"/>
    <cellStyle name="Style 73 2 7" xfId="21537" xr:uid="{00000000-0005-0000-0000-000023540000}"/>
    <cellStyle name="Style 73 2 8" xfId="21538" xr:uid="{00000000-0005-0000-0000-000024540000}"/>
    <cellStyle name="Style 73 2 9" xfId="21539" xr:uid="{00000000-0005-0000-0000-000025540000}"/>
    <cellStyle name="Style 73 3" xfId="21540" xr:uid="{00000000-0005-0000-0000-000026540000}"/>
    <cellStyle name="Style 73 3 2" xfId="21541" xr:uid="{00000000-0005-0000-0000-000027540000}"/>
    <cellStyle name="Style 73 3 3" xfId="21542" xr:uid="{00000000-0005-0000-0000-000028540000}"/>
    <cellStyle name="Style 73 3 4" xfId="21543" xr:uid="{00000000-0005-0000-0000-000029540000}"/>
    <cellStyle name="Style 73 3 5" xfId="21544" xr:uid="{00000000-0005-0000-0000-00002A540000}"/>
    <cellStyle name="Style 73 3 6" xfId="21545" xr:uid="{00000000-0005-0000-0000-00002B540000}"/>
    <cellStyle name="Style 73 3 7" xfId="21546" xr:uid="{00000000-0005-0000-0000-00002C540000}"/>
    <cellStyle name="Style 73 3 8" xfId="21547" xr:uid="{00000000-0005-0000-0000-00002D540000}"/>
    <cellStyle name="Style 73 3 9" xfId="21548" xr:uid="{00000000-0005-0000-0000-00002E540000}"/>
    <cellStyle name="Style 73 4" xfId="21549" xr:uid="{00000000-0005-0000-0000-00002F540000}"/>
    <cellStyle name="Style 73 4 2" xfId="21550" xr:uid="{00000000-0005-0000-0000-000030540000}"/>
    <cellStyle name="Style 73 4 3" xfId="21551" xr:uid="{00000000-0005-0000-0000-000031540000}"/>
    <cellStyle name="Style 73 4 4" xfId="21552" xr:uid="{00000000-0005-0000-0000-000032540000}"/>
    <cellStyle name="Style 73 4 5" xfId="21553" xr:uid="{00000000-0005-0000-0000-000033540000}"/>
    <cellStyle name="Style 73 4 6" xfId="21554" xr:uid="{00000000-0005-0000-0000-000034540000}"/>
    <cellStyle name="Style 73 4 7" xfId="21555" xr:uid="{00000000-0005-0000-0000-000035540000}"/>
    <cellStyle name="Style 73 4 8" xfId="21556" xr:uid="{00000000-0005-0000-0000-000036540000}"/>
    <cellStyle name="Style 73 4 9" xfId="21557" xr:uid="{00000000-0005-0000-0000-000037540000}"/>
    <cellStyle name="Style 73 5" xfId="21558" xr:uid="{00000000-0005-0000-0000-000038540000}"/>
    <cellStyle name="Style 73 5 2" xfId="21559" xr:uid="{00000000-0005-0000-0000-000039540000}"/>
    <cellStyle name="Style 73 5 3" xfId="21560" xr:uid="{00000000-0005-0000-0000-00003A540000}"/>
    <cellStyle name="Style 73 5 4" xfId="21561" xr:uid="{00000000-0005-0000-0000-00003B540000}"/>
    <cellStyle name="Style 73 5 5" xfId="21562" xr:uid="{00000000-0005-0000-0000-00003C540000}"/>
    <cellStyle name="Style 73 5 6" xfId="21563" xr:uid="{00000000-0005-0000-0000-00003D540000}"/>
    <cellStyle name="Style 73 5 7" xfId="21564" xr:uid="{00000000-0005-0000-0000-00003E540000}"/>
    <cellStyle name="Style 73 5 8" xfId="21565" xr:uid="{00000000-0005-0000-0000-00003F540000}"/>
    <cellStyle name="Style 73 5 9" xfId="21566" xr:uid="{00000000-0005-0000-0000-000040540000}"/>
    <cellStyle name="Style 73 6" xfId="21567" xr:uid="{00000000-0005-0000-0000-000041540000}"/>
    <cellStyle name="Style 73 6 2" xfId="21568" xr:uid="{00000000-0005-0000-0000-000042540000}"/>
    <cellStyle name="Style 73 6 3" xfId="21569" xr:uid="{00000000-0005-0000-0000-000043540000}"/>
    <cellStyle name="Style 73 6 4" xfId="21570" xr:uid="{00000000-0005-0000-0000-000044540000}"/>
    <cellStyle name="Style 73 6 5" xfId="21571" xr:uid="{00000000-0005-0000-0000-000045540000}"/>
    <cellStyle name="Style 73 6 6" xfId="21572" xr:uid="{00000000-0005-0000-0000-000046540000}"/>
    <cellStyle name="Style 73 6 7" xfId="21573" xr:uid="{00000000-0005-0000-0000-000047540000}"/>
    <cellStyle name="Style 73 6 8" xfId="21574" xr:uid="{00000000-0005-0000-0000-000048540000}"/>
    <cellStyle name="Style 73 6 9" xfId="21575" xr:uid="{00000000-0005-0000-0000-000049540000}"/>
    <cellStyle name="Style 73 7" xfId="21576" xr:uid="{00000000-0005-0000-0000-00004A540000}"/>
    <cellStyle name="Style 73 7 2" xfId="21577" xr:uid="{00000000-0005-0000-0000-00004B540000}"/>
    <cellStyle name="Style 73 7 3" xfId="21578" xr:uid="{00000000-0005-0000-0000-00004C540000}"/>
    <cellStyle name="Style 73 7 4" xfId="21579" xr:uid="{00000000-0005-0000-0000-00004D540000}"/>
    <cellStyle name="Style 73 7 5" xfId="21580" xr:uid="{00000000-0005-0000-0000-00004E540000}"/>
    <cellStyle name="Style 73 7 6" xfId="21581" xr:uid="{00000000-0005-0000-0000-00004F540000}"/>
    <cellStyle name="Style 73 7 7" xfId="21582" xr:uid="{00000000-0005-0000-0000-000050540000}"/>
    <cellStyle name="Style 73 7 8" xfId="21583" xr:uid="{00000000-0005-0000-0000-000051540000}"/>
    <cellStyle name="Style 73 7 9" xfId="21584" xr:uid="{00000000-0005-0000-0000-000052540000}"/>
    <cellStyle name="Style 73 8" xfId="21585" xr:uid="{00000000-0005-0000-0000-000053540000}"/>
    <cellStyle name="Style 73 8 2" xfId="21586" xr:uid="{00000000-0005-0000-0000-000054540000}"/>
    <cellStyle name="Style 73 8 3" xfId="21587" xr:uid="{00000000-0005-0000-0000-000055540000}"/>
    <cellStyle name="Style 73 8 4" xfId="21588" xr:uid="{00000000-0005-0000-0000-000056540000}"/>
    <cellStyle name="Style 73 8 5" xfId="21589" xr:uid="{00000000-0005-0000-0000-000057540000}"/>
    <cellStyle name="Style 73 8 6" xfId="21590" xr:uid="{00000000-0005-0000-0000-000058540000}"/>
    <cellStyle name="Style 73 8 7" xfId="21591" xr:uid="{00000000-0005-0000-0000-000059540000}"/>
    <cellStyle name="Style 73 8 8" xfId="21592" xr:uid="{00000000-0005-0000-0000-00005A540000}"/>
    <cellStyle name="Style 73 8 9" xfId="21593" xr:uid="{00000000-0005-0000-0000-00005B540000}"/>
    <cellStyle name="Style 73 9" xfId="21594" xr:uid="{00000000-0005-0000-0000-00005C540000}"/>
    <cellStyle name="Style 73 9 2" xfId="21595" xr:uid="{00000000-0005-0000-0000-00005D540000}"/>
    <cellStyle name="Style 73 9 3" xfId="21596" xr:uid="{00000000-0005-0000-0000-00005E540000}"/>
    <cellStyle name="Style 73 9 4" xfId="21597" xr:uid="{00000000-0005-0000-0000-00005F540000}"/>
    <cellStyle name="Style 73 9 5" xfId="21598" xr:uid="{00000000-0005-0000-0000-000060540000}"/>
    <cellStyle name="Style 73 9 6" xfId="21599" xr:uid="{00000000-0005-0000-0000-000061540000}"/>
    <cellStyle name="Style 73 9 7" xfId="21600" xr:uid="{00000000-0005-0000-0000-000062540000}"/>
    <cellStyle name="Style 73 9 8" xfId="21601" xr:uid="{00000000-0005-0000-0000-000063540000}"/>
    <cellStyle name="Style 73 9 9" xfId="21602" xr:uid="{00000000-0005-0000-0000-000064540000}"/>
    <cellStyle name="Style 74" xfId="21603" xr:uid="{00000000-0005-0000-0000-000065540000}"/>
    <cellStyle name="Style 74 2" xfId="21604" xr:uid="{00000000-0005-0000-0000-000066540000}"/>
    <cellStyle name="Style 74 2 10" xfId="21605" xr:uid="{00000000-0005-0000-0000-000067540000}"/>
    <cellStyle name="Style 74 2 11" xfId="21606" xr:uid="{00000000-0005-0000-0000-000068540000}"/>
    <cellStyle name="Style 74 2 12" xfId="21607" xr:uid="{00000000-0005-0000-0000-000069540000}"/>
    <cellStyle name="Style 74 2 13" xfId="21608" xr:uid="{00000000-0005-0000-0000-00006A540000}"/>
    <cellStyle name="Style 74 2 14" xfId="21609" xr:uid="{00000000-0005-0000-0000-00006B540000}"/>
    <cellStyle name="Style 74 2 15" xfId="21610" xr:uid="{00000000-0005-0000-0000-00006C540000}"/>
    <cellStyle name="Style 74 2 16" xfId="21611" xr:uid="{00000000-0005-0000-0000-00006D540000}"/>
    <cellStyle name="Style 74 2 17" xfId="21612" xr:uid="{00000000-0005-0000-0000-00006E540000}"/>
    <cellStyle name="Style 74 2 18" xfId="21613" xr:uid="{00000000-0005-0000-0000-00006F540000}"/>
    <cellStyle name="Style 74 2 19" xfId="21614" xr:uid="{00000000-0005-0000-0000-000070540000}"/>
    <cellStyle name="Style 74 2 2" xfId="21615" xr:uid="{00000000-0005-0000-0000-000071540000}"/>
    <cellStyle name="Style 74 2 20" xfId="21616" xr:uid="{00000000-0005-0000-0000-000072540000}"/>
    <cellStyle name="Style 74 2 21" xfId="21617" xr:uid="{00000000-0005-0000-0000-000073540000}"/>
    <cellStyle name="Style 74 2 22" xfId="21618" xr:uid="{00000000-0005-0000-0000-000074540000}"/>
    <cellStyle name="Style 74 2 23" xfId="21619" xr:uid="{00000000-0005-0000-0000-000075540000}"/>
    <cellStyle name="Style 74 2 3" xfId="21620" xr:uid="{00000000-0005-0000-0000-000076540000}"/>
    <cellStyle name="Style 74 2 4" xfId="21621" xr:uid="{00000000-0005-0000-0000-000077540000}"/>
    <cellStyle name="Style 74 2 5" xfId="21622" xr:uid="{00000000-0005-0000-0000-000078540000}"/>
    <cellStyle name="Style 74 2 6" xfId="21623" xr:uid="{00000000-0005-0000-0000-000079540000}"/>
    <cellStyle name="Style 74 2 7" xfId="21624" xr:uid="{00000000-0005-0000-0000-00007A540000}"/>
    <cellStyle name="Style 74 2 8" xfId="21625" xr:uid="{00000000-0005-0000-0000-00007B540000}"/>
    <cellStyle name="Style 74 2 9" xfId="21626" xr:uid="{00000000-0005-0000-0000-00007C540000}"/>
    <cellStyle name="Style 74 3" xfId="21627" xr:uid="{00000000-0005-0000-0000-00007D540000}"/>
    <cellStyle name="Style 74 3 2" xfId="21628" xr:uid="{00000000-0005-0000-0000-00007E540000}"/>
    <cellStyle name="Style 74 3 3" xfId="21629" xr:uid="{00000000-0005-0000-0000-00007F540000}"/>
    <cellStyle name="Style 74 3 4" xfId="21630" xr:uid="{00000000-0005-0000-0000-000080540000}"/>
    <cellStyle name="Style 74 3 5" xfId="21631" xr:uid="{00000000-0005-0000-0000-000081540000}"/>
    <cellStyle name="Style 74 3 6" xfId="21632" xr:uid="{00000000-0005-0000-0000-000082540000}"/>
    <cellStyle name="Style 74 3 7" xfId="21633" xr:uid="{00000000-0005-0000-0000-000083540000}"/>
    <cellStyle name="Style 74 3 8" xfId="21634" xr:uid="{00000000-0005-0000-0000-000084540000}"/>
    <cellStyle name="Style 74 3 9" xfId="21635" xr:uid="{00000000-0005-0000-0000-000085540000}"/>
    <cellStyle name="Style 74 4" xfId="21636" xr:uid="{00000000-0005-0000-0000-000086540000}"/>
    <cellStyle name="Style 74 4 2" xfId="21637" xr:uid="{00000000-0005-0000-0000-000087540000}"/>
    <cellStyle name="Style 74 4 3" xfId="21638" xr:uid="{00000000-0005-0000-0000-000088540000}"/>
    <cellStyle name="Style 74 4 4" xfId="21639" xr:uid="{00000000-0005-0000-0000-000089540000}"/>
    <cellStyle name="Style 74 4 5" xfId="21640" xr:uid="{00000000-0005-0000-0000-00008A540000}"/>
    <cellStyle name="Style 74 4 6" xfId="21641" xr:uid="{00000000-0005-0000-0000-00008B540000}"/>
    <cellStyle name="Style 74 4 7" xfId="21642" xr:uid="{00000000-0005-0000-0000-00008C540000}"/>
    <cellStyle name="Style 74 4 8" xfId="21643" xr:uid="{00000000-0005-0000-0000-00008D540000}"/>
    <cellStyle name="Style 74 4 9" xfId="21644" xr:uid="{00000000-0005-0000-0000-00008E540000}"/>
    <cellStyle name="Style 74 5" xfId="21645" xr:uid="{00000000-0005-0000-0000-00008F540000}"/>
    <cellStyle name="Style 74 5 2" xfId="21646" xr:uid="{00000000-0005-0000-0000-000090540000}"/>
    <cellStyle name="Style 74 5 3" xfId="21647" xr:uid="{00000000-0005-0000-0000-000091540000}"/>
    <cellStyle name="Style 74 5 4" xfId="21648" xr:uid="{00000000-0005-0000-0000-000092540000}"/>
    <cellStyle name="Style 74 5 5" xfId="21649" xr:uid="{00000000-0005-0000-0000-000093540000}"/>
    <cellStyle name="Style 74 5 6" xfId="21650" xr:uid="{00000000-0005-0000-0000-000094540000}"/>
    <cellStyle name="Style 74 5 7" xfId="21651" xr:uid="{00000000-0005-0000-0000-000095540000}"/>
    <cellStyle name="Style 74 5 8" xfId="21652" xr:uid="{00000000-0005-0000-0000-000096540000}"/>
    <cellStyle name="Style 74 5 9" xfId="21653" xr:uid="{00000000-0005-0000-0000-000097540000}"/>
    <cellStyle name="Style 74 6" xfId="21654" xr:uid="{00000000-0005-0000-0000-000098540000}"/>
    <cellStyle name="Style 74 6 2" xfId="21655" xr:uid="{00000000-0005-0000-0000-000099540000}"/>
    <cellStyle name="Style 74 6 3" xfId="21656" xr:uid="{00000000-0005-0000-0000-00009A540000}"/>
    <cellStyle name="Style 74 6 4" xfId="21657" xr:uid="{00000000-0005-0000-0000-00009B540000}"/>
    <cellStyle name="Style 74 6 5" xfId="21658" xr:uid="{00000000-0005-0000-0000-00009C540000}"/>
    <cellStyle name="Style 74 6 6" xfId="21659" xr:uid="{00000000-0005-0000-0000-00009D540000}"/>
    <cellStyle name="Style 74 6 7" xfId="21660" xr:uid="{00000000-0005-0000-0000-00009E540000}"/>
    <cellStyle name="Style 74 6 8" xfId="21661" xr:uid="{00000000-0005-0000-0000-00009F540000}"/>
    <cellStyle name="Style 74 6 9" xfId="21662" xr:uid="{00000000-0005-0000-0000-0000A0540000}"/>
    <cellStyle name="Style 74 7" xfId="21663" xr:uid="{00000000-0005-0000-0000-0000A1540000}"/>
    <cellStyle name="Style 74 7 2" xfId="21664" xr:uid="{00000000-0005-0000-0000-0000A2540000}"/>
    <cellStyle name="Style 74 7 3" xfId="21665" xr:uid="{00000000-0005-0000-0000-0000A3540000}"/>
    <cellStyle name="Style 74 7 4" xfId="21666" xr:uid="{00000000-0005-0000-0000-0000A4540000}"/>
    <cellStyle name="Style 74 7 5" xfId="21667" xr:uid="{00000000-0005-0000-0000-0000A5540000}"/>
    <cellStyle name="Style 74 7 6" xfId="21668" xr:uid="{00000000-0005-0000-0000-0000A6540000}"/>
    <cellStyle name="Style 74 7 7" xfId="21669" xr:uid="{00000000-0005-0000-0000-0000A7540000}"/>
    <cellStyle name="Style 74 7 8" xfId="21670" xr:uid="{00000000-0005-0000-0000-0000A8540000}"/>
    <cellStyle name="Style 74 7 9" xfId="21671" xr:uid="{00000000-0005-0000-0000-0000A9540000}"/>
    <cellStyle name="Style 74 8" xfId="21672" xr:uid="{00000000-0005-0000-0000-0000AA540000}"/>
    <cellStyle name="Style 74 8 2" xfId="21673" xr:uid="{00000000-0005-0000-0000-0000AB540000}"/>
    <cellStyle name="Style 74 8 3" xfId="21674" xr:uid="{00000000-0005-0000-0000-0000AC540000}"/>
    <cellStyle name="Style 74 8 4" xfId="21675" xr:uid="{00000000-0005-0000-0000-0000AD540000}"/>
    <cellStyle name="Style 74 8 5" xfId="21676" xr:uid="{00000000-0005-0000-0000-0000AE540000}"/>
    <cellStyle name="Style 74 8 6" xfId="21677" xr:uid="{00000000-0005-0000-0000-0000AF540000}"/>
    <cellStyle name="Style 74 8 7" xfId="21678" xr:uid="{00000000-0005-0000-0000-0000B0540000}"/>
    <cellStyle name="Style 74 8 8" xfId="21679" xr:uid="{00000000-0005-0000-0000-0000B1540000}"/>
    <cellStyle name="Style 74 8 9" xfId="21680" xr:uid="{00000000-0005-0000-0000-0000B2540000}"/>
    <cellStyle name="Style 74 9" xfId="21681" xr:uid="{00000000-0005-0000-0000-0000B3540000}"/>
    <cellStyle name="Style 74 9 2" xfId="21682" xr:uid="{00000000-0005-0000-0000-0000B4540000}"/>
    <cellStyle name="Style 74 9 3" xfId="21683" xr:uid="{00000000-0005-0000-0000-0000B5540000}"/>
    <cellStyle name="Style 74 9 4" xfId="21684" xr:uid="{00000000-0005-0000-0000-0000B6540000}"/>
    <cellStyle name="Style 74 9 5" xfId="21685" xr:uid="{00000000-0005-0000-0000-0000B7540000}"/>
    <cellStyle name="Style 74 9 6" xfId="21686" xr:uid="{00000000-0005-0000-0000-0000B8540000}"/>
    <cellStyle name="Style 74 9 7" xfId="21687" xr:uid="{00000000-0005-0000-0000-0000B9540000}"/>
    <cellStyle name="Style 74 9 8" xfId="21688" xr:uid="{00000000-0005-0000-0000-0000BA540000}"/>
    <cellStyle name="Style 74 9 9" xfId="21689" xr:uid="{00000000-0005-0000-0000-0000BB540000}"/>
    <cellStyle name="Style 75" xfId="21690" xr:uid="{00000000-0005-0000-0000-0000BC540000}"/>
    <cellStyle name="Style 75 2" xfId="21691" xr:uid="{00000000-0005-0000-0000-0000BD540000}"/>
    <cellStyle name="Style 75 2 10" xfId="21692" xr:uid="{00000000-0005-0000-0000-0000BE540000}"/>
    <cellStyle name="Style 75 2 11" xfId="21693" xr:uid="{00000000-0005-0000-0000-0000BF540000}"/>
    <cellStyle name="Style 75 2 12" xfId="21694" xr:uid="{00000000-0005-0000-0000-0000C0540000}"/>
    <cellStyle name="Style 75 2 13" xfId="21695" xr:uid="{00000000-0005-0000-0000-0000C1540000}"/>
    <cellStyle name="Style 75 2 14" xfId="21696" xr:uid="{00000000-0005-0000-0000-0000C2540000}"/>
    <cellStyle name="Style 75 2 15" xfId="21697" xr:uid="{00000000-0005-0000-0000-0000C3540000}"/>
    <cellStyle name="Style 75 2 16" xfId="21698" xr:uid="{00000000-0005-0000-0000-0000C4540000}"/>
    <cellStyle name="Style 75 2 17" xfId="21699" xr:uid="{00000000-0005-0000-0000-0000C5540000}"/>
    <cellStyle name="Style 75 2 18" xfId="21700" xr:uid="{00000000-0005-0000-0000-0000C6540000}"/>
    <cellStyle name="Style 75 2 19" xfId="21701" xr:uid="{00000000-0005-0000-0000-0000C7540000}"/>
    <cellStyle name="Style 75 2 2" xfId="21702" xr:uid="{00000000-0005-0000-0000-0000C8540000}"/>
    <cellStyle name="Style 75 2 20" xfId="21703" xr:uid="{00000000-0005-0000-0000-0000C9540000}"/>
    <cellStyle name="Style 75 2 21" xfId="21704" xr:uid="{00000000-0005-0000-0000-0000CA540000}"/>
    <cellStyle name="Style 75 2 22" xfId="21705" xr:uid="{00000000-0005-0000-0000-0000CB540000}"/>
    <cellStyle name="Style 75 2 23" xfId="21706" xr:uid="{00000000-0005-0000-0000-0000CC540000}"/>
    <cellStyle name="Style 75 2 3" xfId="21707" xr:uid="{00000000-0005-0000-0000-0000CD540000}"/>
    <cellStyle name="Style 75 2 4" xfId="21708" xr:uid="{00000000-0005-0000-0000-0000CE540000}"/>
    <cellStyle name="Style 75 2 5" xfId="21709" xr:uid="{00000000-0005-0000-0000-0000CF540000}"/>
    <cellStyle name="Style 75 2 6" xfId="21710" xr:uid="{00000000-0005-0000-0000-0000D0540000}"/>
    <cellStyle name="Style 75 2 7" xfId="21711" xr:uid="{00000000-0005-0000-0000-0000D1540000}"/>
    <cellStyle name="Style 75 2 8" xfId="21712" xr:uid="{00000000-0005-0000-0000-0000D2540000}"/>
    <cellStyle name="Style 75 2 9" xfId="21713" xr:uid="{00000000-0005-0000-0000-0000D3540000}"/>
    <cellStyle name="Style 75 3" xfId="21714" xr:uid="{00000000-0005-0000-0000-0000D4540000}"/>
    <cellStyle name="Style 75 3 2" xfId="21715" xr:uid="{00000000-0005-0000-0000-0000D5540000}"/>
    <cellStyle name="Style 75 3 3" xfId="21716" xr:uid="{00000000-0005-0000-0000-0000D6540000}"/>
    <cellStyle name="Style 75 3 4" xfId="21717" xr:uid="{00000000-0005-0000-0000-0000D7540000}"/>
    <cellStyle name="Style 75 3 5" xfId="21718" xr:uid="{00000000-0005-0000-0000-0000D8540000}"/>
    <cellStyle name="Style 75 3 6" xfId="21719" xr:uid="{00000000-0005-0000-0000-0000D9540000}"/>
    <cellStyle name="Style 75 3 7" xfId="21720" xr:uid="{00000000-0005-0000-0000-0000DA540000}"/>
    <cellStyle name="Style 75 3 8" xfId="21721" xr:uid="{00000000-0005-0000-0000-0000DB540000}"/>
    <cellStyle name="Style 75 3 9" xfId="21722" xr:uid="{00000000-0005-0000-0000-0000DC540000}"/>
    <cellStyle name="Style 75 4" xfId="21723" xr:uid="{00000000-0005-0000-0000-0000DD540000}"/>
    <cellStyle name="Style 75 4 2" xfId="21724" xr:uid="{00000000-0005-0000-0000-0000DE540000}"/>
    <cellStyle name="Style 75 4 3" xfId="21725" xr:uid="{00000000-0005-0000-0000-0000DF540000}"/>
    <cellStyle name="Style 75 4 4" xfId="21726" xr:uid="{00000000-0005-0000-0000-0000E0540000}"/>
    <cellStyle name="Style 75 4 5" xfId="21727" xr:uid="{00000000-0005-0000-0000-0000E1540000}"/>
    <cellStyle name="Style 75 4 6" xfId="21728" xr:uid="{00000000-0005-0000-0000-0000E2540000}"/>
    <cellStyle name="Style 75 4 7" xfId="21729" xr:uid="{00000000-0005-0000-0000-0000E3540000}"/>
    <cellStyle name="Style 75 4 8" xfId="21730" xr:uid="{00000000-0005-0000-0000-0000E4540000}"/>
    <cellStyle name="Style 75 4 9" xfId="21731" xr:uid="{00000000-0005-0000-0000-0000E5540000}"/>
    <cellStyle name="Style 75 5" xfId="21732" xr:uid="{00000000-0005-0000-0000-0000E6540000}"/>
    <cellStyle name="Style 75 5 2" xfId="21733" xr:uid="{00000000-0005-0000-0000-0000E7540000}"/>
    <cellStyle name="Style 75 5 3" xfId="21734" xr:uid="{00000000-0005-0000-0000-0000E8540000}"/>
    <cellStyle name="Style 75 5 4" xfId="21735" xr:uid="{00000000-0005-0000-0000-0000E9540000}"/>
    <cellStyle name="Style 75 5 5" xfId="21736" xr:uid="{00000000-0005-0000-0000-0000EA540000}"/>
    <cellStyle name="Style 75 5 6" xfId="21737" xr:uid="{00000000-0005-0000-0000-0000EB540000}"/>
    <cellStyle name="Style 75 5 7" xfId="21738" xr:uid="{00000000-0005-0000-0000-0000EC540000}"/>
    <cellStyle name="Style 75 5 8" xfId="21739" xr:uid="{00000000-0005-0000-0000-0000ED540000}"/>
    <cellStyle name="Style 75 5 9" xfId="21740" xr:uid="{00000000-0005-0000-0000-0000EE540000}"/>
    <cellStyle name="Style 75 6" xfId="21741" xr:uid="{00000000-0005-0000-0000-0000EF540000}"/>
    <cellStyle name="Style 75 6 2" xfId="21742" xr:uid="{00000000-0005-0000-0000-0000F0540000}"/>
    <cellStyle name="Style 75 6 3" xfId="21743" xr:uid="{00000000-0005-0000-0000-0000F1540000}"/>
    <cellStyle name="Style 75 6 4" xfId="21744" xr:uid="{00000000-0005-0000-0000-0000F2540000}"/>
    <cellStyle name="Style 75 6 5" xfId="21745" xr:uid="{00000000-0005-0000-0000-0000F3540000}"/>
    <cellStyle name="Style 75 6 6" xfId="21746" xr:uid="{00000000-0005-0000-0000-0000F4540000}"/>
    <cellStyle name="Style 75 6 7" xfId="21747" xr:uid="{00000000-0005-0000-0000-0000F5540000}"/>
    <cellStyle name="Style 75 6 8" xfId="21748" xr:uid="{00000000-0005-0000-0000-0000F6540000}"/>
    <cellStyle name="Style 75 6 9" xfId="21749" xr:uid="{00000000-0005-0000-0000-0000F7540000}"/>
    <cellStyle name="Style 75 7" xfId="21750" xr:uid="{00000000-0005-0000-0000-0000F8540000}"/>
    <cellStyle name="Style 75 7 2" xfId="21751" xr:uid="{00000000-0005-0000-0000-0000F9540000}"/>
    <cellStyle name="Style 75 7 3" xfId="21752" xr:uid="{00000000-0005-0000-0000-0000FA540000}"/>
    <cellStyle name="Style 75 7 4" xfId="21753" xr:uid="{00000000-0005-0000-0000-0000FB540000}"/>
    <cellStyle name="Style 75 7 5" xfId="21754" xr:uid="{00000000-0005-0000-0000-0000FC540000}"/>
    <cellStyle name="Style 75 7 6" xfId="21755" xr:uid="{00000000-0005-0000-0000-0000FD540000}"/>
    <cellStyle name="Style 75 7 7" xfId="21756" xr:uid="{00000000-0005-0000-0000-0000FE540000}"/>
    <cellStyle name="Style 75 7 8" xfId="21757" xr:uid="{00000000-0005-0000-0000-0000FF540000}"/>
    <cellStyle name="Style 75 7 9" xfId="21758" xr:uid="{00000000-0005-0000-0000-000000550000}"/>
    <cellStyle name="Style 75 8" xfId="21759" xr:uid="{00000000-0005-0000-0000-000001550000}"/>
    <cellStyle name="Style 75 8 2" xfId="21760" xr:uid="{00000000-0005-0000-0000-000002550000}"/>
    <cellStyle name="Style 75 8 3" xfId="21761" xr:uid="{00000000-0005-0000-0000-000003550000}"/>
    <cellStyle name="Style 75 8 4" xfId="21762" xr:uid="{00000000-0005-0000-0000-000004550000}"/>
    <cellStyle name="Style 75 8 5" xfId="21763" xr:uid="{00000000-0005-0000-0000-000005550000}"/>
    <cellStyle name="Style 75 8 6" xfId="21764" xr:uid="{00000000-0005-0000-0000-000006550000}"/>
    <cellStyle name="Style 75 8 7" xfId="21765" xr:uid="{00000000-0005-0000-0000-000007550000}"/>
    <cellStyle name="Style 75 8 8" xfId="21766" xr:uid="{00000000-0005-0000-0000-000008550000}"/>
    <cellStyle name="Style 75 8 9" xfId="21767" xr:uid="{00000000-0005-0000-0000-000009550000}"/>
    <cellStyle name="Style 75 9" xfId="21768" xr:uid="{00000000-0005-0000-0000-00000A550000}"/>
    <cellStyle name="Style 75 9 2" xfId="21769" xr:uid="{00000000-0005-0000-0000-00000B550000}"/>
    <cellStyle name="Style 75 9 3" xfId="21770" xr:uid="{00000000-0005-0000-0000-00000C550000}"/>
    <cellStyle name="Style 75 9 4" xfId="21771" xr:uid="{00000000-0005-0000-0000-00000D550000}"/>
    <cellStyle name="Style 75 9 5" xfId="21772" xr:uid="{00000000-0005-0000-0000-00000E550000}"/>
    <cellStyle name="Style 75 9 6" xfId="21773" xr:uid="{00000000-0005-0000-0000-00000F550000}"/>
    <cellStyle name="Style 75 9 7" xfId="21774" xr:uid="{00000000-0005-0000-0000-000010550000}"/>
    <cellStyle name="Style 75 9 8" xfId="21775" xr:uid="{00000000-0005-0000-0000-000011550000}"/>
    <cellStyle name="Style 75 9 9" xfId="21776" xr:uid="{00000000-0005-0000-0000-000012550000}"/>
    <cellStyle name="Style 76" xfId="21777" xr:uid="{00000000-0005-0000-0000-000013550000}"/>
    <cellStyle name="Style 76 2" xfId="21778" xr:uid="{00000000-0005-0000-0000-000014550000}"/>
    <cellStyle name="Style 76 2 10" xfId="21779" xr:uid="{00000000-0005-0000-0000-000015550000}"/>
    <cellStyle name="Style 76 2 11" xfId="21780" xr:uid="{00000000-0005-0000-0000-000016550000}"/>
    <cellStyle name="Style 76 2 12" xfId="21781" xr:uid="{00000000-0005-0000-0000-000017550000}"/>
    <cellStyle name="Style 76 2 13" xfId="21782" xr:uid="{00000000-0005-0000-0000-000018550000}"/>
    <cellStyle name="Style 76 2 14" xfId="21783" xr:uid="{00000000-0005-0000-0000-000019550000}"/>
    <cellStyle name="Style 76 2 15" xfId="21784" xr:uid="{00000000-0005-0000-0000-00001A550000}"/>
    <cellStyle name="Style 76 2 16" xfId="21785" xr:uid="{00000000-0005-0000-0000-00001B550000}"/>
    <cellStyle name="Style 76 2 17" xfId="21786" xr:uid="{00000000-0005-0000-0000-00001C550000}"/>
    <cellStyle name="Style 76 2 18" xfId="21787" xr:uid="{00000000-0005-0000-0000-00001D550000}"/>
    <cellStyle name="Style 76 2 19" xfId="21788" xr:uid="{00000000-0005-0000-0000-00001E550000}"/>
    <cellStyle name="Style 76 2 2" xfId="21789" xr:uid="{00000000-0005-0000-0000-00001F550000}"/>
    <cellStyle name="Style 76 2 20" xfId="21790" xr:uid="{00000000-0005-0000-0000-000020550000}"/>
    <cellStyle name="Style 76 2 21" xfId="21791" xr:uid="{00000000-0005-0000-0000-000021550000}"/>
    <cellStyle name="Style 76 2 22" xfId="21792" xr:uid="{00000000-0005-0000-0000-000022550000}"/>
    <cellStyle name="Style 76 2 23" xfId="21793" xr:uid="{00000000-0005-0000-0000-000023550000}"/>
    <cellStyle name="Style 76 2 3" xfId="21794" xr:uid="{00000000-0005-0000-0000-000024550000}"/>
    <cellStyle name="Style 76 2 4" xfId="21795" xr:uid="{00000000-0005-0000-0000-000025550000}"/>
    <cellStyle name="Style 76 2 5" xfId="21796" xr:uid="{00000000-0005-0000-0000-000026550000}"/>
    <cellStyle name="Style 76 2 6" xfId="21797" xr:uid="{00000000-0005-0000-0000-000027550000}"/>
    <cellStyle name="Style 76 2 7" xfId="21798" xr:uid="{00000000-0005-0000-0000-000028550000}"/>
    <cellStyle name="Style 76 2 8" xfId="21799" xr:uid="{00000000-0005-0000-0000-000029550000}"/>
    <cellStyle name="Style 76 2 9" xfId="21800" xr:uid="{00000000-0005-0000-0000-00002A550000}"/>
    <cellStyle name="Style 76 3" xfId="21801" xr:uid="{00000000-0005-0000-0000-00002B550000}"/>
    <cellStyle name="Style 76 3 2" xfId="21802" xr:uid="{00000000-0005-0000-0000-00002C550000}"/>
    <cellStyle name="Style 76 3 3" xfId="21803" xr:uid="{00000000-0005-0000-0000-00002D550000}"/>
    <cellStyle name="Style 76 3 4" xfId="21804" xr:uid="{00000000-0005-0000-0000-00002E550000}"/>
    <cellStyle name="Style 76 3 5" xfId="21805" xr:uid="{00000000-0005-0000-0000-00002F550000}"/>
    <cellStyle name="Style 76 3 6" xfId="21806" xr:uid="{00000000-0005-0000-0000-000030550000}"/>
    <cellStyle name="Style 76 3 7" xfId="21807" xr:uid="{00000000-0005-0000-0000-000031550000}"/>
    <cellStyle name="Style 76 3 8" xfId="21808" xr:uid="{00000000-0005-0000-0000-000032550000}"/>
    <cellStyle name="Style 76 3 9" xfId="21809" xr:uid="{00000000-0005-0000-0000-000033550000}"/>
    <cellStyle name="Style 76 4" xfId="21810" xr:uid="{00000000-0005-0000-0000-000034550000}"/>
    <cellStyle name="Style 76 4 2" xfId="21811" xr:uid="{00000000-0005-0000-0000-000035550000}"/>
    <cellStyle name="Style 76 4 3" xfId="21812" xr:uid="{00000000-0005-0000-0000-000036550000}"/>
    <cellStyle name="Style 76 4 4" xfId="21813" xr:uid="{00000000-0005-0000-0000-000037550000}"/>
    <cellStyle name="Style 76 4 5" xfId="21814" xr:uid="{00000000-0005-0000-0000-000038550000}"/>
    <cellStyle name="Style 76 4 6" xfId="21815" xr:uid="{00000000-0005-0000-0000-000039550000}"/>
    <cellStyle name="Style 76 4 7" xfId="21816" xr:uid="{00000000-0005-0000-0000-00003A550000}"/>
    <cellStyle name="Style 76 4 8" xfId="21817" xr:uid="{00000000-0005-0000-0000-00003B550000}"/>
    <cellStyle name="Style 76 4 9" xfId="21818" xr:uid="{00000000-0005-0000-0000-00003C550000}"/>
    <cellStyle name="Style 76 5" xfId="21819" xr:uid="{00000000-0005-0000-0000-00003D550000}"/>
    <cellStyle name="Style 76 5 2" xfId="21820" xr:uid="{00000000-0005-0000-0000-00003E550000}"/>
    <cellStyle name="Style 76 5 3" xfId="21821" xr:uid="{00000000-0005-0000-0000-00003F550000}"/>
    <cellStyle name="Style 76 5 4" xfId="21822" xr:uid="{00000000-0005-0000-0000-000040550000}"/>
    <cellStyle name="Style 76 5 5" xfId="21823" xr:uid="{00000000-0005-0000-0000-000041550000}"/>
    <cellStyle name="Style 76 5 6" xfId="21824" xr:uid="{00000000-0005-0000-0000-000042550000}"/>
    <cellStyle name="Style 76 5 7" xfId="21825" xr:uid="{00000000-0005-0000-0000-000043550000}"/>
    <cellStyle name="Style 76 5 8" xfId="21826" xr:uid="{00000000-0005-0000-0000-000044550000}"/>
    <cellStyle name="Style 76 5 9" xfId="21827" xr:uid="{00000000-0005-0000-0000-000045550000}"/>
    <cellStyle name="Style 76 6" xfId="21828" xr:uid="{00000000-0005-0000-0000-000046550000}"/>
    <cellStyle name="Style 76 6 2" xfId="21829" xr:uid="{00000000-0005-0000-0000-000047550000}"/>
    <cellStyle name="Style 76 6 3" xfId="21830" xr:uid="{00000000-0005-0000-0000-000048550000}"/>
    <cellStyle name="Style 76 6 4" xfId="21831" xr:uid="{00000000-0005-0000-0000-000049550000}"/>
    <cellStyle name="Style 76 6 5" xfId="21832" xr:uid="{00000000-0005-0000-0000-00004A550000}"/>
    <cellStyle name="Style 76 6 6" xfId="21833" xr:uid="{00000000-0005-0000-0000-00004B550000}"/>
    <cellStyle name="Style 76 6 7" xfId="21834" xr:uid="{00000000-0005-0000-0000-00004C550000}"/>
    <cellStyle name="Style 76 6 8" xfId="21835" xr:uid="{00000000-0005-0000-0000-00004D550000}"/>
    <cellStyle name="Style 76 6 9" xfId="21836" xr:uid="{00000000-0005-0000-0000-00004E550000}"/>
    <cellStyle name="Style 76 7" xfId="21837" xr:uid="{00000000-0005-0000-0000-00004F550000}"/>
    <cellStyle name="Style 76 7 2" xfId="21838" xr:uid="{00000000-0005-0000-0000-000050550000}"/>
    <cellStyle name="Style 76 7 3" xfId="21839" xr:uid="{00000000-0005-0000-0000-000051550000}"/>
    <cellStyle name="Style 76 7 4" xfId="21840" xr:uid="{00000000-0005-0000-0000-000052550000}"/>
    <cellStyle name="Style 76 7 5" xfId="21841" xr:uid="{00000000-0005-0000-0000-000053550000}"/>
    <cellStyle name="Style 76 7 6" xfId="21842" xr:uid="{00000000-0005-0000-0000-000054550000}"/>
    <cellStyle name="Style 76 7 7" xfId="21843" xr:uid="{00000000-0005-0000-0000-000055550000}"/>
    <cellStyle name="Style 76 7 8" xfId="21844" xr:uid="{00000000-0005-0000-0000-000056550000}"/>
    <cellStyle name="Style 76 7 9" xfId="21845" xr:uid="{00000000-0005-0000-0000-000057550000}"/>
    <cellStyle name="Style 76 8" xfId="21846" xr:uid="{00000000-0005-0000-0000-000058550000}"/>
    <cellStyle name="Style 76 8 2" xfId="21847" xr:uid="{00000000-0005-0000-0000-000059550000}"/>
    <cellStyle name="Style 76 8 3" xfId="21848" xr:uid="{00000000-0005-0000-0000-00005A550000}"/>
    <cellStyle name="Style 76 8 4" xfId="21849" xr:uid="{00000000-0005-0000-0000-00005B550000}"/>
    <cellStyle name="Style 76 8 5" xfId="21850" xr:uid="{00000000-0005-0000-0000-00005C550000}"/>
    <cellStyle name="Style 76 8 6" xfId="21851" xr:uid="{00000000-0005-0000-0000-00005D550000}"/>
    <cellStyle name="Style 76 8 7" xfId="21852" xr:uid="{00000000-0005-0000-0000-00005E550000}"/>
    <cellStyle name="Style 76 8 8" xfId="21853" xr:uid="{00000000-0005-0000-0000-00005F550000}"/>
    <cellStyle name="Style 76 8 9" xfId="21854" xr:uid="{00000000-0005-0000-0000-000060550000}"/>
    <cellStyle name="Style 76 9" xfId="21855" xr:uid="{00000000-0005-0000-0000-000061550000}"/>
    <cellStyle name="Style 76 9 2" xfId="21856" xr:uid="{00000000-0005-0000-0000-000062550000}"/>
    <cellStyle name="Style 76 9 3" xfId="21857" xr:uid="{00000000-0005-0000-0000-000063550000}"/>
    <cellStyle name="Style 76 9 4" xfId="21858" xr:uid="{00000000-0005-0000-0000-000064550000}"/>
    <cellStyle name="Style 76 9 5" xfId="21859" xr:uid="{00000000-0005-0000-0000-000065550000}"/>
    <cellStyle name="Style 76 9 6" xfId="21860" xr:uid="{00000000-0005-0000-0000-000066550000}"/>
    <cellStyle name="Style 76 9 7" xfId="21861" xr:uid="{00000000-0005-0000-0000-000067550000}"/>
    <cellStyle name="Style 76 9 8" xfId="21862" xr:uid="{00000000-0005-0000-0000-000068550000}"/>
    <cellStyle name="Style 76 9 9" xfId="21863" xr:uid="{00000000-0005-0000-0000-000069550000}"/>
    <cellStyle name="Style 77" xfId="21864" xr:uid="{00000000-0005-0000-0000-00006A550000}"/>
    <cellStyle name="Style 77 2" xfId="21865" xr:uid="{00000000-0005-0000-0000-00006B550000}"/>
    <cellStyle name="Style 77 2 2" xfId="21866" xr:uid="{00000000-0005-0000-0000-00006C550000}"/>
    <cellStyle name="Style 77 3" xfId="21867" xr:uid="{00000000-0005-0000-0000-00006D550000}"/>
    <cellStyle name="Style 77 4" xfId="21868" xr:uid="{00000000-0005-0000-0000-00006E550000}"/>
    <cellStyle name="Style 77 5" xfId="21869" xr:uid="{00000000-0005-0000-0000-00006F550000}"/>
    <cellStyle name="Style 77 6" xfId="21870" xr:uid="{00000000-0005-0000-0000-000070550000}"/>
    <cellStyle name="Style 77 7" xfId="21871" xr:uid="{00000000-0005-0000-0000-000071550000}"/>
    <cellStyle name="Style 78" xfId="21872" xr:uid="{00000000-0005-0000-0000-000072550000}"/>
    <cellStyle name="Style 78 10" xfId="21873" xr:uid="{00000000-0005-0000-0000-000073550000}"/>
    <cellStyle name="Style 78 11" xfId="21874" xr:uid="{00000000-0005-0000-0000-000074550000}"/>
    <cellStyle name="Style 78 12" xfId="21875" xr:uid="{00000000-0005-0000-0000-000075550000}"/>
    <cellStyle name="Style 78 13" xfId="21876" xr:uid="{00000000-0005-0000-0000-000076550000}"/>
    <cellStyle name="Style 78 14" xfId="21877" xr:uid="{00000000-0005-0000-0000-000077550000}"/>
    <cellStyle name="Style 78 2" xfId="21878" xr:uid="{00000000-0005-0000-0000-000078550000}"/>
    <cellStyle name="Style 78 2 10" xfId="21879" xr:uid="{00000000-0005-0000-0000-000079550000}"/>
    <cellStyle name="Style 78 2 11" xfId="21880" xr:uid="{00000000-0005-0000-0000-00007A550000}"/>
    <cellStyle name="Style 78 2 12" xfId="21881" xr:uid="{00000000-0005-0000-0000-00007B550000}"/>
    <cellStyle name="Style 78 2 13" xfId="21882" xr:uid="{00000000-0005-0000-0000-00007C550000}"/>
    <cellStyle name="Style 78 2 14" xfId="21883" xr:uid="{00000000-0005-0000-0000-00007D550000}"/>
    <cellStyle name="Style 78 2 15" xfId="21884" xr:uid="{00000000-0005-0000-0000-00007E550000}"/>
    <cellStyle name="Style 78 2 16" xfId="21885" xr:uid="{00000000-0005-0000-0000-00007F550000}"/>
    <cellStyle name="Style 78 2 17" xfId="21886" xr:uid="{00000000-0005-0000-0000-000080550000}"/>
    <cellStyle name="Style 78 2 18" xfId="21887" xr:uid="{00000000-0005-0000-0000-000081550000}"/>
    <cellStyle name="Style 78 2 19" xfId="21888" xr:uid="{00000000-0005-0000-0000-000082550000}"/>
    <cellStyle name="Style 78 2 2" xfId="21889" xr:uid="{00000000-0005-0000-0000-000083550000}"/>
    <cellStyle name="Style 78 2 2 2" xfId="21890" xr:uid="{00000000-0005-0000-0000-000084550000}"/>
    <cellStyle name="Style 78 2 20" xfId="21891" xr:uid="{00000000-0005-0000-0000-000085550000}"/>
    <cellStyle name="Style 78 2 21" xfId="21892" xr:uid="{00000000-0005-0000-0000-000086550000}"/>
    <cellStyle name="Style 78 2 22" xfId="21893" xr:uid="{00000000-0005-0000-0000-000087550000}"/>
    <cellStyle name="Style 78 2 23" xfId="21894" xr:uid="{00000000-0005-0000-0000-000088550000}"/>
    <cellStyle name="Style 78 2 24" xfId="21895" xr:uid="{00000000-0005-0000-0000-000089550000}"/>
    <cellStyle name="Style 78 2 25" xfId="21896" xr:uid="{00000000-0005-0000-0000-00008A550000}"/>
    <cellStyle name="Style 78 2 26" xfId="21897" xr:uid="{00000000-0005-0000-0000-00008B550000}"/>
    <cellStyle name="Style 78 2 27" xfId="21898" xr:uid="{00000000-0005-0000-0000-00008C550000}"/>
    <cellStyle name="Style 78 2 28" xfId="21899" xr:uid="{00000000-0005-0000-0000-00008D550000}"/>
    <cellStyle name="Style 78 2 3" xfId="21900" xr:uid="{00000000-0005-0000-0000-00008E550000}"/>
    <cellStyle name="Style 78 2 4" xfId="21901" xr:uid="{00000000-0005-0000-0000-00008F550000}"/>
    <cellStyle name="Style 78 2 5" xfId="21902" xr:uid="{00000000-0005-0000-0000-000090550000}"/>
    <cellStyle name="Style 78 2 6" xfId="21903" xr:uid="{00000000-0005-0000-0000-000091550000}"/>
    <cellStyle name="Style 78 2 7" xfId="21904" xr:uid="{00000000-0005-0000-0000-000092550000}"/>
    <cellStyle name="Style 78 2 8" xfId="21905" xr:uid="{00000000-0005-0000-0000-000093550000}"/>
    <cellStyle name="Style 78 2 9" xfId="21906" xr:uid="{00000000-0005-0000-0000-000094550000}"/>
    <cellStyle name="Style 78 3" xfId="21907" xr:uid="{00000000-0005-0000-0000-000095550000}"/>
    <cellStyle name="Style 78 3 2" xfId="21908" xr:uid="{00000000-0005-0000-0000-000096550000}"/>
    <cellStyle name="Style 78 3 3" xfId="21909" xr:uid="{00000000-0005-0000-0000-000097550000}"/>
    <cellStyle name="Style 78 3 4" xfId="21910" xr:uid="{00000000-0005-0000-0000-000098550000}"/>
    <cellStyle name="Style 78 3 5" xfId="21911" xr:uid="{00000000-0005-0000-0000-000099550000}"/>
    <cellStyle name="Style 78 3 6" xfId="21912" xr:uid="{00000000-0005-0000-0000-00009A550000}"/>
    <cellStyle name="Style 78 3 7" xfId="21913" xr:uid="{00000000-0005-0000-0000-00009B550000}"/>
    <cellStyle name="Style 78 3 8" xfId="21914" xr:uid="{00000000-0005-0000-0000-00009C550000}"/>
    <cellStyle name="Style 78 3 9" xfId="21915" xr:uid="{00000000-0005-0000-0000-00009D550000}"/>
    <cellStyle name="Style 78 4" xfId="21916" xr:uid="{00000000-0005-0000-0000-00009E550000}"/>
    <cellStyle name="Style 78 4 2" xfId="21917" xr:uid="{00000000-0005-0000-0000-00009F550000}"/>
    <cellStyle name="Style 78 4 3" xfId="21918" xr:uid="{00000000-0005-0000-0000-0000A0550000}"/>
    <cellStyle name="Style 78 4 4" xfId="21919" xr:uid="{00000000-0005-0000-0000-0000A1550000}"/>
    <cellStyle name="Style 78 4 5" xfId="21920" xr:uid="{00000000-0005-0000-0000-0000A2550000}"/>
    <cellStyle name="Style 78 4 6" xfId="21921" xr:uid="{00000000-0005-0000-0000-0000A3550000}"/>
    <cellStyle name="Style 78 4 7" xfId="21922" xr:uid="{00000000-0005-0000-0000-0000A4550000}"/>
    <cellStyle name="Style 78 4 8" xfId="21923" xr:uid="{00000000-0005-0000-0000-0000A5550000}"/>
    <cellStyle name="Style 78 4 9" xfId="21924" xr:uid="{00000000-0005-0000-0000-0000A6550000}"/>
    <cellStyle name="Style 78 5" xfId="21925" xr:uid="{00000000-0005-0000-0000-0000A7550000}"/>
    <cellStyle name="Style 78 5 2" xfId="21926" xr:uid="{00000000-0005-0000-0000-0000A8550000}"/>
    <cellStyle name="Style 78 5 3" xfId="21927" xr:uid="{00000000-0005-0000-0000-0000A9550000}"/>
    <cellStyle name="Style 78 5 4" xfId="21928" xr:uid="{00000000-0005-0000-0000-0000AA550000}"/>
    <cellStyle name="Style 78 5 5" xfId="21929" xr:uid="{00000000-0005-0000-0000-0000AB550000}"/>
    <cellStyle name="Style 78 5 6" xfId="21930" xr:uid="{00000000-0005-0000-0000-0000AC550000}"/>
    <cellStyle name="Style 78 5 7" xfId="21931" xr:uid="{00000000-0005-0000-0000-0000AD550000}"/>
    <cellStyle name="Style 78 5 8" xfId="21932" xr:uid="{00000000-0005-0000-0000-0000AE550000}"/>
    <cellStyle name="Style 78 5 9" xfId="21933" xr:uid="{00000000-0005-0000-0000-0000AF550000}"/>
    <cellStyle name="Style 78 6" xfId="21934" xr:uid="{00000000-0005-0000-0000-0000B0550000}"/>
    <cellStyle name="Style 78 6 2" xfId="21935" xr:uid="{00000000-0005-0000-0000-0000B1550000}"/>
    <cellStyle name="Style 78 6 3" xfId="21936" xr:uid="{00000000-0005-0000-0000-0000B2550000}"/>
    <cellStyle name="Style 78 6 4" xfId="21937" xr:uid="{00000000-0005-0000-0000-0000B3550000}"/>
    <cellStyle name="Style 78 6 5" xfId="21938" xr:uid="{00000000-0005-0000-0000-0000B4550000}"/>
    <cellStyle name="Style 78 6 6" xfId="21939" xr:uid="{00000000-0005-0000-0000-0000B5550000}"/>
    <cellStyle name="Style 78 6 7" xfId="21940" xr:uid="{00000000-0005-0000-0000-0000B6550000}"/>
    <cellStyle name="Style 78 6 8" xfId="21941" xr:uid="{00000000-0005-0000-0000-0000B7550000}"/>
    <cellStyle name="Style 78 6 9" xfId="21942" xr:uid="{00000000-0005-0000-0000-0000B8550000}"/>
    <cellStyle name="Style 78 7" xfId="21943" xr:uid="{00000000-0005-0000-0000-0000B9550000}"/>
    <cellStyle name="Style 78 7 2" xfId="21944" xr:uid="{00000000-0005-0000-0000-0000BA550000}"/>
    <cellStyle name="Style 78 7 3" xfId="21945" xr:uid="{00000000-0005-0000-0000-0000BB550000}"/>
    <cellStyle name="Style 78 7 4" xfId="21946" xr:uid="{00000000-0005-0000-0000-0000BC550000}"/>
    <cellStyle name="Style 78 7 5" xfId="21947" xr:uid="{00000000-0005-0000-0000-0000BD550000}"/>
    <cellStyle name="Style 78 7 6" xfId="21948" xr:uid="{00000000-0005-0000-0000-0000BE550000}"/>
    <cellStyle name="Style 78 7 7" xfId="21949" xr:uid="{00000000-0005-0000-0000-0000BF550000}"/>
    <cellStyle name="Style 78 7 8" xfId="21950" xr:uid="{00000000-0005-0000-0000-0000C0550000}"/>
    <cellStyle name="Style 78 7 9" xfId="21951" xr:uid="{00000000-0005-0000-0000-0000C1550000}"/>
    <cellStyle name="Style 78 8" xfId="21952" xr:uid="{00000000-0005-0000-0000-0000C2550000}"/>
    <cellStyle name="Style 78 8 2" xfId="21953" xr:uid="{00000000-0005-0000-0000-0000C3550000}"/>
    <cellStyle name="Style 78 8 3" xfId="21954" xr:uid="{00000000-0005-0000-0000-0000C4550000}"/>
    <cellStyle name="Style 78 8 4" xfId="21955" xr:uid="{00000000-0005-0000-0000-0000C5550000}"/>
    <cellStyle name="Style 78 8 5" xfId="21956" xr:uid="{00000000-0005-0000-0000-0000C6550000}"/>
    <cellStyle name="Style 78 8 6" xfId="21957" xr:uid="{00000000-0005-0000-0000-0000C7550000}"/>
    <cellStyle name="Style 78 8 7" xfId="21958" xr:uid="{00000000-0005-0000-0000-0000C8550000}"/>
    <cellStyle name="Style 78 8 8" xfId="21959" xr:uid="{00000000-0005-0000-0000-0000C9550000}"/>
    <cellStyle name="Style 78 8 9" xfId="21960" xr:uid="{00000000-0005-0000-0000-0000CA550000}"/>
    <cellStyle name="Style 78 9" xfId="21961" xr:uid="{00000000-0005-0000-0000-0000CB550000}"/>
    <cellStyle name="Style 78 9 2" xfId="21962" xr:uid="{00000000-0005-0000-0000-0000CC550000}"/>
    <cellStyle name="Style 78 9 3" xfId="21963" xr:uid="{00000000-0005-0000-0000-0000CD550000}"/>
    <cellStyle name="Style 78 9 4" xfId="21964" xr:uid="{00000000-0005-0000-0000-0000CE550000}"/>
    <cellStyle name="Style 78 9 5" xfId="21965" xr:uid="{00000000-0005-0000-0000-0000CF550000}"/>
    <cellStyle name="Style 78 9 6" xfId="21966" xr:uid="{00000000-0005-0000-0000-0000D0550000}"/>
    <cellStyle name="Style 78 9 7" xfId="21967" xr:uid="{00000000-0005-0000-0000-0000D1550000}"/>
    <cellStyle name="Style 78 9 8" xfId="21968" xr:uid="{00000000-0005-0000-0000-0000D2550000}"/>
    <cellStyle name="Style 78 9 9" xfId="21969" xr:uid="{00000000-0005-0000-0000-0000D3550000}"/>
    <cellStyle name="Table.Heading" xfId="21970" xr:uid="{00000000-0005-0000-0000-0000D4550000}"/>
    <cellStyle name="Table.Heading 2" xfId="21971" xr:uid="{00000000-0005-0000-0000-0000D5550000}"/>
    <cellStyle name="Table.Heading 2 2" xfId="21972" xr:uid="{00000000-0005-0000-0000-0000D6550000}"/>
    <cellStyle name="Table.Heading 3" xfId="21973" xr:uid="{00000000-0005-0000-0000-0000D7550000}"/>
    <cellStyle name="Table.Heading 4" xfId="21974" xr:uid="{00000000-0005-0000-0000-0000D8550000}"/>
    <cellStyle name="Table.Heading 5" xfId="21975" xr:uid="{00000000-0005-0000-0000-0000D9550000}"/>
    <cellStyle name="Table.Heading 6" xfId="21976" xr:uid="{00000000-0005-0000-0000-0000DA550000}"/>
    <cellStyle name="Table.Heading 7" xfId="21977" xr:uid="{00000000-0005-0000-0000-0000DB550000}"/>
    <cellStyle name="Table.Heading 8" xfId="21978" xr:uid="{00000000-0005-0000-0000-0000DC550000}"/>
    <cellStyle name="Table.Heading 9" xfId="21979" xr:uid="{00000000-0005-0000-0000-0000DD550000}"/>
    <cellStyle name="þ_x0011_Ì'&amp;Oý—&amp;H" xfId="21980" xr:uid="{00000000-0005-0000-0000-0000DE550000}"/>
    <cellStyle name="þ_x0011_Ì'&amp;Oý—&amp;H 10" xfId="21981" xr:uid="{00000000-0005-0000-0000-0000DF550000}"/>
    <cellStyle name="þ_x0011_Ì'&amp;Oý—&amp;H 11" xfId="21982" xr:uid="{00000000-0005-0000-0000-0000E0550000}"/>
    <cellStyle name="þ_x0011_Ì'&amp;Oý—&amp;H 12" xfId="21983" xr:uid="{00000000-0005-0000-0000-0000E1550000}"/>
    <cellStyle name="þ_x0011_Ì'&amp;Oý—&amp;H 13" xfId="21984" xr:uid="{00000000-0005-0000-0000-0000E2550000}"/>
    <cellStyle name="þ_x0011_Ì'&amp;Oý—&amp;H 14" xfId="21985" xr:uid="{00000000-0005-0000-0000-0000E3550000}"/>
    <cellStyle name="þ_x0011_Ì'&amp;Oý—&amp;H 15" xfId="21986" xr:uid="{00000000-0005-0000-0000-0000E4550000}"/>
    <cellStyle name="þ_x0011_Ì'&amp;Oý—&amp;H 16" xfId="21987" xr:uid="{00000000-0005-0000-0000-0000E5550000}"/>
    <cellStyle name="þ_x0011_Ì'&amp;Oý—&amp;H 17" xfId="21988" xr:uid="{00000000-0005-0000-0000-0000E6550000}"/>
    <cellStyle name="þ_x0011_Ì'&amp;Oý—&amp;H 18" xfId="21989" xr:uid="{00000000-0005-0000-0000-0000E7550000}"/>
    <cellStyle name="þ_x0011_Ì'&amp;Oý—&amp;H 19" xfId="21990" xr:uid="{00000000-0005-0000-0000-0000E8550000}"/>
    <cellStyle name="þ_x0011_Ì'&amp;Oý—&amp;H 2" xfId="21991" xr:uid="{00000000-0005-0000-0000-0000E9550000}"/>
    <cellStyle name="þ_x0011_Ì'&amp;Oý—&amp;H 2 2" xfId="21992" xr:uid="{00000000-0005-0000-0000-0000EA550000}"/>
    <cellStyle name="þ_x0011_Ì'&amp;Oý—&amp;H 2 3" xfId="21993" xr:uid="{00000000-0005-0000-0000-0000EB550000}"/>
    <cellStyle name="þ_x0011_Ì'&amp;Oý—&amp;H 2 4" xfId="21994" xr:uid="{00000000-0005-0000-0000-0000EC550000}"/>
    <cellStyle name="þ_x0011_Ì'&amp;Oý—&amp;H 2 5" xfId="21995" xr:uid="{00000000-0005-0000-0000-0000ED550000}"/>
    <cellStyle name="þ_x0011_Ì'&amp;Oý—&amp;H 2 6" xfId="21996" xr:uid="{00000000-0005-0000-0000-0000EE550000}"/>
    <cellStyle name="þ_x0011_Ì'&amp;Oý—&amp;H 2 7" xfId="21997" xr:uid="{00000000-0005-0000-0000-0000EF550000}"/>
    <cellStyle name="þ_x0011_Ì'&amp;Oý—&amp;H 2 8" xfId="21998" xr:uid="{00000000-0005-0000-0000-0000F0550000}"/>
    <cellStyle name="þ_x0011_Ì'&amp;Oý—&amp;H 2 9" xfId="21999" xr:uid="{00000000-0005-0000-0000-0000F1550000}"/>
    <cellStyle name="þ_x0011_Ì'&amp;Oý—&amp;H 20" xfId="22000" xr:uid="{00000000-0005-0000-0000-0000F2550000}"/>
    <cellStyle name="þ_x0011_Ì'&amp;Oý—&amp;H 3" xfId="22001" xr:uid="{00000000-0005-0000-0000-0000F3550000}"/>
    <cellStyle name="þ_x0011_Ì'&amp;Oý—&amp;H 3 2" xfId="22002" xr:uid="{00000000-0005-0000-0000-0000F4550000}"/>
    <cellStyle name="þ_x0011_Ì'&amp;Oý—&amp;H 3 3" xfId="22003" xr:uid="{00000000-0005-0000-0000-0000F5550000}"/>
    <cellStyle name="þ_x0011_Ì'&amp;Oý—&amp;H 3 4" xfId="22004" xr:uid="{00000000-0005-0000-0000-0000F6550000}"/>
    <cellStyle name="þ_x0011_Ì'&amp;Oý—&amp;H 3 5" xfId="22005" xr:uid="{00000000-0005-0000-0000-0000F7550000}"/>
    <cellStyle name="þ_x0011_Ì'&amp;Oý—&amp;H 3 6" xfId="22006" xr:uid="{00000000-0005-0000-0000-0000F8550000}"/>
    <cellStyle name="þ_x0011_Ì'&amp;Oý—&amp;H 3 7" xfId="22007" xr:uid="{00000000-0005-0000-0000-0000F9550000}"/>
    <cellStyle name="þ_x0011_Ì'&amp;Oý—&amp;H 3 8" xfId="22008" xr:uid="{00000000-0005-0000-0000-0000FA550000}"/>
    <cellStyle name="þ_x0011_Ì'&amp;Oý—&amp;H 3 9" xfId="22009" xr:uid="{00000000-0005-0000-0000-0000FB550000}"/>
    <cellStyle name="þ_x0011_Ì'&amp;Oý—&amp;H 4" xfId="22010" xr:uid="{00000000-0005-0000-0000-0000FC550000}"/>
    <cellStyle name="þ_x0011_Ì'&amp;Oý—&amp;H 4 2" xfId="22011" xr:uid="{00000000-0005-0000-0000-0000FD550000}"/>
    <cellStyle name="þ_x0011_Ì'&amp;Oý—&amp;H 4 3" xfId="22012" xr:uid="{00000000-0005-0000-0000-0000FE550000}"/>
    <cellStyle name="þ_x0011_Ì'&amp;Oý—&amp;H 4 4" xfId="22013" xr:uid="{00000000-0005-0000-0000-0000FF550000}"/>
    <cellStyle name="þ_x0011_Ì'&amp;Oý—&amp;H 4 5" xfId="22014" xr:uid="{00000000-0005-0000-0000-000000560000}"/>
    <cellStyle name="þ_x0011_Ì'&amp;Oý—&amp;H 4 6" xfId="22015" xr:uid="{00000000-0005-0000-0000-000001560000}"/>
    <cellStyle name="þ_x0011_Ì'&amp;Oý—&amp;H 4 7" xfId="22016" xr:uid="{00000000-0005-0000-0000-000002560000}"/>
    <cellStyle name="þ_x0011_Ì'&amp;Oý—&amp;H 4 8" xfId="22017" xr:uid="{00000000-0005-0000-0000-000003560000}"/>
    <cellStyle name="þ_x0011_Ì'&amp;Oý—&amp;H 4 9" xfId="22018" xr:uid="{00000000-0005-0000-0000-000004560000}"/>
    <cellStyle name="þ_x0011_Ì'&amp;Oý—&amp;H 5" xfId="22019" xr:uid="{00000000-0005-0000-0000-000005560000}"/>
    <cellStyle name="þ_x0011_Ì'&amp;Oý—&amp;H 6" xfId="22020" xr:uid="{00000000-0005-0000-0000-000006560000}"/>
    <cellStyle name="þ_x0011_Ì'&amp;Oý—&amp;H 7" xfId="22021" xr:uid="{00000000-0005-0000-0000-000007560000}"/>
    <cellStyle name="þ_x0011_Ì'&amp;Oý—&amp;H 8" xfId="22022" xr:uid="{00000000-0005-0000-0000-000008560000}"/>
    <cellStyle name="þ_x0011_Ì'&amp;Oý—&amp;H 9" xfId="22023" xr:uid="{00000000-0005-0000-0000-000009560000}"/>
    <cellStyle name="þ_x0011_Ì'&amp;Oý—&amp;HýG_x0008_$_x0011__x0004__x0012_" xfId="22024" xr:uid="{00000000-0005-0000-0000-00000A560000}"/>
    <cellStyle name="þ_x0011_Ì'&amp;Oý—&amp;HýG_x0008_$_x0011__x0004__x0012__x0007__x0001__x0001_" xfId="22025" xr:uid="{00000000-0005-0000-0000-00000B560000}"/>
    <cellStyle name="þ_x0011_Ì'&amp;Oý—&amp;HýG_x0008_$_x0011__x0004__x0012_ 10" xfId="22026" xr:uid="{00000000-0005-0000-0000-00000C560000}"/>
    <cellStyle name="þ_x0011_Ì'&amp;Oý—&amp;HýG_x0008_$_x0011__x0004__x0012__x0007__x0001__x0001_ 10" xfId="22027" xr:uid="{00000000-0005-0000-0000-00000D560000}"/>
    <cellStyle name="þ_x0011_Ì'&amp;Oý—&amp;HýG_x0008_$_x0011__x0004__x0012__x0007__x0001__x0001_ 10 2" xfId="22028" xr:uid="{00000000-0005-0000-0000-00000E560000}"/>
    <cellStyle name="þ_x0011_Ì'&amp;Oý—&amp;HýG_x0008_$_x0011__x0004__x0012__x0007__x0001__x0001_ 10 2 2" xfId="22029" xr:uid="{00000000-0005-0000-0000-00000F560000}"/>
    <cellStyle name="þ_x0011_Ì'&amp;Oý—&amp;HýG_x0008_$_x0011__x0004__x0012__x0007__x0001__x0001_ 10 3" xfId="22030" xr:uid="{00000000-0005-0000-0000-000010560000}"/>
    <cellStyle name="þ_x0011_Ì'&amp;Oý—&amp;HýG_x0008_$_x0011__x0004__x0012__x0007__x0001__x0001_ 10 4" xfId="22031" xr:uid="{00000000-0005-0000-0000-000011560000}"/>
    <cellStyle name="þ_x0011_Ì'&amp;Oý—&amp;HýG_x0008_$_x0011__x0004__x0012__x0007__x0001__x0001_ 10 5" xfId="22032" xr:uid="{00000000-0005-0000-0000-000012560000}"/>
    <cellStyle name="þ_x0011_Ì'&amp;Oý—&amp;HýG_x0008_$_x0011__x0004__x0012__x0007__x0001__x0001_ 10 6" xfId="22033" xr:uid="{00000000-0005-0000-0000-000013560000}"/>
    <cellStyle name="þ_x0011_Ì'&amp;Oý—&amp;HýG_x0008_$_x0011__x0004__x0012__x0007__x0001__x0001_ 10 7" xfId="22034" xr:uid="{00000000-0005-0000-0000-000014560000}"/>
    <cellStyle name="þ_x0011_Ì'&amp;Oý—&amp;HýG_x0008_$_x0011__x0004__x0012_ 11" xfId="22035" xr:uid="{00000000-0005-0000-0000-000015560000}"/>
    <cellStyle name="þ_x0011_Ì'&amp;Oý—&amp;HýG_x0008_$_x0011__x0004__x0012__x0007__x0001__x0001_ 11" xfId="22036" xr:uid="{00000000-0005-0000-0000-000016560000}"/>
    <cellStyle name="þ_x0011_Ì'&amp;Oý—&amp;HýG_x0008_$_x0011__x0004__x0012__x0007__x0001__x0001_ 11 2" xfId="22037" xr:uid="{00000000-0005-0000-0000-000017560000}"/>
    <cellStyle name="þ_x0011_Ì'&amp;Oý—&amp;HýG_x0008_$_x0011__x0004__x0012__x0007__x0001__x0001_ 11 2 2" xfId="22038" xr:uid="{00000000-0005-0000-0000-000018560000}"/>
    <cellStyle name="þ_x0011_Ì'&amp;Oý—&amp;HýG_x0008_$_x0011__x0004__x0012__x0007__x0001__x0001_ 11 3" xfId="22039" xr:uid="{00000000-0005-0000-0000-000019560000}"/>
    <cellStyle name="þ_x0011_Ì'&amp;Oý—&amp;HýG_x0008_$_x0011__x0004__x0012__x0007__x0001__x0001_ 11 4" xfId="22040" xr:uid="{00000000-0005-0000-0000-00001A560000}"/>
    <cellStyle name="þ_x0011_Ì'&amp;Oý—&amp;HýG_x0008_$_x0011__x0004__x0012__x0007__x0001__x0001_ 11 5" xfId="22041" xr:uid="{00000000-0005-0000-0000-00001B560000}"/>
    <cellStyle name="þ_x0011_Ì'&amp;Oý—&amp;HýG_x0008_$_x0011__x0004__x0012__x0007__x0001__x0001_ 11 6" xfId="22042" xr:uid="{00000000-0005-0000-0000-00001C560000}"/>
    <cellStyle name="þ_x0011_Ì'&amp;Oý—&amp;HýG_x0008_$_x0011__x0004__x0012__x0007__x0001__x0001_ 11 7" xfId="22043" xr:uid="{00000000-0005-0000-0000-00001D560000}"/>
    <cellStyle name="þ_x0011_Ì'&amp;Oý—&amp;HýG_x0008_$_x0011__x0004__x0012__x0007__x0001__x0001_ 11 8" xfId="22044" xr:uid="{00000000-0005-0000-0000-00001E560000}"/>
    <cellStyle name="þ_x0011_Ì'&amp;Oý—&amp;HýG_x0008_$_x0011__x0004__x0012__x0007__x0001__x0001_ 11 9" xfId="22045" xr:uid="{00000000-0005-0000-0000-00001F560000}"/>
    <cellStyle name="þ_x0011_Ì'&amp;Oý—&amp;HýG_x0008_$_x0011__x0004__x0012_ 12" xfId="22046" xr:uid="{00000000-0005-0000-0000-000020560000}"/>
    <cellStyle name="þ_x0011_Ì'&amp;Oý—&amp;HýG_x0008_$_x0011__x0004__x0012__x0007__x0001__x0001_ 12" xfId="22047" xr:uid="{00000000-0005-0000-0000-000021560000}"/>
    <cellStyle name="þ_x0011_Ì'&amp;Oý—&amp;HýG_x0008_$_x0011__x0004__x0012__x0007__x0001__x0001_ 12 2" xfId="22048" xr:uid="{00000000-0005-0000-0000-000022560000}"/>
    <cellStyle name="þ_x0011_Ì'&amp;Oý—&amp;HýG_x0008_$_x0011__x0004__x0012__x0007__x0001__x0001_ 12 3" xfId="22049" xr:uid="{00000000-0005-0000-0000-000023560000}"/>
    <cellStyle name="þ_x0011_Ì'&amp;Oý—&amp;HýG_x0008_$_x0011__x0004__x0012__x0007__x0001__x0001_ 12 4" xfId="22050" xr:uid="{00000000-0005-0000-0000-000024560000}"/>
    <cellStyle name="þ_x0011_Ì'&amp;Oý—&amp;HýG_x0008_$_x0011__x0004__x0012_ 13" xfId="22051" xr:uid="{00000000-0005-0000-0000-000025560000}"/>
    <cellStyle name="þ_x0011_Ì'&amp;Oý—&amp;HýG_x0008_$_x0011__x0004__x0012__x0007__x0001__x0001_ 13" xfId="22052" xr:uid="{00000000-0005-0000-0000-000026560000}"/>
    <cellStyle name="þ_x0011_Ì'&amp;Oý—&amp;HýG_x0008_$_x0011__x0004__x0012__x0007__x0001__x0001_ 13 2" xfId="22053" xr:uid="{00000000-0005-0000-0000-000027560000}"/>
    <cellStyle name="þ_x0011_Ì'&amp;Oý—&amp;HýG_x0008_$_x0011__x0004__x0012__x0007__x0001__x0001_ 13 3" xfId="22054" xr:uid="{00000000-0005-0000-0000-000028560000}"/>
    <cellStyle name="þ_x0011_Ì'&amp;Oý—&amp;HýG_x0008_$_x0011__x0004__x0012__x0007__x0001__x0001_ 13 4" xfId="22055" xr:uid="{00000000-0005-0000-0000-000029560000}"/>
    <cellStyle name="þ_x0011_Ì'&amp;Oý—&amp;HýG_x0008_$_x0011__x0004__x0012_ 14" xfId="22056" xr:uid="{00000000-0005-0000-0000-00002A560000}"/>
    <cellStyle name="þ_x0011_Ì'&amp;Oý—&amp;HýG_x0008_$_x0011__x0004__x0012__x0007__x0001__x0001_ 14" xfId="22057" xr:uid="{00000000-0005-0000-0000-00002B560000}"/>
    <cellStyle name="þ_x0011_Ì'&amp;Oý—&amp;HýG_x0008_$_x0011__x0004__x0012__x0007__x0001__x0001_ 14 2" xfId="22058" xr:uid="{00000000-0005-0000-0000-00002C560000}"/>
    <cellStyle name="þ_x0011_Ì'&amp;Oý—&amp;HýG_x0008_$_x0011__x0004__x0012_ 15" xfId="22059" xr:uid="{00000000-0005-0000-0000-00002D560000}"/>
    <cellStyle name="þ_x0011_Ì'&amp;Oý—&amp;HýG_x0008_$_x0011__x0004__x0012__x0007__x0001__x0001_ 15" xfId="22060" xr:uid="{00000000-0005-0000-0000-00002E560000}"/>
    <cellStyle name="þ_x0011_Ì'&amp;Oý—&amp;HýG_x0008_$_x0011__x0004__x0012__x0007__x0001__x0001_ 15 2" xfId="22061" xr:uid="{00000000-0005-0000-0000-00002F560000}"/>
    <cellStyle name="þ_x0011_Ì'&amp;Oý—&amp;HýG_x0008_$_x0011__x0004__x0012__x0007__x0001__x0001_ 15 3" xfId="22062" xr:uid="{00000000-0005-0000-0000-000030560000}"/>
    <cellStyle name="þ_x0011_Ì'&amp;Oý—&amp;HýG_x0008_$_x0011__x0004__x0012_ 16" xfId="22063" xr:uid="{00000000-0005-0000-0000-000031560000}"/>
    <cellStyle name="þ_x0011_Ì'&amp;Oý—&amp;HýG_x0008_$_x0011__x0004__x0012__x0007__x0001__x0001_ 16" xfId="22064" xr:uid="{00000000-0005-0000-0000-000032560000}"/>
    <cellStyle name="þ_x0011_Ì'&amp;Oý—&amp;HýG_x0008_$_x0011__x0004__x0012__x0007__x0001__x0001_ 16 2" xfId="22065" xr:uid="{00000000-0005-0000-0000-000033560000}"/>
    <cellStyle name="þ_x0011_Ì'&amp;Oý—&amp;HýG_x0008_$_x0011__x0004__x0012__x0007__x0001__x0001_ 16 3" xfId="22066" xr:uid="{00000000-0005-0000-0000-000034560000}"/>
    <cellStyle name="þ_x0011_Ì'&amp;Oý—&amp;HýG_x0008_$_x0011__x0004__x0012_ 17" xfId="22067" xr:uid="{00000000-0005-0000-0000-000035560000}"/>
    <cellStyle name="þ_x0011_Ì'&amp;Oý—&amp;HýG_x0008_$_x0011__x0004__x0012__x0007__x0001__x0001_ 17" xfId="22068" xr:uid="{00000000-0005-0000-0000-000036560000}"/>
    <cellStyle name="þ_x0011_Ì'&amp;Oý—&amp;HýG_x0008_$_x0011__x0004__x0012_ 18" xfId="22069" xr:uid="{00000000-0005-0000-0000-000037560000}"/>
    <cellStyle name="þ_x0011_Ì'&amp;Oý—&amp;HýG_x0008_$_x0011__x0004__x0012__x0007__x0001__x0001_ 18" xfId="22070" xr:uid="{00000000-0005-0000-0000-000038560000}"/>
    <cellStyle name="þ_x0011_Ì'&amp;Oý—&amp;HýG_x0008_$_x0011__x0004__x0012_ 19" xfId="22071" xr:uid="{00000000-0005-0000-0000-000039560000}"/>
    <cellStyle name="þ_x0011_Ì'&amp;Oý—&amp;HýG_x0008_$_x0011__x0004__x0012__x0007__x0001__x0001_ 19" xfId="22072" xr:uid="{00000000-0005-0000-0000-00003A560000}"/>
    <cellStyle name="þ_x0011_Ì'&amp;Oý—&amp;HýG_x0008_$_x0011__x0004__x0012_ 2" xfId="22073" xr:uid="{00000000-0005-0000-0000-00003B560000}"/>
    <cellStyle name="þ_x0011_Ì'&amp;Oý—&amp;HýG_x0008_$_x0011__x0004__x0012__x0007__x0001__x0001_ 2" xfId="22074" xr:uid="{00000000-0005-0000-0000-00003C560000}"/>
    <cellStyle name="þ_x0011_Ì'&amp;Oý—&amp;HýG_x0008_$_x0011__x0004__x0012__x0007__x0001__x0001_ 2 10" xfId="22075" xr:uid="{00000000-0005-0000-0000-00003D560000}"/>
    <cellStyle name="þ_x0011_Ì'&amp;Oý—&amp;HýG_x0008_$_x0011__x0004__x0012__x0007__x0001__x0001_ 2 11" xfId="22076" xr:uid="{00000000-0005-0000-0000-00003E560000}"/>
    <cellStyle name="þ_x0011_Ì'&amp;Oý—&amp;HýG_x0008_$_x0011__x0004__x0012__x0007__x0001__x0001_ 2 12" xfId="22077" xr:uid="{00000000-0005-0000-0000-00003F560000}"/>
    <cellStyle name="þ_x0011_Ì'&amp;Oý—&amp;HýG_x0008_$_x0011__x0004__x0012__x0007__x0001__x0001_ 2 13" xfId="22078" xr:uid="{00000000-0005-0000-0000-000040560000}"/>
    <cellStyle name="þ_x0011_Ì'&amp;Oý—&amp;HýG_x0008_$_x0011__x0004__x0012__x0007__x0001__x0001_ 2 14" xfId="22079" xr:uid="{00000000-0005-0000-0000-000041560000}"/>
    <cellStyle name="þ_x0011_Ì'&amp;Oý—&amp;HýG_x0008_$_x0011__x0004__x0012__x0007__x0001__x0001_ 2 15" xfId="22080" xr:uid="{00000000-0005-0000-0000-000042560000}"/>
    <cellStyle name="þ_x0011_Ì'&amp;Oý—&amp;HýG_x0008_$_x0011__x0004__x0012__x0007__x0001__x0001_ 2 16" xfId="22081" xr:uid="{00000000-0005-0000-0000-000043560000}"/>
    <cellStyle name="þ_x0011_Ì'&amp;Oý—&amp;HýG_x0008_$_x0011__x0004__x0012__x0007__x0001__x0001_ 2 17" xfId="22082" xr:uid="{00000000-0005-0000-0000-000044560000}"/>
    <cellStyle name="þ_x0011_Ì'&amp;Oý—&amp;HýG_x0008_$_x0011__x0004__x0012__x0007__x0001__x0001_ 2 18" xfId="22083" xr:uid="{00000000-0005-0000-0000-000045560000}"/>
    <cellStyle name="þ_x0011_Ì'&amp;Oý—&amp;HýG_x0008_$_x0011__x0004__x0012__x0007__x0001__x0001_ 2 19" xfId="22084" xr:uid="{00000000-0005-0000-0000-000046560000}"/>
    <cellStyle name="þ_x0011_Ì'&amp;Oý—&amp;HýG_x0008_$_x0011__x0004__x0012_ 2 2" xfId="22085" xr:uid="{00000000-0005-0000-0000-000047560000}"/>
    <cellStyle name="þ_x0011_Ì'&amp;Oý—&amp;HýG_x0008_$_x0011__x0004__x0012__x0007__x0001__x0001_ 2 2" xfId="22086" xr:uid="{00000000-0005-0000-0000-000048560000}"/>
    <cellStyle name="þ_x0011_Ì'&amp;Oý—&amp;HýG_x0008_$_x0011__x0004__x0012__x0007__x0001__x0001_ 2 2 2" xfId="22087" xr:uid="{00000000-0005-0000-0000-000049560000}"/>
    <cellStyle name="þ_x0011_Ì'&amp;Oý—&amp;HýG_x0008_$_x0011__x0004__x0012__x0007__x0001__x0001_ 2 2 3" xfId="22088" xr:uid="{00000000-0005-0000-0000-00004A560000}"/>
    <cellStyle name="þ_x0011_Ì'&amp;Oý—&amp;HýG_x0008_$_x0011__x0004__x0012__x0007__x0001__x0001_ 2 20" xfId="22089" xr:uid="{00000000-0005-0000-0000-00004B560000}"/>
    <cellStyle name="þ_x0011_Ì'&amp;Oý—&amp;HýG_x0008_$_x0011__x0004__x0012__x0007__x0001__x0001_ 2 21" xfId="22090" xr:uid="{00000000-0005-0000-0000-00004C560000}"/>
    <cellStyle name="þ_x0011_Ì'&amp;Oý—&amp;HýG_x0008_$_x0011__x0004__x0012__x0007__x0001__x0001_ 2 22" xfId="22091" xr:uid="{00000000-0005-0000-0000-00004D560000}"/>
    <cellStyle name="þ_x0011_Ì'&amp;Oý—&amp;HýG_x0008_$_x0011__x0004__x0012__x0007__x0001__x0001_ 2 23" xfId="22092" xr:uid="{00000000-0005-0000-0000-00004E560000}"/>
    <cellStyle name="þ_x0011_Ì'&amp;Oý—&amp;HýG_x0008_$_x0011__x0004__x0012__x0007__x0001__x0001_ 2 24" xfId="22093" xr:uid="{00000000-0005-0000-0000-00004F560000}"/>
    <cellStyle name="þ_x0011_Ì'&amp;Oý—&amp;HýG_x0008_$_x0011__x0004__x0012__x0007__x0001__x0001_ 2 25" xfId="22094" xr:uid="{00000000-0005-0000-0000-000050560000}"/>
    <cellStyle name="þ_x0011_Ì'&amp;Oý—&amp;HýG_x0008_$_x0011__x0004__x0012__x0007__x0001__x0001_ 2 26" xfId="22095" xr:uid="{00000000-0005-0000-0000-000051560000}"/>
    <cellStyle name="þ_x0011_Ì'&amp;Oý—&amp;HýG_x0008_$_x0011__x0004__x0012__x0007__x0001__x0001_ 2 27" xfId="22096" xr:uid="{00000000-0005-0000-0000-000052560000}"/>
    <cellStyle name="þ_x0011_Ì'&amp;Oý—&amp;HýG_x0008_$_x0011__x0004__x0012__x0007__x0001__x0001_ 2 28" xfId="22097" xr:uid="{00000000-0005-0000-0000-000053560000}"/>
    <cellStyle name="þ_x0011_Ì'&amp;Oý—&amp;HýG_x0008_$_x0011__x0004__x0012__x0007__x0001__x0001_ 2 29" xfId="22098" xr:uid="{00000000-0005-0000-0000-000054560000}"/>
    <cellStyle name="þ_x0011_Ì'&amp;Oý—&amp;HýG_x0008_$_x0011__x0004__x0012_ 2 3" xfId="22099" xr:uid="{00000000-0005-0000-0000-000055560000}"/>
    <cellStyle name="þ_x0011_Ì'&amp;Oý—&amp;HýG_x0008_$_x0011__x0004__x0012__x0007__x0001__x0001_ 2 3" xfId="22100" xr:uid="{00000000-0005-0000-0000-000056560000}"/>
    <cellStyle name="þ_x0011_Ì'&amp;Oý—&amp;HýG_x0008_$_x0011__x0004__x0012__x0007__x0001__x0001_ 2 3 2" xfId="22101" xr:uid="{00000000-0005-0000-0000-000057560000}"/>
    <cellStyle name="þ_x0011_Ì'&amp;Oý—&amp;HýG_x0008_$_x0011__x0004__x0012__x0007__x0001__x0001_ 2 3 3" xfId="22102" xr:uid="{00000000-0005-0000-0000-000058560000}"/>
    <cellStyle name="þ_x0011_Ì'&amp;Oý—&amp;HýG_x0008_$_x0011__x0004__x0012__x0007__x0001__x0001_ 2 30" xfId="22103" xr:uid="{00000000-0005-0000-0000-000059560000}"/>
    <cellStyle name="þ_x0011_Ì'&amp;Oý—&amp;HýG_x0008_$_x0011__x0004__x0012_ 2 4" xfId="22104" xr:uid="{00000000-0005-0000-0000-00005A560000}"/>
    <cellStyle name="þ_x0011_Ì'&amp;Oý—&amp;HýG_x0008_$_x0011__x0004__x0012__x0007__x0001__x0001_ 2 4" xfId="22105" xr:uid="{00000000-0005-0000-0000-00005B560000}"/>
    <cellStyle name="þ_x0011_Ì'&amp;Oý—&amp;HýG_x0008_$_x0011__x0004__x0012__x0007__x0001__x0001_ 2 4 2" xfId="22106" xr:uid="{00000000-0005-0000-0000-00005C560000}"/>
    <cellStyle name="þ_x0011_Ì'&amp;Oý—&amp;HýG_x0008_$_x0011__x0004__x0012__x0007__x0001__x0001_ 2 4 3" xfId="22107" xr:uid="{00000000-0005-0000-0000-00005D560000}"/>
    <cellStyle name="þ_x0011_Ì'&amp;Oý—&amp;HýG_x0008_$_x0011__x0004__x0012_ 2 5" xfId="22108" xr:uid="{00000000-0005-0000-0000-00005E560000}"/>
    <cellStyle name="þ_x0011_Ì'&amp;Oý—&amp;HýG_x0008_$_x0011__x0004__x0012__x0007__x0001__x0001_ 2 5" xfId="22109" xr:uid="{00000000-0005-0000-0000-00005F560000}"/>
    <cellStyle name="þ_x0011_Ì'&amp;Oý—&amp;HýG_x0008_$_x0011__x0004__x0012__x0007__x0001__x0001_ 2 5 2" xfId="22110" xr:uid="{00000000-0005-0000-0000-000060560000}"/>
    <cellStyle name="þ_x0011_Ì'&amp;Oý—&amp;HýG_x0008_$_x0011__x0004__x0012_ 2 6" xfId="22111" xr:uid="{00000000-0005-0000-0000-000061560000}"/>
    <cellStyle name="þ_x0011_Ì'&amp;Oý—&amp;HýG_x0008_$_x0011__x0004__x0012__x0007__x0001__x0001_ 2 6" xfId="22112" xr:uid="{00000000-0005-0000-0000-000062560000}"/>
    <cellStyle name="þ_x0011_Ì'&amp;Oý—&amp;HýG_x0008_$_x0011__x0004__x0012__x0007__x0001__x0001_ 2 6 2" xfId="22113" xr:uid="{00000000-0005-0000-0000-000063560000}"/>
    <cellStyle name="þ_x0011_Ì'&amp;Oý—&amp;HýG_x0008_$_x0011__x0004__x0012__x0007__x0001__x0001_ 2 6 3" xfId="22114" xr:uid="{00000000-0005-0000-0000-000064560000}"/>
    <cellStyle name="þ_x0011_Ì'&amp;Oý—&amp;HýG_x0008_$_x0011__x0004__x0012_ 2 7" xfId="22115" xr:uid="{00000000-0005-0000-0000-000065560000}"/>
    <cellStyle name="þ_x0011_Ì'&amp;Oý—&amp;HýG_x0008_$_x0011__x0004__x0012__x0007__x0001__x0001_ 2 7" xfId="22116" xr:uid="{00000000-0005-0000-0000-000066560000}"/>
    <cellStyle name="þ_x0011_Ì'&amp;Oý—&amp;HýG_x0008_$_x0011__x0004__x0012__x0007__x0001__x0001_ 2 7 2" xfId="22117" xr:uid="{00000000-0005-0000-0000-000067560000}"/>
    <cellStyle name="þ_x0011_Ì'&amp;Oý—&amp;HýG_x0008_$_x0011__x0004__x0012__x0007__x0001__x0001_ 2 7 3" xfId="22118" xr:uid="{00000000-0005-0000-0000-000068560000}"/>
    <cellStyle name="þ_x0011_Ì'&amp;Oý—&amp;HýG_x0008_$_x0011__x0004__x0012_ 2 8" xfId="22119" xr:uid="{00000000-0005-0000-0000-000069560000}"/>
    <cellStyle name="þ_x0011_Ì'&amp;Oý—&amp;HýG_x0008_$_x0011__x0004__x0012__x0007__x0001__x0001_ 2 8" xfId="22120" xr:uid="{00000000-0005-0000-0000-00006A560000}"/>
    <cellStyle name="þ_x0011_Ì'&amp;Oý—&amp;HýG_x0008_$_x0011__x0004__x0012_ 2 9" xfId="22121" xr:uid="{00000000-0005-0000-0000-00006B560000}"/>
    <cellStyle name="þ_x0011_Ì'&amp;Oý—&amp;HýG_x0008_$_x0011__x0004__x0012__x0007__x0001__x0001_ 2 9" xfId="22122" xr:uid="{00000000-0005-0000-0000-00006C560000}"/>
    <cellStyle name="þ_x0011_Ì'&amp;Oý—&amp;HýG_x0008_$_x0011__x0004__x0012_ 20" xfId="22123" xr:uid="{00000000-0005-0000-0000-00006D560000}"/>
    <cellStyle name="þ_x0011_Ì'&amp;Oý—&amp;HýG_x0008_$_x0011__x0004__x0012__x0007__x0001__x0001_ 20" xfId="22124" xr:uid="{00000000-0005-0000-0000-00006E560000}"/>
    <cellStyle name="þ_x0011_Ì'&amp;Oý—&amp;HýG_x0008_$_x0011__x0004__x0012__x0007__x0001__x0001_ 21" xfId="22125" xr:uid="{00000000-0005-0000-0000-00006F560000}"/>
    <cellStyle name="þ_x0011_Ì'&amp;Oý—&amp;HýG_x0008_$_x0011__x0004__x0012__x0007__x0001__x0001_ 22" xfId="22126" xr:uid="{00000000-0005-0000-0000-000070560000}"/>
    <cellStyle name="þ_x0011_Ì'&amp;Oý—&amp;HýG_x0008_$_x0011__x0004__x0012__x0007__x0001__x0001_ 23" xfId="22127" xr:uid="{00000000-0005-0000-0000-000071560000}"/>
    <cellStyle name="þ_x0011_Ì'&amp;Oý—&amp;HýG_x0008_$_x0011__x0004__x0012__x0007__x0001__x0001_ 24" xfId="22128" xr:uid="{00000000-0005-0000-0000-000072560000}"/>
    <cellStyle name="þ_x0011_Ì'&amp;Oý—&amp;HýG_x0008_$_x0011__x0004__x0012__x0007__x0001__x0001_ 25" xfId="22129" xr:uid="{00000000-0005-0000-0000-000073560000}"/>
    <cellStyle name="þ_x0011_Ì'&amp;Oý—&amp;HýG_x0008_$_x0011__x0004__x0012__x0007__x0001__x0001_ 26" xfId="22130" xr:uid="{00000000-0005-0000-0000-000074560000}"/>
    <cellStyle name="þ_x0011_Ì'&amp;Oý—&amp;HýG_x0008_$_x0011__x0004__x0012__x0007__x0001__x0001_ 27" xfId="22131" xr:uid="{00000000-0005-0000-0000-000075560000}"/>
    <cellStyle name="þ_x0011_Ì'&amp;Oý—&amp;HýG_x0008_$_x0011__x0004__x0012__x0007__x0001__x0001_ 28" xfId="22132" xr:uid="{00000000-0005-0000-0000-000076560000}"/>
    <cellStyle name="þ_x0011_Ì'&amp;Oý—&amp;HýG_x0008_$_x0011__x0004__x0012__x0007__x0001__x0001_ 29" xfId="22133" xr:uid="{00000000-0005-0000-0000-000077560000}"/>
    <cellStyle name="þ_x0011_Ì'&amp;Oý—&amp;HýG_x0008_$_x0011__x0004__x0012_ 3" xfId="22134" xr:uid="{00000000-0005-0000-0000-000078560000}"/>
    <cellStyle name="þ_x0011_Ì'&amp;Oý—&amp;HýG_x0008_$_x0011__x0004__x0012__x0007__x0001__x0001_ 3" xfId="22135" xr:uid="{00000000-0005-0000-0000-000079560000}"/>
    <cellStyle name="þ_x0011_Ì'&amp;Oý—&amp;HýG_x0008_$_x0011__x0004__x0012__x0007__x0001__x0001_ 3 10" xfId="22136" xr:uid="{00000000-0005-0000-0000-00007A560000}"/>
    <cellStyle name="þ_x0011_Ì'&amp;Oý—&amp;HýG_x0008_$_x0011__x0004__x0012__x0007__x0001__x0001_ 3 11" xfId="22137" xr:uid="{00000000-0005-0000-0000-00007B560000}"/>
    <cellStyle name="þ_x0011_Ì'&amp;Oý—&amp;HýG_x0008_$_x0011__x0004__x0012__x0007__x0001__x0001_ 3 12" xfId="22138" xr:uid="{00000000-0005-0000-0000-00007C560000}"/>
    <cellStyle name="þ_x0011_Ì'&amp;Oý—&amp;HýG_x0008_$_x0011__x0004__x0012__x0007__x0001__x0001_ 3 13" xfId="22139" xr:uid="{00000000-0005-0000-0000-00007D560000}"/>
    <cellStyle name="þ_x0011_Ì'&amp;Oý—&amp;HýG_x0008_$_x0011__x0004__x0012__x0007__x0001__x0001_ 3 14" xfId="22140" xr:uid="{00000000-0005-0000-0000-00007E560000}"/>
    <cellStyle name="þ_x0011_Ì'&amp;Oý—&amp;HýG_x0008_$_x0011__x0004__x0012__x0007__x0001__x0001_ 3 15" xfId="22141" xr:uid="{00000000-0005-0000-0000-00007F560000}"/>
    <cellStyle name="þ_x0011_Ì'&amp;Oý—&amp;HýG_x0008_$_x0011__x0004__x0012__x0007__x0001__x0001_ 3 16" xfId="22142" xr:uid="{00000000-0005-0000-0000-000080560000}"/>
    <cellStyle name="þ_x0011_Ì'&amp;Oý—&amp;HýG_x0008_$_x0011__x0004__x0012__x0007__x0001__x0001_ 3 17" xfId="22143" xr:uid="{00000000-0005-0000-0000-000081560000}"/>
    <cellStyle name="þ_x0011_Ì'&amp;Oý—&amp;HýG_x0008_$_x0011__x0004__x0012__x0007__x0001__x0001_ 3 18" xfId="22144" xr:uid="{00000000-0005-0000-0000-000082560000}"/>
    <cellStyle name="þ_x0011_Ì'&amp;Oý—&amp;HýG_x0008_$_x0011__x0004__x0012__x0007__x0001__x0001_ 3 19" xfId="22145" xr:uid="{00000000-0005-0000-0000-000083560000}"/>
    <cellStyle name="þ_x0011_Ì'&amp;Oý—&amp;HýG_x0008_$_x0011__x0004__x0012_ 3 2" xfId="22146" xr:uid="{00000000-0005-0000-0000-000084560000}"/>
    <cellStyle name="þ_x0011_Ì'&amp;Oý—&amp;HýG_x0008_$_x0011__x0004__x0012__x0007__x0001__x0001_ 3 2" xfId="22147" xr:uid="{00000000-0005-0000-0000-000085560000}"/>
    <cellStyle name="þ_x0011_Ì'&amp;Oý—&amp;HýG_x0008_$_x0011__x0004__x0012__x0007__x0001__x0001_ 3 2 2" xfId="22148" xr:uid="{00000000-0005-0000-0000-000086560000}"/>
    <cellStyle name="þ_x0011_Ì'&amp;Oý—&amp;HýG_x0008_$_x0011__x0004__x0012__x0007__x0001__x0001_ 3 2 3" xfId="22149" xr:uid="{00000000-0005-0000-0000-000087560000}"/>
    <cellStyle name="þ_x0011_Ì'&amp;Oý—&amp;HýG_x0008_$_x0011__x0004__x0012__x0007__x0001__x0001_ 3 20" xfId="22150" xr:uid="{00000000-0005-0000-0000-000088560000}"/>
    <cellStyle name="þ_x0011_Ì'&amp;Oý—&amp;HýG_x0008_$_x0011__x0004__x0012__x0007__x0001__x0001_ 3 21" xfId="22151" xr:uid="{00000000-0005-0000-0000-000089560000}"/>
    <cellStyle name="þ_x0011_Ì'&amp;Oý—&amp;HýG_x0008_$_x0011__x0004__x0012__x0007__x0001__x0001_ 3 22" xfId="22152" xr:uid="{00000000-0005-0000-0000-00008A560000}"/>
    <cellStyle name="þ_x0011_Ì'&amp;Oý—&amp;HýG_x0008_$_x0011__x0004__x0012__x0007__x0001__x0001_ 3 23" xfId="22153" xr:uid="{00000000-0005-0000-0000-00008B560000}"/>
    <cellStyle name="þ_x0011_Ì'&amp;Oý—&amp;HýG_x0008_$_x0011__x0004__x0012__x0007__x0001__x0001_ 3 24" xfId="22154" xr:uid="{00000000-0005-0000-0000-00008C560000}"/>
    <cellStyle name="þ_x0011_Ì'&amp;Oý—&amp;HýG_x0008_$_x0011__x0004__x0012__x0007__x0001__x0001_ 3 25" xfId="22155" xr:uid="{00000000-0005-0000-0000-00008D560000}"/>
    <cellStyle name="þ_x0011_Ì'&amp;Oý—&amp;HýG_x0008_$_x0011__x0004__x0012__x0007__x0001__x0001_ 3 26" xfId="22156" xr:uid="{00000000-0005-0000-0000-00008E560000}"/>
    <cellStyle name="þ_x0011_Ì'&amp;Oý—&amp;HýG_x0008_$_x0011__x0004__x0012__x0007__x0001__x0001_ 3 27" xfId="22157" xr:uid="{00000000-0005-0000-0000-00008F560000}"/>
    <cellStyle name="þ_x0011_Ì'&amp;Oý—&amp;HýG_x0008_$_x0011__x0004__x0012__x0007__x0001__x0001_ 3 28" xfId="22158" xr:uid="{00000000-0005-0000-0000-000090560000}"/>
    <cellStyle name="þ_x0011_Ì'&amp;Oý—&amp;HýG_x0008_$_x0011__x0004__x0012__x0007__x0001__x0001_ 3 29" xfId="22159" xr:uid="{00000000-0005-0000-0000-000091560000}"/>
    <cellStyle name="þ_x0011_Ì'&amp;Oý—&amp;HýG_x0008_$_x0011__x0004__x0012_ 3 3" xfId="22160" xr:uid="{00000000-0005-0000-0000-000092560000}"/>
    <cellStyle name="þ_x0011_Ì'&amp;Oý—&amp;HýG_x0008_$_x0011__x0004__x0012__x0007__x0001__x0001_ 3 3" xfId="22161" xr:uid="{00000000-0005-0000-0000-000093560000}"/>
    <cellStyle name="þ_x0011_Ì'&amp;Oý—&amp;HýG_x0008_$_x0011__x0004__x0012__x0007__x0001__x0001_ 3 3 2" xfId="22162" xr:uid="{00000000-0005-0000-0000-000094560000}"/>
    <cellStyle name="þ_x0011_Ì'&amp;Oý—&amp;HýG_x0008_$_x0011__x0004__x0012__x0007__x0001__x0001_ 3 3 3" xfId="22163" xr:uid="{00000000-0005-0000-0000-000095560000}"/>
    <cellStyle name="þ_x0011_Ì'&amp;Oý—&amp;HýG_x0008_$_x0011__x0004__x0012__x0007__x0001__x0001_ 3 30" xfId="22164" xr:uid="{00000000-0005-0000-0000-000096560000}"/>
    <cellStyle name="þ_x0011_Ì'&amp;Oý—&amp;HýG_x0008_$_x0011__x0004__x0012_ 3 4" xfId="22165" xr:uid="{00000000-0005-0000-0000-000097560000}"/>
    <cellStyle name="þ_x0011_Ì'&amp;Oý—&amp;HýG_x0008_$_x0011__x0004__x0012__x0007__x0001__x0001_ 3 4" xfId="22166" xr:uid="{00000000-0005-0000-0000-000098560000}"/>
    <cellStyle name="þ_x0011_Ì'&amp;Oý—&amp;HýG_x0008_$_x0011__x0004__x0012__x0007__x0001__x0001_ 3 4 2" xfId="22167" xr:uid="{00000000-0005-0000-0000-000099560000}"/>
    <cellStyle name="þ_x0011_Ì'&amp;Oý—&amp;HýG_x0008_$_x0011__x0004__x0012__x0007__x0001__x0001_ 3 4 3" xfId="22168" xr:uid="{00000000-0005-0000-0000-00009A560000}"/>
    <cellStyle name="þ_x0011_Ì'&amp;Oý—&amp;HýG_x0008_$_x0011__x0004__x0012_ 3 5" xfId="22169" xr:uid="{00000000-0005-0000-0000-00009B560000}"/>
    <cellStyle name="þ_x0011_Ì'&amp;Oý—&amp;HýG_x0008_$_x0011__x0004__x0012__x0007__x0001__x0001_ 3 5" xfId="22170" xr:uid="{00000000-0005-0000-0000-00009C560000}"/>
    <cellStyle name="þ_x0011_Ì'&amp;Oý—&amp;HýG_x0008_$_x0011__x0004__x0012__x0007__x0001__x0001_ 3 5 2" xfId="22171" xr:uid="{00000000-0005-0000-0000-00009D560000}"/>
    <cellStyle name="þ_x0011_Ì'&amp;Oý—&amp;HýG_x0008_$_x0011__x0004__x0012_ 3 6" xfId="22172" xr:uid="{00000000-0005-0000-0000-00009E560000}"/>
    <cellStyle name="þ_x0011_Ì'&amp;Oý—&amp;HýG_x0008_$_x0011__x0004__x0012__x0007__x0001__x0001_ 3 6" xfId="22173" xr:uid="{00000000-0005-0000-0000-00009F560000}"/>
    <cellStyle name="þ_x0011_Ì'&amp;Oý—&amp;HýG_x0008_$_x0011__x0004__x0012__x0007__x0001__x0001_ 3 6 2" xfId="22174" xr:uid="{00000000-0005-0000-0000-0000A0560000}"/>
    <cellStyle name="þ_x0011_Ì'&amp;Oý—&amp;HýG_x0008_$_x0011__x0004__x0012__x0007__x0001__x0001_ 3 6 3" xfId="22175" xr:uid="{00000000-0005-0000-0000-0000A1560000}"/>
    <cellStyle name="þ_x0011_Ì'&amp;Oý—&amp;HýG_x0008_$_x0011__x0004__x0012_ 3 7" xfId="22176" xr:uid="{00000000-0005-0000-0000-0000A2560000}"/>
    <cellStyle name="þ_x0011_Ì'&amp;Oý—&amp;HýG_x0008_$_x0011__x0004__x0012__x0007__x0001__x0001_ 3 7" xfId="22177" xr:uid="{00000000-0005-0000-0000-0000A3560000}"/>
    <cellStyle name="þ_x0011_Ì'&amp;Oý—&amp;HýG_x0008_$_x0011__x0004__x0012__x0007__x0001__x0001_ 3 7 2" xfId="22178" xr:uid="{00000000-0005-0000-0000-0000A4560000}"/>
    <cellStyle name="þ_x0011_Ì'&amp;Oý—&amp;HýG_x0008_$_x0011__x0004__x0012__x0007__x0001__x0001_ 3 7 3" xfId="22179" xr:uid="{00000000-0005-0000-0000-0000A5560000}"/>
    <cellStyle name="þ_x0011_Ì'&amp;Oý—&amp;HýG_x0008_$_x0011__x0004__x0012_ 3 8" xfId="22180" xr:uid="{00000000-0005-0000-0000-0000A6560000}"/>
    <cellStyle name="þ_x0011_Ì'&amp;Oý—&amp;HýG_x0008_$_x0011__x0004__x0012__x0007__x0001__x0001_ 3 8" xfId="22181" xr:uid="{00000000-0005-0000-0000-0000A7560000}"/>
    <cellStyle name="þ_x0011_Ì'&amp;Oý—&amp;HýG_x0008_$_x0011__x0004__x0012_ 3 9" xfId="22182" xr:uid="{00000000-0005-0000-0000-0000A8560000}"/>
    <cellStyle name="þ_x0011_Ì'&amp;Oý—&amp;HýG_x0008_$_x0011__x0004__x0012__x0007__x0001__x0001_ 3 9" xfId="22183" xr:uid="{00000000-0005-0000-0000-0000A9560000}"/>
    <cellStyle name="þ_x0011_Ì'&amp;Oý—&amp;HýG_x0008_$_x0011__x0004__x0012__x0007__x0001__x0001_ 30" xfId="22184" xr:uid="{00000000-0005-0000-0000-0000AA560000}"/>
    <cellStyle name="þ_x0011_Ì'&amp;Oý—&amp;HýG_x0008_$_x0011__x0004__x0012__x0007__x0001__x0001_ 31" xfId="22185" xr:uid="{00000000-0005-0000-0000-0000AB560000}"/>
    <cellStyle name="þ_x0011_Ì'&amp;Oý—&amp;HýG_x0008_$_x0011__x0004__x0012__x0007__x0001__x0001_ 32" xfId="22186" xr:uid="{00000000-0005-0000-0000-0000AC560000}"/>
    <cellStyle name="þ_x0011_Ì'&amp;Oý—&amp;HýG_x0008_$_x0011__x0004__x0012__x0007__x0001__x0001_ 33" xfId="22187" xr:uid="{00000000-0005-0000-0000-0000AD560000}"/>
    <cellStyle name="þ_x0011_Ì'&amp;Oý—&amp;HýG_x0008_$_x0011__x0004__x0012__x0007__x0001__x0001_ 34" xfId="22188" xr:uid="{00000000-0005-0000-0000-0000AE560000}"/>
    <cellStyle name="þ_x0011_Ì'&amp;Oý—&amp;HýG_x0008_$_x0011__x0004__x0012__x0007__x0001__x0001_ 35" xfId="22189" xr:uid="{00000000-0005-0000-0000-0000AF560000}"/>
    <cellStyle name="þ_x0011_Ì'&amp;Oý—&amp;HýG_x0008_$_x0011__x0004__x0012__x0007__x0001__x0001_ 36" xfId="22190" xr:uid="{00000000-0005-0000-0000-0000B0560000}"/>
    <cellStyle name="þ_x0011_Ì'&amp;Oý—&amp;HýG_x0008_$_x0011__x0004__x0012__x0007__x0001__x0001_ 37" xfId="22191" xr:uid="{00000000-0005-0000-0000-0000B1560000}"/>
    <cellStyle name="þ_x0011_Ì'&amp;Oý—&amp;HýG_x0008_$_x0011__x0004__x0012__x0007__x0001__x0001_ 38" xfId="22192" xr:uid="{00000000-0005-0000-0000-0000B2560000}"/>
    <cellStyle name="þ_x0011_Ì'&amp;Oý—&amp;HýG_x0008_$_x0011__x0004__x0012__x0007__x0001__x0001_ 39" xfId="22193" xr:uid="{00000000-0005-0000-0000-0000B3560000}"/>
    <cellStyle name="þ_x0011_Ì'&amp;Oý—&amp;HýG_x0008_$_x0011__x0004__x0012_ 4" xfId="22194" xr:uid="{00000000-0005-0000-0000-0000B4560000}"/>
    <cellStyle name="þ_x0011_Ì'&amp;Oý—&amp;HýG_x0008_$_x0011__x0004__x0012__x0007__x0001__x0001_ 4" xfId="22195" xr:uid="{00000000-0005-0000-0000-0000B5560000}"/>
    <cellStyle name="þ_x0011_Ì'&amp;Oý—&amp;HýG_x0008_$_x0011__x0004__x0012__x0007__x0001__x0001_ 4 10" xfId="22196" xr:uid="{00000000-0005-0000-0000-0000B6560000}"/>
    <cellStyle name="þ_x0011_Ì'&amp;Oý—&amp;HýG_x0008_$_x0011__x0004__x0012__x0007__x0001__x0001_ 4 11" xfId="22197" xr:uid="{00000000-0005-0000-0000-0000B7560000}"/>
    <cellStyle name="þ_x0011_Ì'&amp;Oý—&amp;HýG_x0008_$_x0011__x0004__x0012__x0007__x0001__x0001_ 4 12" xfId="22198" xr:uid="{00000000-0005-0000-0000-0000B8560000}"/>
    <cellStyle name="þ_x0011_Ì'&amp;Oý—&amp;HýG_x0008_$_x0011__x0004__x0012__x0007__x0001__x0001_ 4 13" xfId="22199" xr:uid="{00000000-0005-0000-0000-0000B9560000}"/>
    <cellStyle name="þ_x0011_Ì'&amp;Oý—&amp;HýG_x0008_$_x0011__x0004__x0012__x0007__x0001__x0001_ 4 14" xfId="22200" xr:uid="{00000000-0005-0000-0000-0000BA560000}"/>
    <cellStyle name="þ_x0011_Ì'&amp;Oý—&amp;HýG_x0008_$_x0011__x0004__x0012__x0007__x0001__x0001_ 4 15" xfId="22201" xr:uid="{00000000-0005-0000-0000-0000BB560000}"/>
    <cellStyle name="þ_x0011_Ì'&amp;Oý—&amp;HýG_x0008_$_x0011__x0004__x0012__x0007__x0001__x0001_ 4 16" xfId="22202" xr:uid="{00000000-0005-0000-0000-0000BC560000}"/>
    <cellStyle name="þ_x0011_Ì'&amp;Oý—&amp;HýG_x0008_$_x0011__x0004__x0012__x0007__x0001__x0001_ 4 17" xfId="22203" xr:uid="{00000000-0005-0000-0000-0000BD560000}"/>
    <cellStyle name="þ_x0011_Ì'&amp;Oý—&amp;HýG_x0008_$_x0011__x0004__x0012__x0007__x0001__x0001_ 4 18" xfId="22204" xr:uid="{00000000-0005-0000-0000-0000BE560000}"/>
    <cellStyle name="þ_x0011_Ì'&amp;Oý—&amp;HýG_x0008_$_x0011__x0004__x0012__x0007__x0001__x0001_ 4 19" xfId="22205" xr:uid="{00000000-0005-0000-0000-0000BF560000}"/>
    <cellStyle name="þ_x0011_Ì'&amp;Oý—&amp;HýG_x0008_$_x0011__x0004__x0012_ 4 2" xfId="22206" xr:uid="{00000000-0005-0000-0000-0000C0560000}"/>
    <cellStyle name="þ_x0011_Ì'&amp;Oý—&amp;HýG_x0008_$_x0011__x0004__x0012__x0007__x0001__x0001_ 4 2" xfId="22207" xr:uid="{00000000-0005-0000-0000-0000C1560000}"/>
    <cellStyle name="þ_x0011_Ì'&amp;Oý—&amp;HýG_x0008_$_x0011__x0004__x0012__x0007__x0001__x0001_ 4 2 2" xfId="22208" xr:uid="{00000000-0005-0000-0000-0000C2560000}"/>
    <cellStyle name="þ_x0011_Ì'&amp;Oý—&amp;HýG_x0008_$_x0011__x0004__x0012__x0007__x0001__x0001_ 4 20" xfId="22209" xr:uid="{00000000-0005-0000-0000-0000C3560000}"/>
    <cellStyle name="þ_x0011_Ì'&amp;Oý—&amp;HýG_x0008_$_x0011__x0004__x0012__x0007__x0001__x0001_ 4 21" xfId="22210" xr:uid="{00000000-0005-0000-0000-0000C4560000}"/>
    <cellStyle name="þ_x0011_Ì'&amp;Oý—&amp;HýG_x0008_$_x0011__x0004__x0012__x0007__x0001__x0001_ 4 22" xfId="22211" xr:uid="{00000000-0005-0000-0000-0000C5560000}"/>
    <cellStyle name="þ_x0011_Ì'&amp;Oý—&amp;HýG_x0008_$_x0011__x0004__x0012__x0007__x0001__x0001_ 4 23" xfId="22212" xr:uid="{00000000-0005-0000-0000-0000C6560000}"/>
    <cellStyle name="þ_x0011_Ì'&amp;Oý—&amp;HýG_x0008_$_x0011__x0004__x0012__x0007__x0001__x0001_ 4 24" xfId="22213" xr:uid="{00000000-0005-0000-0000-0000C7560000}"/>
    <cellStyle name="þ_x0011_Ì'&amp;Oý—&amp;HýG_x0008_$_x0011__x0004__x0012__x0007__x0001__x0001_ 4 25" xfId="22214" xr:uid="{00000000-0005-0000-0000-0000C8560000}"/>
    <cellStyle name="þ_x0011_Ì'&amp;Oý—&amp;HýG_x0008_$_x0011__x0004__x0012__x0007__x0001__x0001_ 4 26" xfId="22215" xr:uid="{00000000-0005-0000-0000-0000C9560000}"/>
    <cellStyle name="þ_x0011_Ì'&amp;Oý—&amp;HýG_x0008_$_x0011__x0004__x0012__x0007__x0001__x0001_ 4 27" xfId="22216" xr:uid="{00000000-0005-0000-0000-0000CA560000}"/>
    <cellStyle name="þ_x0011_Ì'&amp;Oý—&amp;HýG_x0008_$_x0011__x0004__x0012__x0007__x0001__x0001_ 4 28" xfId="22217" xr:uid="{00000000-0005-0000-0000-0000CB560000}"/>
    <cellStyle name="þ_x0011_Ì'&amp;Oý—&amp;HýG_x0008_$_x0011__x0004__x0012_ 4 3" xfId="22218" xr:uid="{00000000-0005-0000-0000-0000CC560000}"/>
    <cellStyle name="þ_x0011_Ì'&amp;Oý—&amp;HýG_x0008_$_x0011__x0004__x0012__x0007__x0001__x0001_ 4 3" xfId="22219" xr:uid="{00000000-0005-0000-0000-0000CD560000}"/>
    <cellStyle name="þ_x0011_Ì'&amp;Oý—&amp;HýG_x0008_$_x0011__x0004__x0012_ 4 4" xfId="22220" xr:uid="{00000000-0005-0000-0000-0000CE560000}"/>
    <cellStyle name="þ_x0011_Ì'&amp;Oý—&amp;HýG_x0008_$_x0011__x0004__x0012__x0007__x0001__x0001_ 4 4" xfId="22221" xr:uid="{00000000-0005-0000-0000-0000CF560000}"/>
    <cellStyle name="þ_x0011_Ì'&amp;Oý—&amp;HýG_x0008_$_x0011__x0004__x0012_ 4 5" xfId="22222" xr:uid="{00000000-0005-0000-0000-0000D0560000}"/>
    <cellStyle name="þ_x0011_Ì'&amp;Oý—&amp;HýG_x0008_$_x0011__x0004__x0012__x0007__x0001__x0001_ 4 5" xfId="22223" xr:uid="{00000000-0005-0000-0000-0000D1560000}"/>
    <cellStyle name="þ_x0011_Ì'&amp;Oý—&amp;HýG_x0008_$_x0011__x0004__x0012_ 4 6" xfId="22224" xr:uid="{00000000-0005-0000-0000-0000D2560000}"/>
    <cellStyle name="þ_x0011_Ì'&amp;Oý—&amp;HýG_x0008_$_x0011__x0004__x0012__x0007__x0001__x0001_ 4 6" xfId="22225" xr:uid="{00000000-0005-0000-0000-0000D3560000}"/>
    <cellStyle name="þ_x0011_Ì'&amp;Oý—&amp;HýG_x0008_$_x0011__x0004__x0012_ 4 7" xfId="22226" xr:uid="{00000000-0005-0000-0000-0000D4560000}"/>
    <cellStyle name="þ_x0011_Ì'&amp;Oý—&amp;HýG_x0008_$_x0011__x0004__x0012__x0007__x0001__x0001_ 4 7" xfId="22227" xr:uid="{00000000-0005-0000-0000-0000D5560000}"/>
    <cellStyle name="þ_x0011_Ì'&amp;Oý—&amp;HýG_x0008_$_x0011__x0004__x0012_ 4 8" xfId="22228" xr:uid="{00000000-0005-0000-0000-0000D6560000}"/>
    <cellStyle name="þ_x0011_Ì'&amp;Oý—&amp;HýG_x0008_$_x0011__x0004__x0012__x0007__x0001__x0001_ 4 8" xfId="22229" xr:uid="{00000000-0005-0000-0000-0000D7560000}"/>
    <cellStyle name="þ_x0011_Ì'&amp;Oý—&amp;HýG_x0008_$_x0011__x0004__x0012_ 4 9" xfId="22230" xr:uid="{00000000-0005-0000-0000-0000D8560000}"/>
    <cellStyle name="þ_x0011_Ì'&amp;Oý—&amp;HýG_x0008_$_x0011__x0004__x0012__x0007__x0001__x0001_ 4 9" xfId="22231" xr:uid="{00000000-0005-0000-0000-0000D9560000}"/>
    <cellStyle name="þ_x0011_Ì'&amp;Oý—&amp;HýG_x0008_$_x0011__x0004__x0012__x0007__x0001__x0001_ 40" xfId="22232" xr:uid="{00000000-0005-0000-0000-0000DA560000}"/>
    <cellStyle name="þ_x0011_Ì'&amp;Oý—&amp;HýG_x0008_$_x0011__x0004__x0012__x0007__x0001__x0001_ 41" xfId="22233" xr:uid="{00000000-0005-0000-0000-0000DB560000}"/>
    <cellStyle name="þ_x0011_Ì'&amp;Oý—&amp;HýG_x0008_$_x0011__x0004__x0012_ 5" xfId="22234" xr:uid="{00000000-0005-0000-0000-0000DC560000}"/>
    <cellStyle name="þ_x0011_Ì'&amp;Oý—&amp;HýG_x0008_$_x0011__x0004__x0012__x0007__x0001__x0001_ 5" xfId="22235" xr:uid="{00000000-0005-0000-0000-0000DD560000}"/>
    <cellStyle name="þ_x0011_Ì'&amp;Oý—&amp;HýG_x0008_$_x0011__x0004__x0012__x0007__x0001__x0001_ 5 2" xfId="22236" xr:uid="{00000000-0005-0000-0000-0000DE560000}"/>
    <cellStyle name="þ_x0011_Ì'&amp;Oý—&amp;HýG_x0008_$_x0011__x0004__x0012__x0007__x0001__x0001_ 5 2 2" xfId="22237" xr:uid="{00000000-0005-0000-0000-0000DF560000}"/>
    <cellStyle name="þ_x0011_Ì'&amp;Oý—&amp;HýG_x0008_$_x0011__x0004__x0012__x0007__x0001__x0001_ 5 3" xfId="22238" xr:uid="{00000000-0005-0000-0000-0000E0560000}"/>
    <cellStyle name="þ_x0011_Ì'&amp;Oý—&amp;HýG_x0008_$_x0011__x0004__x0012__x0007__x0001__x0001_ 5 4" xfId="22239" xr:uid="{00000000-0005-0000-0000-0000E1560000}"/>
    <cellStyle name="þ_x0011_Ì'&amp;Oý—&amp;HýG_x0008_$_x0011__x0004__x0012__x0007__x0001__x0001_ 5 5" xfId="22240" xr:uid="{00000000-0005-0000-0000-0000E2560000}"/>
    <cellStyle name="þ_x0011_Ì'&amp;Oý—&amp;HýG_x0008_$_x0011__x0004__x0012__x0007__x0001__x0001_ 5 6" xfId="22241" xr:uid="{00000000-0005-0000-0000-0000E3560000}"/>
    <cellStyle name="þ_x0011_Ì'&amp;Oý—&amp;HýG_x0008_$_x0011__x0004__x0012__x0007__x0001__x0001_ 5 7" xfId="22242" xr:uid="{00000000-0005-0000-0000-0000E4560000}"/>
    <cellStyle name="þ_x0011_Ì'&amp;Oý—&amp;HýG_x0008_$_x0011__x0004__x0012_ 6" xfId="22243" xr:uid="{00000000-0005-0000-0000-0000E5560000}"/>
    <cellStyle name="þ_x0011_Ì'&amp;Oý—&amp;HýG_x0008_$_x0011__x0004__x0012__x0007__x0001__x0001_ 6" xfId="22244" xr:uid="{00000000-0005-0000-0000-0000E6560000}"/>
    <cellStyle name="þ_x0011_Ì'&amp;Oý—&amp;HýG_x0008_$_x0011__x0004__x0012__x0007__x0001__x0001_ 6 2" xfId="22245" xr:uid="{00000000-0005-0000-0000-0000E7560000}"/>
    <cellStyle name="þ_x0011_Ì'&amp;Oý—&amp;HýG_x0008_$_x0011__x0004__x0012__x0007__x0001__x0001_ 6 2 2" xfId="22246" xr:uid="{00000000-0005-0000-0000-0000E8560000}"/>
    <cellStyle name="þ_x0011_Ì'&amp;Oý—&amp;HýG_x0008_$_x0011__x0004__x0012__x0007__x0001__x0001_ 6 3" xfId="22247" xr:uid="{00000000-0005-0000-0000-0000E9560000}"/>
    <cellStyle name="þ_x0011_Ì'&amp;Oý—&amp;HýG_x0008_$_x0011__x0004__x0012__x0007__x0001__x0001_ 6 4" xfId="22248" xr:uid="{00000000-0005-0000-0000-0000EA560000}"/>
    <cellStyle name="þ_x0011_Ì'&amp;Oý—&amp;HýG_x0008_$_x0011__x0004__x0012__x0007__x0001__x0001_ 6 5" xfId="22249" xr:uid="{00000000-0005-0000-0000-0000EB560000}"/>
    <cellStyle name="þ_x0011_Ì'&amp;Oý—&amp;HýG_x0008_$_x0011__x0004__x0012__x0007__x0001__x0001_ 6 6" xfId="22250" xr:uid="{00000000-0005-0000-0000-0000EC560000}"/>
    <cellStyle name="þ_x0011_Ì'&amp;Oý—&amp;HýG_x0008_$_x0011__x0004__x0012__x0007__x0001__x0001_ 6 7" xfId="22251" xr:uid="{00000000-0005-0000-0000-0000ED560000}"/>
    <cellStyle name="þ_x0011_Ì'&amp;Oý—&amp;HýG_x0008_$_x0011__x0004__x0012__x0007__x0001__x0001_ 6 8" xfId="22252" xr:uid="{00000000-0005-0000-0000-0000EE560000}"/>
    <cellStyle name="þ_x0011_Ì'&amp;Oý—&amp;HýG_x0008_$_x0011__x0004__x0012__x0007__x0001__x0001_ 6 9" xfId="22253" xr:uid="{00000000-0005-0000-0000-0000EF560000}"/>
    <cellStyle name="þ_x0011_Ì'&amp;Oý—&amp;HýG_x0008_$_x0011__x0004__x0012_ 7" xfId="22254" xr:uid="{00000000-0005-0000-0000-0000F0560000}"/>
    <cellStyle name="þ_x0011_Ì'&amp;Oý—&amp;HýG_x0008_$_x0011__x0004__x0012__x0007__x0001__x0001_ 7" xfId="22255" xr:uid="{00000000-0005-0000-0000-0000F1560000}"/>
    <cellStyle name="þ_x0011_Ì'&amp;Oý—&amp;HýG_x0008_$_x0011__x0004__x0012__x0007__x0001__x0001_ 7 2" xfId="22256" xr:uid="{00000000-0005-0000-0000-0000F2560000}"/>
    <cellStyle name="þ_x0011_Ì'&amp;Oý—&amp;HýG_x0008_$_x0011__x0004__x0012__x0007__x0001__x0001_ 7 2 2" xfId="22257" xr:uid="{00000000-0005-0000-0000-0000F3560000}"/>
    <cellStyle name="þ_x0011_Ì'&amp;Oý—&amp;HýG_x0008_$_x0011__x0004__x0012__x0007__x0001__x0001_ 7 3" xfId="22258" xr:uid="{00000000-0005-0000-0000-0000F4560000}"/>
    <cellStyle name="þ_x0011_Ì'&amp;Oý—&amp;HýG_x0008_$_x0011__x0004__x0012__x0007__x0001__x0001_ 7 4" xfId="22259" xr:uid="{00000000-0005-0000-0000-0000F5560000}"/>
    <cellStyle name="þ_x0011_Ì'&amp;Oý—&amp;HýG_x0008_$_x0011__x0004__x0012__x0007__x0001__x0001_ 7 5" xfId="22260" xr:uid="{00000000-0005-0000-0000-0000F6560000}"/>
    <cellStyle name="þ_x0011_Ì'&amp;Oý—&amp;HýG_x0008_$_x0011__x0004__x0012__x0007__x0001__x0001_ 7 6" xfId="22261" xr:uid="{00000000-0005-0000-0000-0000F7560000}"/>
    <cellStyle name="þ_x0011_Ì'&amp;Oý—&amp;HýG_x0008_$_x0011__x0004__x0012__x0007__x0001__x0001_ 7 7" xfId="22262" xr:uid="{00000000-0005-0000-0000-0000F8560000}"/>
    <cellStyle name="þ_x0011_Ì'&amp;Oý—&amp;HýG_x0008_$_x0011__x0004__x0012__x0007__x0001__x0001_ 7 8" xfId="22263" xr:uid="{00000000-0005-0000-0000-0000F9560000}"/>
    <cellStyle name="þ_x0011_Ì'&amp;Oý—&amp;HýG_x0008_$_x0011__x0004__x0012__x0007__x0001__x0001_ 7 9" xfId="22264" xr:uid="{00000000-0005-0000-0000-0000FA560000}"/>
    <cellStyle name="þ_x0011_Ì'&amp;Oý—&amp;HýG_x0008_$_x0011__x0004__x0012_ 8" xfId="22265" xr:uid="{00000000-0005-0000-0000-0000FB560000}"/>
    <cellStyle name="þ_x0011_Ì'&amp;Oý—&amp;HýG_x0008_$_x0011__x0004__x0012__x0007__x0001__x0001_ 8" xfId="22266" xr:uid="{00000000-0005-0000-0000-0000FC560000}"/>
    <cellStyle name="þ_x0011_Ì'&amp;Oý—&amp;HýG_x0008_$_x0011__x0004__x0012__x0007__x0001__x0001_ 8 2" xfId="22267" xr:uid="{00000000-0005-0000-0000-0000FD560000}"/>
    <cellStyle name="þ_x0011_Ì'&amp;Oý—&amp;HýG_x0008_$_x0011__x0004__x0012__x0007__x0001__x0001_ 8 2 2" xfId="22268" xr:uid="{00000000-0005-0000-0000-0000FE560000}"/>
    <cellStyle name="þ_x0011_Ì'&amp;Oý—&amp;HýG_x0008_$_x0011__x0004__x0012__x0007__x0001__x0001_ 8 3" xfId="22269" xr:uid="{00000000-0005-0000-0000-0000FF560000}"/>
    <cellStyle name="þ_x0011_Ì'&amp;Oý—&amp;HýG_x0008_$_x0011__x0004__x0012__x0007__x0001__x0001_ 8 4" xfId="22270" xr:uid="{00000000-0005-0000-0000-000000570000}"/>
    <cellStyle name="þ_x0011_Ì'&amp;Oý—&amp;HýG_x0008_$_x0011__x0004__x0012__x0007__x0001__x0001_ 8 5" xfId="22271" xr:uid="{00000000-0005-0000-0000-000001570000}"/>
    <cellStyle name="þ_x0011_Ì'&amp;Oý—&amp;HýG_x0008_$_x0011__x0004__x0012__x0007__x0001__x0001_ 8 6" xfId="22272" xr:uid="{00000000-0005-0000-0000-000002570000}"/>
    <cellStyle name="þ_x0011_Ì'&amp;Oý—&amp;HýG_x0008_$_x0011__x0004__x0012__x0007__x0001__x0001_ 8 7" xfId="22273" xr:uid="{00000000-0005-0000-0000-000003570000}"/>
    <cellStyle name="þ_x0011_Ì'&amp;Oý—&amp;HýG_x0008_$_x0011__x0004__x0012__x0007__x0001__x0001_ 8 8" xfId="22274" xr:uid="{00000000-0005-0000-0000-000004570000}"/>
    <cellStyle name="þ_x0011_Ì'&amp;Oý—&amp;HýG_x0008_$_x0011__x0004__x0012__x0007__x0001__x0001_ 8 9" xfId="22275" xr:uid="{00000000-0005-0000-0000-000005570000}"/>
    <cellStyle name="þ_x0011_Ì'&amp;Oý—&amp;HýG_x0008_$_x0011__x0004__x0012_ 9" xfId="22276" xr:uid="{00000000-0005-0000-0000-000006570000}"/>
    <cellStyle name="þ_x0011_Ì'&amp;Oý—&amp;HýG_x0008_$_x0011__x0004__x0012__x0007__x0001__x0001_ 9" xfId="22277" xr:uid="{00000000-0005-0000-0000-000007570000}"/>
    <cellStyle name="þ_x0011_Ì'&amp;Oý—&amp;HýG_x0008_$_x0011__x0004__x0012__x0007__x0001__x0001_ 9 2" xfId="22278" xr:uid="{00000000-0005-0000-0000-000008570000}"/>
    <cellStyle name="þ_x0011_Ì'&amp;Oý—&amp;HýG_x0008_$_x0011__x0004__x0012__x0007__x0001__x0001_ 9 2 2" xfId="22279" xr:uid="{00000000-0005-0000-0000-000009570000}"/>
    <cellStyle name="þ_x0011_Ì'&amp;Oý—&amp;HýG_x0008_$_x0011__x0004__x0012__x0007__x0001__x0001_ 9 3" xfId="22280" xr:uid="{00000000-0005-0000-0000-00000A570000}"/>
    <cellStyle name="þ_x0011_Ì'&amp;Oý—&amp;HýG_x0008_$_x0011__x0004__x0012__x0007__x0001__x0001_ 9 4" xfId="22281" xr:uid="{00000000-0005-0000-0000-00000B570000}"/>
    <cellStyle name="þ_x0011_Ì'&amp;Oý—&amp;HýG_x0008_$_x0011__x0004__x0012__x0007__x0001__x0001_ 9 5" xfId="22282" xr:uid="{00000000-0005-0000-0000-00000C570000}"/>
    <cellStyle name="þ_x0011_Ì'&amp;Oý—&amp;HýG_x0008_$_x0011__x0004__x0012__x0007__x0001__x0001_ 9 6" xfId="22283" xr:uid="{00000000-0005-0000-0000-00000D570000}"/>
    <cellStyle name="þ_x0011_Ì'&amp;Oý—&amp;HýG_x0008_$_x0011__x0004__x0012__x0007__x0001__x0001_ 9 7" xfId="22284" xr:uid="{00000000-0005-0000-0000-00000E570000}"/>
    <cellStyle name="Title 10" xfId="22285" xr:uid="{00000000-0005-0000-0000-00000F570000}"/>
    <cellStyle name="Title 10 2" xfId="22286" xr:uid="{00000000-0005-0000-0000-000010570000}"/>
    <cellStyle name="Title 10 2 2" xfId="22287" xr:uid="{00000000-0005-0000-0000-000011570000}"/>
    <cellStyle name="Title 10 3" xfId="22288" xr:uid="{00000000-0005-0000-0000-000012570000}"/>
    <cellStyle name="Title 10 4" xfId="22289" xr:uid="{00000000-0005-0000-0000-000013570000}"/>
    <cellStyle name="Title 10 5" xfId="22290" xr:uid="{00000000-0005-0000-0000-000014570000}"/>
    <cellStyle name="Title 10 6" xfId="22291" xr:uid="{00000000-0005-0000-0000-000015570000}"/>
    <cellStyle name="Title 10 7" xfId="22292" xr:uid="{00000000-0005-0000-0000-000016570000}"/>
    <cellStyle name="Title 11" xfId="22293" xr:uid="{00000000-0005-0000-0000-000017570000}"/>
    <cellStyle name="Title 11 2" xfId="22294" xr:uid="{00000000-0005-0000-0000-000018570000}"/>
    <cellStyle name="Title 11 2 2" xfId="22295" xr:uid="{00000000-0005-0000-0000-000019570000}"/>
    <cellStyle name="Title 11 3" xfId="22296" xr:uid="{00000000-0005-0000-0000-00001A570000}"/>
    <cellStyle name="Title 11 4" xfId="22297" xr:uid="{00000000-0005-0000-0000-00001B570000}"/>
    <cellStyle name="Title 11 5" xfId="22298" xr:uid="{00000000-0005-0000-0000-00001C570000}"/>
    <cellStyle name="Title 11 6" xfId="22299" xr:uid="{00000000-0005-0000-0000-00001D570000}"/>
    <cellStyle name="Title 11 7" xfId="22300" xr:uid="{00000000-0005-0000-0000-00001E570000}"/>
    <cellStyle name="Title 12" xfId="22301" xr:uid="{00000000-0005-0000-0000-00001F570000}"/>
    <cellStyle name="Title 12 2" xfId="22302" xr:uid="{00000000-0005-0000-0000-000020570000}"/>
    <cellStyle name="Title 12 2 2" xfId="22303" xr:uid="{00000000-0005-0000-0000-000021570000}"/>
    <cellStyle name="Title 12 3" xfId="22304" xr:uid="{00000000-0005-0000-0000-000022570000}"/>
    <cellStyle name="Title 12 4" xfId="22305" xr:uid="{00000000-0005-0000-0000-000023570000}"/>
    <cellStyle name="Title 12 5" xfId="22306" xr:uid="{00000000-0005-0000-0000-000024570000}"/>
    <cellStyle name="Title 12 6" xfId="22307" xr:uid="{00000000-0005-0000-0000-000025570000}"/>
    <cellStyle name="Title 12 7" xfId="22308" xr:uid="{00000000-0005-0000-0000-000026570000}"/>
    <cellStyle name="Title 13" xfId="22309" xr:uid="{00000000-0005-0000-0000-000027570000}"/>
    <cellStyle name="Title 13 2" xfId="22310" xr:uid="{00000000-0005-0000-0000-000028570000}"/>
    <cellStyle name="Title 13 2 2" xfId="22311" xr:uid="{00000000-0005-0000-0000-000029570000}"/>
    <cellStyle name="Title 13 3" xfId="22312" xr:uid="{00000000-0005-0000-0000-00002A570000}"/>
    <cellStyle name="Title 13 4" xfId="22313" xr:uid="{00000000-0005-0000-0000-00002B570000}"/>
    <cellStyle name="Title 13 5" xfId="22314" xr:uid="{00000000-0005-0000-0000-00002C570000}"/>
    <cellStyle name="Title 13 6" xfId="22315" xr:uid="{00000000-0005-0000-0000-00002D570000}"/>
    <cellStyle name="Title 13 7" xfId="22316" xr:uid="{00000000-0005-0000-0000-00002E570000}"/>
    <cellStyle name="Title 14" xfId="22317" xr:uid="{00000000-0005-0000-0000-00002F570000}"/>
    <cellStyle name="Title 14 2" xfId="22318" xr:uid="{00000000-0005-0000-0000-000030570000}"/>
    <cellStyle name="Title 14 2 2" xfId="22319" xr:uid="{00000000-0005-0000-0000-000031570000}"/>
    <cellStyle name="Title 14 3" xfId="22320" xr:uid="{00000000-0005-0000-0000-000032570000}"/>
    <cellStyle name="Title 14 4" xfId="22321" xr:uid="{00000000-0005-0000-0000-000033570000}"/>
    <cellStyle name="Title 14 5" xfId="22322" xr:uid="{00000000-0005-0000-0000-000034570000}"/>
    <cellStyle name="Title 14 6" xfId="22323" xr:uid="{00000000-0005-0000-0000-000035570000}"/>
    <cellStyle name="Title 14 7" xfId="22324" xr:uid="{00000000-0005-0000-0000-000036570000}"/>
    <cellStyle name="Title 15" xfId="22325" xr:uid="{00000000-0005-0000-0000-000037570000}"/>
    <cellStyle name="Title 15 2" xfId="22326" xr:uid="{00000000-0005-0000-0000-000038570000}"/>
    <cellStyle name="Title 15 2 2" xfId="22327" xr:uid="{00000000-0005-0000-0000-000039570000}"/>
    <cellStyle name="Title 15 3" xfId="22328" xr:uid="{00000000-0005-0000-0000-00003A570000}"/>
    <cellStyle name="Title 15 4" xfId="22329" xr:uid="{00000000-0005-0000-0000-00003B570000}"/>
    <cellStyle name="Title 15 5" xfId="22330" xr:uid="{00000000-0005-0000-0000-00003C570000}"/>
    <cellStyle name="Title 15 6" xfId="22331" xr:uid="{00000000-0005-0000-0000-00003D570000}"/>
    <cellStyle name="Title 15 7" xfId="22332" xr:uid="{00000000-0005-0000-0000-00003E570000}"/>
    <cellStyle name="Title 16" xfId="22333" xr:uid="{00000000-0005-0000-0000-00003F570000}"/>
    <cellStyle name="Title 16 2" xfId="22334" xr:uid="{00000000-0005-0000-0000-000040570000}"/>
    <cellStyle name="Title 16 2 2" xfId="22335" xr:uid="{00000000-0005-0000-0000-000041570000}"/>
    <cellStyle name="Title 16 3" xfId="22336" xr:uid="{00000000-0005-0000-0000-000042570000}"/>
    <cellStyle name="Title 16 4" xfId="22337" xr:uid="{00000000-0005-0000-0000-000043570000}"/>
    <cellStyle name="Title 16 5" xfId="22338" xr:uid="{00000000-0005-0000-0000-000044570000}"/>
    <cellStyle name="Title 16 6" xfId="22339" xr:uid="{00000000-0005-0000-0000-000045570000}"/>
    <cellStyle name="Title 16 7" xfId="22340" xr:uid="{00000000-0005-0000-0000-000046570000}"/>
    <cellStyle name="Title 17" xfId="22341" xr:uid="{00000000-0005-0000-0000-000047570000}"/>
    <cellStyle name="Title 17 2" xfId="22342" xr:uid="{00000000-0005-0000-0000-000048570000}"/>
    <cellStyle name="Title 17 2 2" xfId="22343" xr:uid="{00000000-0005-0000-0000-000049570000}"/>
    <cellStyle name="Title 17 3" xfId="22344" xr:uid="{00000000-0005-0000-0000-00004A570000}"/>
    <cellStyle name="Title 17 4" xfId="22345" xr:uid="{00000000-0005-0000-0000-00004B570000}"/>
    <cellStyle name="Title 17 5" xfId="22346" xr:uid="{00000000-0005-0000-0000-00004C570000}"/>
    <cellStyle name="Title 17 6" xfId="22347" xr:uid="{00000000-0005-0000-0000-00004D570000}"/>
    <cellStyle name="Title 17 7" xfId="22348" xr:uid="{00000000-0005-0000-0000-00004E570000}"/>
    <cellStyle name="Title 18" xfId="22349" xr:uid="{00000000-0005-0000-0000-00004F570000}"/>
    <cellStyle name="Title 18 2" xfId="22350" xr:uid="{00000000-0005-0000-0000-000050570000}"/>
    <cellStyle name="Title 18 2 2" xfId="22351" xr:uid="{00000000-0005-0000-0000-000051570000}"/>
    <cellStyle name="Title 18 3" xfId="22352" xr:uid="{00000000-0005-0000-0000-000052570000}"/>
    <cellStyle name="Title 18 4" xfId="22353" xr:uid="{00000000-0005-0000-0000-000053570000}"/>
    <cellStyle name="Title 18 5" xfId="22354" xr:uid="{00000000-0005-0000-0000-000054570000}"/>
    <cellStyle name="Title 18 6" xfId="22355" xr:uid="{00000000-0005-0000-0000-000055570000}"/>
    <cellStyle name="Title 18 7" xfId="22356" xr:uid="{00000000-0005-0000-0000-000056570000}"/>
    <cellStyle name="Title 19" xfId="22357" xr:uid="{00000000-0005-0000-0000-000057570000}"/>
    <cellStyle name="Title 19 2" xfId="22358" xr:uid="{00000000-0005-0000-0000-000058570000}"/>
    <cellStyle name="Title 19 2 2" xfId="22359" xr:uid="{00000000-0005-0000-0000-000059570000}"/>
    <cellStyle name="Title 19 3" xfId="22360" xr:uid="{00000000-0005-0000-0000-00005A570000}"/>
    <cellStyle name="Title 19 4" xfId="22361" xr:uid="{00000000-0005-0000-0000-00005B570000}"/>
    <cellStyle name="Title 19 5" xfId="22362" xr:uid="{00000000-0005-0000-0000-00005C570000}"/>
    <cellStyle name="Title 19 6" xfId="22363" xr:uid="{00000000-0005-0000-0000-00005D570000}"/>
    <cellStyle name="Title 19 7" xfId="22364" xr:uid="{00000000-0005-0000-0000-00005E570000}"/>
    <cellStyle name="Title 2" xfId="22365" xr:uid="{00000000-0005-0000-0000-00005F570000}"/>
    <cellStyle name="Title 2 2" xfId="22366" xr:uid="{00000000-0005-0000-0000-000060570000}"/>
    <cellStyle name="Title 2 2 2" xfId="22367" xr:uid="{00000000-0005-0000-0000-000061570000}"/>
    <cellStyle name="Title 2 3" xfId="22368" xr:uid="{00000000-0005-0000-0000-000062570000}"/>
    <cellStyle name="Title 2 4" xfId="22369" xr:uid="{00000000-0005-0000-0000-000063570000}"/>
    <cellStyle name="Title 2 5" xfId="22370" xr:uid="{00000000-0005-0000-0000-000064570000}"/>
    <cellStyle name="Title 2 6" xfId="22371" xr:uid="{00000000-0005-0000-0000-000065570000}"/>
    <cellStyle name="Title 2 7" xfId="22372" xr:uid="{00000000-0005-0000-0000-000066570000}"/>
    <cellStyle name="Title 20" xfId="22373" xr:uid="{00000000-0005-0000-0000-000067570000}"/>
    <cellStyle name="Title 20 2" xfId="22374" xr:uid="{00000000-0005-0000-0000-000068570000}"/>
    <cellStyle name="Title 20 2 2" xfId="22375" xr:uid="{00000000-0005-0000-0000-000069570000}"/>
    <cellStyle name="Title 20 3" xfId="22376" xr:uid="{00000000-0005-0000-0000-00006A570000}"/>
    <cellStyle name="Title 20 4" xfId="22377" xr:uid="{00000000-0005-0000-0000-00006B570000}"/>
    <cellStyle name="Title 20 5" xfId="22378" xr:uid="{00000000-0005-0000-0000-00006C570000}"/>
    <cellStyle name="Title 20 6" xfId="22379" xr:uid="{00000000-0005-0000-0000-00006D570000}"/>
    <cellStyle name="Title 20 7" xfId="22380" xr:uid="{00000000-0005-0000-0000-00006E570000}"/>
    <cellStyle name="Title 21" xfId="22381" xr:uid="{00000000-0005-0000-0000-00006F570000}"/>
    <cellStyle name="Title 21 2" xfId="22382" xr:uid="{00000000-0005-0000-0000-000070570000}"/>
    <cellStyle name="Title 21 2 2" xfId="22383" xr:uid="{00000000-0005-0000-0000-000071570000}"/>
    <cellStyle name="Title 21 3" xfId="22384" xr:uid="{00000000-0005-0000-0000-000072570000}"/>
    <cellStyle name="Title 21 4" xfId="22385" xr:uid="{00000000-0005-0000-0000-000073570000}"/>
    <cellStyle name="Title 21 5" xfId="22386" xr:uid="{00000000-0005-0000-0000-000074570000}"/>
    <cellStyle name="Title 21 6" xfId="22387" xr:uid="{00000000-0005-0000-0000-000075570000}"/>
    <cellStyle name="Title 21 7" xfId="22388" xr:uid="{00000000-0005-0000-0000-000076570000}"/>
    <cellStyle name="Title 22" xfId="22389" xr:uid="{00000000-0005-0000-0000-000077570000}"/>
    <cellStyle name="Title 22 2" xfId="22390" xr:uid="{00000000-0005-0000-0000-000078570000}"/>
    <cellStyle name="Title 22 2 2" xfId="22391" xr:uid="{00000000-0005-0000-0000-000079570000}"/>
    <cellStyle name="Title 22 3" xfId="22392" xr:uid="{00000000-0005-0000-0000-00007A570000}"/>
    <cellStyle name="Title 22 4" xfId="22393" xr:uid="{00000000-0005-0000-0000-00007B570000}"/>
    <cellStyle name="Title 22 5" xfId="22394" xr:uid="{00000000-0005-0000-0000-00007C570000}"/>
    <cellStyle name="Title 22 6" xfId="22395" xr:uid="{00000000-0005-0000-0000-00007D570000}"/>
    <cellStyle name="Title 22 7" xfId="22396" xr:uid="{00000000-0005-0000-0000-00007E570000}"/>
    <cellStyle name="Title 23" xfId="22397" xr:uid="{00000000-0005-0000-0000-00007F570000}"/>
    <cellStyle name="Title 23 2" xfId="22398" xr:uid="{00000000-0005-0000-0000-000080570000}"/>
    <cellStyle name="Title 23 2 2" xfId="22399" xr:uid="{00000000-0005-0000-0000-000081570000}"/>
    <cellStyle name="Title 23 3" xfId="22400" xr:uid="{00000000-0005-0000-0000-000082570000}"/>
    <cellStyle name="Title 23 4" xfId="22401" xr:uid="{00000000-0005-0000-0000-000083570000}"/>
    <cellStyle name="Title 23 5" xfId="22402" xr:uid="{00000000-0005-0000-0000-000084570000}"/>
    <cellStyle name="Title 23 6" xfId="22403" xr:uid="{00000000-0005-0000-0000-000085570000}"/>
    <cellStyle name="Title 23 7" xfId="22404" xr:uid="{00000000-0005-0000-0000-000086570000}"/>
    <cellStyle name="Title 24" xfId="22405" xr:uid="{00000000-0005-0000-0000-000087570000}"/>
    <cellStyle name="Title 24 2" xfId="22406" xr:uid="{00000000-0005-0000-0000-000088570000}"/>
    <cellStyle name="Title 24 2 2" xfId="22407" xr:uid="{00000000-0005-0000-0000-000089570000}"/>
    <cellStyle name="Title 24 3" xfId="22408" xr:uid="{00000000-0005-0000-0000-00008A570000}"/>
    <cellStyle name="Title 24 4" xfId="22409" xr:uid="{00000000-0005-0000-0000-00008B570000}"/>
    <cellStyle name="Title 24 5" xfId="22410" xr:uid="{00000000-0005-0000-0000-00008C570000}"/>
    <cellStyle name="Title 24 6" xfId="22411" xr:uid="{00000000-0005-0000-0000-00008D570000}"/>
    <cellStyle name="Title 24 7" xfId="22412" xr:uid="{00000000-0005-0000-0000-00008E570000}"/>
    <cellStyle name="Title 25" xfId="22413" xr:uid="{00000000-0005-0000-0000-00008F570000}"/>
    <cellStyle name="Title 25 2" xfId="22414" xr:uid="{00000000-0005-0000-0000-000090570000}"/>
    <cellStyle name="Title 25 2 2" xfId="22415" xr:uid="{00000000-0005-0000-0000-000091570000}"/>
    <cellStyle name="Title 25 3" xfId="22416" xr:uid="{00000000-0005-0000-0000-000092570000}"/>
    <cellStyle name="Title 25 4" xfId="22417" xr:uid="{00000000-0005-0000-0000-000093570000}"/>
    <cellStyle name="Title 25 5" xfId="22418" xr:uid="{00000000-0005-0000-0000-000094570000}"/>
    <cellStyle name="Title 25 6" xfId="22419" xr:uid="{00000000-0005-0000-0000-000095570000}"/>
    <cellStyle name="Title 25 7" xfId="22420" xr:uid="{00000000-0005-0000-0000-000096570000}"/>
    <cellStyle name="Title 26" xfId="22421" xr:uid="{00000000-0005-0000-0000-000097570000}"/>
    <cellStyle name="Title 26 2" xfId="22422" xr:uid="{00000000-0005-0000-0000-000098570000}"/>
    <cellStyle name="Title 26 2 2" xfId="22423" xr:uid="{00000000-0005-0000-0000-000099570000}"/>
    <cellStyle name="Title 26 3" xfId="22424" xr:uid="{00000000-0005-0000-0000-00009A570000}"/>
    <cellStyle name="Title 26 4" xfId="22425" xr:uid="{00000000-0005-0000-0000-00009B570000}"/>
    <cellStyle name="Title 26 5" xfId="22426" xr:uid="{00000000-0005-0000-0000-00009C570000}"/>
    <cellStyle name="Title 26 6" xfId="22427" xr:uid="{00000000-0005-0000-0000-00009D570000}"/>
    <cellStyle name="Title 26 7" xfId="22428" xr:uid="{00000000-0005-0000-0000-00009E570000}"/>
    <cellStyle name="Title 27" xfId="22429" xr:uid="{00000000-0005-0000-0000-00009F570000}"/>
    <cellStyle name="Title 27 2" xfId="22430" xr:uid="{00000000-0005-0000-0000-0000A0570000}"/>
    <cellStyle name="Title 27 2 2" xfId="22431" xr:uid="{00000000-0005-0000-0000-0000A1570000}"/>
    <cellStyle name="Title 27 3" xfId="22432" xr:uid="{00000000-0005-0000-0000-0000A2570000}"/>
    <cellStyle name="Title 27 4" xfId="22433" xr:uid="{00000000-0005-0000-0000-0000A3570000}"/>
    <cellStyle name="Title 27 5" xfId="22434" xr:uid="{00000000-0005-0000-0000-0000A4570000}"/>
    <cellStyle name="Title 27 6" xfId="22435" xr:uid="{00000000-0005-0000-0000-0000A5570000}"/>
    <cellStyle name="Title 27 7" xfId="22436" xr:uid="{00000000-0005-0000-0000-0000A6570000}"/>
    <cellStyle name="Title 28" xfId="22437" xr:uid="{00000000-0005-0000-0000-0000A7570000}"/>
    <cellStyle name="Title 28 2" xfId="22438" xr:uid="{00000000-0005-0000-0000-0000A8570000}"/>
    <cellStyle name="Title 28 2 2" xfId="22439" xr:uid="{00000000-0005-0000-0000-0000A9570000}"/>
    <cellStyle name="Title 28 3" xfId="22440" xr:uid="{00000000-0005-0000-0000-0000AA570000}"/>
    <cellStyle name="Title 28 4" xfId="22441" xr:uid="{00000000-0005-0000-0000-0000AB570000}"/>
    <cellStyle name="Title 28 5" xfId="22442" xr:uid="{00000000-0005-0000-0000-0000AC570000}"/>
    <cellStyle name="Title 28 6" xfId="22443" xr:uid="{00000000-0005-0000-0000-0000AD570000}"/>
    <cellStyle name="Title 28 7" xfId="22444" xr:uid="{00000000-0005-0000-0000-0000AE570000}"/>
    <cellStyle name="Title 29" xfId="22445" xr:uid="{00000000-0005-0000-0000-0000AF570000}"/>
    <cellStyle name="Title 29 2" xfId="22446" xr:uid="{00000000-0005-0000-0000-0000B0570000}"/>
    <cellStyle name="Title 29 2 2" xfId="22447" xr:uid="{00000000-0005-0000-0000-0000B1570000}"/>
    <cellStyle name="Title 29 3" xfId="22448" xr:uid="{00000000-0005-0000-0000-0000B2570000}"/>
    <cellStyle name="Title 29 4" xfId="22449" xr:uid="{00000000-0005-0000-0000-0000B3570000}"/>
    <cellStyle name="Title 29 5" xfId="22450" xr:uid="{00000000-0005-0000-0000-0000B4570000}"/>
    <cellStyle name="Title 29 6" xfId="22451" xr:uid="{00000000-0005-0000-0000-0000B5570000}"/>
    <cellStyle name="Title 29 7" xfId="22452" xr:uid="{00000000-0005-0000-0000-0000B6570000}"/>
    <cellStyle name="Title 3" xfId="22453" xr:uid="{00000000-0005-0000-0000-0000B7570000}"/>
    <cellStyle name="Title 3 2" xfId="22454" xr:uid="{00000000-0005-0000-0000-0000B8570000}"/>
    <cellStyle name="Title 3 2 2" xfId="22455" xr:uid="{00000000-0005-0000-0000-0000B9570000}"/>
    <cellStyle name="Title 3 3" xfId="22456" xr:uid="{00000000-0005-0000-0000-0000BA570000}"/>
    <cellStyle name="Title 3 4" xfId="22457" xr:uid="{00000000-0005-0000-0000-0000BB570000}"/>
    <cellStyle name="Title 3 5" xfId="22458" xr:uid="{00000000-0005-0000-0000-0000BC570000}"/>
    <cellStyle name="Title 3 6" xfId="22459" xr:uid="{00000000-0005-0000-0000-0000BD570000}"/>
    <cellStyle name="Title 3 7" xfId="22460" xr:uid="{00000000-0005-0000-0000-0000BE570000}"/>
    <cellStyle name="Title 30" xfId="22461" xr:uid="{00000000-0005-0000-0000-0000BF570000}"/>
    <cellStyle name="Title 30 2" xfId="22462" xr:uid="{00000000-0005-0000-0000-0000C0570000}"/>
    <cellStyle name="Title 30 2 2" xfId="22463" xr:uid="{00000000-0005-0000-0000-0000C1570000}"/>
    <cellStyle name="Title 30 3" xfId="22464" xr:uid="{00000000-0005-0000-0000-0000C2570000}"/>
    <cellStyle name="Title 30 4" xfId="22465" xr:uid="{00000000-0005-0000-0000-0000C3570000}"/>
    <cellStyle name="Title 30 5" xfId="22466" xr:uid="{00000000-0005-0000-0000-0000C4570000}"/>
    <cellStyle name="Title 30 6" xfId="22467" xr:uid="{00000000-0005-0000-0000-0000C5570000}"/>
    <cellStyle name="Title 30 7" xfId="22468" xr:uid="{00000000-0005-0000-0000-0000C6570000}"/>
    <cellStyle name="Title 31" xfId="22469" xr:uid="{00000000-0005-0000-0000-0000C7570000}"/>
    <cellStyle name="Title 31 2" xfId="22470" xr:uid="{00000000-0005-0000-0000-0000C8570000}"/>
    <cellStyle name="Title 31 2 2" xfId="22471" xr:uid="{00000000-0005-0000-0000-0000C9570000}"/>
    <cellStyle name="Title 31 3" xfId="22472" xr:uid="{00000000-0005-0000-0000-0000CA570000}"/>
    <cellStyle name="Title 31 4" xfId="22473" xr:uid="{00000000-0005-0000-0000-0000CB570000}"/>
    <cellStyle name="Title 31 5" xfId="22474" xr:uid="{00000000-0005-0000-0000-0000CC570000}"/>
    <cellStyle name="Title 31 6" xfId="22475" xr:uid="{00000000-0005-0000-0000-0000CD570000}"/>
    <cellStyle name="Title 31 7" xfId="22476" xr:uid="{00000000-0005-0000-0000-0000CE570000}"/>
    <cellStyle name="Title 32" xfId="22477" xr:uid="{00000000-0005-0000-0000-0000CF570000}"/>
    <cellStyle name="Title 32 2" xfId="22478" xr:uid="{00000000-0005-0000-0000-0000D0570000}"/>
    <cellStyle name="Title 32 2 2" xfId="22479" xr:uid="{00000000-0005-0000-0000-0000D1570000}"/>
    <cellStyle name="Title 32 3" xfId="22480" xr:uid="{00000000-0005-0000-0000-0000D2570000}"/>
    <cellStyle name="Title 32 4" xfId="22481" xr:uid="{00000000-0005-0000-0000-0000D3570000}"/>
    <cellStyle name="Title 32 5" xfId="22482" xr:uid="{00000000-0005-0000-0000-0000D4570000}"/>
    <cellStyle name="Title 32 6" xfId="22483" xr:uid="{00000000-0005-0000-0000-0000D5570000}"/>
    <cellStyle name="Title 32 7" xfId="22484" xr:uid="{00000000-0005-0000-0000-0000D6570000}"/>
    <cellStyle name="Title 33" xfId="22485" xr:uid="{00000000-0005-0000-0000-0000D7570000}"/>
    <cellStyle name="Title 33 2" xfId="22486" xr:uid="{00000000-0005-0000-0000-0000D8570000}"/>
    <cellStyle name="Title 33 2 2" xfId="22487" xr:uid="{00000000-0005-0000-0000-0000D9570000}"/>
    <cellStyle name="Title 33 3" xfId="22488" xr:uid="{00000000-0005-0000-0000-0000DA570000}"/>
    <cellStyle name="Title 33 4" xfId="22489" xr:uid="{00000000-0005-0000-0000-0000DB570000}"/>
    <cellStyle name="Title 33 5" xfId="22490" xr:uid="{00000000-0005-0000-0000-0000DC570000}"/>
    <cellStyle name="Title 33 6" xfId="22491" xr:uid="{00000000-0005-0000-0000-0000DD570000}"/>
    <cellStyle name="Title 33 7" xfId="22492" xr:uid="{00000000-0005-0000-0000-0000DE570000}"/>
    <cellStyle name="Title 34" xfId="22493" xr:uid="{00000000-0005-0000-0000-0000DF570000}"/>
    <cellStyle name="Title 34 2" xfId="22494" xr:uid="{00000000-0005-0000-0000-0000E0570000}"/>
    <cellStyle name="Title 34 2 2" xfId="22495" xr:uid="{00000000-0005-0000-0000-0000E1570000}"/>
    <cellStyle name="Title 34 3" xfId="22496" xr:uid="{00000000-0005-0000-0000-0000E2570000}"/>
    <cellStyle name="Title 34 4" xfId="22497" xr:uid="{00000000-0005-0000-0000-0000E3570000}"/>
    <cellStyle name="Title 34 5" xfId="22498" xr:uid="{00000000-0005-0000-0000-0000E4570000}"/>
    <cellStyle name="Title 34 6" xfId="22499" xr:uid="{00000000-0005-0000-0000-0000E5570000}"/>
    <cellStyle name="Title 34 7" xfId="22500" xr:uid="{00000000-0005-0000-0000-0000E6570000}"/>
    <cellStyle name="Title 35" xfId="22501" xr:uid="{00000000-0005-0000-0000-0000E7570000}"/>
    <cellStyle name="Title 35 2" xfId="22502" xr:uid="{00000000-0005-0000-0000-0000E8570000}"/>
    <cellStyle name="Title 35 2 2" xfId="22503" xr:uid="{00000000-0005-0000-0000-0000E9570000}"/>
    <cellStyle name="Title 35 3" xfId="22504" xr:uid="{00000000-0005-0000-0000-0000EA570000}"/>
    <cellStyle name="Title 35 4" xfId="22505" xr:uid="{00000000-0005-0000-0000-0000EB570000}"/>
    <cellStyle name="Title 35 5" xfId="22506" xr:uid="{00000000-0005-0000-0000-0000EC570000}"/>
    <cellStyle name="Title 35 6" xfId="22507" xr:uid="{00000000-0005-0000-0000-0000ED570000}"/>
    <cellStyle name="Title 35 7" xfId="22508" xr:uid="{00000000-0005-0000-0000-0000EE570000}"/>
    <cellStyle name="Title 36" xfId="22509" xr:uid="{00000000-0005-0000-0000-0000EF570000}"/>
    <cellStyle name="Title 36 2" xfId="22510" xr:uid="{00000000-0005-0000-0000-0000F0570000}"/>
    <cellStyle name="Title 36 2 2" xfId="22511" xr:uid="{00000000-0005-0000-0000-0000F1570000}"/>
    <cellStyle name="Title 36 3" xfId="22512" xr:uid="{00000000-0005-0000-0000-0000F2570000}"/>
    <cellStyle name="Title 36 4" xfId="22513" xr:uid="{00000000-0005-0000-0000-0000F3570000}"/>
    <cellStyle name="Title 36 5" xfId="22514" xr:uid="{00000000-0005-0000-0000-0000F4570000}"/>
    <cellStyle name="Title 36 6" xfId="22515" xr:uid="{00000000-0005-0000-0000-0000F5570000}"/>
    <cellStyle name="Title 36 7" xfId="22516" xr:uid="{00000000-0005-0000-0000-0000F6570000}"/>
    <cellStyle name="Title 37" xfId="22517" xr:uid="{00000000-0005-0000-0000-0000F7570000}"/>
    <cellStyle name="Title 37 2" xfId="22518" xr:uid="{00000000-0005-0000-0000-0000F8570000}"/>
    <cellStyle name="Title 37 3" xfId="22519" xr:uid="{00000000-0005-0000-0000-0000F9570000}"/>
    <cellStyle name="Title 38" xfId="22520" xr:uid="{00000000-0005-0000-0000-0000FA570000}"/>
    <cellStyle name="Title 39" xfId="22521" xr:uid="{00000000-0005-0000-0000-0000FB570000}"/>
    <cellStyle name="Title 4" xfId="22522" xr:uid="{00000000-0005-0000-0000-0000FC570000}"/>
    <cellStyle name="Title 4 2" xfId="22523" xr:uid="{00000000-0005-0000-0000-0000FD570000}"/>
    <cellStyle name="Title 4 2 2" xfId="22524" xr:uid="{00000000-0005-0000-0000-0000FE570000}"/>
    <cellStyle name="Title 4 3" xfId="22525" xr:uid="{00000000-0005-0000-0000-0000FF570000}"/>
    <cellStyle name="Title 4 4" xfId="22526" xr:uid="{00000000-0005-0000-0000-000000580000}"/>
    <cellStyle name="Title 4 5" xfId="22527" xr:uid="{00000000-0005-0000-0000-000001580000}"/>
    <cellStyle name="Title 4 6" xfId="22528" xr:uid="{00000000-0005-0000-0000-000002580000}"/>
    <cellStyle name="Title 4 7" xfId="22529" xr:uid="{00000000-0005-0000-0000-000003580000}"/>
    <cellStyle name="Title 40" xfId="22530" xr:uid="{00000000-0005-0000-0000-000004580000}"/>
    <cellStyle name="Title 41" xfId="22531" xr:uid="{00000000-0005-0000-0000-000005580000}"/>
    <cellStyle name="Title 42" xfId="22532" xr:uid="{00000000-0005-0000-0000-000006580000}"/>
    <cellStyle name="Title 43" xfId="22533" xr:uid="{00000000-0005-0000-0000-000007580000}"/>
    <cellStyle name="Title 44" xfId="22534" xr:uid="{00000000-0005-0000-0000-000008580000}"/>
    <cellStyle name="Title 45" xfId="22535" xr:uid="{00000000-0005-0000-0000-000009580000}"/>
    <cellStyle name="Title 46" xfId="22536" xr:uid="{00000000-0005-0000-0000-00000A580000}"/>
    <cellStyle name="Title 47" xfId="22537" xr:uid="{00000000-0005-0000-0000-00000B580000}"/>
    <cellStyle name="Title 48" xfId="22538" xr:uid="{00000000-0005-0000-0000-00000C580000}"/>
    <cellStyle name="Title 49" xfId="22539" xr:uid="{00000000-0005-0000-0000-00000D580000}"/>
    <cellStyle name="Title 5" xfId="22540" xr:uid="{00000000-0005-0000-0000-00000E580000}"/>
    <cellStyle name="Title 5 2" xfId="22541" xr:uid="{00000000-0005-0000-0000-00000F580000}"/>
    <cellStyle name="Title 5 2 2" xfId="22542" xr:uid="{00000000-0005-0000-0000-000010580000}"/>
    <cellStyle name="Title 5 3" xfId="22543" xr:uid="{00000000-0005-0000-0000-000011580000}"/>
    <cellStyle name="Title 5 4" xfId="22544" xr:uid="{00000000-0005-0000-0000-000012580000}"/>
    <cellStyle name="Title 5 5" xfId="22545" xr:uid="{00000000-0005-0000-0000-000013580000}"/>
    <cellStyle name="Title 5 6" xfId="22546" xr:uid="{00000000-0005-0000-0000-000014580000}"/>
    <cellStyle name="Title 5 7" xfId="22547" xr:uid="{00000000-0005-0000-0000-000015580000}"/>
    <cellStyle name="Title 50" xfId="22548" xr:uid="{00000000-0005-0000-0000-000016580000}"/>
    <cellStyle name="Title 51" xfId="22549" xr:uid="{00000000-0005-0000-0000-000017580000}"/>
    <cellStyle name="Title 52" xfId="22550" xr:uid="{00000000-0005-0000-0000-000018580000}"/>
    <cellStyle name="Title 53" xfId="22551" xr:uid="{00000000-0005-0000-0000-000019580000}"/>
    <cellStyle name="Title 54" xfId="22552" xr:uid="{00000000-0005-0000-0000-00001A580000}"/>
    <cellStyle name="Title 55" xfId="22553" xr:uid="{00000000-0005-0000-0000-00001B580000}"/>
    <cellStyle name="Title 56" xfId="22554" xr:uid="{00000000-0005-0000-0000-00001C580000}"/>
    <cellStyle name="Title 57" xfId="22555" xr:uid="{00000000-0005-0000-0000-00001D580000}"/>
    <cellStyle name="Title 58" xfId="22556" xr:uid="{00000000-0005-0000-0000-00001E580000}"/>
    <cellStyle name="Title 59" xfId="22557" xr:uid="{00000000-0005-0000-0000-00001F580000}"/>
    <cellStyle name="Title 6" xfId="22558" xr:uid="{00000000-0005-0000-0000-000020580000}"/>
    <cellStyle name="Title 6 2" xfId="22559" xr:uid="{00000000-0005-0000-0000-000021580000}"/>
    <cellStyle name="Title 6 2 2" xfId="22560" xr:uid="{00000000-0005-0000-0000-000022580000}"/>
    <cellStyle name="Title 6 3" xfId="22561" xr:uid="{00000000-0005-0000-0000-000023580000}"/>
    <cellStyle name="Title 6 4" xfId="22562" xr:uid="{00000000-0005-0000-0000-000024580000}"/>
    <cellStyle name="Title 6 5" xfId="22563" xr:uid="{00000000-0005-0000-0000-000025580000}"/>
    <cellStyle name="Title 6 6" xfId="22564" xr:uid="{00000000-0005-0000-0000-000026580000}"/>
    <cellStyle name="Title 6 7" xfId="22565" xr:uid="{00000000-0005-0000-0000-000027580000}"/>
    <cellStyle name="Title 60" xfId="22566" xr:uid="{00000000-0005-0000-0000-000028580000}"/>
    <cellStyle name="Title 7" xfId="22567" xr:uid="{00000000-0005-0000-0000-000029580000}"/>
    <cellStyle name="Title 7 2" xfId="22568" xr:uid="{00000000-0005-0000-0000-00002A580000}"/>
    <cellStyle name="Title 7 2 2" xfId="22569" xr:uid="{00000000-0005-0000-0000-00002B580000}"/>
    <cellStyle name="Title 7 3" xfId="22570" xr:uid="{00000000-0005-0000-0000-00002C580000}"/>
    <cellStyle name="Title 7 4" xfId="22571" xr:uid="{00000000-0005-0000-0000-00002D580000}"/>
    <cellStyle name="Title 7 5" xfId="22572" xr:uid="{00000000-0005-0000-0000-00002E580000}"/>
    <cellStyle name="Title 7 6" xfId="22573" xr:uid="{00000000-0005-0000-0000-00002F580000}"/>
    <cellStyle name="Title 7 7" xfId="22574" xr:uid="{00000000-0005-0000-0000-000030580000}"/>
    <cellStyle name="Title 8" xfId="22575" xr:uid="{00000000-0005-0000-0000-000031580000}"/>
    <cellStyle name="Title 8 2" xfId="22576" xr:uid="{00000000-0005-0000-0000-000032580000}"/>
    <cellStyle name="Title 8 2 2" xfId="22577" xr:uid="{00000000-0005-0000-0000-000033580000}"/>
    <cellStyle name="Title 8 3" xfId="22578" xr:uid="{00000000-0005-0000-0000-000034580000}"/>
    <cellStyle name="Title 8 4" xfId="22579" xr:uid="{00000000-0005-0000-0000-000035580000}"/>
    <cellStyle name="Title 8 5" xfId="22580" xr:uid="{00000000-0005-0000-0000-000036580000}"/>
    <cellStyle name="Title 8 6" xfId="22581" xr:uid="{00000000-0005-0000-0000-000037580000}"/>
    <cellStyle name="Title 8 7" xfId="22582" xr:uid="{00000000-0005-0000-0000-000038580000}"/>
    <cellStyle name="Title 9" xfId="22583" xr:uid="{00000000-0005-0000-0000-000039580000}"/>
    <cellStyle name="Title 9 2" xfId="22584" xr:uid="{00000000-0005-0000-0000-00003A580000}"/>
    <cellStyle name="Title 9 2 2" xfId="22585" xr:uid="{00000000-0005-0000-0000-00003B580000}"/>
    <cellStyle name="Title 9 3" xfId="22586" xr:uid="{00000000-0005-0000-0000-00003C580000}"/>
    <cellStyle name="Title 9 4" xfId="22587" xr:uid="{00000000-0005-0000-0000-00003D580000}"/>
    <cellStyle name="Title 9 5" xfId="22588" xr:uid="{00000000-0005-0000-0000-00003E580000}"/>
    <cellStyle name="Title 9 6" xfId="22589" xr:uid="{00000000-0005-0000-0000-00003F580000}"/>
    <cellStyle name="Title 9 7" xfId="22590" xr:uid="{00000000-0005-0000-0000-000040580000}"/>
    <cellStyle name="Total 10" xfId="22591" xr:uid="{00000000-0005-0000-0000-000041580000}"/>
    <cellStyle name="Total 10 2" xfId="22592" xr:uid="{00000000-0005-0000-0000-000042580000}"/>
    <cellStyle name="Total 10 2 2" xfId="22593" xr:uid="{00000000-0005-0000-0000-000043580000}"/>
    <cellStyle name="Total 10 3" xfId="22594" xr:uid="{00000000-0005-0000-0000-000044580000}"/>
    <cellStyle name="Total 10 4" xfId="22595" xr:uid="{00000000-0005-0000-0000-000045580000}"/>
    <cellStyle name="Total 10 5" xfId="22596" xr:uid="{00000000-0005-0000-0000-000046580000}"/>
    <cellStyle name="Total 10 6" xfId="22597" xr:uid="{00000000-0005-0000-0000-000047580000}"/>
    <cellStyle name="Total 10 7" xfId="22598" xr:uid="{00000000-0005-0000-0000-000048580000}"/>
    <cellStyle name="Total 11" xfId="22599" xr:uid="{00000000-0005-0000-0000-000049580000}"/>
    <cellStyle name="Total 11 2" xfId="22600" xr:uid="{00000000-0005-0000-0000-00004A580000}"/>
    <cellStyle name="Total 11 2 2" xfId="22601" xr:uid="{00000000-0005-0000-0000-00004B580000}"/>
    <cellStyle name="Total 11 3" xfId="22602" xr:uid="{00000000-0005-0000-0000-00004C580000}"/>
    <cellStyle name="Total 11 4" xfId="22603" xr:uid="{00000000-0005-0000-0000-00004D580000}"/>
    <cellStyle name="Total 11 5" xfId="22604" xr:uid="{00000000-0005-0000-0000-00004E580000}"/>
    <cellStyle name="Total 11 6" xfId="22605" xr:uid="{00000000-0005-0000-0000-00004F580000}"/>
    <cellStyle name="Total 11 7" xfId="22606" xr:uid="{00000000-0005-0000-0000-000050580000}"/>
    <cellStyle name="Total 12" xfId="22607" xr:uid="{00000000-0005-0000-0000-000051580000}"/>
    <cellStyle name="Total 12 2" xfId="22608" xr:uid="{00000000-0005-0000-0000-000052580000}"/>
    <cellStyle name="Total 12 2 2" xfId="22609" xr:uid="{00000000-0005-0000-0000-000053580000}"/>
    <cellStyle name="Total 12 3" xfId="22610" xr:uid="{00000000-0005-0000-0000-000054580000}"/>
    <cellStyle name="Total 12 4" xfId="22611" xr:uid="{00000000-0005-0000-0000-000055580000}"/>
    <cellStyle name="Total 12 5" xfId="22612" xr:uid="{00000000-0005-0000-0000-000056580000}"/>
    <cellStyle name="Total 12 6" xfId="22613" xr:uid="{00000000-0005-0000-0000-000057580000}"/>
    <cellStyle name="Total 12 7" xfId="22614" xr:uid="{00000000-0005-0000-0000-000058580000}"/>
    <cellStyle name="Total 13" xfId="22615" xr:uid="{00000000-0005-0000-0000-000059580000}"/>
    <cellStyle name="Total 13 2" xfId="22616" xr:uid="{00000000-0005-0000-0000-00005A580000}"/>
    <cellStyle name="Total 13 2 2" xfId="22617" xr:uid="{00000000-0005-0000-0000-00005B580000}"/>
    <cellStyle name="Total 13 3" xfId="22618" xr:uid="{00000000-0005-0000-0000-00005C580000}"/>
    <cellStyle name="Total 13 4" xfId="22619" xr:uid="{00000000-0005-0000-0000-00005D580000}"/>
    <cellStyle name="Total 13 5" xfId="22620" xr:uid="{00000000-0005-0000-0000-00005E580000}"/>
    <cellStyle name="Total 13 6" xfId="22621" xr:uid="{00000000-0005-0000-0000-00005F580000}"/>
    <cellStyle name="Total 13 7" xfId="22622" xr:uid="{00000000-0005-0000-0000-000060580000}"/>
    <cellStyle name="Total 14" xfId="22623" xr:uid="{00000000-0005-0000-0000-000061580000}"/>
    <cellStyle name="Total 14 2" xfId="22624" xr:uid="{00000000-0005-0000-0000-000062580000}"/>
    <cellStyle name="Total 14 2 2" xfId="22625" xr:uid="{00000000-0005-0000-0000-000063580000}"/>
    <cellStyle name="Total 14 3" xfId="22626" xr:uid="{00000000-0005-0000-0000-000064580000}"/>
    <cellStyle name="Total 14 4" xfId="22627" xr:uid="{00000000-0005-0000-0000-000065580000}"/>
    <cellStyle name="Total 14 5" xfId="22628" xr:uid="{00000000-0005-0000-0000-000066580000}"/>
    <cellStyle name="Total 14 6" xfId="22629" xr:uid="{00000000-0005-0000-0000-000067580000}"/>
    <cellStyle name="Total 14 7" xfId="22630" xr:uid="{00000000-0005-0000-0000-000068580000}"/>
    <cellStyle name="Total 15" xfId="22631" xr:uid="{00000000-0005-0000-0000-000069580000}"/>
    <cellStyle name="Total 15 2" xfId="22632" xr:uid="{00000000-0005-0000-0000-00006A580000}"/>
    <cellStyle name="Total 15 2 2" xfId="22633" xr:uid="{00000000-0005-0000-0000-00006B580000}"/>
    <cellStyle name="Total 15 3" xfId="22634" xr:uid="{00000000-0005-0000-0000-00006C580000}"/>
    <cellStyle name="Total 15 4" xfId="22635" xr:uid="{00000000-0005-0000-0000-00006D580000}"/>
    <cellStyle name="Total 15 5" xfId="22636" xr:uid="{00000000-0005-0000-0000-00006E580000}"/>
    <cellStyle name="Total 15 6" xfId="22637" xr:uid="{00000000-0005-0000-0000-00006F580000}"/>
    <cellStyle name="Total 15 7" xfId="22638" xr:uid="{00000000-0005-0000-0000-000070580000}"/>
    <cellStyle name="Total 16" xfId="22639" xr:uid="{00000000-0005-0000-0000-000071580000}"/>
    <cellStyle name="Total 16 2" xfId="22640" xr:uid="{00000000-0005-0000-0000-000072580000}"/>
    <cellStyle name="Total 16 2 2" xfId="22641" xr:uid="{00000000-0005-0000-0000-000073580000}"/>
    <cellStyle name="Total 16 3" xfId="22642" xr:uid="{00000000-0005-0000-0000-000074580000}"/>
    <cellStyle name="Total 16 4" xfId="22643" xr:uid="{00000000-0005-0000-0000-000075580000}"/>
    <cellStyle name="Total 16 5" xfId="22644" xr:uid="{00000000-0005-0000-0000-000076580000}"/>
    <cellStyle name="Total 16 6" xfId="22645" xr:uid="{00000000-0005-0000-0000-000077580000}"/>
    <cellStyle name="Total 16 7" xfId="22646" xr:uid="{00000000-0005-0000-0000-000078580000}"/>
    <cellStyle name="Total 17" xfId="22647" xr:uid="{00000000-0005-0000-0000-000079580000}"/>
    <cellStyle name="Total 17 2" xfId="22648" xr:uid="{00000000-0005-0000-0000-00007A580000}"/>
    <cellStyle name="Total 17 2 2" xfId="22649" xr:uid="{00000000-0005-0000-0000-00007B580000}"/>
    <cellStyle name="Total 17 3" xfId="22650" xr:uid="{00000000-0005-0000-0000-00007C580000}"/>
    <cellStyle name="Total 17 4" xfId="22651" xr:uid="{00000000-0005-0000-0000-00007D580000}"/>
    <cellStyle name="Total 17 5" xfId="22652" xr:uid="{00000000-0005-0000-0000-00007E580000}"/>
    <cellStyle name="Total 17 6" xfId="22653" xr:uid="{00000000-0005-0000-0000-00007F580000}"/>
    <cellStyle name="Total 17 7" xfId="22654" xr:uid="{00000000-0005-0000-0000-000080580000}"/>
    <cellStyle name="Total 18" xfId="22655" xr:uid="{00000000-0005-0000-0000-000081580000}"/>
    <cellStyle name="Total 18 2" xfId="22656" xr:uid="{00000000-0005-0000-0000-000082580000}"/>
    <cellStyle name="Total 18 2 2" xfId="22657" xr:uid="{00000000-0005-0000-0000-000083580000}"/>
    <cellStyle name="Total 18 3" xfId="22658" xr:uid="{00000000-0005-0000-0000-000084580000}"/>
    <cellStyle name="Total 18 4" xfId="22659" xr:uid="{00000000-0005-0000-0000-000085580000}"/>
    <cellStyle name="Total 18 5" xfId="22660" xr:uid="{00000000-0005-0000-0000-000086580000}"/>
    <cellStyle name="Total 18 6" xfId="22661" xr:uid="{00000000-0005-0000-0000-000087580000}"/>
    <cellStyle name="Total 18 7" xfId="22662" xr:uid="{00000000-0005-0000-0000-000088580000}"/>
    <cellStyle name="Total 19" xfId="22663" xr:uid="{00000000-0005-0000-0000-000089580000}"/>
    <cellStyle name="Total 19 2" xfId="22664" xr:uid="{00000000-0005-0000-0000-00008A580000}"/>
    <cellStyle name="Total 19 2 2" xfId="22665" xr:uid="{00000000-0005-0000-0000-00008B580000}"/>
    <cellStyle name="Total 19 3" xfId="22666" xr:uid="{00000000-0005-0000-0000-00008C580000}"/>
    <cellStyle name="Total 19 4" xfId="22667" xr:uid="{00000000-0005-0000-0000-00008D580000}"/>
    <cellStyle name="Total 19 5" xfId="22668" xr:uid="{00000000-0005-0000-0000-00008E580000}"/>
    <cellStyle name="Total 19 6" xfId="22669" xr:uid="{00000000-0005-0000-0000-00008F580000}"/>
    <cellStyle name="Total 19 7" xfId="22670" xr:uid="{00000000-0005-0000-0000-000090580000}"/>
    <cellStyle name="Total 2" xfId="22671" xr:uid="{00000000-0005-0000-0000-000091580000}"/>
    <cellStyle name="Total 2 2" xfId="22672" xr:uid="{00000000-0005-0000-0000-000092580000}"/>
    <cellStyle name="Total 2 2 2" xfId="22673" xr:uid="{00000000-0005-0000-0000-000093580000}"/>
    <cellStyle name="Total 2 3" xfId="22674" xr:uid="{00000000-0005-0000-0000-000094580000}"/>
    <cellStyle name="Total 2 4" xfId="22675" xr:uid="{00000000-0005-0000-0000-000095580000}"/>
    <cellStyle name="Total 2 5" xfId="22676" xr:uid="{00000000-0005-0000-0000-000096580000}"/>
    <cellStyle name="Total 2 6" xfId="22677" xr:uid="{00000000-0005-0000-0000-000097580000}"/>
    <cellStyle name="Total 2 7" xfId="22678" xr:uid="{00000000-0005-0000-0000-000098580000}"/>
    <cellStyle name="Total 20" xfId="22679" xr:uid="{00000000-0005-0000-0000-000099580000}"/>
    <cellStyle name="Total 20 2" xfId="22680" xr:uid="{00000000-0005-0000-0000-00009A580000}"/>
    <cellStyle name="Total 20 2 2" xfId="22681" xr:uid="{00000000-0005-0000-0000-00009B580000}"/>
    <cellStyle name="Total 20 3" xfId="22682" xr:uid="{00000000-0005-0000-0000-00009C580000}"/>
    <cellStyle name="Total 20 4" xfId="22683" xr:uid="{00000000-0005-0000-0000-00009D580000}"/>
    <cellStyle name="Total 20 5" xfId="22684" xr:uid="{00000000-0005-0000-0000-00009E580000}"/>
    <cellStyle name="Total 20 6" xfId="22685" xr:uid="{00000000-0005-0000-0000-00009F580000}"/>
    <cellStyle name="Total 20 7" xfId="22686" xr:uid="{00000000-0005-0000-0000-0000A0580000}"/>
    <cellStyle name="Total 21" xfId="22687" xr:uid="{00000000-0005-0000-0000-0000A1580000}"/>
    <cellStyle name="Total 21 2" xfId="22688" xr:uid="{00000000-0005-0000-0000-0000A2580000}"/>
    <cellStyle name="Total 21 2 2" xfId="22689" xr:uid="{00000000-0005-0000-0000-0000A3580000}"/>
    <cellStyle name="Total 21 3" xfId="22690" xr:uid="{00000000-0005-0000-0000-0000A4580000}"/>
    <cellStyle name="Total 21 4" xfId="22691" xr:uid="{00000000-0005-0000-0000-0000A5580000}"/>
    <cellStyle name="Total 21 5" xfId="22692" xr:uid="{00000000-0005-0000-0000-0000A6580000}"/>
    <cellStyle name="Total 21 6" xfId="22693" xr:uid="{00000000-0005-0000-0000-0000A7580000}"/>
    <cellStyle name="Total 21 7" xfId="22694" xr:uid="{00000000-0005-0000-0000-0000A8580000}"/>
    <cellStyle name="Total 22" xfId="22695" xr:uid="{00000000-0005-0000-0000-0000A9580000}"/>
    <cellStyle name="Total 22 2" xfId="22696" xr:uid="{00000000-0005-0000-0000-0000AA580000}"/>
    <cellStyle name="Total 22 2 2" xfId="22697" xr:uid="{00000000-0005-0000-0000-0000AB580000}"/>
    <cellStyle name="Total 22 3" xfId="22698" xr:uid="{00000000-0005-0000-0000-0000AC580000}"/>
    <cellStyle name="Total 22 4" xfId="22699" xr:uid="{00000000-0005-0000-0000-0000AD580000}"/>
    <cellStyle name="Total 22 5" xfId="22700" xr:uid="{00000000-0005-0000-0000-0000AE580000}"/>
    <cellStyle name="Total 22 6" xfId="22701" xr:uid="{00000000-0005-0000-0000-0000AF580000}"/>
    <cellStyle name="Total 22 7" xfId="22702" xr:uid="{00000000-0005-0000-0000-0000B0580000}"/>
    <cellStyle name="Total 23" xfId="22703" xr:uid="{00000000-0005-0000-0000-0000B1580000}"/>
    <cellStyle name="Total 23 2" xfId="22704" xr:uid="{00000000-0005-0000-0000-0000B2580000}"/>
    <cellStyle name="Total 23 2 2" xfId="22705" xr:uid="{00000000-0005-0000-0000-0000B3580000}"/>
    <cellStyle name="Total 23 3" xfId="22706" xr:uid="{00000000-0005-0000-0000-0000B4580000}"/>
    <cellStyle name="Total 23 4" xfId="22707" xr:uid="{00000000-0005-0000-0000-0000B5580000}"/>
    <cellStyle name="Total 23 5" xfId="22708" xr:uid="{00000000-0005-0000-0000-0000B6580000}"/>
    <cellStyle name="Total 23 6" xfId="22709" xr:uid="{00000000-0005-0000-0000-0000B7580000}"/>
    <cellStyle name="Total 23 7" xfId="22710" xr:uid="{00000000-0005-0000-0000-0000B8580000}"/>
    <cellStyle name="Total 24" xfId="22711" xr:uid="{00000000-0005-0000-0000-0000B9580000}"/>
    <cellStyle name="Total 24 2" xfId="22712" xr:uid="{00000000-0005-0000-0000-0000BA580000}"/>
    <cellStyle name="Total 24 2 2" xfId="22713" xr:uid="{00000000-0005-0000-0000-0000BB580000}"/>
    <cellStyle name="Total 24 3" xfId="22714" xr:uid="{00000000-0005-0000-0000-0000BC580000}"/>
    <cellStyle name="Total 24 4" xfId="22715" xr:uid="{00000000-0005-0000-0000-0000BD580000}"/>
    <cellStyle name="Total 24 5" xfId="22716" xr:uid="{00000000-0005-0000-0000-0000BE580000}"/>
    <cellStyle name="Total 24 6" xfId="22717" xr:uid="{00000000-0005-0000-0000-0000BF580000}"/>
    <cellStyle name="Total 24 7" xfId="22718" xr:uid="{00000000-0005-0000-0000-0000C0580000}"/>
    <cellStyle name="Total 25" xfId="22719" xr:uid="{00000000-0005-0000-0000-0000C1580000}"/>
    <cellStyle name="Total 25 2" xfId="22720" xr:uid="{00000000-0005-0000-0000-0000C2580000}"/>
    <cellStyle name="Total 25 2 2" xfId="22721" xr:uid="{00000000-0005-0000-0000-0000C3580000}"/>
    <cellStyle name="Total 25 3" xfId="22722" xr:uid="{00000000-0005-0000-0000-0000C4580000}"/>
    <cellStyle name="Total 25 4" xfId="22723" xr:uid="{00000000-0005-0000-0000-0000C5580000}"/>
    <cellStyle name="Total 25 5" xfId="22724" xr:uid="{00000000-0005-0000-0000-0000C6580000}"/>
    <cellStyle name="Total 25 6" xfId="22725" xr:uid="{00000000-0005-0000-0000-0000C7580000}"/>
    <cellStyle name="Total 25 7" xfId="22726" xr:uid="{00000000-0005-0000-0000-0000C8580000}"/>
    <cellStyle name="Total 26" xfId="22727" xr:uid="{00000000-0005-0000-0000-0000C9580000}"/>
    <cellStyle name="Total 26 2" xfId="22728" xr:uid="{00000000-0005-0000-0000-0000CA580000}"/>
    <cellStyle name="Total 26 2 2" xfId="22729" xr:uid="{00000000-0005-0000-0000-0000CB580000}"/>
    <cellStyle name="Total 26 3" xfId="22730" xr:uid="{00000000-0005-0000-0000-0000CC580000}"/>
    <cellStyle name="Total 26 4" xfId="22731" xr:uid="{00000000-0005-0000-0000-0000CD580000}"/>
    <cellStyle name="Total 26 5" xfId="22732" xr:uid="{00000000-0005-0000-0000-0000CE580000}"/>
    <cellStyle name="Total 26 6" xfId="22733" xr:uid="{00000000-0005-0000-0000-0000CF580000}"/>
    <cellStyle name="Total 26 7" xfId="22734" xr:uid="{00000000-0005-0000-0000-0000D0580000}"/>
    <cellStyle name="Total 27" xfId="22735" xr:uid="{00000000-0005-0000-0000-0000D1580000}"/>
    <cellStyle name="Total 27 2" xfId="22736" xr:uid="{00000000-0005-0000-0000-0000D2580000}"/>
    <cellStyle name="Total 27 2 2" xfId="22737" xr:uid="{00000000-0005-0000-0000-0000D3580000}"/>
    <cellStyle name="Total 27 3" xfId="22738" xr:uid="{00000000-0005-0000-0000-0000D4580000}"/>
    <cellStyle name="Total 27 4" xfId="22739" xr:uid="{00000000-0005-0000-0000-0000D5580000}"/>
    <cellStyle name="Total 27 5" xfId="22740" xr:uid="{00000000-0005-0000-0000-0000D6580000}"/>
    <cellStyle name="Total 27 6" xfId="22741" xr:uid="{00000000-0005-0000-0000-0000D7580000}"/>
    <cellStyle name="Total 27 7" xfId="22742" xr:uid="{00000000-0005-0000-0000-0000D8580000}"/>
    <cellStyle name="Total 28" xfId="22743" xr:uid="{00000000-0005-0000-0000-0000D9580000}"/>
    <cellStyle name="Total 28 2" xfId="22744" xr:uid="{00000000-0005-0000-0000-0000DA580000}"/>
    <cellStyle name="Total 28 2 2" xfId="22745" xr:uid="{00000000-0005-0000-0000-0000DB580000}"/>
    <cellStyle name="Total 28 3" xfId="22746" xr:uid="{00000000-0005-0000-0000-0000DC580000}"/>
    <cellStyle name="Total 28 4" xfId="22747" xr:uid="{00000000-0005-0000-0000-0000DD580000}"/>
    <cellStyle name="Total 28 5" xfId="22748" xr:uid="{00000000-0005-0000-0000-0000DE580000}"/>
    <cellStyle name="Total 28 6" xfId="22749" xr:uid="{00000000-0005-0000-0000-0000DF580000}"/>
    <cellStyle name="Total 28 7" xfId="22750" xr:uid="{00000000-0005-0000-0000-0000E0580000}"/>
    <cellStyle name="Total 29" xfId="22751" xr:uid="{00000000-0005-0000-0000-0000E1580000}"/>
    <cellStyle name="Total 29 2" xfId="22752" xr:uid="{00000000-0005-0000-0000-0000E2580000}"/>
    <cellStyle name="Total 29 2 2" xfId="22753" xr:uid="{00000000-0005-0000-0000-0000E3580000}"/>
    <cellStyle name="Total 29 3" xfId="22754" xr:uid="{00000000-0005-0000-0000-0000E4580000}"/>
    <cellStyle name="Total 29 4" xfId="22755" xr:uid="{00000000-0005-0000-0000-0000E5580000}"/>
    <cellStyle name="Total 29 5" xfId="22756" xr:uid="{00000000-0005-0000-0000-0000E6580000}"/>
    <cellStyle name="Total 29 6" xfId="22757" xr:uid="{00000000-0005-0000-0000-0000E7580000}"/>
    <cellStyle name="Total 29 7" xfId="22758" xr:uid="{00000000-0005-0000-0000-0000E8580000}"/>
    <cellStyle name="Total 3" xfId="22759" xr:uid="{00000000-0005-0000-0000-0000E9580000}"/>
    <cellStyle name="Total 3 2" xfId="22760" xr:uid="{00000000-0005-0000-0000-0000EA580000}"/>
    <cellStyle name="Total 3 2 2" xfId="22761" xr:uid="{00000000-0005-0000-0000-0000EB580000}"/>
    <cellStyle name="Total 3 3" xfId="22762" xr:uid="{00000000-0005-0000-0000-0000EC580000}"/>
    <cellStyle name="Total 3 4" xfId="22763" xr:uid="{00000000-0005-0000-0000-0000ED580000}"/>
    <cellStyle name="Total 3 5" xfId="22764" xr:uid="{00000000-0005-0000-0000-0000EE580000}"/>
    <cellStyle name="Total 3 6" xfId="22765" xr:uid="{00000000-0005-0000-0000-0000EF580000}"/>
    <cellStyle name="Total 3 7" xfId="22766" xr:uid="{00000000-0005-0000-0000-0000F0580000}"/>
    <cellStyle name="Total 30" xfId="22767" xr:uid="{00000000-0005-0000-0000-0000F1580000}"/>
    <cellStyle name="Total 30 2" xfId="22768" xr:uid="{00000000-0005-0000-0000-0000F2580000}"/>
    <cellStyle name="Total 30 2 2" xfId="22769" xr:uid="{00000000-0005-0000-0000-0000F3580000}"/>
    <cellStyle name="Total 30 3" xfId="22770" xr:uid="{00000000-0005-0000-0000-0000F4580000}"/>
    <cellStyle name="Total 30 4" xfId="22771" xr:uid="{00000000-0005-0000-0000-0000F5580000}"/>
    <cellStyle name="Total 30 5" xfId="22772" xr:uid="{00000000-0005-0000-0000-0000F6580000}"/>
    <cellStyle name="Total 30 6" xfId="22773" xr:uid="{00000000-0005-0000-0000-0000F7580000}"/>
    <cellStyle name="Total 30 7" xfId="22774" xr:uid="{00000000-0005-0000-0000-0000F8580000}"/>
    <cellStyle name="Total 31" xfId="22775" xr:uid="{00000000-0005-0000-0000-0000F9580000}"/>
    <cellStyle name="Total 31 2" xfId="22776" xr:uid="{00000000-0005-0000-0000-0000FA580000}"/>
    <cellStyle name="Total 31 2 2" xfId="22777" xr:uid="{00000000-0005-0000-0000-0000FB580000}"/>
    <cellStyle name="Total 31 3" xfId="22778" xr:uid="{00000000-0005-0000-0000-0000FC580000}"/>
    <cellStyle name="Total 31 4" xfId="22779" xr:uid="{00000000-0005-0000-0000-0000FD580000}"/>
    <cellStyle name="Total 31 5" xfId="22780" xr:uid="{00000000-0005-0000-0000-0000FE580000}"/>
    <cellStyle name="Total 31 6" xfId="22781" xr:uid="{00000000-0005-0000-0000-0000FF580000}"/>
    <cellStyle name="Total 31 7" xfId="22782" xr:uid="{00000000-0005-0000-0000-000000590000}"/>
    <cellStyle name="Total 32" xfId="22783" xr:uid="{00000000-0005-0000-0000-000001590000}"/>
    <cellStyle name="Total 32 2" xfId="22784" xr:uid="{00000000-0005-0000-0000-000002590000}"/>
    <cellStyle name="Total 32 2 2" xfId="22785" xr:uid="{00000000-0005-0000-0000-000003590000}"/>
    <cellStyle name="Total 32 3" xfId="22786" xr:uid="{00000000-0005-0000-0000-000004590000}"/>
    <cellStyle name="Total 32 4" xfId="22787" xr:uid="{00000000-0005-0000-0000-000005590000}"/>
    <cellStyle name="Total 32 5" xfId="22788" xr:uid="{00000000-0005-0000-0000-000006590000}"/>
    <cellStyle name="Total 32 6" xfId="22789" xr:uid="{00000000-0005-0000-0000-000007590000}"/>
    <cellStyle name="Total 32 7" xfId="22790" xr:uid="{00000000-0005-0000-0000-000008590000}"/>
    <cellStyle name="Total 33" xfId="22791" xr:uid="{00000000-0005-0000-0000-000009590000}"/>
    <cellStyle name="Total 33 2" xfId="22792" xr:uid="{00000000-0005-0000-0000-00000A590000}"/>
    <cellStyle name="Total 33 2 2" xfId="22793" xr:uid="{00000000-0005-0000-0000-00000B590000}"/>
    <cellStyle name="Total 33 3" xfId="22794" xr:uid="{00000000-0005-0000-0000-00000C590000}"/>
    <cellStyle name="Total 33 4" xfId="22795" xr:uid="{00000000-0005-0000-0000-00000D590000}"/>
    <cellStyle name="Total 33 5" xfId="22796" xr:uid="{00000000-0005-0000-0000-00000E590000}"/>
    <cellStyle name="Total 33 6" xfId="22797" xr:uid="{00000000-0005-0000-0000-00000F590000}"/>
    <cellStyle name="Total 33 7" xfId="22798" xr:uid="{00000000-0005-0000-0000-000010590000}"/>
    <cellStyle name="Total 34" xfId="22799" xr:uid="{00000000-0005-0000-0000-000011590000}"/>
    <cellStyle name="Total 34 2" xfId="22800" xr:uid="{00000000-0005-0000-0000-000012590000}"/>
    <cellStyle name="Total 34 2 2" xfId="22801" xr:uid="{00000000-0005-0000-0000-000013590000}"/>
    <cellStyle name="Total 34 3" xfId="22802" xr:uid="{00000000-0005-0000-0000-000014590000}"/>
    <cellStyle name="Total 34 4" xfId="22803" xr:uid="{00000000-0005-0000-0000-000015590000}"/>
    <cellStyle name="Total 34 5" xfId="22804" xr:uid="{00000000-0005-0000-0000-000016590000}"/>
    <cellStyle name="Total 34 6" xfId="22805" xr:uid="{00000000-0005-0000-0000-000017590000}"/>
    <cellStyle name="Total 34 7" xfId="22806" xr:uid="{00000000-0005-0000-0000-000018590000}"/>
    <cellStyle name="Total 35" xfId="22807" xr:uid="{00000000-0005-0000-0000-000019590000}"/>
    <cellStyle name="Total 35 2" xfId="22808" xr:uid="{00000000-0005-0000-0000-00001A590000}"/>
    <cellStyle name="Total 35 2 2" xfId="22809" xr:uid="{00000000-0005-0000-0000-00001B590000}"/>
    <cellStyle name="Total 35 3" xfId="22810" xr:uid="{00000000-0005-0000-0000-00001C590000}"/>
    <cellStyle name="Total 35 4" xfId="22811" xr:uid="{00000000-0005-0000-0000-00001D590000}"/>
    <cellStyle name="Total 35 5" xfId="22812" xr:uid="{00000000-0005-0000-0000-00001E590000}"/>
    <cellStyle name="Total 35 6" xfId="22813" xr:uid="{00000000-0005-0000-0000-00001F590000}"/>
    <cellStyle name="Total 35 7" xfId="22814" xr:uid="{00000000-0005-0000-0000-000020590000}"/>
    <cellStyle name="Total 36" xfId="22815" xr:uid="{00000000-0005-0000-0000-000021590000}"/>
    <cellStyle name="Total 36 2" xfId="22816" xr:uid="{00000000-0005-0000-0000-000022590000}"/>
    <cellStyle name="Total 36 2 2" xfId="22817" xr:uid="{00000000-0005-0000-0000-000023590000}"/>
    <cellStyle name="Total 36 3" xfId="22818" xr:uid="{00000000-0005-0000-0000-000024590000}"/>
    <cellStyle name="Total 36 4" xfId="22819" xr:uid="{00000000-0005-0000-0000-000025590000}"/>
    <cellStyle name="Total 36 5" xfId="22820" xr:uid="{00000000-0005-0000-0000-000026590000}"/>
    <cellStyle name="Total 36 6" xfId="22821" xr:uid="{00000000-0005-0000-0000-000027590000}"/>
    <cellStyle name="Total 36 7" xfId="22822" xr:uid="{00000000-0005-0000-0000-000028590000}"/>
    <cellStyle name="Total 37" xfId="22823" xr:uid="{00000000-0005-0000-0000-000029590000}"/>
    <cellStyle name="Total 37 2" xfId="22824" xr:uid="{00000000-0005-0000-0000-00002A590000}"/>
    <cellStyle name="Total 37 3" xfId="22825" xr:uid="{00000000-0005-0000-0000-00002B590000}"/>
    <cellStyle name="Total 38" xfId="22826" xr:uid="{00000000-0005-0000-0000-00002C590000}"/>
    <cellStyle name="Total 39" xfId="22827" xr:uid="{00000000-0005-0000-0000-00002D590000}"/>
    <cellStyle name="Total 4" xfId="22828" xr:uid="{00000000-0005-0000-0000-00002E590000}"/>
    <cellStyle name="Total 4 2" xfId="22829" xr:uid="{00000000-0005-0000-0000-00002F590000}"/>
    <cellStyle name="Total 4 2 2" xfId="22830" xr:uid="{00000000-0005-0000-0000-000030590000}"/>
    <cellStyle name="Total 4 3" xfId="22831" xr:uid="{00000000-0005-0000-0000-000031590000}"/>
    <cellStyle name="Total 4 4" xfId="22832" xr:uid="{00000000-0005-0000-0000-000032590000}"/>
    <cellStyle name="Total 4 5" xfId="22833" xr:uid="{00000000-0005-0000-0000-000033590000}"/>
    <cellStyle name="Total 4 6" xfId="22834" xr:uid="{00000000-0005-0000-0000-000034590000}"/>
    <cellStyle name="Total 4 7" xfId="22835" xr:uid="{00000000-0005-0000-0000-000035590000}"/>
    <cellStyle name="Total 40" xfId="22836" xr:uid="{00000000-0005-0000-0000-000036590000}"/>
    <cellStyle name="Total 41" xfId="22837" xr:uid="{00000000-0005-0000-0000-000037590000}"/>
    <cellStyle name="Total 42" xfId="22838" xr:uid="{00000000-0005-0000-0000-000038590000}"/>
    <cellStyle name="Total 43" xfId="22839" xr:uid="{00000000-0005-0000-0000-000039590000}"/>
    <cellStyle name="Total 44" xfId="22840" xr:uid="{00000000-0005-0000-0000-00003A590000}"/>
    <cellStyle name="Total 45" xfId="22841" xr:uid="{00000000-0005-0000-0000-00003B590000}"/>
    <cellStyle name="Total 46" xfId="22842" xr:uid="{00000000-0005-0000-0000-00003C590000}"/>
    <cellStyle name="Total 47" xfId="22843" xr:uid="{00000000-0005-0000-0000-00003D590000}"/>
    <cellStyle name="Total 48" xfId="22844" xr:uid="{00000000-0005-0000-0000-00003E590000}"/>
    <cellStyle name="Total 49" xfId="22845" xr:uid="{00000000-0005-0000-0000-00003F590000}"/>
    <cellStyle name="Total 5" xfId="22846" xr:uid="{00000000-0005-0000-0000-000040590000}"/>
    <cellStyle name="Total 5 2" xfId="22847" xr:uid="{00000000-0005-0000-0000-000041590000}"/>
    <cellStyle name="Total 5 2 2" xfId="22848" xr:uid="{00000000-0005-0000-0000-000042590000}"/>
    <cellStyle name="Total 5 3" xfId="22849" xr:uid="{00000000-0005-0000-0000-000043590000}"/>
    <cellStyle name="Total 5 4" xfId="22850" xr:uid="{00000000-0005-0000-0000-000044590000}"/>
    <cellStyle name="Total 5 5" xfId="22851" xr:uid="{00000000-0005-0000-0000-000045590000}"/>
    <cellStyle name="Total 5 6" xfId="22852" xr:uid="{00000000-0005-0000-0000-000046590000}"/>
    <cellStyle name="Total 5 7" xfId="22853" xr:uid="{00000000-0005-0000-0000-000047590000}"/>
    <cellStyle name="Total 50" xfId="22854" xr:uid="{00000000-0005-0000-0000-000048590000}"/>
    <cellStyle name="Total 51" xfId="22855" xr:uid="{00000000-0005-0000-0000-000049590000}"/>
    <cellStyle name="Total 52" xfId="22856" xr:uid="{00000000-0005-0000-0000-00004A590000}"/>
    <cellStyle name="Total 53" xfId="22857" xr:uid="{00000000-0005-0000-0000-00004B590000}"/>
    <cellStyle name="Total 54" xfId="22858" xr:uid="{00000000-0005-0000-0000-00004C590000}"/>
    <cellStyle name="Total 55" xfId="22859" xr:uid="{00000000-0005-0000-0000-00004D590000}"/>
    <cellStyle name="Total 56" xfId="22860" xr:uid="{00000000-0005-0000-0000-00004E590000}"/>
    <cellStyle name="Total 57" xfId="22861" xr:uid="{00000000-0005-0000-0000-00004F590000}"/>
    <cellStyle name="Total 58" xfId="22862" xr:uid="{00000000-0005-0000-0000-000050590000}"/>
    <cellStyle name="Total 59" xfId="22863" xr:uid="{00000000-0005-0000-0000-000051590000}"/>
    <cellStyle name="Total 6" xfId="22864" xr:uid="{00000000-0005-0000-0000-000052590000}"/>
    <cellStyle name="Total 6 2" xfId="22865" xr:uid="{00000000-0005-0000-0000-000053590000}"/>
    <cellStyle name="Total 6 2 2" xfId="22866" xr:uid="{00000000-0005-0000-0000-000054590000}"/>
    <cellStyle name="Total 6 3" xfId="22867" xr:uid="{00000000-0005-0000-0000-000055590000}"/>
    <cellStyle name="Total 6 4" xfId="22868" xr:uid="{00000000-0005-0000-0000-000056590000}"/>
    <cellStyle name="Total 6 5" xfId="22869" xr:uid="{00000000-0005-0000-0000-000057590000}"/>
    <cellStyle name="Total 6 6" xfId="22870" xr:uid="{00000000-0005-0000-0000-000058590000}"/>
    <cellStyle name="Total 6 7" xfId="22871" xr:uid="{00000000-0005-0000-0000-000059590000}"/>
    <cellStyle name="Total 60" xfId="22872" xr:uid="{00000000-0005-0000-0000-00005A590000}"/>
    <cellStyle name="Total 7" xfId="22873" xr:uid="{00000000-0005-0000-0000-00005B590000}"/>
    <cellStyle name="Total 7 2" xfId="22874" xr:uid="{00000000-0005-0000-0000-00005C590000}"/>
    <cellStyle name="Total 7 2 2" xfId="22875" xr:uid="{00000000-0005-0000-0000-00005D590000}"/>
    <cellStyle name="Total 7 3" xfId="22876" xr:uid="{00000000-0005-0000-0000-00005E590000}"/>
    <cellStyle name="Total 7 4" xfId="22877" xr:uid="{00000000-0005-0000-0000-00005F590000}"/>
    <cellStyle name="Total 7 5" xfId="22878" xr:uid="{00000000-0005-0000-0000-000060590000}"/>
    <cellStyle name="Total 7 6" xfId="22879" xr:uid="{00000000-0005-0000-0000-000061590000}"/>
    <cellStyle name="Total 7 7" xfId="22880" xr:uid="{00000000-0005-0000-0000-000062590000}"/>
    <cellStyle name="Total 8" xfId="22881" xr:uid="{00000000-0005-0000-0000-000063590000}"/>
    <cellStyle name="Total 8 2" xfId="22882" xr:uid="{00000000-0005-0000-0000-000064590000}"/>
    <cellStyle name="Total 8 2 2" xfId="22883" xr:uid="{00000000-0005-0000-0000-000065590000}"/>
    <cellStyle name="Total 8 3" xfId="22884" xr:uid="{00000000-0005-0000-0000-000066590000}"/>
    <cellStyle name="Total 8 4" xfId="22885" xr:uid="{00000000-0005-0000-0000-000067590000}"/>
    <cellStyle name="Total 8 5" xfId="22886" xr:uid="{00000000-0005-0000-0000-000068590000}"/>
    <cellStyle name="Total 8 6" xfId="22887" xr:uid="{00000000-0005-0000-0000-000069590000}"/>
    <cellStyle name="Total 8 7" xfId="22888" xr:uid="{00000000-0005-0000-0000-00006A590000}"/>
    <cellStyle name="Total 9" xfId="22889" xr:uid="{00000000-0005-0000-0000-00006B590000}"/>
    <cellStyle name="Total 9 2" xfId="22890" xr:uid="{00000000-0005-0000-0000-00006C590000}"/>
    <cellStyle name="Total 9 2 2" xfId="22891" xr:uid="{00000000-0005-0000-0000-00006D590000}"/>
    <cellStyle name="Total 9 3" xfId="22892" xr:uid="{00000000-0005-0000-0000-00006E590000}"/>
    <cellStyle name="Total 9 4" xfId="22893" xr:uid="{00000000-0005-0000-0000-00006F590000}"/>
    <cellStyle name="Total 9 5" xfId="22894" xr:uid="{00000000-0005-0000-0000-000070590000}"/>
    <cellStyle name="Total 9 6" xfId="22895" xr:uid="{00000000-0005-0000-0000-000071590000}"/>
    <cellStyle name="Total 9 7" xfId="22896" xr:uid="{00000000-0005-0000-0000-000072590000}"/>
    <cellStyle name="Tusenskille [0]_Ark1" xfId="22897" xr:uid="{00000000-0005-0000-0000-000073590000}"/>
    <cellStyle name="Tusenskille_Ark1" xfId="22898" xr:uid="{00000000-0005-0000-0000-000074590000}"/>
    <cellStyle name="Tusental (0)_Bok2 Diagram 1" xfId="22899" xr:uid="{00000000-0005-0000-0000-000075590000}"/>
    <cellStyle name="Tusental_Bok2 Diagram 1" xfId="22900" xr:uid="{00000000-0005-0000-0000-000076590000}"/>
    <cellStyle name="Überschrift" xfId="22901" xr:uid="{00000000-0005-0000-0000-000077590000}"/>
    <cellStyle name="Überschrift 1" xfId="22902" xr:uid="{00000000-0005-0000-0000-000078590000}"/>
    <cellStyle name="Überschrift 1 2" xfId="22903" xr:uid="{00000000-0005-0000-0000-000079590000}"/>
    <cellStyle name="Überschrift 1 3" xfId="22904" xr:uid="{00000000-0005-0000-0000-00007A590000}"/>
    <cellStyle name="Überschrift 1 4" xfId="22905" xr:uid="{00000000-0005-0000-0000-00007B590000}"/>
    <cellStyle name="Überschrift 1 5" xfId="22906" xr:uid="{00000000-0005-0000-0000-00007C590000}"/>
    <cellStyle name="Überschrift 1 6" xfId="22907" xr:uid="{00000000-0005-0000-0000-00007D590000}"/>
    <cellStyle name="Überschrift 1 7" xfId="22908" xr:uid="{00000000-0005-0000-0000-00007E590000}"/>
    <cellStyle name="Überschrift 10" xfId="22909" xr:uid="{00000000-0005-0000-0000-00007F590000}"/>
    <cellStyle name="Überschrift 2" xfId="22910" xr:uid="{00000000-0005-0000-0000-000080590000}"/>
    <cellStyle name="Überschrift 2 2" xfId="22911" xr:uid="{00000000-0005-0000-0000-000081590000}"/>
    <cellStyle name="Überschrift 2 3" xfId="22912" xr:uid="{00000000-0005-0000-0000-000082590000}"/>
    <cellStyle name="Überschrift 2 4" xfId="22913" xr:uid="{00000000-0005-0000-0000-000083590000}"/>
    <cellStyle name="Überschrift 2 5" xfId="22914" xr:uid="{00000000-0005-0000-0000-000084590000}"/>
    <cellStyle name="Überschrift 2 6" xfId="22915" xr:uid="{00000000-0005-0000-0000-000085590000}"/>
    <cellStyle name="Überschrift 2 7" xfId="22916" xr:uid="{00000000-0005-0000-0000-000086590000}"/>
    <cellStyle name="Überschrift 3" xfId="22917" xr:uid="{00000000-0005-0000-0000-000087590000}"/>
    <cellStyle name="Überschrift 3 2" xfId="22918" xr:uid="{00000000-0005-0000-0000-000088590000}"/>
    <cellStyle name="Überschrift 3 3" xfId="22919" xr:uid="{00000000-0005-0000-0000-000089590000}"/>
    <cellStyle name="Überschrift 3 4" xfId="22920" xr:uid="{00000000-0005-0000-0000-00008A590000}"/>
    <cellStyle name="Überschrift 3 5" xfId="22921" xr:uid="{00000000-0005-0000-0000-00008B590000}"/>
    <cellStyle name="Überschrift 3 6" xfId="22922" xr:uid="{00000000-0005-0000-0000-00008C590000}"/>
    <cellStyle name="Überschrift 3 7" xfId="22923" xr:uid="{00000000-0005-0000-0000-00008D590000}"/>
    <cellStyle name="Überschrift 4" xfId="22924" xr:uid="{00000000-0005-0000-0000-00008E590000}"/>
    <cellStyle name="Überschrift 4 2" xfId="22925" xr:uid="{00000000-0005-0000-0000-00008F590000}"/>
    <cellStyle name="Überschrift 4 3" xfId="22926" xr:uid="{00000000-0005-0000-0000-000090590000}"/>
    <cellStyle name="Überschrift 4 4" xfId="22927" xr:uid="{00000000-0005-0000-0000-000091590000}"/>
    <cellStyle name="Überschrift 4 5" xfId="22928" xr:uid="{00000000-0005-0000-0000-000092590000}"/>
    <cellStyle name="Überschrift 4 6" xfId="22929" xr:uid="{00000000-0005-0000-0000-000093590000}"/>
    <cellStyle name="Überschrift 4 7" xfId="22930" xr:uid="{00000000-0005-0000-0000-000094590000}"/>
    <cellStyle name="Überschrift 5" xfId="22931" xr:uid="{00000000-0005-0000-0000-000095590000}"/>
    <cellStyle name="Überschrift 6" xfId="22932" xr:uid="{00000000-0005-0000-0000-000096590000}"/>
    <cellStyle name="Überschrift 7" xfId="22933" xr:uid="{00000000-0005-0000-0000-000097590000}"/>
    <cellStyle name="Überschrift 8" xfId="22934" xr:uid="{00000000-0005-0000-0000-000098590000}"/>
    <cellStyle name="Überschrift 9" xfId="22935" xr:uid="{00000000-0005-0000-0000-000099590000}"/>
    <cellStyle name="Underline" xfId="22936" xr:uid="{00000000-0005-0000-0000-00009A590000}"/>
    <cellStyle name="Units of Measure" xfId="22937" xr:uid="{00000000-0005-0000-0000-00009B590000}"/>
    <cellStyle name="Units of Measure 2" xfId="22938" xr:uid="{00000000-0005-0000-0000-00009C590000}"/>
    <cellStyle name="Units of Measure 2 2" xfId="22939" xr:uid="{00000000-0005-0000-0000-00009D590000}"/>
    <cellStyle name="Units of Measure 3" xfId="22940" xr:uid="{00000000-0005-0000-0000-00009E590000}"/>
    <cellStyle name="Units of Measure 4" xfId="22941" xr:uid="{00000000-0005-0000-0000-00009F590000}"/>
    <cellStyle name="Units of Measure 5" xfId="22942" xr:uid="{00000000-0005-0000-0000-0000A0590000}"/>
    <cellStyle name="Units of Measure 6" xfId="22943" xr:uid="{00000000-0005-0000-0000-0000A1590000}"/>
    <cellStyle name="Units of Measure 7" xfId="22944" xr:uid="{00000000-0005-0000-0000-0000A2590000}"/>
    <cellStyle name="Units of Measure 8" xfId="22945" xr:uid="{00000000-0005-0000-0000-0000A3590000}"/>
    <cellStyle name="Units of Measure 9" xfId="22946" xr:uid="{00000000-0005-0000-0000-0000A4590000}"/>
    <cellStyle name="Valuta (0)_Bok2 Diagram 1" xfId="22947" xr:uid="{00000000-0005-0000-0000-0000A5590000}"/>
    <cellStyle name="Valuta [0]_Ark1" xfId="22948" xr:uid="{00000000-0005-0000-0000-0000A6590000}"/>
    <cellStyle name="Valuta_Ark1" xfId="22949" xr:uid="{00000000-0005-0000-0000-0000A7590000}"/>
    <cellStyle name="Verknüpfte Zelle" xfId="22950" xr:uid="{00000000-0005-0000-0000-0000A8590000}"/>
    <cellStyle name="Verknüpfte Zelle 2" xfId="22951" xr:uid="{00000000-0005-0000-0000-0000A9590000}"/>
    <cellStyle name="Verknüpfte Zelle 3" xfId="22952" xr:uid="{00000000-0005-0000-0000-0000AA590000}"/>
    <cellStyle name="Verknüpfte Zelle 4" xfId="22953" xr:uid="{00000000-0005-0000-0000-0000AB590000}"/>
    <cellStyle name="Verknüpfte Zelle 5" xfId="22954" xr:uid="{00000000-0005-0000-0000-0000AC590000}"/>
    <cellStyle name="Verknüpfte Zelle 6" xfId="22955" xr:uid="{00000000-0005-0000-0000-0000AD590000}"/>
    <cellStyle name="Verknüpfte Zelle 7" xfId="22956" xr:uid="{00000000-0005-0000-0000-0000AE590000}"/>
    <cellStyle name="Walutowy [0]_(FRAG) aneks" xfId="22957" xr:uid="{00000000-0005-0000-0000-0000AF590000}"/>
    <cellStyle name="Walutowy_(FRAG) aneks" xfId="22958" xr:uid="{00000000-0005-0000-0000-0000B0590000}"/>
    <cellStyle name="Warnender Text" xfId="22959" xr:uid="{00000000-0005-0000-0000-0000B1590000}"/>
    <cellStyle name="Warnender Text 2" xfId="22960" xr:uid="{00000000-0005-0000-0000-0000B2590000}"/>
    <cellStyle name="Warnender Text 3" xfId="22961" xr:uid="{00000000-0005-0000-0000-0000B3590000}"/>
    <cellStyle name="Warnender Text 4" xfId="22962" xr:uid="{00000000-0005-0000-0000-0000B4590000}"/>
    <cellStyle name="Warnender Text 5" xfId="22963" xr:uid="{00000000-0005-0000-0000-0000B5590000}"/>
    <cellStyle name="Warnender Text 6" xfId="22964" xr:uid="{00000000-0005-0000-0000-0000B6590000}"/>
    <cellStyle name="Warnender Text 7" xfId="22965" xr:uid="{00000000-0005-0000-0000-0000B7590000}"/>
    <cellStyle name="Warning Text 10" xfId="22966" xr:uid="{00000000-0005-0000-0000-0000B8590000}"/>
    <cellStyle name="Warning Text 10 2" xfId="22967" xr:uid="{00000000-0005-0000-0000-0000B9590000}"/>
    <cellStyle name="Warning Text 10 2 2" xfId="22968" xr:uid="{00000000-0005-0000-0000-0000BA590000}"/>
    <cellStyle name="Warning Text 10 3" xfId="22969" xr:uid="{00000000-0005-0000-0000-0000BB590000}"/>
    <cellStyle name="Warning Text 10 4" xfId="22970" xr:uid="{00000000-0005-0000-0000-0000BC590000}"/>
    <cellStyle name="Warning Text 10 5" xfId="22971" xr:uid="{00000000-0005-0000-0000-0000BD590000}"/>
    <cellStyle name="Warning Text 10 6" xfId="22972" xr:uid="{00000000-0005-0000-0000-0000BE590000}"/>
    <cellStyle name="Warning Text 10 7" xfId="22973" xr:uid="{00000000-0005-0000-0000-0000BF590000}"/>
    <cellStyle name="Warning Text 11" xfId="22974" xr:uid="{00000000-0005-0000-0000-0000C0590000}"/>
    <cellStyle name="Warning Text 11 2" xfId="22975" xr:uid="{00000000-0005-0000-0000-0000C1590000}"/>
    <cellStyle name="Warning Text 11 2 2" xfId="22976" xr:uid="{00000000-0005-0000-0000-0000C2590000}"/>
    <cellStyle name="Warning Text 11 3" xfId="22977" xr:uid="{00000000-0005-0000-0000-0000C3590000}"/>
    <cellStyle name="Warning Text 11 4" xfId="22978" xr:uid="{00000000-0005-0000-0000-0000C4590000}"/>
    <cellStyle name="Warning Text 11 5" xfId="22979" xr:uid="{00000000-0005-0000-0000-0000C5590000}"/>
    <cellStyle name="Warning Text 11 6" xfId="22980" xr:uid="{00000000-0005-0000-0000-0000C6590000}"/>
    <cellStyle name="Warning Text 11 7" xfId="22981" xr:uid="{00000000-0005-0000-0000-0000C7590000}"/>
    <cellStyle name="Warning Text 12" xfId="22982" xr:uid="{00000000-0005-0000-0000-0000C8590000}"/>
    <cellStyle name="Warning Text 12 2" xfId="22983" xr:uid="{00000000-0005-0000-0000-0000C9590000}"/>
    <cellStyle name="Warning Text 12 2 2" xfId="22984" xr:uid="{00000000-0005-0000-0000-0000CA590000}"/>
    <cellStyle name="Warning Text 12 3" xfId="22985" xr:uid="{00000000-0005-0000-0000-0000CB590000}"/>
    <cellStyle name="Warning Text 12 4" xfId="22986" xr:uid="{00000000-0005-0000-0000-0000CC590000}"/>
    <cellStyle name="Warning Text 12 5" xfId="22987" xr:uid="{00000000-0005-0000-0000-0000CD590000}"/>
    <cellStyle name="Warning Text 12 6" xfId="22988" xr:uid="{00000000-0005-0000-0000-0000CE590000}"/>
    <cellStyle name="Warning Text 12 7" xfId="22989" xr:uid="{00000000-0005-0000-0000-0000CF590000}"/>
    <cellStyle name="Warning Text 13" xfId="22990" xr:uid="{00000000-0005-0000-0000-0000D0590000}"/>
    <cellStyle name="Warning Text 13 2" xfId="22991" xr:uid="{00000000-0005-0000-0000-0000D1590000}"/>
    <cellStyle name="Warning Text 13 2 2" xfId="22992" xr:uid="{00000000-0005-0000-0000-0000D2590000}"/>
    <cellStyle name="Warning Text 13 3" xfId="22993" xr:uid="{00000000-0005-0000-0000-0000D3590000}"/>
    <cellStyle name="Warning Text 13 4" xfId="22994" xr:uid="{00000000-0005-0000-0000-0000D4590000}"/>
    <cellStyle name="Warning Text 13 5" xfId="22995" xr:uid="{00000000-0005-0000-0000-0000D5590000}"/>
    <cellStyle name="Warning Text 13 6" xfId="22996" xr:uid="{00000000-0005-0000-0000-0000D6590000}"/>
    <cellStyle name="Warning Text 13 7" xfId="22997" xr:uid="{00000000-0005-0000-0000-0000D7590000}"/>
    <cellStyle name="Warning Text 14" xfId="22998" xr:uid="{00000000-0005-0000-0000-0000D8590000}"/>
    <cellStyle name="Warning Text 14 2" xfId="22999" xr:uid="{00000000-0005-0000-0000-0000D9590000}"/>
    <cellStyle name="Warning Text 14 2 2" xfId="23000" xr:uid="{00000000-0005-0000-0000-0000DA590000}"/>
    <cellStyle name="Warning Text 14 3" xfId="23001" xr:uid="{00000000-0005-0000-0000-0000DB590000}"/>
    <cellStyle name="Warning Text 14 4" xfId="23002" xr:uid="{00000000-0005-0000-0000-0000DC590000}"/>
    <cellStyle name="Warning Text 14 5" xfId="23003" xr:uid="{00000000-0005-0000-0000-0000DD590000}"/>
    <cellStyle name="Warning Text 14 6" xfId="23004" xr:uid="{00000000-0005-0000-0000-0000DE590000}"/>
    <cellStyle name="Warning Text 14 7" xfId="23005" xr:uid="{00000000-0005-0000-0000-0000DF590000}"/>
    <cellStyle name="Warning Text 15" xfId="23006" xr:uid="{00000000-0005-0000-0000-0000E0590000}"/>
    <cellStyle name="Warning Text 15 2" xfId="23007" xr:uid="{00000000-0005-0000-0000-0000E1590000}"/>
    <cellStyle name="Warning Text 15 2 2" xfId="23008" xr:uid="{00000000-0005-0000-0000-0000E2590000}"/>
    <cellStyle name="Warning Text 15 3" xfId="23009" xr:uid="{00000000-0005-0000-0000-0000E3590000}"/>
    <cellStyle name="Warning Text 15 4" xfId="23010" xr:uid="{00000000-0005-0000-0000-0000E4590000}"/>
    <cellStyle name="Warning Text 15 5" xfId="23011" xr:uid="{00000000-0005-0000-0000-0000E5590000}"/>
    <cellStyle name="Warning Text 15 6" xfId="23012" xr:uid="{00000000-0005-0000-0000-0000E6590000}"/>
    <cellStyle name="Warning Text 15 7" xfId="23013" xr:uid="{00000000-0005-0000-0000-0000E7590000}"/>
    <cellStyle name="Warning Text 16" xfId="23014" xr:uid="{00000000-0005-0000-0000-0000E8590000}"/>
    <cellStyle name="Warning Text 16 2" xfId="23015" xr:uid="{00000000-0005-0000-0000-0000E9590000}"/>
    <cellStyle name="Warning Text 16 2 2" xfId="23016" xr:uid="{00000000-0005-0000-0000-0000EA590000}"/>
    <cellStyle name="Warning Text 16 3" xfId="23017" xr:uid="{00000000-0005-0000-0000-0000EB590000}"/>
    <cellStyle name="Warning Text 16 4" xfId="23018" xr:uid="{00000000-0005-0000-0000-0000EC590000}"/>
    <cellStyle name="Warning Text 16 5" xfId="23019" xr:uid="{00000000-0005-0000-0000-0000ED590000}"/>
    <cellStyle name="Warning Text 16 6" xfId="23020" xr:uid="{00000000-0005-0000-0000-0000EE590000}"/>
    <cellStyle name="Warning Text 16 7" xfId="23021" xr:uid="{00000000-0005-0000-0000-0000EF590000}"/>
    <cellStyle name="Warning Text 17" xfId="23022" xr:uid="{00000000-0005-0000-0000-0000F0590000}"/>
    <cellStyle name="Warning Text 17 2" xfId="23023" xr:uid="{00000000-0005-0000-0000-0000F1590000}"/>
    <cellStyle name="Warning Text 17 2 2" xfId="23024" xr:uid="{00000000-0005-0000-0000-0000F2590000}"/>
    <cellStyle name="Warning Text 17 3" xfId="23025" xr:uid="{00000000-0005-0000-0000-0000F3590000}"/>
    <cellStyle name="Warning Text 17 4" xfId="23026" xr:uid="{00000000-0005-0000-0000-0000F4590000}"/>
    <cellStyle name="Warning Text 17 5" xfId="23027" xr:uid="{00000000-0005-0000-0000-0000F5590000}"/>
    <cellStyle name="Warning Text 17 6" xfId="23028" xr:uid="{00000000-0005-0000-0000-0000F6590000}"/>
    <cellStyle name="Warning Text 17 7" xfId="23029" xr:uid="{00000000-0005-0000-0000-0000F7590000}"/>
    <cellStyle name="Warning Text 18" xfId="23030" xr:uid="{00000000-0005-0000-0000-0000F8590000}"/>
    <cellStyle name="Warning Text 18 2" xfId="23031" xr:uid="{00000000-0005-0000-0000-0000F9590000}"/>
    <cellStyle name="Warning Text 18 2 2" xfId="23032" xr:uid="{00000000-0005-0000-0000-0000FA590000}"/>
    <cellStyle name="Warning Text 18 3" xfId="23033" xr:uid="{00000000-0005-0000-0000-0000FB590000}"/>
    <cellStyle name="Warning Text 18 4" xfId="23034" xr:uid="{00000000-0005-0000-0000-0000FC590000}"/>
    <cellStyle name="Warning Text 18 5" xfId="23035" xr:uid="{00000000-0005-0000-0000-0000FD590000}"/>
    <cellStyle name="Warning Text 18 6" xfId="23036" xr:uid="{00000000-0005-0000-0000-0000FE590000}"/>
    <cellStyle name="Warning Text 18 7" xfId="23037" xr:uid="{00000000-0005-0000-0000-0000FF590000}"/>
    <cellStyle name="Warning Text 19" xfId="23038" xr:uid="{00000000-0005-0000-0000-0000005A0000}"/>
    <cellStyle name="Warning Text 19 2" xfId="23039" xr:uid="{00000000-0005-0000-0000-0000015A0000}"/>
    <cellStyle name="Warning Text 19 2 2" xfId="23040" xr:uid="{00000000-0005-0000-0000-0000025A0000}"/>
    <cellStyle name="Warning Text 19 3" xfId="23041" xr:uid="{00000000-0005-0000-0000-0000035A0000}"/>
    <cellStyle name="Warning Text 19 4" xfId="23042" xr:uid="{00000000-0005-0000-0000-0000045A0000}"/>
    <cellStyle name="Warning Text 19 5" xfId="23043" xr:uid="{00000000-0005-0000-0000-0000055A0000}"/>
    <cellStyle name="Warning Text 19 6" xfId="23044" xr:uid="{00000000-0005-0000-0000-0000065A0000}"/>
    <cellStyle name="Warning Text 19 7" xfId="23045" xr:uid="{00000000-0005-0000-0000-0000075A0000}"/>
    <cellStyle name="Warning Text 2" xfId="23046" xr:uid="{00000000-0005-0000-0000-0000085A0000}"/>
    <cellStyle name="Warning Text 2 2" xfId="23047" xr:uid="{00000000-0005-0000-0000-0000095A0000}"/>
    <cellStyle name="Warning Text 2 2 2" xfId="23048" xr:uid="{00000000-0005-0000-0000-00000A5A0000}"/>
    <cellStyle name="Warning Text 2 3" xfId="23049" xr:uid="{00000000-0005-0000-0000-00000B5A0000}"/>
    <cellStyle name="Warning Text 2 4" xfId="23050" xr:uid="{00000000-0005-0000-0000-00000C5A0000}"/>
    <cellStyle name="Warning Text 2 5" xfId="23051" xr:uid="{00000000-0005-0000-0000-00000D5A0000}"/>
    <cellStyle name="Warning Text 2 6" xfId="23052" xr:uid="{00000000-0005-0000-0000-00000E5A0000}"/>
    <cellStyle name="Warning Text 2 7" xfId="23053" xr:uid="{00000000-0005-0000-0000-00000F5A0000}"/>
    <cellStyle name="Warning Text 20" xfId="23054" xr:uid="{00000000-0005-0000-0000-0000105A0000}"/>
    <cellStyle name="Warning Text 20 2" xfId="23055" xr:uid="{00000000-0005-0000-0000-0000115A0000}"/>
    <cellStyle name="Warning Text 20 2 2" xfId="23056" xr:uid="{00000000-0005-0000-0000-0000125A0000}"/>
    <cellStyle name="Warning Text 20 3" xfId="23057" xr:uid="{00000000-0005-0000-0000-0000135A0000}"/>
    <cellStyle name="Warning Text 20 4" xfId="23058" xr:uid="{00000000-0005-0000-0000-0000145A0000}"/>
    <cellStyle name="Warning Text 20 5" xfId="23059" xr:uid="{00000000-0005-0000-0000-0000155A0000}"/>
    <cellStyle name="Warning Text 20 6" xfId="23060" xr:uid="{00000000-0005-0000-0000-0000165A0000}"/>
    <cellStyle name="Warning Text 20 7" xfId="23061" xr:uid="{00000000-0005-0000-0000-0000175A0000}"/>
    <cellStyle name="Warning Text 21" xfId="23062" xr:uid="{00000000-0005-0000-0000-0000185A0000}"/>
    <cellStyle name="Warning Text 21 2" xfId="23063" xr:uid="{00000000-0005-0000-0000-0000195A0000}"/>
    <cellStyle name="Warning Text 21 2 2" xfId="23064" xr:uid="{00000000-0005-0000-0000-00001A5A0000}"/>
    <cellStyle name="Warning Text 21 3" xfId="23065" xr:uid="{00000000-0005-0000-0000-00001B5A0000}"/>
    <cellStyle name="Warning Text 21 4" xfId="23066" xr:uid="{00000000-0005-0000-0000-00001C5A0000}"/>
    <cellStyle name="Warning Text 21 5" xfId="23067" xr:uid="{00000000-0005-0000-0000-00001D5A0000}"/>
    <cellStyle name="Warning Text 21 6" xfId="23068" xr:uid="{00000000-0005-0000-0000-00001E5A0000}"/>
    <cellStyle name="Warning Text 21 7" xfId="23069" xr:uid="{00000000-0005-0000-0000-00001F5A0000}"/>
    <cellStyle name="Warning Text 22" xfId="23070" xr:uid="{00000000-0005-0000-0000-0000205A0000}"/>
    <cellStyle name="Warning Text 22 2" xfId="23071" xr:uid="{00000000-0005-0000-0000-0000215A0000}"/>
    <cellStyle name="Warning Text 22 2 2" xfId="23072" xr:uid="{00000000-0005-0000-0000-0000225A0000}"/>
    <cellStyle name="Warning Text 22 3" xfId="23073" xr:uid="{00000000-0005-0000-0000-0000235A0000}"/>
    <cellStyle name="Warning Text 22 4" xfId="23074" xr:uid="{00000000-0005-0000-0000-0000245A0000}"/>
    <cellStyle name="Warning Text 22 5" xfId="23075" xr:uid="{00000000-0005-0000-0000-0000255A0000}"/>
    <cellStyle name="Warning Text 22 6" xfId="23076" xr:uid="{00000000-0005-0000-0000-0000265A0000}"/>
    <cellStyle name="Warning Text 22 7" xfId="23077" xr:uid="{00000000-0005-0000-0000-0000275A0000}"/>
    <cellStyle name="Warning Text 23" xfId="23078" xr:uid="{00000000-0005-0000-0000-0000285A0000}"/>
    <cellStyle name="Warning Text 23 2" xfId="23079" xr:uid="{00000000-0005-0000-0000-0000295A0000}"/>
    <cellStyle name="Warning Text 23 2 2" xfId="23080" xr:uid="{00000000-0005-0000-0000-00002A5A0000}"/>
    <cellStyle name="Warning Text 23 3" xfId="23081" xr:uid="{00000000-0005-0000-0000-00002B5A0000}"/>
    <cellStyle name="Warning Text 23 4" xfId="23082" xr:uid="{00000000-0005-0000-0000-00002C5A0000}"/>
    <cellStyle name="Warning Text 23 5" xfId="23083" xr:uid="{00000000-0005-0000-0000-00002D5A0000}"/>
    <cellStyle name="Warning Text 23 6" xfId="23084" xr:uid="{00000000-0005-0000-0000-00002E5A0000}"/>
    <cellStyle name="Warning Text 23 7" xfId="23085" xr:uid="{00000000-0005-0000-0000-00002F5A0000}"/>
    <cellStyle name="Warning Text 24" xfId="23086" xr:uid="{00000000-0005-0000-0000-0000305A0000}"/>
    <cellStyle name="Warning Text 24 2" xfId="23087" xr:uid="{00000000-0005-0000-0000-0000315A0000}"/>
    <cellStyle name="Warning Text 24 2 2" xfId="23088" xr:uid="{00000000-0005-0000-0000-0000325A0000}"/>
    <cellStyle name="Warning Text 24 3" xfId="23089" xr:uid="{00000000-0005-0000-0000-0000335A0000}"/>
    <cellStyle name="Warning Text 24 4" xfId="23090" xr:uid="{00000000-0005-0000-0000-0000345A0000}"/>
    <cellStyle name="Warning Text 24 5" xfId="23091" xr:uid="{00000000-0005-0000-0000-0000355A0000}"/>
    <cellStyle name="Warning Text 24 6" xfId="23092" xr:uid="{00000000-0005-0000-0000-0000365A0000}"/>
    <cellStyle name="Warning Text 24 7" xfId="23093" xr:uid="{00000000-0005-0000-0000-0000375A0000}"/>
    <cellStyle name="Warning Text 25" xfId="23094" xr:uid="{00000000-0005-0000-0000-0000385A0000}"/>
    <cellStyle name="Warning Text 25 2" xfId="23095" xr:uid="{00000000-0005-0000-0000-0000395A0000}"/>
    <cellStyle name="Warning Text 25 2 2" xfId="23096" xr:uid="{00000000-0005-0000-0000-00003A5A0000}"/>
    <cellStyle name="Warning Text 25 3" xfId="23097" xr:uid="{00000000-0005-0000-0000-00003B5A0000}"/>
    <cellStyle name="Warning Text 25 4" xfId="23098" xr:uid="{00000000-0005-0000-0000-00003C5A0000}"/>
    <cellStyle name="Warning Text 25 5" xfId="23099" xr:uid="{00000000-0005-0000-0000-00003D5A0000}"/>
    <cellStyle name="Warning Text 25 6" xfId="23100" xr:uid="{00000000-0005-0000-0000-00003E5A0000}"/>
    <cellStyle name="Warning Text 25 7" xfId="23101" xr:uid="{00000000-0005-0000-0000-00003F5A0000}"/>
    <cellStyle name="Warning Text 26" xfId="23102" xr:uid="{00000000-0005-0000-0000-0000405A0000}"/>
    <cellStyle name="Warning Text 26 2" xfId="23103" xr:uid="{00000000-0005-0000-0000-0000415A0000}"/>
    <cellStyle name="Warning Text 26 2 2" xfId="23104" xr:uid="{00000000-0005-0000-0000-0000425A0000}"/>
    <cellStyle name="Warning Text 26 3" xfId="23105" xr:uid="{00000000-0005-0000-0000-0000435A0000}"/>
    <cellStyle name="Warning Text 26 4" xfId="23106" xr:uid="{00000000-0005-0000-0000-0000445A0000}"/>
    <cellStyle name="Warning Text 26 5" xfId="23107" xr:uid="{00000000-0005-0000-0000-0000455A0000}"/>
    <cellStyle name="Warning Text 26 6" xfId="23108" xr:uid="{00000000-0005-0000-0000-0000465A0000}"/>
    <cellStyle name="Warning Text 26 7" xfId="23109" xr:uid="{00000000-0005-0000-0000-0000475A0000}"/>
    <cellStyle name="Warning Text 27" xfId="23110" xr:uid="{00000000-0005-0000-0000-0000485A0000}"/>
    <cellStyle name="Warning Text 27 2" xfId="23111" xr:uid="{00000000-0005-0000-0000-0000495A0000}"/>
    <cellStyle name="Warning Text 27 2 2" xfId="23112" xr:uid="{00000000-0005-0000-0000-00004A5A0000}"/>
    <cellStyle name="Warning Text 27 3" xfId="23113" xr:uid="{00000000-0005-0000-0000-00004B5A0000}"/>
    <cellStyle name="Warning Text 27 4" xfId="23114" xr:uid="{00000000-0005-0000-0000-00004C5A0000}"/>
    <cellStyle name="Warning Text 27 5" xfId="23115" xr:uid="{00000000-0005-0000-0000-00004D5A0000}"/>
    <cellStyle name="Warning Text 27 6" xfId="23116" xr:uid="{00000000-0005-0000-0000-00004E5A0000}"/>
    <cellStyle name="Warning Text 27 7" xfId="23117" xr:uid="{00000000-0005-0000-0000-00004F5A0000}"/>
    <cellStyle name="Warning Text 28" xfId="23118" xr:uid="{00000000-0005-0000-0000-0000505A0000}"/>
    <cellStyle name="Warning Text 28 2" xfId="23119" xr:uid="{00000000-0005-0000-0000-0000515A0000}"/>
    <cellStyle name="Warning Text 28 2 2" xfId="23120" xr:uid="{00000000-0005-0000-0000-0000525A0000}"/>
    <cellStyle name="Warning Text 28 3" xfId="23121" xr:uid="{00000000-0005-0000-0000-0000535A0000}"/>
    <cellStyle name="Warning Text 28 4" xfId="23122" xr:uid="{00000000-0005-0000-0000-0000545A0000}"/>
    <cellStyle name="Warning Text 28 5" xfId="23123" xr:uid="{00000000-0005-0000-0000-0000555A0000}"/>
    <cellStyle name="Warning Text 28 6" xfId="23124" xr:uid="{00000000-0005-0000-0000-0000565A0000}"/>
    <cellStyle name="Warning Text 28 7" xfId="23125" xr:uid="{00000000-0005-0000-0000-0000575A0000}"/>
    <cellStyle name="Warning Text 29" xfId="23126" xr:uid="{00000000-0005-0000-0000-0000585A0000}"/>
    <cellStyle name="Warning Text 29 2" xfId="23127" xr:uid="{00000000-0005-0000-0000-0000595A0000}"/>
    <cellStyle name="Warning Text 29 2 2" xfId="23128" xr:uid="{00000000-0005-0000-0000-00005A5A0000}"/>
    <cellStyle name="Warning Text 29 3" xfId="23129" xr:uid="{00000000-0005-0000-0000-00005B5A0000}"/>
    <cellStyle name="Warning Text 29 4" xfId="23130" xr:uid="{00000000-0005-0000-0000-00005C5A0000}"/>
    <cellStyle name="Warning Text 29 5" xfId="23131" xr:uid="{00000000-0005-0000-0000-00005D5A0000}"/>
    <cellStyle name="Warning Text 29 6" xfId="23132" xr:uid="{00000000-0005-0000-0000-00005E5A0000}"/>
    <cellStyle name="Warning Text 29 7" xfId="23133" xr:uid="{00000000-0005-0000-0000-00005F5A0000}"/>
    <cellStyle name="Warning Text 3" xfId="23134" xr:uid="{00000000-0005-0000-0000-0000605A0000}"/>
    <cellStyle name="Warning Text 3 2" xfId="23135" xr:uid="{00000000-0005-0000-0000-0000615A0000}"/>
    <cellStyle name="Warning Text 3 2 2" xfId="23136" xr:uid="{00000000-0005-0000-0000-0000625A0000}"/>
    <cellStyle name="Warning Text 3 3" xfId="23137" xr:uid="{00000000-0005-0000-0000-0000635A0000}"/>
    <cellStyle name="Warning Text 3 4" xfId="23138" xr:uid="{00000000-0005-0000-0000-0000645A0000}"/>
    <cellStyle name="Warning Text 3 5" xfId="23139" xr:uid="{00000000-0005-0000-0000-0000655A0000}"/>
    <cellStyle name="Warning Text 3 6" xfId="23140" xr:uid="{00000000-0005-0000-0000-0000665A0000}"/>
    <cellStyle name="Warning Text 3 7" xfId="23141" xr:uid="{00000000-0005-0000-0000-0000675A0000}"/>
    <cellStyle name="Warning Text 30" xfId="23142" xr:uid="{00000000-0005-0000-0000-0000685A0000}"/>
    <cellStyle name="Warning Text 30 2" xfId="23143" xr:uid="{00000000-0005-0000-0000-0000695A0000}"/>
    <cellStyle name="Warning Text 30 2 2" xfId="23144" xr:uid="{00000000-0005-0000-0000-00006A5A0000}"/>
    <cellStyle name="Warning Text 30 3" xfId="23145" xr:uid="{00000000-0005-0000-0000-00006B5A0000}"/>
    <cellStyle name="Warning Text 30 4" xfId="23146" xr:uid="{00000000-0005-0000-0000-00006C5A0000}"/>
    <cellStyle name="Warning Text 30 5" xfId="23147" xr:uid="{00000000-0005-0000-0000-00006D5A0000}"/>
    <cellStyle name="Warning Text 30 6" xfId="23148" xr:uid="{00000000-0005-0000-0000-00006E5A0000}"/>
    <cellStyle name="Warning Text 30 7" xfId="23149" xr:uid="{00000000-0005-0000-0000-00006F5A0000}"/>
    <cellStyle name="Warning Text 31" xfId="23150" xr:uid="{00000000-0005-0000-0000-0000705A0000}"/>
    <cellStyle name="Warning Text 31 2" xfId="23151" xr:uid="{00000000-0005-0000-0000-0000715A0000}"/>
    <cellStyle name="Warning Text 31 2 2" xfId="23152" xr:uid="{00000000-0005-0000-0000-0000725A0000}"/>
    <cellStyle name="Warning Text 31 3" xfId="23153" xr:uid="{00000000-0005-0000-0000-0000735A0000}"/>
    <cellStyle name="Warning Text 31 4" xfId="23154" xr:uid="{00000000-0005-0000-0000-0000745A0000}"/>
    <cellStyle name="Warning Text 31 5" xfId="23155" xr:uid="{00000000-0005-0000-0000-0000755A0000}"/>
    <cellStyle name="Warning Text 31 6" xfId="23156" xr:uid="{00000000-0005-0000-0000-0000765A0000}"/>
    <cellStyle name="Warning Text 31 7" xfId="23157" xr:uid="{00000000-0005-0000-0000-0000775A0000}"/>
    <cellStyle name="Warning Text 32" xfId="23158" xr:uid="{00000000-0005-0000-0000-0000785A0000}"/>
    <cellStyle name="Warning Text 32 2" xfId="23159" xr:uid="{00000000-0005-0000-0000-0000795A0000}"/>
    <cellStyle name="Warning Text 32 2 2" xfId="23160" xr:uid="{00000000-0005-0000-0000-00007A5A0000}"/>
    <cellStyle name="Warning Text 32 3" xfId="23161" xr:uid="{00000000-0005-0000-0000-00007B5A0000}"/>
    <cellStyle name="Warning Text 32 4" xfId="23162" xr:uid="{00000000-0005-0000-0000-00007C5A0000}"/>
    <cellStyle name="Warning Text 32 5" xfId="23163" xr:uid="{00000000-0005-0000-0000-00007D5A0000}"/>
    <cellStyle name="Warning Text 32 6" xfId="23164" xr:uid="{00000000-0005-0000-0000-00007E5A0000}"/>
    <cellStyle name="Warning Text 32 7" xfId="23165" xr:uid="{00000000-0005-0000-0000-00007F5A0000}"/>
    <cellStyle name="Warning Text 33" xfId="23166" xr:uid="{00000000-0005-0000-0000-0000805A0000}"/>
    <cellStyle name="Warning Text 33 2" xfId="23167" xr:uid="{00000000-0005-0000-0000-0000815A0000}"/>
    <cellStyle name="Warning Text 33 2 2" xfId="23168" xr:uid="{00000000-0005-0000-0000-0000825A0000}"/>
    <cellStyle name="Warning Text 33 3" xfId="23169" xr:uid="{00000000-0005-0000-0000-0000835A0000}"/>
    <cellStyle name="Warning Text 33 4" xfId="23170" xr:uid="{00000000-0005-0000-0000-0000845A0000}"/>
    <cellStyle name="Warning Text 33 5" xfId="23171" xr:uid="{00000000-0005-0000-0000-0000855A0000}"/>
    <cellStyle name="Warning Text 33 6" xfId="23172" xr:uid="{00000000-0005-0000-0000-0000865A0000}"/>
    <cellStyle name="Warning Text 33 7" xfId="23173" xr:uid="{00000000-0005-0000-0000-0000875A0000}"/>
    <cellStyle name="Warning Text 34" xfId="23174" xr:uid="{00000000-0005-0000-0000-0000885A0000}"/>
    <cellStyle name="Warning Text 34 2" xfId="23175" xr:uid="{00000000-0005-0000-0000-0000895A0000}"/>
    <cellStyle name="Warning Text 34 2 2" xfId="23176" xr:uid="{00000000-0005-0000-0000-00008A5A0000}"/>
    <cellStyle name="Warning Text 34 3" xfId="23177" xr:uid="{00000000-0005-0000-0000-00008B5A0000}"/>
    <cellStyle name="Warning Text 34 4" xfId="23178" xr:uid="{00000000-0005-0000-0000-00008C5A0000}"/>
    <cellStyle name="Warning Text 34 5" xfId="23179" xr:uid="{00000000-0005-0000-0000-00008D5A0000}"/>
    <cellStyle name="Warning Text 34 6" xfId="23180" xr:uid="{00000000-0005-0000-0000-00008E5A0000}"/>
    <cellStyle name="Warning Text 34 7" xfId="23181" xr:uid="{00000000-0005-0000-0000-00008F5A0000}"/>
    <cellStyle name="Warning Text 35" xfId="23182" xr:uid="{00000000-0005-0000-0000-0000905A0000}"/>
    <cellStyle name="Warning Text 35 2" xfId="23183" xr:uid="{00000000-0005-0000-0000-0000915A0000}"/>
    <cellStyle name="Warning Text 35 2 2" xfId="23184" xr:uid="{00000000-0005-0000-0000-0000925A0000}"/>
    <cellStyle name="Warning Text 35 3" xfId="23185" xr:uid="{00000000-0005-0000-0000-0000935A0000}"/>
    <cellStyle name="Warning Text 35 4" xfId="23186" xr:uid="{00000000-0005-0000-0000-0000945A0000}"/>
    <cellStyle name="Warning Text 35 5" xfId="23187" xr:uid="{00000000-0005-0000-0000-0000955A0000}"/>
    <cellStyle name="Warning Text 35 6" xfId="23188" xr:uid="{00000000-0005-0000-0000-0000965A0000}"/>
    <cellStyle name="Warning Text 35 7" xfId="23189" xr:uid="{00000000-0005-0000-0000-0000975A0000}"/>
    <cellStyle name="Warning Text 36" xfId="23190" xr:uid="{00000000-0005-0000-0000-0000985A0000}"/>
    <cellStyle name="Warning Text 36 2" xfId="23191" xr:uid="{00000000-0005-0000-0000-0000995A0000}"/>
    <cellStyle name="Warning Text 36 2 2" xfId="23192" xr:uid="{00000000-0005-0000-0000-00009A5A0000}"/>
    <cellStyle name="Warning Text 36 3" xfId="23193" xr:uid="{00000000-0005-0000-0000-00009B5A0000}"/>
    <cellStyle name="Warning Text 36 4" xfId="23194" xr:uid="{00000000-0005-0000-0000-00009C5A0000}"/>
    <cellStyle name="Warning Text 36 5" xfId="23195" xr:uid="{00000000-0005-0000-0000-00009D5A0000}"/>
    <cellStyle name="Warning Text 36 6" xfId="23196" xr:uid="{00000000-0005-0000-0000-00009E5A0000}"/>
    <cellStyle name="Warning Text 36 7" xfId="23197" xr:uid="{00000000-0005-0000-0000-00009F5A0000}"/>
    <cellStyle name="Warning Text 37" xfId="23198" xr:uid="{00000000-0005-0000-0000-0000A05A0000}"/>
    <cellStyle name="Warning Text 37 2" xfId="23199" xr:uid="{00000000-0005-0000-0000-0000A15A0000}"/>
    <cellStyle name="Warning Text 37 3" xfId="23200" xr:uid="{00000000-0005-0000-0000-0000A25A0000}"/>
    <cellStyle name="Warning Text 38" xfId="23201" xr:uid="{00000000-0005-0000-0000-0000A35A0000}"/>
    <cellStyle name="Warning Text 39" xfId="23202" xr:uid="{00000000-0005-0000-0000-0000A45A0000}"/>
    <cellStyle name="Warning Text 4" xfId="23203" xr:uid="{00000000-0005-0000-0000-0000A55A0000}"/>
    <cellStyle name="Warning Text 4 2" xfId="23204" xr:uid="{00000000-0005-0000-0000-0000A65A0000}"/>
    <cellStyle name="Warning Text 4 2 2" xfId="23205" xr:uid="{00000000-0005-0000-0000-0000A75A0000}"/>
    <cellStyle name="Warning Text 4 3" xfId="23206" xr:uid="{00000000-0005-0000-0000-0000A85A0000}"/>
    <cellStyle name="Warning Text 4 4" xfId="23207" xr:uid="{00000000-0005-0000-0000-0000A95A0000}"/>
    <cellStyle name="Warning Text 4 5" xfId="23208" xr:uid="{00000000-0005-0000-0000-0000AA5A0000}"/>
    <cellStyle name="Warning Text 4 6" xfId="23209" xr:uid="{00000000-0005-0000-0000-0000AB5A0000}"/>
    <cellStyle name="Warning Text 4 7" xfId="23210" xr:uid="{00000000-0005-0000-0000-0000AC5A0000}"/>
    <cellStyle name="Warning Text 40" xfId="23211" xr:uid="{00000000-0005-0000-0000-0000AD5A0000}"/>
    <cellStyle name="Warning Text 41" xfId="23212" xr:uid="{00000000-0005-0000-0000-0000AE5A0000}"/>
    <cellStyle name="Warning Text 42" xfId="23213" xr:uid="{00000000-0005-0000-0000-0000AF5A0000}"/>
    <cellStyle name="Warning Text 43" xfId="23214" xr:uid="{00000000-0005-0000-0000-0000B05A0000}"/>
    <cellStyle name="Warning Text 44" xfId="23215" xr:uid="{00000000-0005-0000-0000-0000B15A0000}"/>
    <cellStyle name="Warning Text 45" xfId="23216" xr:uid="{00000000-0005-0000-0000-0000B25A0000}"/>
    <cellStyle name="Warning Text 46" xfId="23217" xr:uid="{00000000-0005-0000-0000-0000B35A0000}"/>
    <cellStyle name="Warning Text 47" xfId="23218" xr:uid="{00000000-0005-0000-0000-0000B45A0000}"/>
    <cellStyle name="Warning Text 48" xfId="23219" xr:uid="{00000000-0005-0000-0000-0000B55A0000}"/>
    <cellStyle name="Warning Text 49" xfId="23220" xr:uid="{00000000-0005-0000-0000-0000B65A0000}"/>
    <cellStyle name="Warning Text 5" xfId="23221" xr:uid="{00000000-0005-0000-0000-0000B75A0000}"/>
    <cellStyle name="Warning Text 5 2" xfId="23222" xr:uid="{00000000-0005-0000-0000-0000B85A0000}"/>
    <cellStyle name="Warning Text 5 2 2" xfId="23223" xr:uid="{00000000-0005-0000-0000-0000B95A0000}"/>
    <cellStyle name="Warning Text 5 3" xfId="23224" xr:uid="{00000000-0005-0000-0000-0000BA5A0000}"/>
    <cellStyle name="Warning Text 5 4" xfId="23225" xr:uid="{00000000-0005-0000-0000-0000BB5A0000}"/>
    <cellStyle name="Warning Text 5 5" xfId="23226" xr:uid="{00000000-0005-0000-0000-0000BC5A0000}"/>
    <cellStyle name="Warning Text 5 6" xfId="23227" xr:uid="{00000000-0005-0000-0000-0000BD5A0000}"/>
    <cellStyle name="Warning Text 5 7" xfId="23228" xr:uid="{00000000-0005-0000-0000-0000BE5A0000}"/>
    <cellStyle name="Warning Text 50" xfId="23229" xr:uid="{00000000-0005-0000-0000-0000BF5A0000}"/>
    <cellStyle name="Warning Text 51" xfId="23230" xr:uid="{00000000-0005-0000-0000-0000C05A0000}"/>
    <cellStyle name="Warning Text 52" xfId="23231" xr:uid="{00000000-0005-0000-0000-0000C15A0000}"/>
    <cellStyle name="Warning Text 53" xfId="23232" xr:uid="{00000000-0005-0000-0000-0000C25A0000}"/>
    <cellStyle name="Warning Text 54" xfId="23233" xr:uid="{00000000-0005-0000-0000-0000C35A0000}"/>
    <cellStyle name="Warning Text 55" xfId="23234" xr:uid="{00000000-0005-0000-0000-0000C45A0000}"/>
    <cellStyle name="Warning Text 56" xfId="23235" xr:uid="{00000000-0005-0000-0000-0000C55A0000}"/>
    <cellStyle name="Warning Text 57" xfId="23236" xr:uid="{00000000-0005-0000-0000-0000C65A0000}"/>
    <cellStyle name="Warning Text 58" xfId="23237" xr:uid="{00000000-0005-0000-0000-0000C75A0000}"/>
    <cellStyle name="Warning Text 59" xfId="23238" xr:uid="{00000000-0005-0000-0000-0000C85A0000}"/>
    <cellStyle name="Warning Text 6" xfId="23239" xr:uid="{00000000-0005-0000-0000-0000C95A0000}"/>
    <cellStyle name="Warning Text 6 2" xfId="23240" xr:uid="{00000000-0005-0000-0000-0000CA5A0000}"/>
    <cellStyle name="Warning Text 6 2 2" xfId="23241" xr:uid="{00000000-0005-0000-0000-0000CB5A0000}"/>
    <cellStyle name="Warning Text 6 3" xfId="23242" xr:uid="{00000000-0005-0000-0000-0000CC5A0000}"/>
    <cellStyle name="Warning Text 6 4" xfId="23243" xr:uid="{00000000-0005-0000-0000-0000CD5A0000}"/>
    <cellStyle name="Warning Text 6 5" xfId="23244" xr:uid="{00000000-0005-0000-0000-0000CE5A0000}"/>
    <cellStyle name="Warning Text 6 6" xfId="23245" xr:uid="{00000000-0005-0000-0000-0000CF5A0000}"/>
    <cellStyle name="Warning Text 6 7" xfId="23246" xr:uid="{00000000-0005-0000-0000-0000D05A0000}"/>
    <cellStyle name="Warning Text 60" xfId="23247" xr:uid="{00000000-0005-0000-0000-0000D15A0000}"/>
    <cellStyle name="Warning Text 7" xfId="23248" xr:uid="{00000000-0005-0000-0000-0000D25A0000}"/>
    <cellStyle name="Warning Text 7 2" xfId="23249" xr:uid="{00000000-0005-0000-0000-0000D35A0000}"/>
    <cellStyle name="Warning Text 7 2 2" xfId="23250" xr:uid="{00000000-0005-0000-0000-0000D45A0000}"/>
    <cellStyle name="Warning Text 7 3" xfId="23251" xr:uid="{00000000-0005-0000-0000-0000D55A0000}"/>
    <cellStyle name="Warning Text 7 4" xfId="23252" xr:uid="{00000000-0005-0000-0000-0000D65A0000}"/>
    <cellStyle name="Warning Text 7 5" xfId="23253" xr:uid="{00000000-0005-0000-0000-0000D75A0000}"/>
    <cellStyle name="Warning Text 7 6" xfId="23254" xr:uid="{00000000-0005-0000-0000-0000D85A0000}"/>
    <cellStyle name="Warning Text 7 7" xfId="23255" xr:uid="{00000000-0005-0000-0000-0000D95A0000}"/>
    <cellStyle name="Warning Text 8" xfId="23256" xr:uid="{00000000-0005-0000-0000-0000DA5A0000}"/>
    <cellStyle name="Warning Text 8 2" xfId="23257" xr:uid="{00000000-0005-0000-0000-0000DB5A0000}"/>
    <cellStyle name="Warning Text 8 2 2" xfId="23258" xr:uid="{00000000-0005-0000-0000-0000DC5A0000}"/>
    <cellStyle name="Warning Text 8 3" xfId="23259" xr:uid="{00000000-0005-0000-0000-0000DD5A0000}"/>
    <cellStyle name="Warning Text 8 4" xfId="23260" xr:uid="{00000000-0005-0000-0000-0000DE5A0000}"/>
    <cellStyle name="Warning Text 8 5" xfId="23261" xr:uid="{00000000-0005-0000-0000-0000DF5A0000}"/>
    <cellStyle name="Warning Text 8 6" xfId="23262" xr:uid="{00000000-0005-0000-0000-0000E05A0000}"/>
    <cellStyle name="Warning Text 8 7" xfId="23263" xr:uid="{00000000-0005-0000-0000-0000E15A0000}"/>
    <cellStyle name="Warning Text 9" xfId="23264" xr:uid="{00000000-0005-0000-0000-0000E25A0000}"/>
    <cellStyle name="Warning Text 9 2" xfId="23265" xr:uid="{00000000-0005-0000-0000-0000E35A0000}"/>
    <cellStyle name="Warning Text 9 2 2" xfId="23266" xr:uid="{00000000-0005-0000-0000-0000E45A0000}"/>
    <cellStyle name="Warning Text 9 3" xfId="23267" xr:uid="{00000000-0005-0000-0000-0000E55A0000}"/>
    <cellStyle name="Warning Text 9 4" xfId="23268" xr:uid="{00000000-0005-0000-0000-0000E65A0000}"/>
    <cellStyle name="Warning Text 9 5" xfId="23269" xr:uid="{00000000-0005-0000-0000-0000E75A0000}"/>
    <cellStyle name="Warning Text 9 6" xfId="23270" xr:uid="{00000000-0005-0000-0000-0000E85A0000}"/>
    <cellStyle name="Warning Text 9 7" xfId="23271" xr:uid="{00000000-0005-0000-0000-0000E95A0000}"/>
    <cellStyle name="Wrap" xfId="23272" xr:uid="{00000000-0005-0000-0000-0000EA5A0000}"/>
    <cellStyle name="Zelle überprüfen" xfId="23273" xr:uid="{00000000-0005-0000-0000-0000EB5A0000}"/>
    <cellStyle name="Zelle überprüfen 2" xfId="23274" xr:uid="{00000000-0005-0000-0000-0000EC5A0000}"/>
    <cellStyle name="Zelle überprüfen 3" xfId="23275" xr:uid="{00000000-0005-0000-0000-0000ED5A0000}"/>
    <cellStyle name="Zelle überprüfen 4" xfId="23276" xr:uid="{00000000-0005-0000-0000-0000EE5A0000}"/>
    <cellStyle name="Zelle überprüfen 5" xfId="23277" xr:uid="{00000000-0005-0000-0000-0000EF5A0000}"/>
    <cellStyle name="Zelle überprüfen 6" xfId="23278" xr:uid="{00000000-0005-0000-0000-0000F05A0000}"/>
    <cellStyle name="Zelle überprüfen 7" xfId="23279" xr:uid="{00000000-0005-0000-0000-0000F15A0000}"/>
    <cellStyle name="Обычный_CAPEX GROUP 03_2003" xfId="23280" xr:uid="{00000000-0005-0000-0000-0000F25A0000}"/>
    <cellStyle name="Финансовый [0]_estХИМ2003" xfId="23281" xr:uid="{00000000-0005-0000-0000-0000F35A0000}"/>
    <cellStyle name="Финансовый_CAPEX_EST2_FC2004" xfId="23282" xr:uid="{00000000-0005-0000-0000-0000F45A0000}"/>
    <cellStyle name="千位分隔_Budget FIP Enping 2004-2008" xfId="23283" xr:uid="{00000000-0005-0000-0000-0000F55A0000}"/>
    <cellStyle name="常规_Budget FIP Enping 2004-2008" xfId="23284" xr:uid="{00000000-0005-0000-0000-0000F65A0000}"/>
  </cellStyles>
  <dxfs count="22">
    <dxf>
      <fill>
        <patternFill>
          <bgColor theme="1" tint="0.24994659260841701"/>
        </patternFill>
      </fill>
    </dxf>
    <dxf>
      <font>
        <color rgb="FFFF0000"/>
      </font>
    </dxf>
    <dxf>
      <font>
        <color theme="6" tint="-0.24994659260841701"/>
      </font>
    </dxf>
    <dxf>
      <numFmt numFmtId="166" formatCode="0.0"/>
    </dxf>
    <dxf>
      <border diagonalUp="0" diagonalDown="0" outline="0">
        <left/>
        <right/>
        <top style="thin">
          <color theme="0" tint="-0.24994659260841701"/>
        </top>
        <bottom style="thin">
          <color theme="0" tint="-0.24994659260841701"/>
        </bottom>
      </border>
    </dxf>
    <dxf>
      <alignment horizontal="right" vertical="bottom" textRotation="0" wrapText="0" indent="0" justifyLastLine="0" shrinkToFit="0" readingOrder="0"/>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outline="0">
        <bottom style="thin">
          <color theme="0" tint="-0.24994659260841701"/>
        </bottom>
      </border>
    </dxf>
    <dxf>
      <font>
        <b/>
        <color theme="1"/>
      </font>
      <border>
        <bottom style="thin">
          <color theme="4"/>
        </bottom>
        <vertical/>
        <horizontal/>
      </border>
    </dxf>
    <dxf>
      <font>
        <sz val="9"/>
        <color theme="1"/>
      </font>
      <border diagonalUp="0" diagonalDown="0">
        <left/>
        <right/>
        <top/>
        <bottom/>
        <vertical/>
        <horizontal/>
      </border>
    </dxf>
    <dxf>
      <border>
        <top/>
        <bottom style="thin">
          <color theme="1" tint="0.499984740745262"/>
        </bottom>
      </border>
    </dxf>
    <dxf>
      <border>
        <top/>
        <bottom style="thin">
          <color theme="1" tint="0.499984740745262"/>
        </bottom>
      </border>
    </dxf>
    <dxf>
      <font>
        <b/>
        <color theme="1" tint="0.499984740745262"/>
      </font>
    </dxf>
    <dxf>
      <font>
        <b/>
        <color theme="1"/>
      </font>
    </dxf>
    <dxf>
      <font>
        <b/>
        <color theme="1" tint="0.499984740745262"/>
      </font>
    </dxf>
    <dxf>
      <font>
        <b/>
        <color theme="1"/>
      </font>
      <border>
        <bottom style="medium">
          <color auto="1"/>
        </bottom>
        <horizontal style="medium">
          <color auto="1"/>
        </horizontal>
      </border>
    </dxf>
    <dxf>
      <border diagonalUp="0" diagonalDown="0">
        <left/>
        <right/>
        <top/>
        <bottom/>
        <vertical/>
        <horizontal/>
      </border>
    </dxf>
    <dxf>
      <fill>
        <patternFill patternType="solid">
          <fgColor theme="0" tint="-0.14999847407452621"/>
          <bgColor theme="0" tint="-0.1499984740745262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style="thin">
          <color theme="0" tint="-0.34998626667073579"/>
        </top>
        <bottom style="thin">
          <color theme="0" tint="-0.34998626667073579"/>
        </bottom>
      </border>
    </dxf>
    <dxf>
      <font>
        <b/>
        <color theme="1"/>
      </font>
      <fill>
        <patternFill patternType="solid">
          <fgColor theme="0"/>
          <bgColor theme="0"/>
        </patternFill>
      </fill>
      <border>
        <top style="medium">
          <color theme="1"/>
        </top>
        <bottom style="medium">
          <color theme="1"/>
        </bottom>
      </border>
    </dxf>
    <dxf>
      <font>
        <b/>
        <color theme="1"/>
      </font>
      <border>
        <top/>
        <bottom style="medium">
          <color theme="1"/>
        </bottom>
        <vertical/>
      </border>
    </dxf>
    <dxf>
      <font>
        <color theme="1"/>
      </font>
      <border>
        <vertical style="double">
          <color theme="0"/>
        </vertical>
        <horizontal style="thin">
          <color theme="0" tint="-0.14999847407452621"/>
        </horizontal>
      </border>
    </dxf>
  </dxfs>
  <tableStyles count="2" defaultTableStyle="TableStyleMedium2" defaultPivotStyle="PivotStyleLight16">
    <tableStyle name="PivotFancy" table="0" count="12" xr9:uid="{00000000-0011-0000-FFFF-FFFF00000000}">
      <tableStyleElement type="wholeTable" dxfId="21"/>
      <tableStyleElement type="headerRow" dxfId="20"/>
      <tableStyleElement type="totalRow" dxfId="19"/>
      <tableStyleElement type="firstRowStripe" dxfId="18"/>
      <tableStyleElement type="firstColumnStripe" dxfId="17"/>
      <tableStyleElement type="firstHeaderCell"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 name="Slicerwithoutborder" pivot="0" table="0" count="2" xr9:uid="{00000000-0011-0000-FFFF-FFFF01000000}">
      <tableStyleElement type="wholeTable" dxfId="9"/>
      <tableStyleElement type="headerRow" dxfId="8"/>
    </tableStyle>
  </tableStyles>
  <colors>
    <mruColors>
      <color rgb="FFFFFF9F"/>
      <color rgb="FFFF43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charts/_rels/chart28.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image" Target="../media/image4.png"/></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51.xml.rels><?xml version="1.0" encoding="UTF-8" standalone="yes"?>
<Relationships xmlns="http://schemas.openxmlformats.org/package/2006/relationships"><Relationship Id="rId1" Type="http://schemas.openxmlformats.org/officeDocument/2006/relationships/image" Target="../media/image7.png"/></Relationships>
</file>

<file path=xl/charts/_rels/chart5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85000"/>
                    <a:lumOff val="15000"/>
                  </a:schemeClr>
                </a:solidFill>
              </a:defRPr>
            </a:pPr>
            <a:r>
              <a:rPr lang="en-US" sz="1600">
                <a:solidFill>
                  <a:schemeClr val="tx1">
                    <a:lumMod val="85000"/>
                    <a:lumOff val="15000"/>
                  </a:schemeClr>
                </a:solidFill>
              </a:rPr>
              <a:t>Last 12 months - Name Manager</a:t>
            </a:r>
          </a:p>
        </c:rich>
      </c:tx>
      <c:layout>
        <c:manualLayout>
          <c:xMode val="edge"/>
          <c:yMode val="edge"/>
          <c:x val="0.14688172043010753"/>
          <c:y val="3.2388663967611336E-2"/>
        </c:manualLayout>
      </c:layout>
      <c:overlay val="0"/>
    </c:title>
    <c:autoTitleDeleted val="0"/>
    <c:plotArea>
      <c:layout>
        <c:manualLayout>
          <c:layoutTarget val="inner"/>
          <c:xMode val="edge"/>
          <c:yMode val="edge"/>
          <c:x val="8.607174103237096E-2"/>
          <c:y val="0.19480351414406533"/>
          <c:w val="0.8667060367454068"/>
          <c:h val="0.68553623505395156"/>
        </c:manualLayout>
      </c:layout>
      <c:lineChart>
        <c:grouping val="standard"/>
        <c:varyColors val="0"/>
        <c:ser>
          <c:idx val="0"/>
          <c:order val="0"/>
          <c:tx>
            <c:strRef>
              <c:f>Section_4!$C$48</c:f>
              <c:strCache>
                <c:ptCount val="1"/>
                <c:pt idx="0">
                  <c:v>Sales. Rev</c:v>
                </c:pt>
              </c:strCache>
            </c:strRef>
          </c:tx>
          <c:spPr>
            <a:ln w="38100">
              <a:solidFill>
                <a:schemeClr val="tx1">
                  <a:lumMod val="75000"/>
                  <a:lumOff val="25000"/>
                </a:schemeClr>
              </a:solidFill>
            </a:ln>
          </c:spPr>
          <c:marker>
            <c:symbol val="none"/>
          </c:marker>
          <c:cat>
            <c:strRef>
              <c:f>[0]!L12_Month</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[0]!L12_Sales</c:f>
              <c:numCache>
                <c:formatCode>General</c:formatCode>
                <c:ptCount val="12"/>
                <c:pt idx="0">
                  <c:v>190</c:v>
                </c:pt>
                <c:pt idx="1">
                  <c:v>180</c:v>
                </c:pt>
                <c:pt idx="2">
                  <c:v>198</c:v>
                </c:pt>
                <c:pt idx="3">
                  <c:v>217</c:v>
                </c:pt>
                <c:pt idx="4">
                  <c:v>230</c:v>
                </c:pt>
                <c:pt idx="5">
                  <c:v>215</c:v>
                </c:pt>
                <c:pt idx="6">
                  <c:v>220</c:v>
                </c:pt>
                <c:pt idx="7">
                  <c:v>225</c:v>
                </c:pt>
                <c:pt idx="8">
                  <c:v>225</c:v>
                </c:pt>
                <c:pt idx="9">
                  <c:v>220</c:v>
                </c:pt>
                <c:pt idx="10">
                  <c:v>200</c:v>
                </c:pt>
                <c:pt idx="11">
                  <c:v>210</c:v>
                </c:pt>
              </c:numCache>
            </c:numRef>
          </c:val>
          <c:smooth val="0"/>
          <c:extLst>
            <c:ext xmlns:c16="http://schemas.microsoft.com/office/drawing/2014/chart" uri="{C3380CC4-5D6E-409C-BE32-E72D297353CC}">
              <c16:uniqueId val="{00000000-4B6D-40B4-9775-A03084C086E8}"/>
            </c:ext>
          </c:extLst>
        </c:ser>
        <c:dLbls>
          <c:showLegendKey val="0"/>
          <c:showVal val="0"/>
          <c:showCatName val="0"/>
          <c:showSerName val="0"/>
          <c:showPercent val="0"/>
          <c:showBubbleSize val="0"/>
        </c:dLbls>
        <c:smooth val="0"/>
        <c:axId val="122640640"/>
        <c:axId val="122679296"/>
      </c:lineChart>
      <c:catAx>
        <c:axId val="122640640"/>
        <c:scaling>
          <c:orientation val="minMax"/>
        </c:scaling>
        <c:delete val="0"/>
        <c:axPos val="b"/>
        <c:numFmt formatCode="General" sourceLinked="1"/>
        <c:majorTickMark val="none"/>
        <c:minorTickMark val="none"/>
        <c:tickLblPos val="nextTo"/>
        <c:spPr>
          <a:ln w="19050"/>
        </c:spPr>
        <c:txPr>
          <a:bodyPr/>
          <a:lstStyle/>
          <a:p>
            <a:pPr>
              <a:defRPr sz="1050"/>
            </a:pPr>
            <a:endParaRPr lang="en-US"/>
          </a:p>
        </c:txPr>
        <c:crossAx val="122679296"/>
        <c:crosses val="autoZero"/>
        <c:auto val="1"/>
        <c:lblAlgn val="ctr"/>
        <c:lblOffset val="100"/>
        <c:noMultiLvlLbl val="0"/>
      </c:catAx>
      <c:valAx>
        <c:axId val="122679296"/>
        <c:scaling>
          <c:orientation val="minMax"/>
        </c:scaling>
        <c:delete val="0"/>
        <c:axPos val="l"/>
        <c:numFmt formatCode="General" sourceLinked="1"/>
        <c:majorTickMark val="out"/>
        <c:minorTickMark val="none"/>
        <c:tickLblPos val="nextTo"/>
        <c:crossAx val="122640640"/>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Sales</a:t>
            </a:r>
            <a:r>
              <a:rPr lang="en-GB" baseline="0"/>
              <a:t> by Region</a:t>
            </a:r>
            <a:endParaRPr lang="en-GB"/>
          </a:p>
        </c:rich>
      </c:tx>
      <c:overlay val="1"/>
    </c:title>
    <c:autoTitleDeleted val="0"/>
    <c:plotArea>
      <c:layout>
        <c:manualLayout>
          <c:layoutTarget val="inner"/>
          <c:xMode val="edge"/>
          <c:yMode val="edge"/>
          <c:x val="8.4490655925328284E-2"/>
          <c:y val="4.3926883026861999E-2"/>
          <c:w val="0.77695899582800088"/>
          <c:h val="0.85695678247934137"/>
        </c:manualLayout>
      </c:layout>
      <c:barChart>
        <c:barDir val="col"/>
        <c:grouping val="stacked"/>
        <c:varyColors val="0"/>
        <c:ser>
          <c:idx val="0"/>
          <c:order val="0"/>
          <c:tx>
            <c:strRef>
              <c:f>Section_7!$A$40</c:f>
              <c:strCache>
                <c:ptCount val="1"/>
                <c:pt idx="0">
                  <c:v>Europe</c:v>
                </c:pt>
              </c:strCache>
            </c:strRef>
          </c:tx>
          <c:spPr>
            <a:solidFill>
              <a:schemeClr val="tx2">
                <a:lumMod val="50000"/>
              </a:schemeClr>
            </a:solidFill>
          </c:spPr>
          <c:invertIfNegative val="0"/>
          <c:cat>
            <c:strRef>
              <c:f>Section_7!$B$39:$M$39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Section_7!$B$40:$M$40</c:f>
              <c:numCache>
                <c:formatCode>General</c:formatCode>
                <c:ptCount val="12"/>
                <c:pt idx="0">
                  <c:v>3881</c:v>
                </c:pt>
                <c:pt idx="1">
                  <c:v>4676</c:v>
                </c:pt>
                <c:pt idx="2">
                  <c:v>5026</c:v>
                </c:pt>
                <c:pt idx="3">
                  <c:v>5225</c:v>
                </c:pt>
                <c:pt idx="4">
                  <c:v>5367</c:v>
                </c:pt>
                <c:pt idx="5">
                  <c:v>5034</c:v>
                </c:pt>
                <c:pt idx="6">
                  <c:v>5423</c:v>
                </c:pt>
                <c:pt idx="7">
                  <c:v>5533</c:v>
                </c:pt>
                <c:pt idx="8">
                  <c:v>5331</c:v>
                </c:pt>
                <c:pt idx="9">
                  <c:v>5292</c:v>
                </c:pt>
                <c:pt idx="10">
                  <c:v>5034</c:v>
                </c:pt>
                <c:pt idx="11">
                  <c:v>4493</c:v>
                </c:pt>
              </c:numCache>
            </c:numRef>
          </c:val>
          <c:extLst>
            <c:ext xmlns:c16="http://schemas.microsoft.com/office/drawing/2014/chart" uri="{C3380CC4-5D6E-409C-BE32-E72D297353CC}">
              <c16:uniqueId val="{00000000-156C-42D8-AEEF-FF5F50C0B3EC}"/>
            </c:ext>
          </c:extLst>
        </c:ser>
        <c:ser>
          <c:idx val="1"/>
          <c:order val="1"/>
          <c:tx>
            <c:strRef>
              <c:f>Section_7!$A$41</c:f>
              <c:strCache>
                <c:ptCount val="1"/>
                <c:pt idx="0">
                  <c:v>Asia</c:v>
                </c:pt>
              </c:strCache>
            </c:strRef>
          </c:tx>
          <c:spPr>
            <a:solidFill>
              <a:schemeClr val="tx2">
                <a:lumMod val="75000"/>
              </a:schemeClr>
            </a:solidFill>
          </c:spPr>
          <c:invertIfNegative val="0"/>
          <c:cat>
            <c:strRef>
              <c:f>Section_7!$B$39:$M$39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Section_7!$B$41:$M$41</c:f>
              <c:numCache>
                <c:formatCode>General</c:formatCode>
                <c:ptCount val="12"/>
                <c:pt idx="0">
                  <c:v>4876</c:v>
                </c:pt>
                <c:pt idx="1">
                  <c:v>9526</c:v>
                </c:pt>
                <c:pt idx="2">
                  <c:v>10410</c:v>
                </c:pt>
                <c:pt idx="3">
                  <c:v>10300</c:v>
                </c:pt>
                <c:pt idx="4">
                  <c:v>10139</c:v>
                </c:pt>
                <c:pt idx="5">
                  <c:v>10161</c:v>
                </c:pt>
                <c:pt idx="6">
                  <c:v>10541</c:v>
                </c:pt>
                <c:pt idx="7">
                  <c:v>11389</c:v>
                </c:pt>
                <c:pt idx="8">
                  <c:v>7093</c:v>
                </c:pt>
                <c:pt idx="9">
                  <c:v>10707</c:v>
                </c:pt>
                <c:pt idx="10">
                  <c:v>10575</c:v>
                </c:pt>
                <c:pt idx="11">
                  <c:v>10015</c:v>
                </c:pt>
              </c:numCache>
            </c:numRef>
          </c:val>
          <c:extLst>
            <c:ext xmlns:c16="http://schemas.microsoft.com/office/drawing/2014/chart" uri="{C3380CC4-5D6E-409C-BE32-E72D297353CC}">
              <c16:uniqueId val="{00000001-156C-42D8-AEEF-FF5F50C0B3EC}"/>
            </c:ext>
          </c:extLst>
        </c:ser>
        <c:ser>
          <c:idx val="2"/>
          <c:order val="2"/>
          <c:tx>
            <c:strRef>
              <c:f>Section_7!$A$42</c:f>
              <c:strCache>
                <c:ptCount val="1"/>
                <c:pt idx="0">
                  <c:v>America</c:v>
                </c:pt>
              </c:strCache>
            </c:strRef>
          </c:tx>
          <c:spPr>
            <a:solidFill>
              <a:schemeClr val="tx2">
                <a:lumMod val="60000"/>
                <a:lumOff val="40000"/>
              </a:schemeClr>
            </a:solidFill>
          </c:spPr>
          <c:invertIfNegative val="0"/>
          <c:cat>
            <c:strRef>
              <c:f>Section_7!$B$39:$M$39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Section_7!$B$42:$M$42</c:f>
              <c:numCache>
                <c:formatCode>General</c:formatCode>
                <c:ptCount val="12"/>
                <c:pt idx="0">
                  <c:v>3127</c:v>
                </c:pt>
                <c:pt idx="1">
                  <c:v>2878</c:v>
                </c:pt>
                <c:pt idx="2">
                  <c:v>3774</c:v>
                </c:pt>
                <c:pt idx="3">
                  <c:v>4214</c:v>
                </c:pt>
                <c:pt idx="4">
                  <c:v>5168</c:v>
                </c:pt>
                <c:pt idx="5">
                  <c:v>5294</c:v>
                </c:pt>
                <c:pt idx="6">
                  <c:v>5433</c:v>
                </c:pt>
                <c:pt idx="7">
                  <c:v>5247</c:v>
                </c:pt>
                <c:pt idx="8">
                  <c:v>5140</c:v>
                </c:pt>
                <c:pt idx="9">
                  <c:v>5448</c:v>
                </c:pt>
                <c:pt idx="10">
                  <c:v>4685</c:v>
                </c:pt>
                <c:pt idx="11">
                  <c:v>3785</c:v>
                </c:pt>
              </c:numCache>
            </c:numRef>
          </c:val>
          <c:extLst>
            <c:ext xmlns:c16="http://schemas.microsoft.com/office/drawing/2014/chart" uri="{C3380CC4-5D6E-409C-BE32-E72D297353CC}">
              <c16:uniqueId val="{00000002-156C-42D8-AEEF-FF5F50C0B3EC}"/>
            </c:ext>
          </c:extLst>
        </c:ser>
        <c:ser>
          <c:idx val="3"/>
          <c:order val="3"/>
          <c:tx>
            <c:strRef>
              <c:f>Section_7!$A$43</c:f>
              <c:strCache>
                <c:ptCount val="1"/>
                <c:pt idx="0">
                  <c:v>Rest</c:v>
                </c:pt>
              </c:strCache>
            </c:strRef>
          </c:tx>
          <c:spPr>
            <a:solidFill>
              <a:schemeClr val="tx2">
                <a:lumMod val="40000"/>
                <a:lumOff val="60000"/>
              </a:schemeClr>
            </a:solidFill>
          </c:spPr>
          <c:invertIfNegative val="0"/>
          <c:cat>
            <c:strRef>
              <c:f>Section_7!$B$39:$M$39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Section_7!$B$43:$M$43</c:f>
              <c:numCache>
                <c:formatCode>General</c:formatCode>
                <c:ptCount val="12"/>
                <c:pt idx="0">
                  <c:v>1813</c:v>
                </c:pt>
                <c:pt idx="1">
                  <c:v>1879</c:v>
                </c:pt>
                <c:pt idx="2">
                  <c:v>1992</c:v>
                </c:pt>
                <c:pt idx="3">
                  <c:v>1842</c:v>
                </c:pt>
                <c:pt idx="4">
                  <c:v>1925</c:v>
                </c:pt>
                <c:pt idx="5">
                  <c:v>1955</c:v>
                </c:pt>
                <c:pt idx="6">
                  <c:v>1924</c:v>
                </c:pt>
                <c:pt idx="7">
                  <c:v>1888</c:v>
                </c:pt>
                <c:pt idx="8">
                  <c:v>1910</c:v>
                </c:pt>
                <c:pt idx="9">
                  <c:v>1866</c:v>
                </c:pt>
                <c:pt idx="10">
                  <c:v>1978</c:v>
                </c:pt>
                <c:pt idx="11">
                  <c:v>1817</c:v>
                </c:pt>
              </c:numCache>
            </c:numRef>
          </c:val>
          <c:extLst>
            <c:ext xmlns:c16="http://schemas.microsoft.com/office/drawing/2014/chart" uri="{C3380CC4-5D6E-409C-BE32-E72D297353CC}">
              <c16:uniqueId val="{00000003-156C-42D8-AEEF-FF5F50C0B3EC}"/>
            </c:ext>
          </c:extLst>
        </c:ser>
        <c:dLbls>
          <c:showLegendKey val="0"/>
          <c:showVal val="0"/>
          <c:showCatName val="0"/>
          <c:showSerName val="0"/>
          <c:showPercent val="0"/>
          <c:showBubbleSize val="0"/>
        </c:dLbls>
        <c:gapWidth val="78"/>
        <c:overlap val="100"/>
        <c:axId val="126489344"/>
        <c:axId val="126490880"/>
      </c:barChart>
      <c:scatterChart>
        <c:scatterStyle val="lineMarker"/>
        <c:varyColors val="0"/>
        <c:ser>
          <c:idx val="4"/>
          <c:order val="4"/>
          <c:tx>
            <c:strRef>
              <c:f>Section_7!$N$39</c:f>
              <c:strCache>
                <c:ptCount val="1"/>
                <c:pt idx="0">
                  <c:v>Label Position</c:v>
                </c:pt>
              </c:strCache>
            </c:strRef>
          </c:tx>
          <c:spPr>
            <a:ln w="28575">
              <a:noFill/>
            </a:ln>
          </c:spPr>
          <c:marker>
            <c:symbol val="none"/>
          </c:marker>
          <c:dLbls>
            <c:dLbl>
              <c:idx val="0"/>
              <c:tx>
                <c:strRef>
                  <c:f>Section_7!$A$40</c:f>
                  <c:strCache>
                    <c:ptCount val="1"/>
                    <c:pt idx="0">
                      <c:v>Europe</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{D14AE7EA-4503-4BC6-BF63-E1F72C6169B9}</c15:txfldGUID>
                      <c15:f>Section_7!$A$40</c15:f>
                      <c15:dlblFieldTableCache>
                        <c:ptCount val="1"/>
                        <c:pt idx="0">
                          <c:v>Europe</c:v>
                        </c:pt>
                      </c15:dlblFieldTableCache>
                    </c15:dlblFTEntry>
                  </c15:dlblFieldTable>
                  <c15:showDataLabelsRange val="0"/>
                </c:ext>
                <c:ext xmlns:c16="http://schemas.microsoft.com/office/drawing/2014/chart" uri="{C3380CC4-5D6E-409C-BE32-E72D297353CC}">
                  <c16:uniqueId val="{00000004-156C-42D8-AEEF-FF5F50C0B3EC}"/>
                </c:ext>
              </c:extLst>
            </c:dLbl>
            <c:dLbl>
              <c:idx val="1"/>
              <c:tx>
                <c:strRef>
                  <c:f>Section_7!$A$41</c:f>
                  <c:strCache>
                    <c:ptCount val="1"/>
                    <c:pt idx="0">
                      <c:v>Asia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{15100FB3-E4E8-4B72-A7DF-94B285E45F1C}</c15:txfldGUID>
                      <c15:f>Section_7!$A$41</c15:f>
                      <c15:dlblFieldTableCache>
                        <c:ptCount val="1"/>
                        <c:pt idx="0">
                          <c:v>Asia</c:v>
                        </c:pt>
                      </c15:dlblFieldTableCache>
                    </c15:dlblFTEntry>
                  </c15:dlblFieldTable>
                  <c15:showDataLabelsRange val="0"/>
                </c:ext>
                <c:ext xmlns:c16="http://schemas.microsoft.com/office/drawing/2014/chart" uri="{C3380CC4-5D6E-409C-BE32-E72D297353CC}">
                  <c16:uniqueId val="{00000005-156C-42D8-AEEF-FF5F50C0B3EC}"/>
                </c:ext>
              </c:extLst>
            </c:dLbl>
            <c:dLbl>
              <c:idx val="2"/>
              <c:tx>
                <c:strRef>
                  <c:f>Section_7!$A$42</c:f>
                  <c:strCache>
                    <c:ptCount val="1"/>
                    <c:pt idx="0">
                      <c:v>America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{79A02B19-3A8E-42BB-9609-AB8284197ECF}</c15:txfldGUID>
                      <c15:f>Section_7!$A$42</c15:f>
                      <c15:dlblFieldTableCache>
                        <c:ptCount val="1"/>
                        <c:pt idx="0">
                          <c:v>America</c:v>
                        </c:pt>
                      </c15:dlblFieldTableCache>
                    </c15:dlblFTEntry>
                  </c15:dlblFieldTable>
                  <c15:showDataLabelsRange val="0"/>
                </c:ext>
                <c:ext xmlns:c16="http://schemas.microsoft.com/office/drawing/2014/chart" uri="{C3380CC4-5D6E-409C-BE32-E72D297353CC}">
                  <c16:uniqueId val="{00000006-156C-42D8-AEEF-FF5F50C0B3EC}"/>
                </c:ext>
              </c:extLst>
            </c:dLbl>
            <c:dLbl>
              <c:idx val="3"/>
              <c:tx>
                <c:strRef>
                  <c:f>Section_7!$A$43</c:f>
                  <c:strCache>
                    <c:ptCount val="1"/>
                    <c:pt idx="0">
                      <c:v>Rest</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{522D1790-9E34-44EA-8F98-705CE7DFB648}</c15:txfldGUID>
                      <c15:f>Section_7!$A$43</c15:f>
                      <c15:dlblFieldTableCache>
                        <c:ptCount val="1"/>
                        <c:pt idx="0">
                          <c:v>Rest</c:v>
                        </c:pt>
                      </c15:dlblFieldTableCache>
                    </c15:dlblFTEntry>
                  </c15:dlblFieldTable>
                  <c15:showDataLabelsRange val="0"/>
                </c:ext>
                <c:ext xmlns:c16="http://schemas.microsoft.com/office/drawing/2014/chart" uri="{C3380CC4-5D6E-409C-BE32-E72D297353CC}">
                  <c16:uniqueId val="{00000007-156C-42D8-AEEF-FF5F50C0B3EC}"/>
                </c:ext>
              </c:extLst>
            </c:dLbl>
            <c:spPr>
              <a:noFill/>
              <a:ln>
                <a:noFill/>
              </a:ln>
              <a:effectLst/>
            </c:sp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Section_7!$O$40:$O$43</c:f>
              <c:numCache>
                <c:formatCode>General</c:formatCode>
                <c:ptCount val="4"/>
                <c:pt idx="0">
                  <c:v>12.5</c:v>
                </c:pt>
                <c:pt idx="1">
                  <c:v>12.5</c:v>
                </c:pt>
                <c:pt idx="2">
                  <c:v>12.5</c:v>
                </c:pt>
                <c:pt idx="3">
                  <c:v>12.5</c:v>
                </c:pt>
              </c:numCache>
            </c:numRef>
          </c:xVal>
          <c:yVal>
            <c:numRef>
              <c:f>Section_7!$N$40:$N$43</c:f>
              <c:numCache>
                <c:formatCode>General</c:formatCode>
                <c:ptCount val="4"/>
                <c:pt idx="0">
                  <c:v>2246.5</c:v>
                </c:pt>
                <c:pt idx="1">
                  <c:v>9500.5</c:v>
                </c:pt>
                <c:pt idx="2">
                  <c:v>16400.5</c:v>
                </c:pt>
                <c:pt idx="3">
                  <c:v>19201.5</c:v>
                </c:pt>
              </c:numCache>
            </c:numRef>
          </c:yVal>
          <c:smooth val="0"/>
          <c:extLst>
            <c:ext xmlns:c16="http://schemas.microsoft.com/office/drawing/2014/chart" uri="{C3380CC4-5D6E-409C-BE32-E72D297353CC}">
              <c16:uniqueId val="{00000008-156C-42D8-AEEF-FF5F50C0B3EC}"/>
            </c:ext>
          </c:extLst>
        </c:ser>
        <c:dLbls>
          <c:showLegendKey val="0"/>
          <c:showVal val="0"/>
          <c:showCatName val="0"/>
          <c:showSerName val="0"/>
          <c:showPercent val="0"/>
          <c:showBubbleSize val="0"/>
        </c:dLbls>
        <c:axId val="126489344"/>
        <c:axId val="126490880"/>
      </c:scatterChart>
      <c:catAx>
        <c:axId val="126489344"/>
        <c:scaling>
          <c:orientation val="minMax"/>
        </c:scaling>
        <c:delete val="0"/>
        <c:axPos val="b"/>
        <c:numFmt formatCode="General" sourceLinked="0"/>
        <c:majorTickMark val="none"/>
        <c:minorTickMark val="none"/>
        <c:tickLblPos val="nextTo"/>
        <c:crossAx val="126490880"/>
        <c:crosses val="autoZero"/>
        <c:auto val="1"/>
        <c:lblAlgn val="ctr"/>
        <c:lblOffset val="100"/>
        <c:noMultiLvlLbl val="0"/>
      </c:catAx>
      <c:valAx>
        <c:axId val="126490880"/>
        <c:scaling>
          <c:orientation val="minMax"/>
        </c:scaling>
        <c:delete val="0"/>
        <c:axPos val="l"/>
        <c:numFmt formatCode="General" sourceLinked="1"/>
        <c:majorTickMark val="out"/>
        <c:minorTickMark val="none"/>
        <c:tickLblPos val="nextTo"/>
        <c:crossAx val="126489344"/>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85000"/>
                    <a:lumOff val="15000"/>
                  </a:schemeClr>
                </a:solidFill>
              </a:defRPr>
            </a:pPr>
            <a:r>
              <a:rPr lang="en-GB" sz="1600">
                <a:solidFill>
                  <a:schemeClr val="tx1">
                    <a:lumMod val="85000"/>
                    <a:lumOff val="15000"/>
                  </a:schemeClr>
                </a:solidFill>
              </a:rPr>
              <a:t>Profit Development</a:t>
            </a:r>
          </a:p>
        </c:rich>
      </c:tx>
      <c:overlay val="0"/>
    </c:title>
    <c:autoTitleDeleted val="0"/>
    <c:plotArea>
      <c:layout>
        <c:manualLayout>
          <c:layoutTarget val="inner"/>
          <c:xMode val="edge"/>
          <c:yMode val="edge"/>
          <c:x val="0.10015507436570428"/>
          <c:y val="0.16251166520851559"/>
          <c:w val="0.79428937007874012"/>
          <c:h val="0.72150845727617385"/>
        </c:manualLayout>
      </c:layout>
      <c:lineChart>
        <c:grouping val="standard"/>
        <c:varyColors val="0"/>
        <c:ser>
          <c:idx val="0"/>
          <c:order val="0"/>
          <c:tx>
            <c:strRef>
              <c:f>Section_7!$B$4</c:f>
              <c:strCache>
                <c:ptCount val="1"/>
                <c:pt idx="0">
                  <c:v>Actual series</c:v>
                </c:pt>
              </c:strCache>
            </c:strRef>
          </c:tx>
          <c:spPr>
            <a:ln>
              <a:solidFill>
                <a:schemeClr val="tx1">
                  <a:lumMod val="75000"/>
                  <a:lumOff val="25000"/>
                </a:schemeClr>
              </a:solidFill>
            </a:ln>
          </c:spPr>
          <c:marker>
            <c:symbol val="none"/>
          </c:marker>
          <c:cat>
            <c:strRef>
              <c:f>Section_7!$A$5:$A$16</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Section_7!$B$5:$B$16</c:f>
              <c:numCache>
                <c:formatCode>General</c:formatCode>
                <c:ptCount val="12"/>
                <c:pt idx="0">
                  <c:v>220</c:v>
                </c:pt>
                <c:pt idx="1">
                  <c:v>430</c:v>
                </c:pt>
                <c:pt idx="2">
                  <c:v>600</c:v>
                </c:pt>
                <c:pt idx="3">
                  <c:v>830</c:v>
                </c:pt>
                <c:pt idx="4">
                  <c:v>1020</c:v>
                </c:pt>
                <c:pt idx="5">
                  <c:v>1200</c:v>
                </c:pt>
                <c:pt idx="6">
                  <c:v>1398</c:v>
                </c:pt>
                <c:pt idx="7">
                  <c:v>1584</c:v>
                </c:pt>
                <c:pt idx="8">
                  <c:v>1773</c:v>
                </c:pt>
                <c:pt idx="9">
                  <c:v>1962</c:v>
                </c:pt>
                <c:pt idx="10">
                  <c:v>2151</c:v>
                </c:pt>
                <c:pt idx="11">
                  <c:v>2340</c:v>
                </c:pt>
              </c:numCache>
            </c:numRef>
          </c:val>
          <c:smooth val="0"/>
          <c:extLst>
            <c:ext xmlns:c16="http://schemas.microsoft.com/office/drawing/2014/chart" uri="{C3380CC4-5D6E-409C-BE32-E72D297353CC}">
              <c16:uniqueId val="{00000000-69EC-4477-BC67-B8F47DB0CAC6}"/>
            </c:ext>
          </c:extLst>
        </c:ser>
        <c:ser>
          <c:idx val="1"/>
          <c:order val="1"/>
          <c:tx>
            <c:strRef>
              <c:f>Section_7!$C$4</c:f>
              <c:strCache>
                <c:ptCount val="1"/>
                <c:pt idx="0">
                  <c:v>Budget series</c:v>
                </c:pt>
              </c:strCache>
            </c:strRef>
          </c:tx>
          <c:spPr>
            <a:ln>
              <a:solidFill>
                <a:schemeClr val="bg1">
                  <a:lumMod val="65000"/>
                </a:schemeClr>
              </a:solidFill>
            </a:ln>
          </c:spPr>
          <c:marker>
            <c:symbol val="none"/>
          </c:marker>
          <c:cat>
            <c:strRef>
              <c:f>Section_7!$A$5:$A$16</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Section_7!$C$5:$C$16</c:f>
              <c:numCache>
                <c:formatCode>General</c:formatCode>
                <c:ptCount val="12"/>
                <c:pt idx="0">
                  <c:v>246</c:v>
                </c:pt>
                <c:pt idx="1">
                  <c:v>481</c:v>
                </c:pt>
                <c:pt idx="2">
                  <c:v>726</c:v>
                </c:pt>
                <c:pt idx="3">
                  <c:v>984</c:v>
                </c:pt>
                <c:pt idx="4">
                  <c:v>1197</c:v>
                </c:pt>
                <c:pt idx="5">
                  <c:v>1399</c:v>
                </c:pt>
                <c:pt idx="6">
                  <c:v>1621</c:v>
                </c:pt>
                <c:pt idx="7">
                  <c:v>1864</c:v>
                </c:pt>
                <c:pt idx="8">
                  <c:v>2131</c:v>
                </c:pt>
                <c:pt idx="9">
                  <c:v>2471</c:v>
                </c:pt>
                <c:pt idx="10">
                  <c:v>2841</c:v>
                </c:pt>
                <c:pt idx="11">
                  <c:v>3241</c:v>
                </c:pt>
              </c:numCache>
            </c:numRef>
          </c:val>
          <c:smooth val="0"/>
          <c:extLst>
            <c:ext xmlns:c16="http://schemas.microsoft.com/office/drawing/2014/chart" uri="{C3380CC4-5D6E-409C-BE32-E72D297353CC}">
              <c16:uniqueId val="{00000001-69EC-4477-BC67-B8F47DB0CAC6}"/>
            </c:ext>
          </c:extLst>
        </c:ser>
        <c:ser>
          <c:idx val="2"/>
          <c:order val="2"/>
          <c:tx>
            <c:strRef>
              <c:f>Section_7!$D$4</c:f>
              <c:strCache>
                <c:ptCount val="1"/>
                <c:pt idx="0">
                  <c:v>Actual</c:v>
                </c:pt>
              </c:strCache>
            </c:strRef>
          </c:tx>
          <c:marker>
            <c:symbol val="none"/>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Section_7!$A$5:$A$16</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Section_7!$D$5:$D$16</c:f>
              <c:numCache>
                <c:formatCode>#,##0;\-#,##0;;</c:formatCode>
                <c:ptCount val="12"/>
                <c:pt idx="11" formatCode="#,##0;\-#,##0;">
                  <c:v>2363.4</c:v>
                </c:pt>
              </c:numCache>
            </c:numRef>
          </c:val>
          <c:smooth val="0"/>
          <c:extLst>
            <c:ext xmlns:c16="http://schemas.microsoft.com/office/drawing/2014/chart" uri="{C3380CC4-5D6E-409C-BE32-E72D297353CC}">
              <c16:uniqueId val="{00000002-69EC-4477-BC67-B8F47DB0CAC6}"/>
            </c:ext>
          </c:extLst>
        </c:ser>
        <c:ser>
          <c:idx val="3"/>
          <c:order val="3"/>
          <c:tx>
            <c:strRef>
              <c:f>Section_7!$E$4</c:f>
              <c:strCache>
                <c:ptCount val="1"/>
                <c:pt idx="0">
                  <c:v>Budget</c:v>
                </c:pt>
              </c:strCache>
            </c:strRef>
          </c:tx>
          <c:marker>
            <c:symbol val="none"/>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Section_7!$A$5:$A$16</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Section_7!$E$5:$E$16</c:f>
              <c:numCache>
                <c:formatCode>General</c:formatCode>
                <c:ptCount val="12"/>
                <c:pt idx="11" formatCode="#,##0;\-#,##0;">
                  <c:v>3273.41</c:v>
                </c:pt>
              </c:numCache>
            </c:numRef>
          </c:val>
          <c:smooth val="0"/>
          <c:extLst>
            <c:ext xmlns:c16="http://schemas.microsoft.com/office/drawing/2014/chart" uri="{C3380CC4-5D6E-409C-BE32-E72D297353CC}">
              <c16:uniqueId val="{00000003-69EC-4477-BC67-B8F47DB0CAC6}"/>
            </c:ext>
          </c:extLst>
        </c:ser>
        <c:dLbls>
          <c:showLegendKey val="0"/>
          <c:showVal val="0"/>
          <c:showCatName val="0"/>
          <c:showSerName val="0"/>
          <c:showPercent val="0"/>
          <c:showBubbleSize val="0"/>
        </c:dLbls>
        <c:smooth val="0"/>
        <c:axId val="126526592"/>
        <c:axId val="126528128"/>
      </c:lineChart>
      <c:catAx>
        <c:axId val="126526592"/>
        <c:scaling>
          <c:orientation val="minMax"/>
        </c:scaling>
        <c:delete val="0"/>
        <c:axPos val="b"/>
        <c:numFmt formatCode="General" sourceLinked="0"/>
        <c:majorTickMark val="none"/>
        <c:minorTickMark val="none"/>
        <c:tickLblPos val="nextTo"/>
        <c:crossAx val="126528128"/>
        <c:crosses val="autoZero"/>
        <c:auto val="1"/>
        <c:lblAlgn val="ctr"/>
        <c:lblOffset val="100"/>
        <c:noMultiLvlLbl val="0"/>
      </c:catAx>
      <c:valAx>
        <c:axId val="126528128"/>
        <c:scaling>
          <c:orientation val="minMax"/>
        </c:scaling>
        <c:delete val="0"/>
        <c:axPos val="l"/>
        <c:majorGridlines>
          <c:spPr>
            <a:ln>
              <a:solidFill>
                <a:schemeClr val="bg1">
                  <a:lumMod val="95000"/>
                </a:schemeClr>
              </a:solidFill>
            </a:ln>
          </c:spPr>
        </c:majorGridlines>
        <c:numFmt formatCode="General" sourceLinked="1"/>
        <c:majorTickMark val="out"/>
        <c:minorTickMark val="none"/>
        <c:tickLblPos val="nextTo"/>
        <c:crossAx val="126526592"/>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Section_7!$A$20</c:f>
          <c:strCache>
            <c:ptCount val="1"/>
            <c:pt idx="0">
              <c:v>Profit Development until June</c:v>
            </c:pt>
          </c:strCache>
        </c:strRef>
      </c:tx>
      <c:overlay val="0"/>
      <c:txPr>
        <a:bodyPr/>
        <a:lstStyle/>
        <a:p>
          <a:pPr>
            <a:defRPr sz="1600">
              <a:solidFill>
                <a:schemeClr val="tx1">
                  <a:lumMod val="85000"/>
                  <a:lumOff val="15000"/>
                </a:schemeClr>
              </a:solidFill>
            </a:defRPr>
          </a:pPr>
          <a:endParaRPr lang="en-US"/>
        </a:p>
      </c:txPr>
    </c:title>
    <c:autoTitleDeleted val="0"/>
    <c:plotArea>
      <c:layout>
        <c:manualLayout>
          <c:layoutTarget val="inner"/>
          <c:xMode val="edge"/>
          <c:yMode val="edge"/>
          <c:x val="0.10015507436570428"/>
          <c:y val="0.14399314668999708"/>
          <c:w val="0.79428937007874012"/>
          <c:h val="0.74002697579469234"/>
        </c:manualLayout>
      </c:layout>
      <c:lineChart>
        <c:grouping val="standard"/>
        <c:varyColors val="0"/>
        <c:ser>
          <c:idx val="0"/>
          <c:order val="0"/>
          <c:tx>
            <c:strRef>
              <c:f>Section_7!$B$21</c:f>
              <c:strCache>
                <c:ptCount val="1"/>
                <c:pt idx="0">
                  <c:v>Actual series</c:v>
                </c:pt>
              </c:strCache>
            </c:strRef>
          </c:tx>
          <c:spPr>
            <a:ln>
              <a:solidFill>
                <a:schemeClr val="tx1">
                  <a:lumMod val="75000"/>
                  <a:lumOff val="25000"/>
                </a:schemeClr>
              </a:solidFill>
            </a:ln>
          </c:spPr>
          <c:marker>
            <c:symbol val="none"/>
          </c:marker>
          <c:cat>
            <c:strRef>
              <c:f>Section_7!$A$22:$A$33</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Section_7!$B$22:$B$33</c:f>
              <c:numCache>
                <c:formatCode>General</c:formatCode>
                <c:ptCount val="12"/>
                <c:pt idx="0">
                  <c:v>220</c:v>
                </c:pt>
                <c:pt idx="1">
                  <c:v>430</c:v>
                </c:pt>
                <c:pt idx="2">
                  <c:v>600</c:v>
                </c:pt>
                <c:pt idx="3">
                  <c:v>830</c:v>
                </c:pt>
                <c:pt idx="4">
                  <c:v>1020</c:v>
                </c:pt>
                <c:pt idx="5">
                  <c:v>1200</c:v>
                </c:pt>
              </c:numCache>
            </c:numRef>
          </c:val>
          <c:smooth val="0"/>
          <c:extLst>
            <c:ext xmlns:c16="http://schemas.microsoft.com/office/drawing/2014/chart" uri="{C3380CC4-5D6E-409C-BE32-E72D297353CC}">
              <c16:uniqueId val="{00000000-8DB4-4830-99C0-7E1423E7ED70}"/>
            </c:ext>
          </c:extLst>
        </c:ser>
        <c:ser>
          <c:idx val="1"/>
          <c:order val="1"/>
          <c:tx>
            <c:strRef>
              <c:f>Section_7!$C$21</c:f>
              <c:strCache>
                <c:ptCount val="1"/>
                <c:pt idx="0">
                  <c:v>Budget series</c:v>
                </c:pt>
              </c:strCache>
            </c:strRef>
          </c:tx>
          <c:spPr>
            <a:ln>
              <a:solidFill>
                <a:schemeClr val="bg1">
                  <a:lumMod val="65000"/>
                </a:schemeClr>
              </a:solidFill>
            </a:ln>
          </c:spPr>
          <c:marker>
            <c:symbol val="none"/>
          </c:marker>
          <c:cat>
            <c:strRef>
              <c:f>Section_7!$A$22:$A$33</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Section_7!$C$22:$C$33</c:f>
              <c:numCache>
                <c:formatCode>General</c:formatCode>
                <c:ptCount val="12"/>
                <c:pt idx="0">
                  <c:v>246</c:v>
                </c:pt>
                <c:pt idx="1">
                  <c:v>481</c:v>
                </c:pt>
                <c:pt idx="2">
                  <c:v>726</c:v>
                </c:pt>
                <c:pt idx="3">
                  <c:v>984</c:v>
                </c:pt>
                <c:pt idx="4">
                  <c:v>1197</c:v>
                </c:pt>
                <c:pt idx="5">
                  <c:v>1399</c:v>
                </c:pt>
                <c:pt idx="6">
                  <c:v>1621</c:v>
                </c:pt>
                <c:pt idx="7">
                  <c:v>1864</c:v>
                </c:pt>
                <c:pt idx="8">
                  <c:v>2131</c:v>
                </c:pt>
                <c:pt idx="9">
                  <c:v>2471</c:v>
                </c:pt>
                <c:pt idx="10">
                  <c:v>2841</c:v>
                </c:pt>
                <c:pt idx="11">
                  <c:v>3241</c:v>
                </c:pt>
              </c:numCache>
            </c:numRef>
          </c:val>
          <c:smooth val="0"/>
          <c:extLst>
            <c:ext xmlns:c16="http://schemas.microsoft.com/office/drawing/2014/chart" uri="{C3380CC4-5D6E-409C-BE32-E72D297353CC}">
              <c16:uniqueId val="{00000001-8DB4-4830-99C0-7E1423E7ED70}"/>
            </c:ext>
          </c:extLst>
        </c:ser>
        <c:ser>
          <c:idx val="2"/>
          <c:order val="2"/>
          <c:tx>
            <c:strRef>
              <c:f>Section_7!$D$21</c:f>
              <c:strCache>
                <c:ptCount val="1"/>
                <c:pt idx="0">
                  <c:v>Actual</c:v>
                </c:pt>
              </c:strCache>
            </c:strRef>
          </c:tx>
          <c:marker>
            <c:symbol val="none"/>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Section_7!$A$22:$A$33</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Section_7!$D$22:$D$33</c:f>
              <c:numCache>
                <c:formatCode>#,##0;\-#,##0;;</c:formatCode>
                <c:ptCount val="12"/>
                <c:pt idx="0">
                  <c:v>#N/A</c:v>
                </c:pt>
                <c:pt idx="1">
                  <c:v>#N/A</c:v>
                </c:pt>
                <c:pt idx="2">
                  <c:v>#N/A</c:v>
                </c:pt>
                <c:pt idx="3">
                  <c:v>#N/A</c:v>
                </c:pt>
                <c:pt idx="4">
                  <c:v>#N/A</c:v>
                </c:pt>
                <c:pt idx="5">
                  <c:v>1200</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2-8DB4-4830-99C0-7E1423E7ED70}"/>
            </c:ext>
          </c:extLst>
        </c:ser>
        <c:ser>
          <c:idx val="3"/>
          <c:order val="3"/>
          <c:tx>
            <c:strRef>
              <c:f>Section_7!$E$21</c:f>
              <c:strCache>
                <c:ptCount val="1"/>
                <c:pt idx="0">
                  <c:v>Budget</c:v>
                </c:pt>
              </c:strCache>
            </c:strRef>
          </c:tx>
          <c:marker>
            <c:symbol val="none"/>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Section_7!$A$22:$A$33</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Section_7!$E$22:$E$33</c:f>
              <c:numCache>
                <c:formatCode>General</c:formatCode>
                <c:ptCount val="12"/>
                <c:pt idx="11">
                  <c:v>3241</c:v>
                </c:pt>
              </c:numCache>
            </c:numRef>
          </c:val>
          <c:smooth val="0"/>
          <c:extLst>
            <c:ext xmlns:c16="http://schemas.microsoft.com/office/drawing/2014/chart" uri="{C3380CC4-5D6E-409C-BE32-E72D297353CC}">
              <c16:uniqueId val="{00000003-8DB4-4830-99C0-7E1423E7ED70}"/>
            </c:ext>
          </c:extLst>
        </c:ser>
        <c:dLbls>
          <c:showLegendKey val="0"/>
          <c:showVal val="0"/>
          <c:showCatName val="0"/>
          <c:showSerName val="0"/>
          <c:showPercent val="0"/>
          <c:showBubbleSize val="0"/>
        </c:dLbls>
        <c:smooth val="0"/>
        <c:axId val="126965248"/>
        <c:axId val="126966784"/>
      </c:lineChart>
      <c:catAx>
        <c:axId val="126965248"/>
        <c:scaling>
          <c:orientation val="minMax"/>
        </c:scaling>
        <c:delete val="0"/>
        <c:axPos val="b"/>
        <c:numFmt formatCode="General" sourceLinked="0"/>
        <c:majorTickMark val="none"/>
        <c:minorTickMark val="none"/>
        <c:tickLblPos val="nextTo"/>
        <c:crossAx val="126966784"/>
        <c:crosses val="autoZero"/>
        <c:auto val="1"/>
        <c:lblAlgn val="ctr"/>
        <c:lblOffset val="100"/>
        <c:noMultiLvlLbl val="0"/>
      </c:catAx>
      <c:valAx>
        <c:axId val="126966784"/>
        <c:scaling>
          <c:orientation val="minMax"/>
        </c:scaling>
        <c:delete val="0"/>
        <c:axPos val="l"/>
        <c:majorGridlines>
          <c:spPr>
            <a:ln>
              <a:solidFill>
                <a:schemeClr val="bg1">
                  <a:lumMod val="95000"/>
                </a:schemeClr>
              </a:solidFill>
            </a:ln>
          </c:spPr>
        </c:majorGridlines>
        <c:numFmt formatCode="General" sourceLinked="1"/>
        <c:majorTickMark val="out"/>
        <c:minorTickMark val="none"/>
        <c:tickLblPos val="nextTo"/>
        <c:crossAx val="126965248"/>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solidFill>
                  <a:schemeClr val="tx1">
                    <a:lumMod val="85000"/>
                    <a:lumOff val="15000"/>
                  </a:schemeClr>
                </a:solidFill>
              </a:defRPr>
            </a:pPr>
            <a:r>
              <a:rPr lang="en-US" sz="1800">
                <a:solidFill>
                  <a:schemeClr val="tx1">
                    <a:lumMod val="85000"/>
                    <a:lumOff val="15000"/>
                  </a:schemeClr>
                </a:solidFill>
              </a:rPr>
              <a:t>Sales by Company</a:t>
            </a:r>
          </a:p>
        </c:rich>
      </c:tx>
      <c:overlay val="1"/>
    </c:title>
    <c:autoTitleDeleted val="0"/>
    <c:plotArea>
      <c:layout>
        <c:manualLayout>
          <c:layoutTarget val="inner"/>
          <c:xMode val="edge"/>
          <c:yMode val="edge"/>
          <c:x val="2.2121669180492711E-2"/>
          <c:y val="0.20441347270615565"/>
          <c:w val="0.95575666163901463"/>
          <c:h val="0.67920253870705183"/>
        </c:manualLayout>
      </c:layout>
      <c:barChart>
        <c:barDir val="col"/>
        <c:grouping val="clustered"/>
        <c:varyColors val="0"/>
        <c:ser>
          <c:idx val="0"/>
          <c:order val="0"/>
          <c:tx>
            <c:strRef>
              <c:f>Section_8!$B$4</c:f>
              <c:strCache>
                <c:ptCount val="1"/>
                <c:pt idx="0">
                  <c:v>Sales</c:v>
                </c:pt>
              </c:strCache>
            </c:strRef>
          </c:tx>
          <c:spPr>
            <a:solidFill>
              <a:schemeClr val="tx1">
                <a:lumMod val="75000"/>
                <a:lumOff val="25000"/>
              </a:schemeClr>
            </a:solidFill>
          </c:spPr>
          <c:invertIfNegative val="0"/>
          <c:cat>
            <c:strRef>
              <c:f>Section_8!$A$5:$A$13</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Section_8!$B$5:$B$13</c:f>
              <c:numCache>
                <c:formatCode>0</c:formatCode>
                <c:ptCount val="9"/>
                <c:pt idx="0">
                  <c:v>120</c:v>
                </c:pt>
                <c:pt idx="1">
                  <c:v>105</c:v>
                </c:pt>
                <c:pt idx="2">
                  <c:v>110</c:v>
                </c:pt>
                <c:pt idx="3">
                  <c:v>129</c:v>
                </c:pt>
                <c:pt idx="4">
                  <c:v>108</c:v>
                </c:pt>
                <c:pt idx="5">
                  <c:v>103</c:v>
                </c:pt>
                <c:pt idx="6">
                  <c:v>121</c:v>
                </c:pt>
                <c:pt idx="7">
                  <c:v>117</c:v>
                </c:pt>
                <c:pt idx="8">
                  <c:v>109</c:v>
                </c:pt>
              </c:numCache>
            </c:numRef>
          </c:val>
          <c:extLst>
            <c:ext xmlns:c16="http://schemas.microsoft.com/office/drawing/2014/chart" uri="{C3380CC4-5D6E-409C-BE32-E72D297353CC}">
              <c16:uniqueId val="{00000000-C152-4081-BF75-02C94A0E8F5D}"/>
            </c:ext>
          </c:extLst>
        </c:ser>
        <c:ser>
          <c:idx val="1"/>
          <c:order val="1"/>
          <c:tx>
            <c:strRef>
              <c:f>Section_8!$C$4</c:f>
              <c:strCache>
                <c:ptCount val="1"/>
                <c:pt idx="0">
                  <c:v>Max</c:v>
                </c:pt>
              </c:strCache>
            </c:strRef>
          </c:tx>
          <c:spPr>
            <a:solidFill>
              <a:schemeClr val="accent3">
                <a:lumMod val="75000"/>
              </a:schemeClr>
            </a:solidFill>
            <a:ln w="38100">
              <a:noFill/>
            </a:ln>
          </c:spPr>
          <c:invertIfNegative val="0"/>
          <c:dLbls>
            <c:numFmt formatCode="#,##0;\-#,##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Section_8!$A$5:$A$13</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Section_8!$C$5:$C$13</c:f>
              <c:numCache>
                <c:formatCode>General</c:formatCode>
                <c:ptCount val="9"/>
                <c:pt idx="0">
                  <c:v>0</c:v>
                </c:pt>
                <c:pt idx="1">
                  <c:v>0</c:v>
                </c:pt>
                <c:pt idx="2">
                  <c:v>0</c:v>
                </c:pt>
                <c:pt idx="3">
                  <c:v>129</c:v>
                </c:pt>
                <c:pt idx="4">
                  <c:v>0</c:v>
                </c:pt>
                <c:pt idx="5">
                  <c:v>0</c:v>
                </c:pt>
                <c:pt idx="6">
                  <c:v>0</c:v>
                </c:pt>
                <c:pt idx="7">
                  <c:v>0</c:v>
                </c:pt>
                <c:pt idx="8">
                  <c:v>0</c:v>
                </c:pt>
              </c:numCache>
            </c:numRef>
          </c:val>
          <c:extLst>
            <c:ext xmlns:c16="http://schemas.microsoft.com/office/drawing/2014/chart" uri="{C3380CC4-5D6E-409C-BE32-E72D297353CC}">
              <c16:uniqueId val="{00000001-C152-4081-BF75-02C94A0E8F5D}"/>
            </c:ext>
          </c:extLst>
        </c:ser>
        <c:ser>
          <c:idx val="2"/>
          <c:order val="2"/>
          <c:tx>
            <c:strRef>
              <c:f>Section_8!$D$4</c:f>
              <c:strCache>
                <c:ptCount val="1"/>
                <c:pt idx="0">
                  <c:v>Min</c:v>
                </c:pt>
              </c:strCache>
            </c:strRef>
          </c:tx>
          <c:spPr>
            <a:solidFill>
              <a:schemeClr val="accent2"/>
            </a:solidFill>
          </c:spPr>
          <c:invertIfNegative val="0"/>
          <c:dLbls>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52-4081-BF75-02C94A0E8F5D}"/>
                </c:ext>
              </c:extLst>
            </c:dLbl>
            <c:numFmt formatCode="#,##0;\-#,##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Section_8!$D$5:$D$13</c:f>
              <c:numCache>
                <c:formatCode>General</c:formatCode>
                <c:ptCount val="9"/>
                <c:pt idx="0">
                  <c:v>0</c:v>
                </c:pt>
                <c:pt idx="1">
                  <c:v>0</c:v>
                </c:pt>
                <c:pt idx="2">
                  <c:v>0</c:v>
                </c:pt>
                <c:pt idx="3">
                  <c:v>0</c:v>
                </c:pt>
                <c:pt idx="4">
                  <c:v>0</c:v>
                </c:pt>
                <c:pt idx="5">
                  <c:v>103</c:v>
                </c:pt>
                <c:pt idx="6">
                  <c:v>0</c:v>
                </c:pt>
                <c:pt idx="7">
                  <c:v>0</c:v>
                </c:pt>
                <c:pt idx="8">
                  <c:v>0</c:v>
                </c:pt>
              </c:numCache>
            </c:numRef>
          </c:val>
          <c:extLst>
            <c:ext xmlns:c16="http://schemas.microsoft.com/office/drawing/2014/chart" uri="{C3380CC4-5D6E-409C-BE32-E72D297353CC}">
              <c16:uniqueId val="{00000003-C152-4081-BF75-02C94A0E8F5D}"/>
            </c:ext>
          </c:extLst>
        </c:ser>
        <c:dLbls>
          <c:showLegendKey val="0"/>
          <c:showVal val="0"/>
          <c:showCatName val="0"/>
          <c:showSerName val="0"/>
          <c:showPercent val="0"/>
          <c:showBubbleSize val="0"/>
        </c:dLbls>
        <c:gapWidth val="98"/>
        <c:overlap val="100"/>
        <c:axId val="123792000"/>
        <c:axId val="127000960"/>
      </c:barChart>
      <c:catAx>
        <c:axId val="123792000"/>
        <c:scaling>
          <c:orientation val="minMax"/>
        </c:scaling>
        <c:delete val="0"/>
        <c:axPos val="b"/>
        <c:numFmt formatCode="General" sourceLinked="0"/>
        <c:majorTickMark val="none"/>
        <c:minorTickMark val="none"/>
        <c:tickLblPos val="nextTo"/>
        <c:spPr>
          <a:ln w="22225">
            <a:solidFill>
              <a:schemeClr val="tx1">
                <a:lumMod val="50000"/>
                <a:lumOff val="50000"/>
              </a:schemeClr>
            </a:solidFill>
          </a:ln>
        </c:spPr>
        <c:crossAx val="127000960"/>
        <c:crosses val="autoZero"/>
        <c:auto val="1"/>
        <c:lblAlgn val="ctr"/>
        <c:lblOffset val="100"/>
        <c:noMultiLvlLbl val="0"/>
      </c:catAx>
      <c:valAx>
        <c:axId val="127000960"/>
        <c:scaling>
          <c:orientation val="minMax"/>
        </c:scaling>
        <c:delete val="0"/>
        <c:axPos val="l"/>
        <c:numFmt formatCode="0" sourceLinked="1"/>
        <c:majorTickMark val="out"/>
        <c:minorTickMark val="none"/>
        <c:tickLblPos val="nextTo"/>
        <c:crossAx val="123792000"/>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654828944504E-2"/>
          <c:y val="4.7907312556804187E-2"/>
          <c:w val="0.80597636563035258"/>
          <c:h val="0.76394465254949928"/>
        </c:manualLayout>
      </c:layout>
      <c:lineChart>
        <c:grouping val="standard"/>
        <c:varyColors val="0"/>
        <c:ser>
          <c:idx val="0"/>
          <c:order val="0"/>
          <c:tx>
            <c:strRef>
              <c:f>Section_8!$M$117</c:f>
              <c:strCache>
                <c:ptCount val="1"/>
                <c:pt idx="0">
                  <c:v>Turnover</c:v>
                </c:pt>
              </c:strCache>
            </c:strRef>
          </c:tx>
          <c:spPr>
            <a:ln w="38100">
              <a:solidFill>
                <a:schemeClr val="tx1">
                  <a:lumMod val="75000"/>
                  <a:lumOff val="25000"/>
                </a:schemeClr>
              </a:solidFill>
            </a:ln>
          </c:spPr>
          <c:marker>
            <c:symbol val="none"/>
          </c:marker>
          <c:cat>
            <c:multiLvlStrRef>
              <c:f>Section_8!$K$118:$L$129</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2013</c:v>
                  </c:pt>
                  <c:pt idx="3">
                    <c:v>2014</c:v>
                  </c:pt>
                </c:lvl>
              </c:multiLvlStrCache>
            </c:multiLvlStrRef>
          </c:cat>
          <c:val>
            <c:numRef>
              <c:f>Section_8!$M$118:$M$129</c:f>
              <c:numCache>
                <c:formatCode>0</c:formatCode>
                <c:ptCount val="12"/>
                <c:pt idx="0">
                  <c:v>108</c:v>
                </c:pt>
                <c:pt idx="1">
                  <c:v>112</c:v>
                </c:pt>
                <c:pt idx="2">
                  <c:v>122</c:v>
                </c:pt>
                <c:pt idx="3">
                  <c:v>131.58000000000001</c:v>
                </c:pt>
                <c:pt idx="4">
                  <c:v>135.52740000000003</c:v>
                </c:pt>
                <c:pt idx="5">
                  <c:v>115.5</c:v>
                </c:pt>
                <c:pt idx="6">
                  <c:v>133.10000000000002</c:v>
                </c:pt>
                <c:pt idx="7">
                  <c:v>97.2</c:v>
                </c:pt>
                <c:pt idx="8">
                  <c:v>97.85</c:v>
                </c:pt>
                <c:pt idx="9">
                  <c:v>114.94999999999999</c:v>
                </c:pt>
                <c:pt idx="10">
                  <c:v>93.600000000000009</c:v>
                </c:pt>
                <c:pt idx="11">
                  <c:v>95.92</c:v>
                </c:pt>
              </c:numCache>
            </c:numRef>
          </c:val>
          <c:smooth val="0"/>
          <c:extLst>
            <c:ext xmlns:c16="http://schemas.microsoft.com/office/drawing/2014/chart" uri="{C3380CC4-5D6E-409C-BE32-E72D297353CC}">
              <c16:uniqueId val="{00000000-EF66-4EAB-B30A-4299707467DA}"/>
            </c:ext>
          </c:extLst>
        </c:ser>
        <c:dLbls>
          <c:showLegendKey val="0"/>
          <c:showVal val="0"/>
          <c:showCatName val="0"/>
          <c:showSerName val="0"/>
          <c:showPercent val="0"/>
          <c:showBubbleSize val="0"/>
        </c:dLbls>
        <c:marker val="1"/>
        <c:smooth val="0"/>
        <c:axId val="123684352"/>
        <c:axId val="123685888"/>
      </c:lineChart>
      <c:scatterChart>
        <c:scatterStyle val="lineMarker"/>
        <c:varyColors val="0"/>
        <c:ser>
          <c:idx val="2"/>
          <c:order val="1"/>
          <c:tx>
            <c:v>Event</c:v>
          </c:tx>
          <c:spPr>
            <a:ln w="28575">
              <a:noFill/>
            </a:ln>
          </c:spPr>
          <c:marker>
            <c:symbol val="picture"/>
            <c:spPr>
              <a:blipFill>
                <a:blip xmlns:r="http://schemas.openxmlformats.org/officeDocument/2006/relationships" r:embed="rId1"/>
                <a:stretch>
                  <a:fillRect/>
                </a:stretch>
              </a:blipFill>
              <a:ln w="25400">
                <a:noFill/>
              </a:ln>
            </c:spPr>
          </c:marker>
          <c:dPt>
            <c:idx val="0"/>
            <c:marker>
              <c:spPr>
                <a:blipFill>
                  <a:blip xmlns:r="http://schemas.openxmlformats.org/officeDocument/2006/relationships" r:embed="rId2"/>
                  <a:stretch>
                    <a:fillRect/>
                  </a:stretch>
                </a:blipFill>
                <a:ln w="25400">
                  <a:noFill/>
                </a:ln>
              </c:spPr>
            </c:marker>
            <c:bubble3D val="0"/>
            <c:extLst>
              <c:ext xmlns:c16="http://schemas.microsoft.com/office/drawing/2014/chart" uri="{C3380CC4-5D6E-409C-BE32-E72D297353CC}">
                <c16:uniqueId val="{00000001-EF66-4EAB-B30A-4299707467DA}"/>
              </c:ext>
            </c:extLst>
          </c:dPt>
          <c:xVal>
            <c:numRef>
              <c:f>Section_8!$Q$117</c:f>
              <c:numCache>
                <c:formatCode>General</c:formatCode>
                <c:ptCount val="1"/>
                <c:pt idx="0">
                  <c:v>10</c:v>
                </c:pt>
              </c:numCache>
            </c:numRef>
          </c:xVal>
          <c:yVal>
            <c:numRef>
              <c:f>Section_8!$Q$118</c:f>
              <c:numCache>
                <c:formatCode>0</c:formatCode>
                <c:ptCount val="1"/>
                <c:pt idx="0">
                  <c:v>132.19249999999997</c:v>
                </c:pt>
              </c:numCache>
            </c:numRef>
          </c:yVal>
          <c:smooth val="0"/>
          <c:extLst>
            <c:ext xmlns:c16="http://schemas.microsoft.com/office/drawing/2014/chart" uri="{C3380CC4-5D6E-409C-BE32-E72D297353CC}">
              <c16:uniqueId val="{00000002-EF66-4EAB-B30A-4299707467DA}"/>
            </c:ext>
          </c:extLst>
        </c:ser>
        <c:dLbls>
          <c:showLegendKey val="0"/>
          <c:showVal val="0"/>
          <c:showCatName val="0"/>
          <c:showSerName val="0"/>
          <c:showPercent val="0"/>
          <c:showBubbleSize val="0"/>
        </c:dLbls>
        <c:axId val="123684352"/>
        <c:axId val="123685888"/>
      </c:scatterChart>
      <c:catAx>
        <c:axId val="123684352"/>
        <c:scaling>
          <c:orientation val="minMax"/>
        </c:scaling>
        <c:delete val="0"/>
        <c:axPos val="b"/>
        <c:numFmt formatCode="General" sourceLinked="0"/>
        <c:majorTickMark val="out"/>
        <c:minorTickMark val="none"/>
        <c:tickLblPos val="nextTo"/>
        <c:crossAx val="123685888"/>
        <c:crosses val="autoZero"/>
        <c:auto val="1"/>
        <c:lblAlgn val="ctr"/>
        <c:lblOffset val="100"/>
        <c:noMultiLvlLbl val="0"/>
      </c:catAx>
      <c:valAx>
        <c:axId val="123685888"/>
        <c:scaling>
          <c:orientation val="minMax"/>
        </c:scaling>
        <c:delete val="0"/>
        <c:axPos val="l"/>
        <c:numFmt formatCode="0" sourceLinked="1"/>
        <c:majorTickMark val="out"/>
        <c:minorTickMark val="none"/>
        <c:tickLblPos val="nextTo"/>
        <c:crossAx val="123684352"/>
        <c:crosses val="autoZero"/>
        <c:crossBetween val="between"/>
      </c:valAx>
      <c:spPr>
        <a:noFill/>
      </c:spPr>
    </c:plotArea>
    <c:plotVisOnly val="1"/>
    <c:dispBlanksAs val="gap"/>
    <c:showDLblsOverMax val="0"/>
  </c:chart>
  <c:spPr>
    <a:noFill/>
    <a:ln>
      <a:noFill/>
    </a:ln>
  </c:sp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85000"/>
                    <a:lumOff val="15000"/>
                  </a:schemeClr>
                </a:solidFill>
              </a:defRPr>
            </a:pPr>
            <a:r>
              <a:rPr lang="en-GB" sz="1600">
                <a:solidFill>
                  <a:schemeClr val="tx1">
                    <a:lumMod val="85000"/>
                    <a:lumOff val="15000"/>
                  </a:schemeClr>
                </a:solidFill>
              </a:rPr>
              <a:t>Sales by Company</a:t>
            </a:r>
          </a:p>
        </c:rich>
      </c:tx>
      <c:overlay val="0"/>
    </c:title>
    <c:autoTitleDeleted val="0"/>
    <c:plotArea>
      <c:layout/>
      <c:barChart>
        <c:barDir val="bar"/>
        <c:grouping val="clustered"/>
        <c:varyColors val="0"/>
        <c:ser>
          <c:idx val="0"/>
          <c:order val="0"/>
          <c:tx>
            <c:strRef>
              <c:f>Section_8!$B$21</c:f>
              <c:strCache>
                <c:ptCount val="1"/>
                <c:pt idx="0">
                  <c:v>Sales</c:v>
                </c:pt>
              </c:strCache>
            </c:strRef>
          </c:tx>
          <c:spPr>
            <a:solidFill>
              <a:schemeClr val="tx1">
                <a:lumMod val="75000"/>
                <a:lumOff val="25000"/>
              </a:schemeClr>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Section_8!$A$22:$A$30</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Section_8!$B$22:$B$30</c:f>
              <c:numCache>
                <c:formatCode>0</c:formatCode>
                <c:ptCount val="9"/>
                <c:pt idx="0">
                  <c:v>120</c:v>
                </c:pt>
                <c:pt idx="1">
                  <c:v>105</c:v>
                </c:pt>
                <c:pt idx="2">
                  <c:v>110</c:v>
                </c:pt>
                <c:pt idx="3">
                  <c:v>129</c:v>
                </c:pt>
                <c:pt idx="4">
                  <c:v>108</c:v>
                </c:pt>
                <c:pt idx="5">
                  <c:v>103</c:v>
                </c:pt>
                <c:pt idx="6">
                  <c:v>121</c:v>
                </c:pt>
                <c:pt idx="7">
                  <c:v>117</c:v>
                </c:pt>
                <c:pt idx="8">
                  <c:v>109</c:v>
                </c:pt>
              </c:numCache>
            </c:numRef>
          </c:val>
          <c:extLst>
            <c:ext xmlns:c16="http://schemas.microsoft.com/office/drawing/2014/chart" uri="{C3380CC4-5D6E-409C-BE32-E72D297353CC}">
              <c16:uniqueId val="{00000000-3B16-4F3E-992D-C3B6EC02E8FF}"/>
            </c:ext>
          </c:extLst>
        </c:ser>
        <c:ser>
          <c:idx val="1"/>
          <c:order val="1"/>
          <c:tx>
            <c:strRef>
              <c:f>Section_8!$C$21</c:f>
              <c:strCache>
                <c:ptCount val="1"/>
                <c:pt idx="0">
                  <c:v>Max</c:v>
                </c:pt>
              </c:strCache>
            </c:strRef>
          </c:tx>
          <c:spPr>
            <a:solidFill>
              <a:schemeClr val="accent3"/>
            </a:solidFill>
          </c:spPr>
          <c:invertIfNegative val="0"/>
          <c:dLbls>
            <c:numFmt formatCode="#,##0;\-#,##0;;" sourceLinked="0"/>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Section_8!$A$22:$A$30</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Section_8!$C$22:$C$30</c:f>
              <c:numCache>
                <c:formatCode>General</c:formatCode>
                <c:ptCount val="9"/>
                <c:pt idx="0">
                  <c:v>0</c:v>
                </c:pt>
                <c:pt idx="1">
                  <c:v>0</c:v>
                </c:pt>
                <c:pt idx="2">
                  <c:v>0</c:v>
                </c:pt>
                <c:pt idx="3">
                  <c:v>129</c:v>
                </c:pt>
                <c:pt idx="4">
                  <c:v>0</c:v>
                </c:pt>
                <c:pt idx="5">
                  <c:v>0</c:v>
                </c:pt>
                <c:pt idx="6">
                  <c:v>0</c:v>
                </c:pt>
                <c:pt idx="7">
                  <c:v>0</c:v>
                </c:pt>
                <c:pt idx="8">
                  <c:v>0</c:v>
                </c:pt>
              </c:numCache>
            </c:numRef>
          </c:val>
          <c:extLst>
            <c:ext xmlns:c16="http://schemas.microsoft.com/office/drawing/2014/chart" uri="{C3380CC4-5D6E-409C-BE32-E72D297353CC}">
              <c16:uniqueId val="{00000001-3B16-4F3E-992D-C3B6EC02E8FF}"/>
            </c:ext>
          </c:extLst>
        </c:ser>
        <c:ser>
          <c:idx val="2"/>
          <c:order val="2"/>
          <c:tx>
            <c:strRef>
              <c:f>Section_8!$D$21</c:f>
              <c:strCache>
                <c:ptCount val="1"/>
                <c:pt idx="0">
                  <c:v>Min</c:v>
                </c:pt>
              </c:strCache>
            </c:strRef>
          </c:tx>
          <c:spPr>
            <a:solidFill>
              <a:schemeClr val="accent2"/>
            </a:solidFill>
          </c:spPr>
          <c:invertIfNegative val="0"/>
          <c:dLbls>
            <c:numFmt formatCode="#,##0;\-#,##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Section_8!$A$22:$A$30</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Section_8!$D$22:$D$30</c:f>
              <c:numCache>
                <c:formatCode>General</c:formatCode>
                <c:ptCount val="9"/>
                <c:pt idx="0">
                  <c:v>0</c:v>
                </c:pt>
                <c:pt idx="1">
                  <c:v>0</c:v>
                </c:pt>
                <c:pt idx="2">
                  <c:v>0</c:v>
                </c:pt>
                <c:pt idx="3">
                  <c:v>0</c:v>
                </c:pt>
                <c:pt idx="4">
                  <c:v>0</c:v>
                </c:pt>
                <c:pt idx="5">
                  <c:v>103</c:v>
                </c:pt>
                <c:pt idx="6">
                  <c:v>0</c:v>
                </c:pt>
                <c:pt idx="7">
                  <c:v>0</c:v>
                </c:pt>
                <c:pt idx="8">
                  <c:v>0</c:v>
                </c:pt>
              </c:numCache>
            </c:numRef>
          </c:val>
          <c:extLst>
            <c:ext xmlns:c16="http://schemas.microsoft.com/office/drawing/2014/chart" uri="{C3380CC4-5D6E-409C-BE32-E72D297353CC}">
              <c16:uniqueId val="{00000002-3B16-4F3E-992D-C3B6EC02E8FF}"/>
            </c:ext>
          </c:extLst>
        </c:ser>
        <c:dLbls>
          <c:showLegendKey val="0"/>
          <c:showVal val="0"/>
          <c:showCatName val="0"/>
          <c:showSerName val="0"/>
          <c:showPercent val="0"/>
          <c:showBubbleSize val="0"/>
        </c:dLbls>
        <c:gapWidth val="48"/>
        <c:overlap val="100"/>
        <c:axId val="123729024"/>
        <c:axId val="123730560"/>
      </c:barChart>
      <c:catAx>
        <c:axId val="123729024"/>
        <c:scaling>
          <c:orientation val="maxMin"/>
        </c:scaling>
        <c:delete val="0"/>
        <c:axPos val="l"/>
        <c:numFmt formatCode="General" sourceLinked="0"/>
        <c:majorTickMark val="none"/>
        <c:minorTickMark val="none"/>
        <c:tickLblPos val="nextTo"/>
        <c:txPr>
          <a:bodyPr/>
          <a:lstStyle/>
          <a:p>
            <a:pPr>
              <a:defRPr sz="1050"/>
            </a:pPr>
            <a:endParaRPr lang="en-US"/>
          </a:p>
        </c:txPr>
        <c:crossAx val="123730560"/>
        <c:crosses val="autoZero"/>
        <c:auto val="1"/>
        <c:lblAlgn val="ctr"/>
        <c:lblOffset val="100"/>
        <c:noMultiLvlLbl val="0"/>
      </c:catAx>
      <c:valAx>
        <c:axId val="123730560"/>
        <c:scaling>
          <c:orientation val="minMax"/>
        </c:scaling>
        <c:delete val="1"/>
        <c:axPos val="t"/>
        <c:numFmt formatCode="0" sourceLinked="1"/>
        <c:majorTickMark val="out"/>
        <c:minorTickMark val="none"/>
        <c:tickLblPos val="nextTo"/>
        <c:crossAx val="12372902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Sales by Company</a:t>
            </a:r>
          </a:p>
        </c:rich>
      </c:tx>
      <c:overlay val="1"/>
    </c:title>
    <c:autoTitleDeleted val="0"/>
    <c:plotArea>
      <c:layout>
        <c:manualLayout>
          <c:layoutTarget val="inner"/>
          <c:xMode val="edge"/>
          <c:yMode val="edge"/>
          <c:x val="2.2121669180492711E-2"/>
          <c:y val="0.15331010452961671"/>
          <c:w val="0.95198134366625498"/>
          <c:h val="0.67920253870705183"/>
        </c:manualLayout>
      </c:layout>
      <c:barChart>
        <c:barDir val="col"/>
        <c:grouping val="clustered"/>
        <c:varyColors val="0"/>
        <c:ser>
          <c:idx val="0"/>
          <c:order val="0"/>
          <c:tx>
            <c:strRef>
              <c:f>Section_8!$C$78</c:f>
              <c:strCache>
                <c:ptCount val="1"/>
                <c:pt idx="0">
                  <c:v>Sales</c:v>
                </c:pt>
              </c:strCache>
            </c:strRef>
          </c:tx>
          <c:spPr>
            <a:solidFill>
              <a:schemeClr val="tx1">
                <a:lumMod val="75000"/>
                <a:lumOff val="2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Section_8!$A$79:$B$87</c:f>
              <c:multiLvlStrCache>
                <c:ptCount val="9"/>
                <c:lvl>
                  <c:pt idx="0">
                    <c:v>Company A</c:v>
                  </c:pt>
                  <c:pt idx="1">
                    <c:v>Company B</c:v>
                  </c:pt>
                  <c:pt idx="2">
                    <c:v>Company C</c:v>
                  </c:pt>
                  <c:pt idx="3">
                    <c:v>Company D</c:v>
                  </c:pt>
                  <c:pt idx="4">
                    <c:v>Company E</c:v>
                  </c:pt>
                  <c:pt idx="5">
                    <c:v>Company F</c:v>
                  </c:pt>
                  <c:pt idx="6">
                    <c:v>Company G</c:v>
                  </c:pt>
                  <c:pt idx="7">
                    <c:v>Company H</c:v>
                  </c:pt>
                  <c:pt idx="8">
                    <c:v>Company I</c:v>
                  </c:pt>
                </c:lvl>
                <c:lvl>
                  <c:pt idx="0">
                    <c:v>Segment Left</c:v>
                  </c:pt>
                  <c:pt idx="3">
                    <c:v>Segment Middle</c:v>
                  </c:pt>
                  <c:pt idx="6">
                    <c:v>Segment Right</c:v>
                  </c:pt>
                </c:lvl>
              </c:multiLvlStrCache>
            </c:multiLvlStrRef>
          </c:cat>
          <c:val>
            <c:numRef>
              <c:f>Section_8!$C$79:$C$87</c:f>
              <c:numCache>
                <c:formatCode>0</c:formatCode>
                <c:ptCount val="9"/>
                <c:pt idx="0">
                  <c:v>120</c:v>
                </c:pt>
                <c:pt idx="1">
                  <c:v>105</c:v>
                </c:pt>
                <c:pt idx="2">
                  <c:v>90</c:v>
                </c:pt>
                <c:pt idx="3">
                  <c:v>100</c:v>
                </c:pt>
                <c:pt idx="4">
                  <c:v>108</c:v>
                </c:pt>
                <c:pt idx="5">
                  <c:v>103</c:v>
                </c:pt>
                <c:pt idx="6">
                  <c:v>121</c:v>
                </c:pt>
                <c:pt idx="7">
                  <c:v>117</c:v>
                </c:pt>
                <c:pt idx="8">
                  <c:v>109</c:v>
                </c:pt>
              </c:numCache>
            </c:numRef>
          </c:val>
          <c:extLst>
            <c:ext xmlns:c16="http://schemas.microsoft.com/office/drawing/2014/chart" uri="{C3380CC4-5D6E-409C-BE32-E72D297353CC}">
              <c16:uniqueId val="{00000000-7103-4B30-B293-787D6B163910}"/>
            </c:ext>
          </c:extLst>
        </c:ser>
        <c:ser>
          <c:idx val="1"/>
          <c:order val="1"/>
          <c:tx>
            <c:strRef>
              <c:f>Section_8!$D$78</c:f>
              <c:strCache>
                <c:ptCount val="1"/>
                <c:pt idx="0">
                  <c:v>Max</c:v>
                </c:pt>
              </c:strCache>
            </c:strRef>
          </c:tx>
          <c:spPr>
            <a:solidFill>
              <a:schemeClr val="accent3">
                <a:lumMod val="75000"/>
              </a:schemeClr>
            </a:solidFill>
            <a:ln w="38100">
              <a:noFill/>
            </a:ln>
          </c:spPr>
          <c:invertIfNegative val="0"/>
          <c:cat>
            <c:multiLvlStrRef>
              <c:f>Section_8!$A$79:$B$87</c:f>
              <c:multiLvlStrCache>
                <c:ptCount val="9"/>
                <c:lvl>
                  <c:pt idx="0">
                    <c:v>Company A</c:v>
                  </c:pt>
                  <c:pt idx="1">
                    <c:v>Company B</c:v>
                  </c:pt>
                  <c:pt idx="2">
                    <c:v>Company C</c:v>
                  </c:pt>
                  <c:pt idx="3">
                    <c:v>Company D</c:v>
                  </c:pt>
                  <c:pt idx="4">
                    <c:v>Company E</c:v>
                  </c:pt>
                  <c:pt idx="5">
                    <c:v>Company F</c:v>
                  </c:pt>
                  <c:pt idx="6">
                    <c:v>Company G</c:v>
                  </c:pt>
                  <c:pt idx="7">
                    <c:v>Company H</c:v>
                  </c:pt>
                  <c:pt idx="8">
                    <c:v>Company I</c:v>
                  </c:pt>
                </c:lvl>
                <c:lvl>
                  <c:pt idx="0">
                    <c:v>Segment Left</c:v>
                  </c:pt>
                  <c:pt idx="3">
                    <c:v>Segment Middle</c:v>
                  </c:pt>
                  <c:pt idx="6">
                    <c:v>Segment Right</c:v>
                  </c:pt>
                </c:lvl>
              </c:multiLvlStrCache>
            </c:multiLvlStrRef>
          </c:cat>
          <c:val>
            <c:numRef>
              <c:f>Section_8!$D$79:$D$87</c:f>
              <c:numCache>
                <c:formatCode>General</c:formatCode>
                <c:ptCount val="9"/>
                <c:pt idx="0">
                  <c:v>0</c:v>
                </c:pt>
                <c:pt idx="1">
                  <c:v>0</c:v>
                </c:pt>
                <c:pt idx="2">
                  <c:v>0</c:v>
                </c:pt>
                <c:pt idx="3">
                  <c:v>0</c:v>
                </c:pt>
                <c:pt idx="4">
                  <c:v>0</c:v>
                </c:pt>
                <c:pt idx="5">
                  <c:v>0</c:v>
                </c:pt>
                <c:pt idx="6">
                  <c:v>121</c:v>
                </c:pt>
                <c:pt idx="7">
                  <c:v>0</c:v>
                </c:pt>
                <c:pt idx="8">
                  <c:v>0</c:v>
                </c:pt>
              </c:numCache>
            </c:numRef>
          </c:val>
          <c:extLst>
            <c:ext xmlns:c16="http://schemas.microsoft.com/office/drawing/2014/chart" uri="{C3380CC4-5D6E-409C-BE32-E72D297353CC}">
              <c16:uniqueId val="{00000001-7103-4B30-B293-787D6B163910}"/>
            </c:ext>
          </c:extLst>
        </c:ser>
        <c:ser>
          <c:idx val="2"/>
          <c:order val="2"/>
          <c:tx>
            <c:strRef>
              <c:f>Section_8!$E$78</c:f>
              <c:strCache>
                <c:ptCount val="1"/>
                <c:pt idx="0">
                  <c:v>Min</c:v>
                </c:pt>
              </c:strCache>
            </c:strRef>
          </c:tx>
          <c:spPr>
            <a:solidFill>
              <a:schemeClr val="accent2"/>
            </a:solidFill>
          </c:spPr>
          <c:invertIfNegative val="0"/>
          <c:cat>
            <c:multiLvlStrRef>
              <c:f>Section_8!$A$79:$B$87</c:f>
              <c:multiLvlStrCache>
                <c:ptCount val="9"/>
                <c:lvl>
                  <c:pt idx="0">
                    <c:v>Company A</c:v>
                  </c:pt>
                  <c:pt idx="1">
                    <c:v>Company B</c:v>
                  </c:pt>
                  <c:pt idx="2">
                    <c:v>Company C</c:v>
                  </c:pt>
                  <c:pt idx="3">
                    <c:v>Company D</c:v>
                  </c:pt>
                  <c:pt idx="4">
                    <c:v>Company E</c:v>
                  </c:pt>
                  <c:pt idx="5">
                    <c:v>Company F</c:v>
                  </c:pt>
                  <c:pt idx="6">
                    <c:v>Company G</c:v>
                  </c:pt>
                  <c:pt idx="7">
                    <c:v>Company H</c:v>
                  </c:pt>
                  <c:pt idx="8">
                    <c:v>Company I</c:v>
                  </c:pt>
                </c:lvl>
                <c:lvl>
                  <c:pt idx="0">
                    <c:v>Segment Left</c:v>
                  </c:pt>
                  <c:pt idx="3">
                    <c:v>Segment Middle</c:v>
                  </c:pt>
                  <c:pt idx="6">
                    <c:v>Segment Right</c:v>
                  </c:pt>
                </c:lvl>
              </c:multiLvlStrCache>
            </c:multiLvlStrRef>
          </c:cat>
          <c:val>
            <c:numRef>
              <c:f>Section_8!$E$79:$E$87</c:f>
              <c:numCache>
                <c:formatCode>General</c:formatCode>
                <c:ptCount val="9"/>
                <c:pt idx="0">
                  <c:v>0</c:v>
                </c:pt>
                <c:pt idx="1">
                  <c:v>0</c:v>
                </c:pt>
                <c:pt idx="2">
                  <c:v>90</c:v>
                </c:pt>
                <c:pt idx="3">
                  <c:v>0</c:v>
                </c:pt>
                <c:pt idx="4">
                  <c:v>0</c:v>
                </c:pt>
                <c:pt idx="5">
                  <c:v>0</c:v>
                </c:pt>
                <c:pt idx="6">
                  <c:v>0</c:v>
                </c:pt>
                <c:pt idx="7">
                  <c:v>0</c:v>
                </c:pt>
                <c:pt idx="8">
                  <c:v>0</c:v>
                </c:pt>
              </c:numCache>
            </c:numRef>
          </c:val>
          <c:extLst>
            <c:ext xmlns:c16="http://schemas.microsoft.com/office/drawing/2014/chart" uri="{C3380CC4-5D6E-409C-BE32-E72D297353CC}">
              <c16:uniqueId val="{00000002-7103-4B30-B293-787D6B163910}"/>
            </c:ext>
          </c:extLst>
        </c:ser>
        <c:dLbls>
          <c:showLegendKey val="0"/>
          <c:showVal val="0"/>
          <c:showCatName val="0"/>
          <c:showSerName val="0"/>
          <c:showPercent val="0"/>
          <c:showBubbleSize val="0"/>
        </c:dLbls>
        <c:gapWidth val="98"/>
        <c:overlap val="100"/>
        <c:axId val="123901440"/>
        <c:axId val="123902976"/>
      </c:barChart>
      <c:scatterChart>
        <c:scatterStyle val="lineMarker"/>
        <c:varyColors val="0"/>
        <c:ser>
          <c:idx val="3"/>
          <c:order val="3"/>
          <c:tx>
            <c:strRef>
              <c:f>Section_8!$A$89</c:f>
              <c:strCache>
                <c:ptCount val="1"/>
                <c:pt idx="0">
                  <c:v>split</c:v>
                </c:pt>
              </c:strCache>
            </c:strRef>
          </c:tx>
          <c:spPr>
            <a:ln w="15875">
              <a:solidFill>
                <a:schemeClr val="bg1">
                  <a:lumMod val="65000"/>
                </a:schemeClr>
              </a:solidFill>
            </a:ln>
          </c:spPr>
          <c:marker>
            <c:symbol val="none"/>
          </c:marker>
          <c:xVal>
            <c:numRef>
              <c:f>Section_8!$C$90:$G$90</c:f>
              <c:numCache>
                <c:formatCode>General</c:formatCode>
                <c:ptCount val="5"/>
                <c:pt idx="0">
                  <c:v>3.5</c:v>
                </c:pt>
                <c:pt idx="1">
                  <c:v>3.5</c:v>
                </c:pt>
                <c:pt idx="3" formatCode="0.0">
                  <c:v>6.5</c:v>
                </c:pt>
                <c:pt idx="4" formatCode="0.0">
                  <c:v>6.5</c:v>
                </c:pt>
              </c:numCache>
            </c:numRef>
          </c:xVal>
          <c:yVal>
            <c:numRef>
              <c:f>Section_8!$C$91:$G$91</c:f>
              <c:numCache>
                <c:formatCode>General</c:formatCode>
                <c:ptCount val="5"/>
                <c:pt idx="0" formatCode="0">
                  <c:v>121</c:v>
                </c:pt>
                <c:pt idx="1">
                  <c:v>0</c:v>
                </c:pt>
                <c:pt idx="3" formatCode="0">
                  <c:v>121</c:v>
                </c:pt>
                <c:pt idx="4">
                  <c:v>0</c:v>
                </c:pt>
              </c:numCache>
            </c:numRef>
          </c:yVal>
          <c:smooth val="0"/>
          <c:extLst>
            <c:ext xmlns:c16="http://schemas.microsoft.com/office/drawing/2014/chart" uri="{C3380CC4-5D6E-409C-BE32-E72D297353CC}">
              <c16:uniqueId val="{00000003-7103-4B30-B293-787D6B163910}"/>
            </c:ext>
          </c:extLst>
        </c:ser>
        <c:dLbls>
          <c:showLegendKey val="0"/>
          <c:showVal val="0"/>
          <c:showCatName val="0"/>
          <c:showSerName val="0"/>
          <c:showPercent val="0"/>
          <c:showBubbleSize val="0"/>
        </c:dLbls>
        <c:axId val="123901440"/>
        <c:axId val="123902976"/>
      </c:scatterChart>
      <c:catAx>
        <c:axId val="123901440"/>
        <c:scaling>
          <c:orientation val="minMax"/>
        </c:scaling>
        <c:delete val="0"/>
        <c:axPos val="b"/>
        <c:numFmt formatCode="General" sourceLinked="0"/>
        <c:majorTickMark val="none"/>
        <c:minorTickMark val="none"/>
        <c:tickLblPos val="nextTo"/>
        <c:spPr>
          <a:ln w="12700">
            <a:solidFill>
              <a:schemeClr val="bg1">
                <a:lumMod val="65000"/>
              </a:schemeClr>
            </a:solidFill>
          </a:ln>
        </c:spPr>
        <c:crossAx val="123902976"/>
        <c:crosses val="autoZero"/>
        <c:auto val="1"/>
        <c:lblAlgn val="ctr"/>
        <c:lblOffset val="100"/>
        <c:noMultiLvlLbl val="0"/>
      </c:catAx>
      <c:valAx>
        <c:axId val="123902976"/>
        <c:scaling>
          <c:orientation val="minMax"/>
        </c:scaling>
        <c:delete val="1"/>
        <c:axPos val="l"/>
        <c:numFmt formatCode="0" sourceLinked="1"/>
        <c:majorTickMark val="out"/>
        <c:minorTickMark val="none"/>
        <c:tickLblPos val="nextTo"/>
        <c:crossAx val="123901440"/>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Sales by Company</a:t>
            </a:r>
          </a:p>
        </c:rich>
      </c:tx>
      <c:overlay val="1"/>
    </c:title>
    <c:autoTitleDeleted val="0"/>
    <c:plotArea>
      <c:layout>
        <c:manualLayout>
          <c:layoutTarget val="inner"/>
          <c:xMode val="edge"/>
          <c:yMode val="edge"/>
          <c:x val="2.2121669180492711E-2"/>
          <c:y val="0.15331010452961671"/>
          <c:w val="0.95198134366625498"/>
          <c:h val="0.67920253870705183"/>
        </c:manualLayout>
      </c:layout>
      <c:barChart>
        <c:barDir val="col"/>
        <c:grouping val="clustered"/>
        <c:varyColors val="0"/>
        <c:ser>
          <c:idx val="0"/>
          <c:order val="0"/>
          <c:tx>
            <c:strRef>
              <c:f>Section_8!$C$96</c:f>
              <c:strCache>
                <c:ptCount val="1"/>
                <c:pt idx="0">
                  <c:v>Sales</c:v>
                </c:pt>
              </c:strCache>
            </c:strRef>
          </c:tx>
          <c:spPr>
            <a:solidFill>
              <a:schemeClr val="tx1">
                <a:lumMod val="75000"/>
                <a:lumOff val="25000"/>
              </a:schemeClr>
            </a:solidFill>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0-2257-43CF-8DE9-3E333EA90716}"/>
                </c:ext>
              </c:extLst>
            </c:dLbl>
            <c:dLbl>
              <c:idx val="6"/>
              <c:delete val="1"/>
              <c:extLst>
                <c:ext xmlns:c15="http://schemas.microsoft.com/office/drawing/2012/chart" uri="{CE6537A1-D6FC-4f65-9D91-7224C49458BB}"/>
                <c:ext xmlns:c16="http://schemas.microsoft.com/office/drawing/2014/chart" uri="{C3380CC4-5D6E-409C-BE32-E72D297353CC}">
                  <c16:uniqueId val="{00000001-2257-43CF-8DE9-3E333EA90716}"/>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Section_8!$A$97:$B$105</c:f>
              <c:multiLvlStrCache>
                <c:ptCount val="9"/>
                <c:lvl>
                  <c:pt idx="0">
                    <c:v>Company A</c:v>
                  </c:pt>
                  <c:pt idx="1">
                    <c:v>Company B</c:v>
                  </c:pt>
                  <c:pt idx="2">
                    <c:v>Company C</c:v>
                  </c:pt>
                  <c:pt idx="3">
                    <c:v>Company D</c:v>
                  </c:pt>
                  <c:pt idx="4">
                    <c:v>Company E</c:v>
                  </c:pt>
                  <c:pt idx="5">
                    <c:v>Company F</c:v>
                  </c:pt>
                  <c:pt idx="6">
                    <c:v>Company G</c:v>
                  </c:pt>
                  <c:pt idx="7">
                    <c:v>Company H</c:v>
                  </c:pt>
                  <c:pt idx="8">
                    <c:v>Company I</c:v>
                  </c:pt>
                </c:lvl>
                <c:lvl>
                  <c:pt idx="0">
                    <c:v>Segment Left</c:v>
                  </c:pt>
                  <c:pt idx="3">
                    <c:v>Segment Middle</c:v>
                  </c:pt>
                  <c:pt idx="6">
                    <c:v>Segment Right</c:v>
                  </c:pt>
                </c:lvl>
              </c:multiLvlStrCache>
            </c:multiLvlStrRef>
          </c:cat>
          <c:val>
            <c:numRef>
              <c:f>Section_8!$C$97:$C$105</c:f>
              <c:numCache>
                <c:formatCode>0</c:formatCode>
                <c:ptCount val="9"/>
                <c:pt idx="0">
                  <c:v>120</c:v>
                </c:pt>
                <c:pt idx="1">
                  <c:v>105</c:v>
                </c:pt>
                <c:pt idx="2">
                  <c:v>90</c:v>
                </c:pt>
                <c:pt idx="3">
                  <c:v>100</c:v>
                </c:pt>
                <c:pt idx="4">
                  <c:v>108</c:v>
                </c:pt>
                <c:pt idx="5">
                  <c:v>103</c:v>
                </c:pt>
                <c:pt idx="6">
                  <c:v>121</c:v>
                </c:pt>
                <c:pt idx="7">
                  <c:v>117</c:v>
                </c:pt>
                <c:pt idx="8">
                  <c:v>109</c:v>
                </c:pt>
              </c:numCache>
            </c:numRef>
          </c:val>
          <c:extLst>
            <c:ext xmlns:c16="http://schemas.microsoft.com/office/drawing/2014/chart" uri="{C3380CC4-5D6E-409C-BE32-E72D297353CC}">
              <c16:uniqueId val="{00000002-2257-43CF-8DE9-3E333EA90716}"/>
            </c:ext>
          </c:extLst>
        </c:ser>
        <c:ser>
          <c:idx val="1"/>
          <c:order val="1"/>
          <c:tx>
            <c:strRef>
              <c:f>Section_8!$D$96</c:f>
              <c:strCache>
                <c:ptCount val="1"/>
                <c:pt idx="0">
                  <c:v>Max</c:v>
                </c:pt>
              </c:strCache>
            </c:strRef>
          </c:tx>
          <c:spPr>
            <a:solidFill>
              <a:schemeClr val="accent3">
                <a:lumMod val="75000"/>
              </a:schemeClr>
            </a:solidFill>
            <a:ln w="38100">
              <a:noFill/>
            </a:ln>
          </c:spPr>
          <c:invertIfNegative val="0"/>
          <c:dLbls>
            <c:numFmt formatCode="#,##0;\-#,##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Section_8!$A$97:$B$105</c:f>
              <c:multiLvlStrCache>
                <c:ptCount val="9"/>
                <c:lvl>
                  <c:pt idx="0">
                    <c:v>Company A</c:v>
                  </c:pt>
                  <c:pt idx="1">
                    <c:v>Company B</c:v>
                  </c:pt>
                  <c:pt idx="2">
                    <c:v>Company C</c:v>
                  </c:pt>
                  <c:pt idx="3">
                    <c:v>Company D</c:v>
                  </c:pt>
                  <c:pt idx="4">
                    <c:v>Company E</c:v>
                  </c:pt>
                  <c:pt idx="5">
                    <c:v>Company F</c:v>
                  </c:pt>
                  <c:pt idx="6">
                    <c:v>Company G</c:v>
                  </c:pt>
                  <c:pt idx="7">
                    <c:v>Company H</c:v>
                  </c:pt>
                  <c:pt idx="8">
                    <c:v>Company I</c:v>
                  </c:pt>
                </c:lvl>
                <c:lvl>
                  <c:pt idx="0">
                    <c:v>Segment Left</c:v>
                  </c:pt>
                  <c:pt idx="3">
                    <c:v>Segment Middle</c:v>
                  </c:pt>
                  <c:pt idx="6">
                    <c:v>Segment Right</c:v>
                  </c:pt>
                </c:lvl>
              </c:multiLvlStrCache>
            </c:multiLvlStrRef>
          </c:cat>
          <c:val>
            <c:numRef>
              <c:f>Section_8!$D$97:$D$105</c:f>
              <c:numCache>
                <c:formatCode>General</c:formatCode>
                <c:ptCount val="9"/>
                <c:pt idx="0">
                  <c:v>0</c:v>
                </c:pt>
                <c:pt idx="1">
                  <c:v>0</c:v>
                </c:pt>
                <c:pt idx="2">
                  <c:v>0</c:v>
                </c:pt>
                <c:pt idx="3">
                  <c:v>0</c:v>
                </c:pt>
                <c:pt idx="4">
                  <c:v>0</c:v>
                </c:pt>
                <c:pt idx="5">
                  <c:v>0</c:v>
                </c:pt>
                <c:pt idx="6">
                  <c:v>121</c:v>
                </c:pt>
                <c:pt idx="7">
                  <c:v>0</c:v>
                </c:pt>
                <c:pt idx="8">
                  <c:v>0</c:v>
                </c:pt>
              </c:numCache>
            </c:numRef>
          </c:val>
          <c:extLst>
            <c:ext xmlns:c16="http://schemas.microsoft.com/office/drawing/2014/chart" uri="{C3380CC4-5D6E-409C-BE32-E72D297353CC}">
              <c16:uniqueId val="{00000003-2257-43CF-8DE9-3E333EA90716}"/>
            </c:ext>
          </c:extLst>
        </c:ser>
        <c:ser>
          <c:idx val="2"/>
          <c:order val="2"/>
          <c:tx>
            <c:strRef>
              <c:f>Section_8!$E$96</c:f>
              <c:strCache>
                <c:ptCount val="1"/>
                <c:pt idx="0">
                  <c:v>Min</c:v>
                </c:pt>
              </c:strCache>
            </c:strRef>
          </c:tx>
          <c:spPr>
            <a:solidFill>
              <a:schemeClr val="accent2"/>
            </a:solidFill>
          </c:spPr>
          <c:invertIfNegative val="0"/>
          <c:dLbls>
            <c:numFmt formatCode="#,##0;\-#,##0;;" sourceLinked="0"/>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Section_8!$A$97:$B$105</c:f>
              <c:multiLvlStrCache>
                <c:ptCount val="9"/>
                <c:lvl>
                  <c:pt idx="0">
                    <c:v>Company A</c:v>
                  </c:pt>
                  <c:pt idx="1">
                    <c:v>Company B</c:v>
                  </c:pt>
                  <c:pt idx="2">
                    <c:v>Company C</c:v>
                  </c:pt>
                  <c:pt idx="3">
                    <c:v>Company D</c:v>
                  </c:pt>
                  <c:pt idx="4">
                    <c:v>Company E</c:v>
                  </c:pt>
                  <c:pt idx="5">
                    <c:v>Company F</c:v>
                  </c:pt>
                  <c:pt idx="6">
                    <c:v>Company G</c:v>
                  </c:pt>
                  <c:pt idx="7">
                    <c:v>Company H</c:v>
                  </c:pt>
                  <c:pt idx="8">
                    <c:v>Company I</c:v>
                  </c:pt>
                </c:lvl>
                <c:lvl>
                  <c:pt idx="0">
                    <c:v>Segment Left</c:v>
                  </c:pt>
                  <c:pt idx="3">
                    <c:v>Segment Middle</c:v>
                  </c:pt>
                  <c:pt idx="6">
                    <c:v>Segment Right</c:v>
                  </c:pt>
                </c:lvl>
              </c:multiLvlStrCache>
            </c:multiLvlStrRef>
          </c:cat>
          <c:val>
            <c:numRef>
              <c:f>Section_8!$E$97:$E$105</c:f>
              <c:numCache>
                <c:formatCode>General</c:formatCode>
                <c:ptCount val="9"/>
                <c:pt idx="0">
                  <c:v>0</c:v>
                </c:pt>
                <c:pt idx="1">
                  <c:v>0</c:v>
                </c:pt>
                <c:pt idx="2">
                  <c:v>90</c:v>
                </c:pt>
                <c:pt idx="3">
                  <c:v>0</c:v>
                </c:pt>
                <c:pt idx="4">
                  <c:v>0</c:v>
                </c:pt>
                <c:pt idx="5">
                  <c:v>0</c:v>
                </c:pt>
                <c:pt idx="6">
                  <c:v>0</c:v>
                </c:pt>
                <c:pt idx="7">
                  <c:v>0</c:v>
                </c:pt>
                <c:pt idx="8">
                  <c:v>0</c:v>
                </c:pt>
              </c:numCache>
            </c:numRef>
          </c:val>
          <c:extLst>
            <c:ext xmlns:c16="http://schemas.microsoft.com/office/drawing/2014/chart" uri="{C3380CC4-5D6E-409C-BE32-E72D297353CC}">
              <c16:uniqueId val="{00000004-2257-43CF-8DE9-3E333EA90716}"/>
            </c:ext>
          </c:extLst>
        </c:ser>
        <c:dLbls>
          <c:showLegendKey val="0"/>
          <c:showVal val="0"/>
          <c:showCatName val="0"/>
          <c:showSerName val="0"/>
          <c:showPercent val="0"/>
          <c:showBubbleSize val="0"/>
        </c:dLbls>
        <c:gapWidth val="98"/>
        <c:overlap val="100"/>
        <c:axId val="127381504"/>
        <c:axId val="127383040"/>
      </c:barChart>
      <c:scatterChart>
        <c:scatterStyle val="lineMarker"/>
        <c:varyColors val="0"/>
        <c:ser>
          <c:idx val="3"/>
          <c:order val="3"/>
          <c:tx>
            <c:strRef>
              <c:f>Section_8!$A$107</c:f>
              <c:strCache>
                <c:ptCount val="1"/>
                <c:pt idx="0">
                  <c:v>split</c:v>
                </c:pt>
              </c:strCache>
            </c:strRef>
          </c:tx>
          <c:spPr>
            <a:ln w="28575">
              <a:noFill/>
            </a:ln>
          </c:spPr>
          <c:marker>
            <c:spPr>
              <a:ln>
                <a:noFill/>
              </a:ln>
            </c:spPr>
          </c:marker>
          <c:errBars>
            <c:errDir val="y"/>
            <c:errBarType val="plus"/>
            <c:errValType val="fixedVal"/>
            <c:noEndCap val="1"/>
            <c:val val="100"/>
            <c:spPr>
              <a:ln>
                <a:solidFill>
                  <a:schemeClr val="bg1">
                    <a:lumMod val="75000"/>
                  </a:schemeClr>
                </a:solidFill>
              </a:ln>
            </c:spPr>
          </c:errBars>
          <c:xVal>
            <c:numRef>
              <c:f>Section_8!$C$108:$C$109</c:f>
              <c:numCache>
                <c:formatCode>0.0</c:formatCode>
                <c:ptCount val="2"/>
                <c:pt idx="0" formatCode="General">
                  <c:v>3.5</c:v>
                </c:pt>
                <c:pt idx="1">
                  <c:v>6.5</c:v>
                </c:pt>
              </c:numCache>
            </c:numRef>
          </c:xVal>
          <c:yVal>
            <c:numRef>
              <c:f>Section_8!$D$108:$D$109</c:f>
              <c:numCache>
                <c:formatCode>General</c:formatCode>
                <c:ptCount val="2"/>
                <c:pt idx="0">
                  <c:v>0</c:v>
                </c:pt>
                <c:pt idx="1">
                  <c:v>0</c:v>
                </c:pt>
              </c:numCache>
            </c:numRef>
          </c:yVal>
          <c:smooth val="0"/>
          <c:extLst>
            <c:ext xmlns:c16="http://schemas.microsoft.com/office/drawing/2014/chart" uri="{C3380CC4-5D6E-409C-BE32-E72D297353CC}">
              <c16:uniqueId val="{00000005-2257-43CF-8DE9-3E333EA90716}"/>
            </c:ext>
          </c:extLst>
        </c:ser>
        <c:dLbls>
          <c:showLegendKey val="0"/>
          <c:showVal val="0"/>
          <c:showCatName val="0"/>
          <c:showSerName val="0"/>
          <c:showPercent val="0"/>
          <c:showBubbleSize val="0"/>
        </c:dLbls>
        <c:axId val="127394560"/>
        <c:axId val="127384576"/>
      </c:scatterChart>
      <c:catAx>
        <c:axId val="127381504"/>
        <c:scaling>
          <c:orientation val="minMax"/>
        </c:scaling>
        <c:delete val="0"/>
        <c:axPos val="b"/>
        <c:numFmt formatCode="General" sourceLinked="0"/>
        <c:majorTickMark val="none"/>
        <c:minorTickMark val="none"/>
        <c:tickLblPos val="nextTo"/>
        <c:spPr>
          <a:ln w="12700">
            <a:solidFill>
              <a:schemeClr val="bg1">
                <a:lumMod val="65000"/>
              </a:schemeClr>
            </a:solidFill>
          </a:ln>
        </c:spPr>
        <c:crossAx val="127383040"/>
        <c:crosses val="autoZero"/>
        <c:auto val="1"/>
        <c:lblAlgn val="ctr"/>
        <c:lblOffset val="100"/>
        <c:noMultiLvlLbl val="0"/>
      </c:catAx>
      <c:valAx>
        <c:axId val="127383040"/>
        <c:scaling>
          <c:orientation val="minMax"/>
        </c:scaling>
        <c:delete val="0"/>
        <c:axPos val="l"/>
        <c:numFmt formatCode="0" sourceLinked="1"/>
        <c:majorTickMark val="none"/>
        <c:minorTickMark val="none"/>
        <c:tickLblPos val="none"/>
        <c:crossAx val="127381504"/>
        <c:crosses val="autoZero"/>
        <c:crossBetween val="between"/>
      </c:valAx>
      <c:valAx>
        <c:axId val="127384576"/>
        <c:scaling>
          <c:orientation val="minMax"/>
          <c:max val="100"/>
          <c:min val="0"/>
        </c:scaling>
        <c:delete val="0"/>
        <c:axPos val="r"/>
        <c:numFmt formatCode="General" sourceLinked="1"/>
        <c:majorTickMark val="none"/>
        <c:minorTickMark val="none"/>
        <c:tickLblPos val="none"/>
        <c:crossAx val="127394560"/>
        <c:crosses val="max"/>
        <c:crossBetween val="midCat"/>
      </c:valAx>
      <c:valAx>
        <c:axId val="127394560"/>
        <c:scaling>
          <c:orientation val="minMax"/>
        </c:scaling>
        <c:delete val="1"/>
        <c:axPos val="b"/>
        <c:numFmt formatCode="General" sourceLinked="1"/>
        <c:majorTickMark val="out"/>
        <c:minorTickMark val="none"/>
        <c:tickLblPos val="nextTo"/>
        <c:crossAx val="127384576"/>
        <c:crosses val="autoZero"/>
        <c:crossBetween val="midCat"/>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Actual</a:t>
            </a:r>
            <a:r>
              <a:rPr lang="en-US" sz="1600" baseline="0"/>
              <a:t> Sales vs. PY</a:t>
            </a:r>
            <a:endParaRPr lang="en-US" sz="1600"/>
          </a:p>
        </c:rich>
      </c:tx>
      <c:overlay val="0"/>
    </c:title>
    <c:autoTitleDeleted val="0"/>
    <c:plotArea>
      <c:layout/>
      <c:barChart>
        <c:barDir val="col"/>
        <c:grouping val="clustered"/>
        <c:varyColors val="0"/>
        <c:ser>
          <c:idx val="0"/>
          <c:order val="0"/>
          <c:tx>
            <c:strRef>
              <c:f>Section_8!$B$39</c:f>
              <c:strCache>
                <c:ptCount val="1"/>
                <c:pt idx="0">
                  <c:v>Sales</c:v>
                </c:pt>
              </c:strCache>
            </c:strRef>
          </c:tx>
          <c:spPr>
            <a:solidFill>
              <a:schemeClr val="tx1">
                <a:lumMod val="75000"/>
                <a:lumOff val="2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Section_8!$A$40:$A$48</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Section_8!$B$40:$B$48</c:f>
              <c:numCache>
                <c:formatCode>0</c:formatCode>
                <c:ptCount val="9"/>
                <c:pt idx="0">
                  <c:v>120</c:v>
                </c:pt>
                <c:pt idx="1">
                  <c:v>105</c:v>
                </c:pt>
                <c:pt idx="2">
                  <c:v>110</c:v>
                </c:pt>
                <c:pt idx="3">
                  <c:v>129</c:v>
                </c:pt>
                <c:pt idx="4">
                  <c:v>108</c:v>
                </c:pt>
                <c:pt idx="5">
                  <c:v>103</c:v>
                </c:pt>
                <c:pt idx="6">
                  <c:v>121</c:v>
                </c:pt>
                <c:pt idx="7">
                  <c:v>117</c:v>
                </c:pt>
                <c:pt idx="8">
                  <c:v>109</c:v>
                </c:pt>
              </c:numCache>
            </c:numRef>
          </c:val>
          <c:extLst>
            <c:ext xmlns:c16="http://schemas.microsoft.com/office/drawing/2014/chart" uri="{C3380CC4-5D6E-409C-BE32-E72D297353CC}">
              <c16:uniqueId val="{00000000-E03E-4E04-8802-C21168D23272}"/>
            </c:ext>
          </c:extLst>
        </c:ser>
        <c:dLbls>
          <c:showLegendKey val="0"/>
          <c:showVal val="0"/>
          <c:showCatName val="0"/>
          <c:showSerName val="0"/>
          <c:showPercent val="0"/>
          <c:showBubbleSize val="0"/>
        </c:dLbls>
        <c:gapWidth val="150"/>
        <c:axId val="127025920"/>
        <c:axId val="127027456"/>
      </c:barChart>
      <c:catAx>
        <c:axId val="127025920"/>
        <c:scaling>
          <c:orientation val="minMax"/>
        </c:scaling>
        <c:delete val="0"/>
        <c:axPos val="b"/>
        <c:numFmt formatCode="General" sourceLinked="0"/>
        <c:majorTickMark val="none"/>
        <c:minorTickMark val="none"/>
        <c:tickLblPos val="nextTo"/>
        <c:spPr>
          <a:ln w="22225">
            <a:solidFill>
              <a:schemeClr val="tx1">
                <a:lumMod val="85000"/>
                <a:lumOff val="15000"/>
              </a:schemeClr>
            </a:solidFill>
          </a:ln>
        </c:spPr>
        <c:txPr>
          <a:bodyPr/>
          <a:lstStyle/>
          <a:p>
            <a:pPr>
              <a:defRPr sz="900"/>
            </a:pPr>
            <a:endParaRPr lang="en-US"/>
          </a:p>
        </c:txPr>
        <c:crossAx val="127027456"/>
        <c:crosses val="autoZero"/>
        <c:auto val="1"/>
        <c:lblAlgn val="ctr"/>
        <c:lblOffset val="100"/>
        <c:noMultiLvlLbl val="0"/>
      </c:catAx>
      <c:valAx>
        <c:axId val="127027456"/>
        <c:scaling>
          <c:orientation val="minMax"/>
        </c:scaling>
        <c:delete val="1"/>
        <c:axPos val="l"/>
        <c:numFmt formatCode="0" sourceLinked="1"/>
        <c:majorTickMark val="out"/>
        <c:minorTickMark val="none"/>
        <c:tickLblPos val="nextTo"/>
        <c:crossAx val="12702592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Section_8!$D$39</c:f>
              <c:strCache>
                <c:ptCount val="1"/>
                <c:pt idx="0">
                  <c:v>% ∆</c:v>
                </c:pt>
              </c:strCache>
            </c:strRef>
          </c:tx>
          <c:spPr>
            <a:solidFill>
              <a:srgbClr val="77933C"/>
            </a:solidFill>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Section_8!$A$40:$A$48</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Section_8!$D$40:$D$48</c:f>
              <c:numCache>
                <c:formatCode>[Color10]#%;[Red]\-#%;</c:formatCode>
                <c:ptCount val="9"/>
                <c:pt idx="0">
                  <c:v>-9.0909090909090912E-2</c:v>
                </c:pt>
                <c:pt idx="1">
                  <c:v>0.16666666666666666</c:v>
                </c:pt>
                <c:pt idx="2">
                  <c:v>0.1</c:v>
                </c:pt>
                <c:pt idx="3">
                  <c:v>-7.857142857142857E-2</c:v>
                </c:pt>
                <c:pt idx="4">
                  <c:v>0.08</c:v>
                </c:pt>
                <c:pt idx="5">
                  <c:v>0.28749999999999998</c:v>
                </c:pt>
                <c:pt idx="6">
                  <c:v>0.34444444444444444</c:v>
                </c:pt>
                <c:pt idx="7">
                  <c:v>-0.35</c:v>
                </c:pt>
                <c:pt idx="8">
                  <c:v>-9.166666666666666E-2</c:v>
                </c:pt>
              </c:numCache>
            </c:numRef>
          </c:val>
          <c:extLst>
            <c:ext xmlns:c14="http://schemas.microsoft.com/office/drawing/2007/8/2/chart" uri="{6F2FDCE9-48DA-4B69-8628-5D25D57E5C99}">
              <c14:invertSolidFillFmt>
                <c14:spPr xmlns:c14="http://schemas.microsoft.com/office/drawing/2007/8/2/chart">
                  <a:solidFill>
                    <a:srgbClr val="FF0000"/>
                  </a:solidFill>
                </c14:spPr>
              </c14:invertSolidFillFmt>
            </c:ext>
            <c:ext xmlns:c16="http://schemas.microsoft.com/office/drawing/2014/chart" uri="{C3380CC4-5D6E-409C-BE32-E72D297353CC}">
              <c16:uniqueId val="{00000000-4CE2-4368-8A9E-7F4333A90461}"/>
            </c:ext>
          </c:extLst>
        </c:ser>
        <c:dLbls>
          <c:showLegendKey val="0"/>
          <c:showVal val="0"/>
          <c:showCatName val="0"/>
          <c:showSerName val="0"/>
          <c:showPercent val="0"/>
          <c:showBubbleSize val="0"/>
        </c:dLbls>
        <c:gapWidth val="150"/>
        <c:axId val="127043840"/>
        <c:axId val="127066112"/>
      </c:barChart>
      <c:catAx>
        <c:axId val="127043840"/>
        <c:scaling>
          <c:orientation val="minMax"/>
        </c:scaling>
        <c:delete val="0"/>
        <c:axPos val="b"/>
        <c:numFmt formatCode="General" sourceLinked="0"/>
        <c:majorTickMark val="none"/>
        <c:minorTickMark val="none"/>
        <c:tickLblPos val="none"/>
        <c:spPr>
          <a:ln w="22225">
            <a:solidFill>
              <a:schemeClr val="tx1">
                <a:lumMod val="85000"/>
                <a:lumOff val="15000"/>
              </a:schemeClr>
            </a:solidFill>
          </a:ln>
        </c:spPr>
        <c:txPr>
          <a:bodyPr/>
          <a:lstStyle/>
          <a:p>
            <a:pPr>
              <a:defRPr sz="900"/>
            </a:pPr>
            <a:endParaRPr lang="en-US"/>
          </a:p>
        </c:txPr>
        <c:crossAx val="127066112"/>
        <c:crosses val="autoZero"/>
        <c:auto val="1"/>
        <c:lblAlgn val="ctr"/>
        <c:lblOffset val="100"/>
        <c:noMultiLvlLbl val="0"/>
      </c:catAx>
      <c:valAx>
        <c:axId val="127066112"/>
        <c:scaling>
          <c:orientation val="minMax"/>
        </c:scaling>
        <c:delete val="1"/>
        <c:axPos val="l"/>
        <c:numFmt formatCode="[Color10]#%;[Red]\-#%;" sourceLinked="1"/>
        <c:majorTickMark val="out"/>
        <c:minorTickMark val="none"/>
        <c:tickLblPos val="nextTo"/>
        <c:crossAx val="12704384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a:t>Sales - Last 12 Months</a:t>
            </a:r>
          </a:p>
        </c:rich>
      </c:tx>
      <c:overlay val="0"/>
    </c:title>
    <c:autoTitleDeleted val="0"/>
    <c:plotArea>
      <c:layout/>
      <c:lineChart>
        <c:grouping val="standard"/>
        <c:varyColors val="0"/>
        <c:ser>
          <c:idx val="0"/>
          <c:order val="0"/>
          <c:tx>
            <c:strRef>
              <c:f>Section_4!$G$97</c:f>
              <c:strCache>
                <c:ptCount val="1"/>
                <c:pt idx="0">
                  <c:v>Sales. Rev</c:v>
                </c:pt>
              </c:strCache>
            </c:strRef>
          </c:tx>
          <c:marker>
            <c:symbol val="none"/>
          </c:marker>
          <c:cat>
            <c:multiLvlStrRef>
              <c:f>Section_4!$E$98:$F$109</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2014</c:v>
                  </c:pt>
                  <c:pt idx="4">
                    <c:v>2015</c:v>
                  </c:pt>
                </c:lvl>
              </c:multiLvlStrCache>
            </c:multiLvlStrRef>
          </c:cat>
          <c:val>
            <c:numRef>
              <c:f>Section_4!$G$98:$G$109</c:f>
              <c:numCache>
                <c:formatCode>General</c:formatCode>
                <c:ptCount val="12"/>
                <c:pt idx="0">
                  <c:v>238</c:v>
                </c:pt>
                <c:pt idx="1">
                  <c:v>261</c:v>
                </c:pt>
                <c:pt idx="2">
                  <c:v>270</c:v>
                </c:pt>
                <c:pt idx="3">
                  <c:v>200</c:v>
                </c:pt>
                <c:pt idx="4">
                  <c:v>240</c:v>
                </c:pt>
                <c:pt idx="5">
                  <c:v>230</c:v>
                </c:pt>
                <c:pt idx="6">
                  <c:v>260</c:v>
                </c:pt>
                <c:pt idx="7">
                  <c:v>210</c:v>
                </c:pt>
                <c:pt idx="8">
                  <c:v>190</c:v>
                </c:pt>
                <c:pt idx="9">
                  <c:v>180</c:v>
                </c:pt>
                <c:pt idx="10">
                  <c:v>230</c:v>
                </c:pt>
                <c:pt idx="11">
                  <c:v>250</c:v>
                </c:pt>
              </c:numCache>
            </c:numRef>
          </c:val>
          <c:smooth val="0"/>
          <c:extLst>
            <c:ext xmlns:c16="http://schemas.microsoft.com/office/drawing/2014/chart" uri="{C3380CC4-5D6E-409C-BE32-E72D297353CC}">
              <c16:uniqueId val="{00000000-C3F8-4985-892C-74C0BEB1223E}"/>
            </c:ext>
          </c:extLst>
        </c:ser>
        <c:dLbls>
          <c:showLegendKey val="0"/>
          <c:showVal val="0"/>
          <c:showCatName val="0"/>
          <c:showSerName val="0"/>
          <c:showPercent val="0"/>
          <c:showBubbleSize val="0"/>
        </c:dLbls>
        <c:smooth val="0"/>
        <c:axId val="123080064"/>
        <c:axId val="123106432"/>
      </c:lineChart>
      <c:catAx>
        <c:axId val="123080064"/>
        <c:scaling>
          <c:orientation val="minMax"/>
        </c:scaling>
        <c:delete val="0"/>
        <c:axPos val="b"/>
        <c:numFmt formatCode="General" sourceLinked="0"/>
        <c:majorTickMark val="out"/>
        <c:minorTickMark val="none"/>
        <c:tickLblPos val="nextTo"/>
        <c:crossAx val="123106432"/>
        <c:crosses val="autoZero"/>
        <c:auto val="1"/>
        <c:lblAlgn val="ctr"/>
        <c:lblOffset val="100"/>
        <c:noMultiLvlLbl val="0"/>
      </c:catAx>
      <c:valAx>
        <c:axId val="123106432"/>
        <c:scaling>
          <c:orientation val="minMax"/>
        </c:scaling>
        <c:delete val="0"/>
        <c:axPos val="l"/>
        <c:numFmt formatCode="General" sourceLinked="1"/>
        <c:majorTickMark val="out"/>
        <c:minorTickMark val="none"/>
        <c:tickLblPos val="nextTo"/>
        <c:crossAx val="123080064"/>
        <c:crosses val="autoZero"/>
        <c:crossBetween val="between"/>
      </c:valAx>
    </c:plotArea>
    <c:plotVisOnly val="1"/>
    <c:dispBlanksAs val="gap"/>
    <c:showDLblsOverMax val="0"/>
  </c:chart>
  <c:spPr>
    <a:ln>
      <a:solidFill>
        <a:schemeClr val="bg1"/>
      </a:solidFill>
    </a:ln>
  </c:sp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Actual</a:t>
            </a:r>
            <a:r>
              <a:rPr lang="en-US" sz="1600" baseline="0"/>
              <a:t> Sales vs. PY</a:t>
            </a:r>
            <a:endParaRPr lang="en-US" sz="1600"/>
          </a:p>
        </c:rich>
      </c:tx>
      <c:overlay val="0"/>
    </c:title>
    <c:autoTitleDeleted val="0"/>
    <c:plotArea>
      <c:layout/>
      <c:barChart>
        <c:barDir val="col"/>
        <c:grouping val="clustered"/>
        <c:varyColors val="0"/>
        <c:ser>
          <c:idx val="0"/>
          <c:order val="0"/>
          <c:tx>
            <c:strRef>
              <c:f>Section_8!$B$58</c:f>
              <c:strCache>
                <c:ptCount val="1"/>
                <c:pt idx="0">
                  <c:v>Sales</c:v>
                </c:pt>
              </c:strCache>
            </c:strRef>
          </c:tx>
          <c:spPr>
            <a:solidFill>
              <a:schemeClr val="tx1">
                <a:lumMod val="75000"/>
                <a:lumOff val="2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Section_8!$A$59:$A$67</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Section_8!$B$59:$B$67</c:f>
              <c:numCache>
                <c:formatCode>0</c:formatCode>
                <c:ptCount val="9"/>
                <c:pt idx="0">
                  <c:v>120</c:v>
                </c:pt>
                <c:pt idx="1">
                  <c:v>105</c:v>
                </c:pt>
                <c:pt idx="2">
                  <c:v>110</c:v>
                </c:pt>
                <c:pt idx="3">
                  <c:v>129</c:v>
                </c:pt>
                <c:pt idx="4">
                  <c:v>108</c:v>
                </c:pt>
                <c:pt idx="5">
                  <c:v>103</c:v>
                </c:pt>
                <c:pt idx="6">
                  <c:v>121</c:v>
                </c:pt>
                <c:pt idx="7">
                  <c:v>117</c:v>
                </c:pt>
                <c:pt idx="8">
                  <c:v>109</c:v>
                </c:pt>
              </c:numCache>
            </c:numRef>
          </c:val>
          <c:extLst>
            <c:ext xmlns:c16="http://schemas.microsoft.com/office/drawing/2014/chart" uri="{C3380CC4-5D6E-409C-BE32-E72D297353CC}">
              <c16:uniqueId val="{00000000-C91F-4F25-985F-EF8CDCD7182B}"/>
            </c:ext>
          </c:extLst>
        </c:ser>
        <c:dLbls>
          <c:showLegendKey val="0"/>
          <c:showVal val="0"/>
          <c:showCatName val="0"/>
          <c:showSerName val="0"/>
          <c:showPercent val="0"/>
          <c:showBubbleSize val="0"/>
        </c:dLbls>
        <c:gapWidth val="150"/>
        <c:axId val="127689472"/>
        <c:axId val="127691008"/>
      </c:barChart>
      <c:catAx>
        <c:axId val="127689472"/>
        <c:scaling>
          <c:orientation val="minMax"/>
        </c:scaling>
        <c:delete val="0"/>
        <c:axPos val="b"/>
        <c:numFmt formatCode="General" sourceLinked="0"/>
        <c:majorTickMark val="none"/>
        <c:minorTickMark val="none"/>
        <c:tickLblPos val="nextTo"/>
        <c:spPr>
          <a:ln w="22225">
            <a:solidFill>
              <a:schemeClr val="tx1">
                <a:lumMod val="85000"/>
                <a:lumOff val="15000"/>
              </a:schemeClr>
            </a:solidFill>
          </a:ln>
        </c:spPr>
        <c:txPr>
          <a:bodyPr/>
          <a:lstStyle/>
          <a:p>
            <a:pPr>
              <a:defRPr sz="900"/>
            </a:pPr>
            <a:endParaRPr lang="en-US"/>
          </a:p>
        </c:txPr>
        <c:crossAx val="127691008"/>
        <c:crosses val="autoZero"/>
        <c:auto val="1"/>
        <c:lblAlgn val="ctr"/>
        <c:lblOffset val="100"/>
        <c:noMultiLvlLbl val="0"/>
      </c:catAx>
      <c:valAx>
        <c:axId val="127691008"/>
        <c:scaling>
          <c:orientation val="minMax"/>
        </c:scaling>
        <c:delete val="1"/>
        <c:axPos val="l"/>
        <c:numFmt formatCode="0" sourceLinked="1"/>
        <c:majorTickMark val="out"/>
        <c:minorTickMark val="none"/>
        <c:tickLblPos val="nextTo"/>
        <c:crossAx val="12768947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104153415342448E-2"/>
          <c:y val="0.12097313073260478"/>
          <c:w val="0.91492402373945414"/>
          <c:h val="0.77736111111111106"/>
        </c:manualLayout>
      </c:layout>
      <c:scatterChart>
        <c:scatterStyle val="lineMarker"/>
        <c:varyColors val="0"/>
        <c:ser>
          <c:idx val="0"/>
          <c:order val="0"/>
          <c:tx>
            <c:strRef>
              <c:f>Section_8!$D$58</c:f>
              <c:strCache>
                <c:ptCount val="1"/>
                <c:pt idx="0">
                  <c:v>% +∆</c:v>
                </c:pt>
              </c:strCache>
            </c:strRef>
          </c:tx>
          <c:spPr>
            <a:ln w="19050" cap="rnd">
              <a:no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31750" cap="flat" cmpd="sng" algn="ctr">
                <a:solidFill>
                  <a:schemeClr val="accent3">
                    <a:lumMod val="75000"/>
                  </a:schemeClr>
                </a:solidFill>
                <a:round/>
              </a:ln>
              <a:effectLst/>
            </c:spPr>
          </c:errBars>
          <c:yVal>
            <c:numRef>
              <c:f>Section_8!$D$59:$D$67</c:f>
              <c:numCache>
                <c:formatCode>0%;\-0%;</c:formatCode>
                <c:ptCount val="9"/>
                <c:pt idx="0">
                  <c:v>0</c:v>
                </c:pt>
                <c:pt idx="1">
                  <c:v>0.16666666666666666</c:v>
                </c:pt>
                <c:pt idx="2">
                  <c:v>0.1</c:v>
                </c:pt>
                <c:pt idx="3">
                  <c:v>0</c:v>
                </c:pt>
                <c:pt idx="4">
                  <c:v>0.08</c:v>
                </c:pt>
                <c:pt idx="5">
                  <c:v>0.28749999999999998</c:v>
                </c:pt>
                <c:pt idx="6">
                  <c:v>0.34444444444444444</c:v>
                </c:pt>
                <c:pt idx="7">
                  <c:v>0</c:v>
                </c:pt>
                <c:pt idx="8">
                  <c:v>0</c:v>
                </c:pt>
              </c:numCache>
            </c:numRef>
          </c:yVal>
          <c:smooth val="0"/>
          <c:extLst>
            <c:ext xmlns:c16="http://schemas.microsoft.com/office/drawing/2014/chart" uri="{C3380CC4-5D6E-409C-BE32-E72D297353CC}">
              <c16:uniqueId val="{00000000-440F-429C-A977-4044ADD84BCA}"/>
            </c:ext>
          </c:extLst>
        </c:ser>
        <c:ser>
          <c:idx val="1"/>
          <c:order val="1"/>
          <c:tx>
            <c:strRef>
              <c:f>Section_8!$E$58</c:f>
              <c:strCache>
                <c:ptCount val="1"/>
                <c:pt idx="0">
                  <c:v>% -∆</c:v>
                </c:pt>
              </c:strCache>
            </c:strRef>
          </c:tx>
          <c:spPr>
            <a:ln w="25400" cap="rnd">
              <a:no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31750" cap="flat" cmpd="sng" algn="ctr">
                <a:solidFill>
                  <a:srgbClr val="C00000"/>
                </a:solidFill>
                <a:round/>
              </a:ln>
              <a:effectLst/>
            </c:spPr>
          </c:errBars>
          <c:yVal>
            <c:numRef>
              <c:f>Section_8!$E$59:$E$67</c:f>
              <c:numCache>
                <c:formatCode>0%;\-0%;</c:formatCode>
                <c:ptCount val="9"/>
                <c:pt idx="0">
                  <c:v>-9.0909090909090912E-2</c:v>
                </c:pt>
                <c:pt idx="1">
                  <c:v>0</c:v>
                </c:pt>
                <c:pt idx="2">
                  <c:v>0</c:v>
                </c:pt>
                <c:pt idx="3">
                  <c:v>-7.857142857142857E-2</c:v>
                </c:pt>
                <c:pt idx="4">
                  <c:v>0</c:v>
                </c:pt>
                <c:pt idx="5">
                  <c:v>0</c:v>
                </c:pt>
                <c:pt idx="6">
                  <c:v>0</c:v>
                </c:pt>
                <c:pt idx="7">
                  <c:v>-0.35</c:v>
                </c:pt>
                <c:pt idx="8">
                  <c:v>-9.166666666666666E-2</c:v>
                </c:pt>
              </c:numCache>
            </c:numRef>
          </c:yVal>
          <c:smooth val="0"/>
          <c:extLst>
            <c:ext xmlns:c16="http://schemas.microsoft.com/office/drawing/2014/chart" uri="{C3380CC4-5D6E-409C-BE32-E72D297353CC}">
              <c16:uniqueId val="{00000001-440F-429C-A977-4044ADD84BCA}"/>
            </c:ext>
          </c:extLst>
        </c:ser>
        <c:dLbls>
          <c:dLblPos val="t"/>
          <c:showLegendKey val="0"/>
          <c:showVal val="1"/>
          <c:showCatName val="0"/>
          <c:showSerName val="0"/>
          <c:showPercent val="0"/>
          <c:showBubbleSize val="0"/>
        </c:dLbls>
        <c:axId val="127170816"/>
        <c:axId val="127172608"/>
      </c:scatterChart>
      <c:valAx>
        <c:axId val="127170816"/>
        <c:scaling>
          <c:orientation val="minMax"/>
        </c:scaling>
        <c:delete val="0"/>
        <c:axPos val="b"/>
        <c:majorTickMark val="none"/>
        <c:minorTickMark val="none"/>
        <c:tickLblPos val="none"/>
        <c:spPr>
          <a:noFill/>
          <a:ln w="31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2608"/>
        <c:crosses val="autoZero"/>
        <c:crossBetween val="midCat"/>
      </c:valAx>
      <c:valAx>
        <c:axId val="127172608"/>
        <c:scaling>
          <c:orientation val="minMax"/>
        </c:scaling>
        <c:delete val="1"/>
        <c:axPos val="l"/>
        <c:numFmt formatCode="0%;\-0%;" sourceLinked="1"/>
        <c:majorTickMark val="none"/>
        <c:minorTickMark val="none"/>
        <c:tickLblPos val="nextTo"/>
        <c:crossAx val="127170816"/>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85000"/>
                    <a:lumOff val="15000"/>
                  </a:schemeClr>
                </a:solidFill>
              </a:defRPr>
            </a:pPr>
            <a:r>
              <a:rPr lang="en-GB" sz="1600">
                <a:solidFill>
                  <a:schemeClr val="tx1">
                    <a:lumMod val="85000"/>
                    <a:lumOff val="15000"/>
                  </a:schemeClr>
                </a:solidFill>
              </a:rPr>
              <a:t>Sales Revenue by Product</a:t>
            </a:r>
          </a:p>
        </c:rich>
      </c:tx>
      <c:overlay val="0"/>
    </c:title>
    <c:autoTitleDeleted val="0"/>
    <c:plotArea>
      <c:layout/>
      <c:barChart>
        <c:barDir val="col"/>
        <c:grouping val="clustered"/>
        <c:varyColors val="0"/>
        <c:ser>
          <c:idx val="0"/>
          <c:order val="0"/>
          <c:tx>
            <c:strRef>
              <c:f>Section_10!$B$6</c:f>
              <c:strCache>
                <c:ptCount val="1"/>
                <c:pt idx="0">
                  <c:v>Actual</c:v>
                </c:pt>
              </c:strCache>
            </c:strRef>
          </c:tx>
          <c:spPr>
            <a:solidFill>
              <a:schemeClr val="tx1">
                <a:lumMod val="75000"/>
                <a:lumOff val="25000"/>
              </a:schemeClr>
            </a:solidFill>
          </c:spPr>
          <c:invertIfNegative val="0"/>
          <c:cat>
            <c:strRef>
              <c:f>Section_10!$A$7:$A$13</c:f>
              <c:strCache>
                <c:ptCount val="7"/>
                <c:pt idx="0">
                  <c:v>Product A</c:v>
                </c:pt>
                <c:pt idx="1">
                  <c:v>Product B</c:v>
                </c:pt>
                <c:pt idx="2">
                  <c:v>Product C</c:v>
                </c:pt>
                <c:pt idx="3">
                  <c:v>Product D</c:v>
                </c:pt>
                <c:pt idx="4">
                  <c:v>Product E</c:v>
                </c:pt>
                <c:pt idx="5">
                  <c:v>Product F</c:v>
                </c:pt>
                <c:pt idx="6">
                  <c:v>Product G</c:v>
                </c:pt>
              </c:strCache>
            </c:strRef>
          </c:cat>
          <c:val>
            <c:numRef>
              <c:f>Section_10!$B$7:$B$13</c:f>
              <c:numCache>
                <c:formatCode>#,##0</c:formatCode>
                <c:ptCount val="7"/>
                <c:pt idx="0">
                  <c:v>14432</c:v>
                </c:pt>
                <c:pt idx="1">
                  <c:v>17990</c:v>
                </c:pt>
                <c:pt idx="2">
                  <c:v>15117</c:v>
                </c:pt>
                <c:pt idx="3">
                  <c:v>11154</c:v>
                </c:pt>
                <c:pt idx="4">
                  <c:v>11022</c:v>
                </c:pt>
                <c:pt idx="5">
                  <c:v>8905</c:v>
                </c:pt>
                <c:pt idx="6">
                  <c:v>16735</c:v>
                </c:pt>
              </c:numCache>
            </c:numRef>
          </c:val>
          <c:extLst>
            <c:ext xmlns:c16="http://schemas.microsoft.com/office/drawing/2014/chart" uri="{C3380CC4-5D6E-409C-BE32-E72D297353CC}">
              <c16:uniqueId val="{00000000-A554-43C1-8AFF-F7D342C1EA8C}"/>
            </c:ext>
          </c:extLst>
        </c:ser>
        <c:ser>
          <c:idx val="1"/>
          <c:order val="1"/>
          <c:tx>
            <c:strRef>
              <c:f>Section_10!$C$6</c:f>
              <c:strCache>
                <c:ptCount val="1"/>
                <c:pt idx="0">
                  <c:v>Budget</c:v>
                </c:pt>
              </c:strCache>
            </c:strRef>
          </c:tx>
          <c:spPr>
            <a:solidFill>
              <a:schemeClr val="bg1">
                <a:lumMod val="65000"/>
              </a:schemeClr>
            </a:solidFill>
          </c:spPr>
          <c:invertIfNegative val="0"/>
          <c:cat>
            <c:strRef>
              <c:f>Section_10!$A$7:$A$13</c:f>
              <c:strCache>
                <c:ptCount val="7"/>
                <c:pt idx="0">
                  <c:v>Product A</c:v>
                </c:pt>
                <c:pt idx="1">
                  <c:v>Product B</c:v>
                </c:pt>
                <c:pt idx="2">
                  <c:v>Product C</c:v>
                </c:pt>
                <c:pt idx="3">
                  <c:v>Product D</c:v>
                </c:pt>
                <c:pt idx="4">
                  <c:v>Product E</c:v>
                </c:pt>
                <c:pt idx="5">
                  <c:v>Product F</c:v>
                </c:pt>
                <c:pt idx="6">
                  <c:v>Product G</c:v>
                </c:pt>
              </c:strCache>
            </c:strRef>
          </c:cat>
          <c:val>
            <c:numRef>
              <c:f>Section_10!$C$7:$C$13</c:f>
              <c:numCache>
                <c:formatCode>#,##0</c:formatCode>
                <c:ptCount val="7"/>
                <c:pt idx="0">
                  <c:v>15113</c:v>
                </c:pt>
                <c:pt idx="1">
                  <c:v>18181</c:v>
                </c:pt>
                <c:pt idx="2">
                  <c:v>13455</c:v>
                </c:pt>
                <c:pt idx="3">
                  <c:v>12031</c:v>
                </c:pt>
                <c:pt idx="4">
                  <c:v>13112</c:v>
                </c:pt>
                <c:pt idx="5">
                  <c:v>9096</c:v>
                </c:pt>
                <c:pt idx="6">
                  <c:v>18207</c:v>
                </c:pt>
              </c:numCache>
            </c:numRef>
          </c:val>
          <c:extLst>
            <c:ext xmlns:c16="http://schemas.microsoft.com/office/drawing/2014/chart" uri="{C3380CC4-5D6E-409C-BE32-E72D297353CC}">
              <c16:uniqueId val="{00000001-A554-43C1-8AFF-F7D342C1EA8C}"/>
            </c:ext>
          </c:extLst>
        </c:ser>
        <c:dLbls>
          <c:showLegendKey val="0"/>
          <c:showVal val="0"/>
          <c:showCatName val="0"/>
          <c:showSerName val="0"/>
          <c:showPercent val="0"/>
          <c:showBubbleSize val="0"/>
        </c:dLbls>
        <c:gapWidth val="150"/>
        <c:axId val="123661312"/>
        <c:axId val="127099648"/>
      </c:barChart>
      <c:catAx>
        <c:axId val="123661312"/>
        <c:scaling>
          <c:orientation val="minMax"/>
        </c:scaling>
        <c:delete val="0"/>
        <c:axPos val="b"/>
        <c:numFmt formatCode="General" sourceLinked="0"/>
        <c:majorTickMark val="none"/>
        <c:minorTickMark val="none"/>
        <c:tickLblPos val="nextTo"/>
        <c:crossAx val="127099648"/>
        <c:crosses val="autoZero"/>
        <c:auto val="1"/>
        <c:lblAlgn val="ctr"/>
        <c:lblOffset val="100"/>
        <c:noMultiLvlLbl val="0"/>
      </c:catAx>
      <c:valAx>
        <c:axId val="127099648"/>
        <c:scaling>
          <c:orientation val="minMax"/>
        </c:scaling>
        <c:delete val="0"/>
        <c:axPos val="l"/>
        <c:numFmt formatCode="#,##0" sourceLinked="1"/>
        <c:majorTickMark val="out"/>
        <c:minorTickMark val="none"/>
        <c:tickLblPos val="nextTo"/>
        <c:crossAx val="123661312"/>
        <c:crosses val="autoZero"/>
        <c:crossBetween val="between"/>
        <c:majorUnit val="4000"/>
      </c:valAx>
    </c:plotArea>
    <c:legend>
      <c:legendPos val="t"/>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85000"/>
                    <a:lumOff val="15000"/>
                  </a:schemeClr>
                </a:solidFill>
              </a:defRPr>
            </a:pPr>
            <a:r>
              <a:rPr lang="en-GB" sz="1600" b="1" i="0" u="none" strike="noStrike" baseline="0">
                <a:effectLst/>
              </a:rPr>
              <a:t>Sales Revenue </a:t>
            </a:r>
            <a:r>
              <a:rPr lang="en-GB" sz="1600">
                <a:solidFill>
                  <a:schemeClr val="tx1">
                    <a:lumMod val="85000"/>
                    <a:lumOff val="15000"/>
                  </a:schemeClr>
                </a:solidFill>
              </a:rPr>
              <a:t>by Product</a:t>
            </a:r>
          </a:p>
        </c:rich>
      </c:tx>
      <c:overlay val="0"/>
    </c:title>
    <c:autoTitleDeleted val="0"/>
    <c:plotArea>
      <c:layout/>
      <c:barChart>
        <c:barDir val="col"/>
        <c:grouping val="clustered"/>
        <c:varyColors val="0"/>
        <c:ser>
          <c:idx val="0"/>
          <c:order val="0"/>
          <c:tx>
            <c:strRef>
              <c:f>Section_10!$B$6</c:f>
              <c:strCache>
                <c:ptCount val="1"/>
                <c:pt idx="0">
                  <c:v>Actual</c:v>
                </c:pt>
              </c:strCache>
            </c:strRef>
          </c:tx>
          <c:spPr>
            <a:solidFill>
              <a:schemeClr val="tx1">
                <a:lumMod val="75000"/>
                <a:lumOff val="25000"/>
              </a:schemeClr>
            </a:solidFill>
          </c:spPr>
          <c:invertIfNegative val="0"/>
          <c:cat>
            <c:strRef>
              <c:f>Section_10!$A$7:$A$13</c:f>
              <c:strCache>
                <c:ptCount val="7"/>
                <c:pt idx="0">
                  <c:v>Product A</c:v>
                </c:pt>
                <c:pt idx="1">
                  <c:v>Product B</c:v>
                </c:pt>
                <c:pt idx="2">
                  <c:v>Product C</c:v>
                </c:pt>
                <c:pt idx="3">
                  <c:v>Product D</c:v>
                </c:pt>
                <c:pt idx="4">
                  <c:v>Product E</c:v>
                </c:pt>
                <c:pt idx="5">
                  <c:v>Product F</c:v>
                </c:pt>
                <c:pt idx="6">
                  <c:v>Product G</c:v>
                </c:pt>
              </c:strCache>
            </c:strRef>
          </c:cat>
          <c:val>
            <c:numRef>
              <c:f>Section_10!$B$7:$B$13</c:f>
              <c:numCache>
                <c:formatCode>#,##0</c:formatCode>
                <c:ptCount val="7"/>
                <c:pt idx="0">
                  <c:v>14432</c:v>
                </c:pt>
                <c:pt idx="1">
                  <c:v>17990</c:v>
                </c:pt>
                <c:pt idx="2">
                  <c:v>15117</c:v>
                </c:pt>
                <c:pt idx="3">
                  <c:v>11154</c:v>
                </c:pt>
                <c:pt idx="4">
                  <c:v>11022</c:v>
                </c:pt>
                <c:pt idx="5">
                  <c:v>8905</c:v>
                </c:pt>
                <c:pt idx="6">
                  <c:v>16735</c:v>
                </c:pt>
              </c:numCache>
            </c:numRef>
          </c:val>
          <c:extLst>
            <c:ext xmlns:c16="http://schemas.microsoft.com/office/drawing/2014/chart" uri="{C3380CC4-5D6E-409C-BE32-E72D297353CC}">
              <c16:uniqueId val="{00000000-340D-4D95-A70C-B452B6390167}"/>
            </c:ext>
          </c:extLst>
        </c:ser>
        <c:dLbls>
          <c:showLegendKey val="0"/>
          <c:showVal val="0"/>
          <c:showCatName val="0"/>
          <c:showSerName val="0"/>
          <c:showPercent val="0"/>
          <c:showBubbleSize val="0"/>
        </c:dLbls>
        <c:gapWidth val="132"/>
        <c:overlap val="100"/>
        <c:axId val="120653312"/>
        <c:axId val="120655232"/>
      </c:barChart>
      <c:lineChart>
        <c:grouping val="standard"/>
        <c:varyColors val="0"/>
        <c:ser>
          <c:idx val="1"/>
          <c:order val="1"/>
          <c:tx>
            <c:strRef>
              <c:f>Section_10!$C$6</c:f>
              <c:strCache>
                <c:ptCount val="1"/>
                <c:pt idx="0">
                  <c:v>Budget</c:v>
                </c:pt>
              </c:strCache>
            </c:strRef>
          </c:tx>
          <c:spPr>
            <a:ln>
              <a:noFill/>
            </a:ln>
          </c:spPr>
          <c:marker>
            <c:symbol val="dash"/>
            <c:size val="12"/>
            <c:spPr>
              <a:solidFill>
                <a:schemeClr val="bg1">
                  <a:lumMod val="65000"/>
                </a:schemeClr>
              </a:solidFill>
              <a:ln>
                <a:noFill/>
              </a:ln>
            </c:spPr>
          </c:marker>
          <c:cat>
            <c:strRef>
              <c:f>Section_10!$A$7:$A$13</c:f>
              <c:strCache>
                <c:ptCount val="7"/>
                <c:pt idx="0">
                  <c:v>Product A</c:v>
                </c:pt>
                <c:pt idx="1">
                  <c:v>Product B</c:v>
                </c:pt>
                <c:pt idx="2">
                  <c:v>Product C</c:v>
                </c:pt>
                <c:pt idx="3">
                  <c:v>Product D</c:v>
                </c:pt>
                <c:pt idx="4">
                  <c:v>Product E</c:v>
                </c:pt>
                <c:pt idx="5">
                  <c:v>Product F</c:v>
                </c:pt>
                <c:pt idx="6">
                  <c:v>Product G</c:v>
                </c:pt>
              </c:strCache>
            </c:strRef>
          </c:cat>
          <c:val>
            <c:numRef>
              <c:f>Section_10!$C$7:$C$13</c:f>
              <c:numCache>
                <c:formatCode>#,##0</c:formatCode>
                <c:ptCount val="7"/>
                <c:pt idx="0">
                  <c:v>15113</c:v>
                </c:pt>
                <c:pt idx="1">
                  <c:v>18181</c:v>
                </c:pt>
                <c:pt idx="2">
                  <c:v>13455</c:v>
                </c:pt>
                <c:pt idx="3">
                  <c:v>12031</c:v>
                </c:pt>
                <c:pt idx="4">
                  <c:v>13112</c:v>
                </c:pt>
                <c:pt idx="5">
                  <c:v>9096</c:v>
                </c:pt>
                <c:pt idx="6">
                  <c:v>18207</c:v>
                </c:pt>
              </c:numCache>
            </c:numRef>
          </c:val>
          <c:smooth val="0"/>
          <c:extLst>
            <c:ext xmlns:c16="http://schemas.microsoft.com/office/drawing/2014/chart" uri="{C3380CC4-5D6E-409C-BE32-E72D297353CC}">
              <c16:uniqueId val="{00000001-340D-4D95-A70C-B452B6390167}"/>
            </c:ext>
          </c:extLst>
        </c:ser>
        <c:dLbls>
          <c:showLegendKey val="0"/>
          <c:showVal val="0"/>
          <c:showCatName val="0"/>
          <c:showSerName val="0"/>
          <c:showPercent val="0"/>
          <c:showBubbleSize val="0"/>
        </c:dLbls>
        <c:marker val="1"/>
        <c:smooth val="0"/>
        <c:axId val="120653312"/>
        <c:axId val="120655232"/>
      </c:lineChart>
      <c:catAx>
        <c:axId val="120653312"/>
        <c:scaling>
          <c:orientation val="minMax"/>
        </c:scaling>
        <c:delete val="0"/>
        <c:axPos val="b"/>
        <c:numFmt formatCode="General" sourceLinked="0"/>
        <c:majorTickMark val="none"/>
        <c:minorTickMark val="none"/>
        <c:tickLblPos val="nextTo"/>
        <c:crossAx val="120655232"/>
        <c:crosses val="autoZero"/>
        <c:auto val="1"/>
        <c:lblAlgn val="ctr"/>
        <c:lblOffset val="100"/>
        <c:noMultiLvlLbl val="0"/>
      </c:catAx>
      <c:valAx>
        <c:axId val="120655232"/>
        <c:scaling>
          <c:orientation val="minMax"/>
        </c:scaling>
        <c:delete val="0"/>
        <c:axPos val="l"/>
        <c:numFmt formatCode="#,##0" sourceLinked="1"/>
        <c:majorTickMark val="out"/>
        <c:minorTickMark val="none"/>
        <c:tickLblPos val="nextTo"/>
        <c:crossAx val="120653312"/>
        <c:crosses val="autoZero"/>
        <c:crossBetween val="between"/>
        <c:majorUnit val="4000"/>
      </c:valAx>
    </c:plotArea>
    <c:legend>
      <c:legendPos val="t"/>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85000"/>
                    <a:lumOff val="15000"/>
                  </a:schemeClr>
                </a:solidFill>
              </a:defRPr>
            </a:pPr>
            <a:r>
              <a:rPr lang="en-GB" sz="1600" b="1" i="0" u="none" strike="noStrike" baseline="0">
                <a:effectLst/>
              </a:rPr>
              <a:t>Sales Revenue </a:t>
            </a:r>
            <a:r>
              <a:rPr lang="en-GB" sz="1600">
                <a:solidFill>
                  <a:schemeClr val="tx1">
                    <a:lumMod val="85000"/>
                    <a:lumOff val="15000"/>
                  </a:schemeClr>
                </a:solidFill>
              </a:rPr>
              <a:t>by Product</a:t>
            </a:r>
          </a:p>
        </c:rich>
      </c:tx>
      <c:overlay val="0"/>
    </c:title>
    <c:autoTitleDeleted val="0"/>
    <c:plotArea>
      <c:layout/>
      <c:barChart>
        <c:barDir val="col"/>
        <c:grouping val="clustered"/>
        <c:varyColors val="0"/>
        <c:ser>
          <c:idx val="0"/>
          <c:order val="0"/>
          <c:tx>
            <c:strRef>
              <c:f>Section_10!$B$6</c:f>
              <c:strCache>
                <c:ptCount val="1"/>
                <c:pt idx="0">
                  <c:v>Actual</c:v>
                </c:pt>
              </c:strCache>
            </c:strRef>
          </c:tx>
          <c:spPr>
            <a:solidFill>
              <a:schemeClr val="tx1">
                <a:lumMod val="75000"/>
                <a:lumOff val="25000"/>
              </a:schemeClr>
            </a:solidFill>
          </c:spPr>
          <c:invertIfNegative val="0"/>
          <c:cat>
            <c:strRef>
              <c:f>Section_10!$A$7:$A$13</c:f>
              <c:strCache>
                <c:ptCount val="7"/>
                <c:pt idx="0">
                  <c:v>Product A</c:v>
                </c:pt>
                <c:pt idx="1">
                  <c:v>Product B</c:v>
                </c:pt>
                <c:pt idx="2">
                  <c:v>Product C</c:v>
                </c:pt>
                <c:pt idx="3">
                  <c:v>Product D</c:v>
                </c:pt>
                <c:pt idx="4">
                  <c:v>Product E</c:v>
                </c:pt>
                <c:pt idx="5">
                  <c:v>Product F</c:v>
                </c:pt>
                <c:pt idx="6">
                  <c:v>Product G</c:v>
                </c:pt>
              </c:strCache>
            </c:strRef>
          </c:cat>
          <c:val>
            <c:numRef>
              <c:f>Section_10!$B$7:$B$13</c:f>
              <c:numCache>
                <c:formatCode>#,##0</c:formatCode>
                <c:ptCount val="7"/>
                <c:pt idx="0">
                  <c:v>14432</c:v>
                </c:pt>
                <c:pt idx="1">
                  <c:v>17990</c:v>
                </c:pt>
                <c:pt idx="2">
                  <c:v>15117</c:v>
                </c:pt>
                <c:pt idx="3">
                  <c:v>11154</c:v>
                </c:pt>
                <c:pt idx="4">
                  <c:v>11022</c:v>
                </c:pt>
                <c:pt idx="5">
                  <c:v>8905</c:v>
                </c:pt>
                <c:pt idx="6">
                  <c:v>16735</c:v>
                </c:pt>
              </c:numCache>
            </c:numRef>
          </c:val>
          <c:extLst>
            <c:ext xmlns:c16="http://schemas.microsoft.com/office/drawing/2014/chart" uri="{C3380CC4-5D6E-409C-BE32-E72D297353CC}">
              <c16:uniqueId val="{00000000-33A7-4D55-B189-C0C9842DE2DE}"/>
            </c:ext>
          </c:extLst>
        </c:ser>
        <c:dLbls>
          <c:showLegendKey val="0"/>
          <c:showVal val="0"/>
          <c:showCatName val="0"/>
          <c:showSerName val="0"/>
          <c:showPercent val="0"/>
          <c:showBubbleSize val="0"/>
        </c:dLbls>
        <c:gapWidth val="150"/>
        <c:axId val="120681216"/>
        <c:axId val="120682752"/>
      </c:barChart>
      <c:lineChart>
        <c:grouping val="standard"/>
        <c:varyColors val="0"/>
        <c:ser>
          <c:idx val="1"/>
          <c:order val="1"/>
          <c:tx>
            <c:strRef>
              <c:f>Section_10!$C$6</c:f>
              <c:strCache>
                <c:ptCount val="1"/>
                <c:pt idx="0">
                  <c:v>Budget</c:v>
                </c:pt>
              </c:strCache>
            </c:strRef>
          </c:tx>
          <c:spPr>
            <a:ln>
              <a:solidFill>
                <a:schemeClr val="bg1">
                  <a:lumMod val="65000"/>
                </a:schemeClr>
              </a:solidFill>
            </a:ln>
          </c:spPr>
          <c:marker>
            <c:symbol val="none"/>
          </c:marker>
          <c:cat>
            <c:strRef>
              <c:f>Section_10!$A$7:$A$13</c:f>
              <c:strCache>
                <c:ptCount val="7"/>
                <c:pt idx="0">
                  <c:v>Product A</c:v>
                </c:pt>
                <c:pt idx="1">
                  <c:v>Product B</c:v>
                </c:pt>
                <c:pt idx="2">
                  <c:v>Product C</c:v>
                </c:pt>
                <c:pt idx="3">
                  <c:v>Product D</c:v>
                </c:pt>
                <c:pt idx="4">
                  <c:v>Product E</c:v>
                </c:pt>
                <c:pt idx="5">
                  <c:v>Product F</c:v>
                </c:pt>
                <c:pt idx="6">
                  <c:v>Product G</c:v>
                </c:pt>
              </c:strCache>
            </c:strRef>
          </c:cat>
          <c:val>
            <c:numRef>
              <c:f>Section_10!$C$7:$C$13</c:f>
              <c:numCache>
                <c:formatCode>#,##0</c:formatCode>
                <c:ptCount val="7"/>
                <c:pt idx="0">
                  <c:v>15113</c:v>
                </c:pt>
                <c:pt idx="1">
                  <c:v>18181</c:v>
                </c:pt>
                <c:pt idx="2">
                  <c:v>13455</c:v>
                </c:pt>
                <c:pt idx="3">
                  <c:v>12031</c:v>
                </c:pt>
                <c:pt idx="4">
                  <c:v>13112</c:v>
                </c:pt>
                <c:pt idx="5">
                  <c:v>9096</c:v>
                </c:pt>
                <c:pt idx="6">
                  <c:v>18207</c:v>
                </c:pt>
              </c:numCache>
            </c:numRef>
          </c:val>
          <c:smooth val="0"/>
          <c:extLst>
            <c:ext xmlns:c16="http://schemas.microsoft.com/office/drawing/2014/chart" uri="{C3380CC4-5D6E-409C-BE32-E72D297353CC}">
              <c16:uniqueId val="{00000001-33A7-4D55-B189-C0C9842DE2DE}"/>
            </c:ext>
          </c:extLst>
        </c:ser>
        <c:dLbls>
          <c:showLegendKey val="0"/>
          <c:showVal val="0"/>
          <c:showCatName val="0"/>
          <c:showSerName val="0"/>
          <c:showPercent val="0"/>
          <c:showBubbleSize val="0"/>
        </c:dLbls>
        <c:marker val="1"/>
        <c:smooth val="0"/>
        <c:axId val="120681216"/>
        <c:axId val="120682752"/>
      </c:lineChart>
      <c:catAx>
        <c:axId val="120681216"/>
        <c:scaling>
          <c:orientation val="minMax"/>
        </c:scaling>
        <c:delete val="0"/>
        <c:axPos val="b"/>
        <c:numFmt formatCode="General" sourceLinked="0"/>
        <c:majorTickMark val="none"/>
        <c:minorTickMark val="none"/>
        <c:tickLblPos val="nextTo"/>
        <c:crossAx val="120682752"/>
        <c:crosses val="autoZero"/>
        <c:auto val="1"/>
        <c:lblAlgn val="ctr"/>
        <c:lblOffset val="100"/>
        <c:noMultiLvlLbl val="0"/>
      </c:catAx>
      <c:valAx>
        <c:axId val="120682752"/>
        <c:scaling>
          <c:orientation val="minMax"/>
        </c:scaling>
        <c:delete val="0"/>
        <c:axPos val="l"/>
        <c:numFmt formatCode="#,##0" sourceLinked="1"/>
        <c:majorTickMark val="out"/>
        <c:minorTickMark val="none"/>
        <c:tickLblPos val="nextTo"/>
        <c:crossAx val="120681216"/>
        <c:crosses val="autoZero"/>
        <c:crossBetween val="between"/>
        <c:majorUnit val="4000"/>
      </c:valAx>
    </c:plotArea>
    <c:legend>
      <c:legendPos val="t"/>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solidFill>
                  <a:schemeClr val="tx1">
                    <a:lumMod val="85000"/>
                    <a:lumOff val="15000"/>
                  </a:schemeClr>
                </a:solidFill>
              </a:defRPr>
            </a:pPr>
            <a:r>
              <a:rPr lang="en-US" sz="1400" b="1" i="0">
                <a:solidFill>
                  <a:schemeClr val="tx1">
                    <a:lumMod val="85000"/>
                    <a:lumOff val="15000"/>
                  </a:schemeClr>
                </a:solidFill>
                <a:effectLst/>
              </a:rPr>
              <a:t>Productivity &amp; Profit</a:t>
            </a:r>
            <a:r>
              <a:rPr lang="en-US" sz="1400" b="1" i="0" baseline="0">
                <a:solidFill>
                  <a:schemeClr val="tx1">
                    <a:lumMod val="85000"/>
                    <a:lumOff val="15000"/>
                  </a:schemeClr>
                </a:solidFill>
                <a:effectLst/>
              </a:rPr>
              <a:t> Development</a:t>
            </a:r>
            <a:endParaRPr lang="en-GB" sz="1400">
              <a:solidFill>
                <a:schemeClr val="tx1">
                  <a:lumMod val="85000"/>
                  <a:lumOff val="15000"/>
                </a:schemeClr>
              </a:solidFill>
              <a:effectLst/>
            </a:endParaRPr>
          </a:p>
        </c:rich>
      </c:tx>
      <c:overlay val="0"/>
    </c:title>
    <c:autoTitleDeleted val="0"/>
    <c:plotArea>
      <c:layout>
        <c:manualLayout>
          <c:layoutTarget val="inner"/>
          <c:xMode val="edge"/>
          <c:yMode val="edge"/>
          <c:x val="0.19686858708976504"/>
          <c:y val="0.17100448490926834"/>
          <c:w val="0.67136425473336048"/>
          <c:h val="0.71216477694447222"/>
        </c:manualLayout>
      </c:layout>
      <c:barChart>
        <c:barDir val="col"/>
        <c:grouping val="stacked"/>
        <c:varyColors val="0"/>
        <c:ser>
          <c:idx val="0"/>
          <c:order val="0"/>
          <c:tx>
            <c:strRef>
              <c:f>Section_10!$A$153</c:f>
              <c:strCache>
                <c:ptCount val="1"/>
                <c:pt idx="0">
                  <c:v>Bad</c:v>
                </c:pt>
              </c:strCache>
            </c:strRef>
          </c:tx>
          <c:spPr>
            <a:solidFill>
              <a:schemeClr val="tx1">
                <a:lumMod val="65000"/>
                <a:lumOff val="35000"/>
              </a:schemeClr>
            </a:solidFill>
          </c:spPr>
          <c:invertIfNegative val="0"/>
          <c:cat>
            <c:strRef>
              <c:f>Section_10!$I$152:$J$152</c:f>
              <c:strCache>
                <c:ptCount val="2"/>
                <c:pt idx="0">
                  <c:v>Efficiency %</c:v>
                </c:pt>
                <c:pt idx="1">
                  <c:v>Profit %</c:v>
                </c:pt>
              </c:strCache>
            </c:strRef>
          </c:cat>
          <c:val>
            <c:numRef>
              <c:f>Section_10!$I$153:$J$153</c:f>
              <c:numCache>
                <c:formatCode>0%</c:formatCode>
                <c:ptCount val="2"/>
                <c:pt idx="0">
                  <c:v>0.5</c:v>
                </c:pt>
                <c:pt idx="1">
                  <c:v>0.4</c:v>
                </c:pt>
              </c:numCache>
            </c:numRef>
          </c:val>
          <c:extLst>
            <c:ext xmlns:c16="http://schemas.microsoft.com/office/drawing/2014/chart" uri="{C3380CC4-5D6E-409C-BE32-E72D297353CC}">
              <c16:uniqueId val="{00000000-907D-4DF3-9B15-6127F5D82A96}"/>
            </c:ext>
          </c:extLst>
        </c:ser>
        <c:ser>
          <c:idx val="1"/>
          <c:order val="1"/>
          <c:tx>
            <c:strRef>
              <c:f>Section_10!$A$154</c:f>
              <c:strCache>
                <c:ptCount val="1"/>
                <c:pt idx="0">
                  <c:v>Acceptable</c:v>
                </c:pt>
              </c:strCache>
            </c:strRef>
          </c:tx>
          <c:spPr>
            <a:solidFill>
              <a:schemeClr val="tx1">
                <a:lumMod val="50000"/>
                <a:lumOff val="50000"/>
              </a:schemeClr>
            </a:solidFill>
          </c:spPr>
          <c:invertIfNegative val="0"/>
          <c:cat>
            <c:strRef>
              <c:f>Section_10!$I$152:$J$152</c:f>
              <c:strCache>
                <c:ptCount val="2"/>
                <c:pt idx="0">
                  <c:v>Efficiency %</c:v>
                </c:pt>
                <c:pt idx="1">
                  <c:v>Profit %</c:v>
                </c:pt>
              </c:strCache>
            </c:strRef>
          </c:cat>
          <c:val>
            <c:numRef>
              <c:f>Section_10!$I$154:$J$154</c:f>
              <c:numCache>
                <c:formatCode>0%</c:formatCode>
                <c:ptCount val="2"/>
                <c:pt idx="0">
                  <c:v>0.3</c:v>
                </c:pt>
                <c:pt idx="1">
                  <c:v>0.35</c:v>
                </c:pt>
              </c:numCache>
            </c:numRef>
          </c:val>
          <c:extLst>
            <c:ext xmlns:c16="http://schemas.microsoft.com/office/drawing/2014/chart" uri="{C3380CC4-5D6E-409C-BE32-E72D297353CC}">
              <c16:uniqueId val="{00000001-907D-4DF3-9B15-6127F5D82A96}"/>
            </c:ext>
          </c:extLst>
        </c:ser>
        <c:ser>
          <c:idx val="2"/>
          <c:order val="2"/>
          <c:tx>
            <c:strRef>
              <c:f>Section_10!$A$155</c:f>
              <c:strCache>
                <c:ptCount val="1"/>
                <c:pt idx="0">
                  <c:v>Good</c:v>
                </c:pt>
              </c:strCache>
            </c:strRef>
          </c:tx>
          <c:spPr>
            <a:solidFill>
              <a:schemeClr val="bg1">
                <a:lumMod val="75000"/>
              </a:schemeClr>
            </a:solidFill>
          </c:spPr>
          <c:invertIfNegative val="0"/>
          <c:cat>
            <c:strRef>
              <c:f>Section_10!$I$152:$J$152</c:f>
              <c:strCache>
                <c:ptCount val="2"/>
                <c:pt idx="0">
                  <c:v>Efficiency %</c:v>
                </c:pt>
                <c:pt idx="1">
                  <c:v>Profit %</c:v>
                </c:pt>
              </c:strCache>
            </c:strRef>
          </c:cat>
          <c:val>
            <c:numRef>
              <c:f>Section_10!$I$155:$J$155</c:f>
              <c:numCache>
                <c:formatCode>0%</c:formatCode>
                <c:ptCount val="2"/>
                <c:pt idx="0">
                  <c:v>0.2</c:v>
                </c:pt>
                <c:pt idx="1">
                  <c:v>0.25</c:v>
                </c:pt>
              </c:numCache>
            </c:numRef>
          </c:val>
          <c:extLst>
            <c:ext xmlns:c16="http://schemas.microsoft.com/office/drawing/2014/chart" uri="{C3380CC4-5D6E-409C-BE32-E72D297353CC}">
              <c16:uniqueId val="{00000002-907D-4DF3-9B15-6127F5D82A96}"/>
            </c:ext>
          </c:extLst>
        </c:ser>
        <c:dLbls>
          <c:showLegendKey val="0"/>
          <c:showVal val="0"/>
          <c:showCatName val="0"/>
          <c:showSerName val="0"/>
          <c:showPercent val="0"/>
          <c:showBubbleSize val="0"/>
        </c:dLbls>
        <c:gapWidth val="51"/>
        <c:overlap val="100"/>
        <c:axId val="120867456"/>
        <c:axId val="120873728"/>
      </c:barChart>
      <c:barChart>
        <c:barDir val="col"/>
        <c:grouping val="stacked"/>
        <c:varyColors val="0"/>
        <c:ser>
          <c:idx val="3"/>
          <c:order val="3"/>
          <c:tx>
            <c:strRef>
              <c:f>Section_10!$A$156</c:f>
              <c:strCache>
                <c:ptCount val="1"/>
                <c:pt idx="0">
                  <c:v>Actual</c:v>
                </c:pt>
              </c:strCache>
            </c:strRef>
          </c:tx>
          <c:spPr>
            <a:solidFill>
              <a:schemeClr val="tx1">
                <a:lumMod val="85000"/>
                <a:lumOff val="15000"/>
              </a:schemeClr>
            </a:solidFill>
          </c:spPr>
          <c:invertIfNegative val="0"/>
          <c:cat>
            <c:strRef>
              <c:f>Section_10!$I$152:$J$152</c:f>
              <c:strCache>
                <c:ptCount val="2"/>
                <c:pt idx="0">
                  <c:v>Efficiency %</c:v>
                </c:pt>
                <c:pt idx="1">
                  <c:v>Profit %</c:v>
                </c:pt>
              </c:strCache>
            </c:strRef>
          </c:cat>
          <c:val>
            <c:numRef>
              <c:f>Section_10!$I$156:$J$156</c:f>
              <c:numCache>
                <c:formatCode>0%</c:formatCode>
                <c:ptCount val="2"/>
                <c:pt idx="0">
                  <c:v>0.85</c:v>
                </c:pt>
                <c:pt idx="1">
                  <c:v>0.68</c:v>
                </c:pt>
              </c:numCache>
            </c:numRef>
          </c:val>
          <c:extLst>
            <c:ext xmlns:c16="http://schemas.microsoft.com/office/drawing/2014/chart" uri="{C3380CC4-5D6E-409C-BE32-E72D297353CC}">
              <c16:uniqueId val="{00000003-907D-4DF3-9B15-6127F5D82A96}"/>
            </c:ext>
          </c:extLst>
        </c:ser>
        <c:dLbls>
          <c:showLegendKey val="0"/>
          <c:showVal val="0"/>
          <c:showCatName val="0"/>
          <c:showSerName val="0"/>
          <c:showPercent val="0"/>
          <c:showBubbleSize val="0"/>
        </c:dLbls>
        <c:gapWidth val="164"/>
        <c:overlap val="100"/>
        <c:axId val="120885248"/>
        <c:axId val="120875264"/>
      </c:barChart>
      <c:lineChart>
        <c:grouping val="standard"/>
        <c:varyColors val="0"/>
        <c:ser>
          <c:idx val="4"/>
          <c:order val="4"/>
          <c:tx>
            <c:strRef>
              <c:f>Section_10!$A$157</c:f>
              <c:strCache>
                <c:ptCount val="1"/>
                <c:pt idx="0">
                  <c:v>Target</c:v>
                </c:pt>
              </c:strCache>
            </c:strRef>
          </c:tx>
          <c:spPr>
            <a:ln>
              <a:noFill/>
            </a:ln>
          </c:spPr>
          <c:marker>
            <c:symbol val="dash"/>
            <c:size val="13"/>
            <c:spPr>
              <a:solidFill>
                <a:schemeClr val="tx1">
                  <a:lumMod val="85000"/>
                  <a:lumOff val="15000"/>
                </a:schemeClr>
              </a:solidFill>
              <a:ln>
                <a:noFill/>
              </a:ln>
            </c:spPr>
          </c:marker>
          <c:cat>
            <c:strRef>
              <c:f>Section_10!$I$152:$J$152</c:f>
              <c:strCache>
                <c:ptCount val="2"/>
                <c:pt idx="0">
                  <c:v>Efficiency %</c:v>
                </c:pt>
                <c:pt idx="1">
                  <c:v>Profit %</c:v>
                </c:pt>
              </c:strCache>
            </c:strRef>
          </c:cat>
          <c:val>
            <c:numRef>
              <c:f>Section_10!$I$157:$J$157</c:f>
              <c:numCache>
                <c:formatCode>0%</c:formatCode>
                <c:ptCount val="2"/>
                <c:pt idx="0">
                  <c:v>0.9</c:v>
                </c:pt>
                <c:pt idx="1">
                  <c:v>0.85</c:v>
                </c:pt>
              </c:numCache>
            </c:numRef>
          </c:val>
          <c:smooth val="0"/>
          <c:extLst>
            <c:ext xmlns:c16="http://schemas.microsoft.com/office/drawing/2014/chart" uri="{C3380CC4-5D6E-409C-BE32-E72D297353CC}">
              <c16:uniqueId val="{00000004-907D-4DF3-9B15-6127F5D82A96}"/>
            </c:ext>
          </c:extLst>
        </c:ser>
        <c:dLbls>
          <c:showLegendKey val="0"/>
          <c:showVal val="0"/>
          <c:showCatName val="0"/>
          <c:showSerName val="0"/>
          <c:showPercent val="0"/>
          <c:showBubbleSize val="0"/>
        </c:dLbls>
        <c:marker val="1"/>
        <c:smooth val="0"/>
        <c:axId val="120885248"/>
        <c:axId val="120875264"/>
      </c:lineChart>
      <c:catAx>
        <c:axId val="120867456"/>
        <c:scaling>
          <c:orientation val="minMax"/>
        </c:scaling>
        <c:delete val="0"/>
        <c:axPos val="b"/>
        <c:numFmt formatCode="General" sourceLinked="0"/>
        <c:majorTickMark val="out"/>
        <c:minorTickMark val="none"/>
        <c:tickLblPos val="nextTo"/>
        <c:spPr>
          <a:ln>
            <a:noFill/>
          </a:ln>
        </c:spPr>
        <c:txPr>
          <a:bodyPr/>
          <a:lstStyle/>
          <a:p>
            <a:pPr>
              <a:defRPr sz="900"/>
            </a:pPr>
            <a:endParaRPr lang="en-US"/>
          </a:p>
        </c:txPr>
        <c:crossAx val="120873728"/>
        <c:crosses val="autoZero"/>
        <c:auto val="1"/>
        <c:lblAlgn val="ctr"/>
        <c:lblOffset val="100"/>
        <c:noMultiLvlLbl val="0"/>
      </c:catAx>
      <c:valAx>
        <c:axId val="120873728"/>
        <c:scaling>
          <c:orientation val="minMax"/>
          <c:max val="1"/>
          <c:min val="0"/>
        </c:scaling>
        <c:delete val="0"/>
        <c:axPos val="l"/>
        <c:numFmt formatCode="0\ %;;" sourceLinked="0"/>
        <c:majorTickMark val="out"/>
        <c:minorTickMark val="none"/>
        <c:tickLblPos val="nextTo"/>
        <c:spPr>
          <a:ln w="0">
            <a:solidFill>
              <a:schemeClr val="bg1">
                <a:lumMod val="75000"/>
              </a:schemeClr>
            </a:solidFill>
          </a:ln>
        </c:spPr>
        <c:txPr>
          <a:bodyPr/>
          <a:lstStyle/>
          <a:p>
            <a:pPr>
              <a:defRPr sz="900"/>
            </a:pPr>
            <a:endParaRPr lang="en-US"/>
          </a:p>
        </c:txPr>
        <c:crossAx val="120867456"/>
        <c:crosses val="autoZero"/>
        <c:crossBetween val="between"/>
      </c:valAx>
      <c:valAx>
        <c:axId val="120875264"/>
        <c:scaling>
          <c:orientation val="minMax"/>
          <c:max val="1"/>
          <c:min val="0"/>
        </c:scaling>
        <c:delete val="1"/>
        <c:axPos val="r"/>
        <c:numFmt formatCode="0%" sourceLinked="1"/>
        <c:majorTickMark val="out"/>
        <c:minorTickMark val="none"/>
        <c:tickLblPos val="nextTo"/>
        <c:crossAx val="120885248"/>
        <c:crosses val="max"/>
        <c:crossBetween val="between"/>
      </c:valAx>
      <c:catAx>
        <c:axId val="120885248"/>
        <c:scaling>
          <c:orientation val="minMax"/>
        </c:scaling>
        <c:delete val="1"/>
        <c:axPos val="b"/>
        <c:numFmt formatCode="General" sourceLinked="1"/>
        <c:majorTickMark val="out"/>
        <c:minorTickMark val="none"/>
        <c:tickLblPos val="nextTo"/>
        <c:crossAx val="120875264"/>
        <c:crosses val="autoZero"/>
        <c:auto val="1"/>
        <c:lblAlgn val="ctr"/>
        <c:lblOffset val="100"/>
        <c:noMultiLvlLbl val="0"/>
      </c:cat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Section_10!$A$168</c:f>
              <c:strCache>
                <c:ptCount val="1"/>
                <c:pt idx="0">
                  <c:v>Bad</c:v>
                </c:pt>
              </c:strCache>
            </c:strRef>
          </c:tx>
          <c:spPr>
            <a:solidFill>
              <a:schemeClr val="tx1">
                <a:lumMod val="75000"/>
                <a:lumOff val="25000"/>
              </a:schemeClr>
            </a:solidFill>
          </c:spPr>
          <c:invertIfNegative val="0"/>
          <c:cat>
            <c:strRef>
              <c:f>Section_10!$C$167</c:f>
              <c:strCache>
                <c:ptCount val="1"/>
                <c:pt idx="0">
                  <c:v>Profit</c:v>
                </c:pt>
              </c:strCache>
            </c:strRef>
          </c:cat>
          <c:val>
            <c:numRef>
              <c:f>Section_10!$C$168</c:f>
              <c:numCache>
                <c:formatCode>General</c:formatCode>
                <c:ptCount val="1"/>
                <c:pt idx="0">
                  <c:v>400</c:v>
                </c:pt>
              </c:numCache>
            </c:numRef>
          </c:val>
          <c:extLst>
            <c:ext xmlns:c16="http://schemas.microsoft.com/office/drawing/2014/chart" uri="{C3380CC4-5D6E-409C-BE32-E72D297353CC}">
              <c16:uniqueId val="{00000000-E418-4F87-A26E-584EBF23A0BB}"/>
            </c:ext>
          </c:extLst>
        </c:ser>
        <c:ser>
          <c:idx val="1"/>
          <c:order val="1"/>
          <c:tx>
            <c:strRef>
              <c:f>Section_10!$A$169</c:f>
              <c:strCache>
                <c:ptCount val="1"/>
                <c:pt idx="0">
                  <c:v>Acceptable</c:v>
                </c:pt>
              </c:strCache>
            </c:strRef>
          </c:tx>
          <c:spPr>
            <a:solidFill>
              <a:schemeClr val="tx1">
                <a:lumMod val="50000"/>
                <a:lumOff val="50000"/>
              </a:schemeClr>
            </a:solidFill>
          </c:spPr>
          <c:invertIfNegative val="0"/>
          <c:cat>
            <c:strRef>
              <c:f>Section_10!$C$167</c:f>
              <c:strCache>
                <c:ptCount val="1"/>
                <c:pt idx="0">
                  <c:v>Profit</c:v>
                </c:pt>
              </c:strCache>
            </c:strRef>
          </c:cat>
          <c:val>
            <c:numRef>
              <c:f>Section_10!$C$169</c:f>
              <c:numCache>
                <c:formatCode>General</c:formatCode>
                <c:ptCount val="1"/>
                <c:pt idx="0">
                  <c:v>250</c:v>
                </c:pt>
              </c:numCache>
            </c:numRef>
          </c:val>
          <c:extLst>
            <c:ext xmlns:c16="http://schemas.microsoft.com/office/drawing/2014/chart" uri="{C3380CC4-5D6E-409C-BE32-E72D297353CC}">
              <c16:uniqueId val="{00000001-E418-4F87-A26E-584EBF23A0BB}"/>
            </c:ext>
          </c:extLst>
        </c:ser>
        <c:ser>
          <c:idx val="2"/>
          <c:order val="2"/>
          <c:tx>
            <c:strRef>
              <c:f>Section_10!$A$170</c:f>
              <c:strCache>
                <c:ptCount val="1"/>
                <c:pt idx="0">
                  <c:v>Good</c:v>
                </c:pt>
              </c:strCache>
            </c:strRef>
          </c:tx>
          <c:spPr>
            <a:solidFill>
              <a:schemeClr val="bg1">
                <a:lumMod val="75000"/>
              </a:schemeClr>
            </a:solidFill>
          </c:spPr>
          <c:invertIfNegative val="0"/>
          <c:cat>
            <c:strRef>
              <c:f>Section_10!$C$167</c:f>
              <c:strCache>
                <c:ptCount val="1"/>
                <c:pt idx="0">
                  <c:v>Profit</c:v>
                </c:pt>
              </c:strCache>
            </c:strRef>
          </c:cat>
          <c:val>
            <c:numRef>
              <c:f>Section_10!$C$170</c:f>
              <c:numCache>
                <c:formatCode>General</c:formatCode>
                <c:ptCount val="1"/>
                <c:pt idx="0">
                  <c:v>150</c:v>
                </c:pt>
              </c:numCache>
            </c:numRef>
          </c:val>
          <c:extLst>
            <c:ext xmlns:c16="http://schemas.microsoft.com/office/drawing/2014/chart" uri="{C3380CC4-5D6E-409C-BE32-E72D297353CC}">
              <c16:uniqueId val="{00000002-E418-4F87-A26E-584EBF23A0BB}"/>
            </c:ext>
          </c:extLst>
        </c:ser>
        <c:dLbls>
          <c:showLegendKey val="0"/>
          <c:showVal val="0"/>
          <c:showCatName val="0"/>
          <c:showSerName val="0"/>
          <c:showPercent val="0"/>
          <c:showBubbleSize val="0"/>
        </c:dLbls>
        <c:gapWidth val="0"/>
        <c:overlap val="100"/>
        <c:axId val="121193600"/>
        <c:axId val="121195520"/>
      </c:barChart>
      <c:barChart>
        <c:barDir val="col"/>
        <c:grouping val="stacked"/>
        <c:varyColors val="0"/>
        <c:ser>
          <c:idx val="3"/>
          <c:order val="3"/>
          <c:tx>
            <c:strRef>
              <c:f>Section_10!$A$171</c:f>
              <c:strCache>
                <c:ptCount val="1"/>
                <c:pt idx="0">
                  <c:v>Actual</c:v>
                </c:pt>
              </c:strCache>
            </c:strRef>
          </c:tx>
          <c:spPr>
            <a:solidFill>
              <a:schemeClr val="tx1">
                <a:lumMod val="95000"/>
                <a:lumOff val="5000"/>
              </a:schemeClr>
            </a:solidFill>
          </c:spPr>
          <c:invertIfNegative val="0"/>
          <c:cat>
            <c:strRef>
              <c:f>Section_10!$C$167</c:f>
              <c:strCache>
                <c:ptCount val="1"/>
                <c:pt idx="0">
                  <c:v>Profit</c:v>
                </c:pt>
              </c:strCache>
            </c:strRef>
          </c:cat>
          <c:val>
            <c:numRef>
              <c:f>Section_10!$C$171</c:f>
              <c:numCache>
                <c:formatCode>General</c:formatCode>
                <c:ptCount val="1"/>
                <c:pt idx="0">
                  <c:v>600</c:v>
                </c:pt>
              </c:numCache>
            </c:numRef>
          </c:val>
          <c:extLst>
            <c:ext xmlns:c16="http://schemas.microsoft.com/office/drawing/2014/chart" uri="{C3380CC4-5D6E-409C-BE32-E72D297353CC}">
              <c16:uniqueId val="{00000003-E418-4F87-A26E-584EBF23A0BB}"/>
            </c:ext>
          </c:extLst>
        </c:ser>
        <c:ser>
          <c:idx val="5"/>
          <c:order val="5"/>
          <c:tx>
            <c:strRef>
              <c:f>Section_10!$A$173</c:f>
              <c:strCache>
                <c:ptCount val="1"/>
                <c:pt idx="0">
                  <c:v>Invisible</c:v>
                </c:pt>
              </c:strCache>
            </c:strRef>
          </c:tx>
          <c:invertIfNegative val="0"/>
          <c:dPt>
            <c:idx val="0"/>
            <c:invertIfNegative val="0"/>
            <c:bubble3D val="0"/>
            <c:spPr>
              <a:noFill/>
              <a:ln>
                <a:noFill/>
              </a:ln>
            </c:spPr>
            <c:extLst>
              <c:ext xmlns:c16="http://schemas.microsoft.com/office/drawing/2014/chart" uri="{C3380CC4-5D6E-409C-BE32-E72D297353CC}">
                <c16:uniqueId val="{00000005-E418-4F87-A26E-584EBF23A0BB}"/>
              </c:ext>
            </c:extLst>
          </c:dPt>
          <c:cat>
            <c:strRef>
              <c:f>Section_10!$C$167</c:f>
              <c:strCache>
                <c:ptCount val="1"/>
                <c:pt idx="0">
                  <c:v>Profit</c:v>
                </c:pt>
              </c:strCache>
            </c:strRef>
          </c:cat>
          <c:val>
            <c:numRef>
              <c:f>Section_10!$C$173</c:f>
              <c:numCache>
                <c:formatCode>General</c:formatCode>
                <c:ptCount val="1"/>
                <c:pt idx="0">
                  <c:v>200</c:v>
                </c:pt>
              </c:numCache>
            </c:numRef>
          </c:val>
          <c:extLst>
            <c:ext xmlns:c16="http://schemas.microsoft.com/office/drawing/2014/chart" uri="{C3380CC4-5D6E-409C-BE32-E72D297353CC}">
              <c16:uniqueId val="{00000006-E418-4F87-A26E-584EBF23A0BB}"/>
            </c:ext>
          </c:extLst>
        </c:ser>
        <c:dLbls>
          <c:showLegendKey val="0"/>
          <c:showVal val="0"/>
          <c:showCatName val="0"/>
          <c:showSerName val="0"/>
          <c:showPercent val="0"/>
          <c:showBubbleSize val="0"/>
        </c:dLbls>
        <c:gapWidth val="101"/>
        <c:overlap val="100"/>
        <c:axId val="121207040"/>
        <c:axId val="121205504"/>
      </c:barChart>
      <c:lineChart>
        <c:grouping val="standard"/>
        <c:varyColors val="0"/>
        <c:ser>
          <c:idx val="4"/>
          <c:order val="4"/>
          <c:tx>
            <c:strRef>
              <c:f>Section_10!$A$172</c:f>
              <c:strCache>
                <c:ptCount val="1"/>
                <c:pt idx="0">
                  <c:v>Target</c:v>
                </c:pt>
              </c:strCache>
            </c:strRef>
          </c:tx>
          <c:spPr>
            <a:ln>
              <a:noFill/>
            </a:ln>
          </c:spPr>
          <c:marker>
            <c:symbol val="dash"/>
            <c:size val="11"/>
            <c:spPr>
              <a:solidFill>
                <a:schemeClr val="tx1">
                  <a:lumMod val="95000"/>
                  <a:lumOff val="5000"/>
                </a:schemeClr>
              </a:solidFill>
              <a:ln>
                <a:noFill/>
              </a:ln>
            </c:spPr>
          </c:marker>
          <c:cat>
            <c:strRef>
              <c:f>Section_10!$C$167</c:f>
              <c:strCache>
                <c:ptCount val="1"/>
                <c:pt idx="0">
                  <c:v>Profit</c:v>
                </c:pt>
              </c:strCache>
            </c:strRef>
          </c:cat>
          <c:val>
            <c:numRef>
              <c:f>Section_10!$C$172</c:f>
              <c:numCache>
                <c:formatCode>General</c:formatCode>
                <c:ptCount val="1"/>
                <c:pt idx="0">
                  <c:v>700</c:v>
                </c:pt>
              </c:numCache>
            </c:numRef>
          </c:val>
          <c:smooth val="0"/>
          <c:extLst>
            <c:ext xmlns:c16="http://schemas.microsoft.com/office/drawing/2014/chart" uri="{C3380CC4-5D6E-409C-BE32-E72D297353CC}">
              <c16:uniqueId val="{00000007-E418-4F87-A26E-584EBF23A0BB}"/>
            </c:ext>
          </c:extLst>
        </c:ser>
        <c:dLbls>
          <c:showLegendKey val="0"/>
          <c:showVal val="0"/>
          <c:showCatName val="0"/>
          <c:showSerName val="0"/>
          <c:showPercent val="0"/>
          <c:showBubbleSize val="0"/>
        </c:dLbls>
        <c:marker val="1"/>
        <c:smooth val="0"/>
        <c:axId val="121207040"/>
        <c:axId val="121205504"/>
      </c:lineChart>
      <c:catAx>
        <c:axId val="121193600"/>
        <c:scaling>
          <c:orientation val="minMax"/>
        </c:scaling>
        <c:delete val="0"/>
        <c:axPos val="b"/>
        <c:numFmt formatCode="General" sourceLinked="0"/>
        <c:majorTickMark val="none"/>
        <c:minorTickMark val="none"/>
        <c:tickLblPos val="nextTo"/>
        <c:crossAx val="121195520"/>
        <c:crosses val="autoZero"/>
        <c:auto val="1"/>
        <c:lblAlgn val="ctr"/>
        <c:lblOffset val="100"/>
        <c:noMultiLvlLbl val="0"/>
      </c:catAx>
      <c:valAx>
        <c:axId val="121195520"/>
        <c:scaling>
          <c:orientation val="minMax"/>
          <c:min val="0"/>
        </c:scaling>
        <c:delete val="0"/>
        <c:axPos val="l"/>
        <c:numFmt formatCode="General" sourceLinked="1"/>
        <c:majorTickMark val="out"/>
        <c:minorTickMark val="none"/>
        <c:tickLblPos val="nextTo"/>
        <c:crossAx val="121193600"/>
        <c:crosses val="autoZero"/>
        <c:crossBetween val="between"/>
      </c:valAx>
      <c:valAx>
        <c:axId val="121205504"/>
        <c:scaling>
          <c:orientation val="minMax"/>
          <c:min val="0"/>
        </c:scaling>
        <c:delete val="1"/>
        <c:axPos val="r"/>
        <c:numFmt formatCode="General" sourceLinked="1"/>
        <c:majorTickMark val="out"/>
        <c:minorTickMark val="none"/>
        <c:tickLblPos val="nextTo"/>
        <c:crossAx val="121207040"/>
        <c:crosses val="max"/>
        <c:crossBetween val="between"/>
      </c:valAx>
      <c:catAx>
        <c:axId val="121207040"/>
        <c:scaling>
          <c:orientation val="minMax"/>
        </c:scaling>
        <c:delete val="1"/>
        <c:axPos val="b"/>
        <c:numFmt formatCode="General" sourceLinked="1"/>
        <c:majorTickMark val="out"/>
        <c:minorTickMark val="none"/>
        <c:tickLblPos val="nextTo"/>
        <c:crossAx val="121205504"/>
        <c:crosses val="autoZero"/>
        <c:auto val="1"/>
        <c:lblAlgn val="ctr"/>
        <c:lblOffset val="100"/>
        <c:noMultiLvlLbl val="0"/>
      </c:cat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95552273428483"/>
          <c:y val="4.568673531193216E-2"/>
          <c:w val="0.46995234884757348"/>
          <c:h val="0.90904615384615384"/>
        </c:manualLayout>
      </c:layout>
      <c:barChart>
        <c:barDir val="col"/>
        <c:grouping val="stacked"/>
        <c:varyColors val="0"/>
        <c:ser>
          <c:idx val="0"/>
          <c:order val="0"/>
          <c:tx>
            <c:strRef>
              <c:f>Section_10!$A$199</c:f>
              <c:strCache>
                <c:ptCount val="1"/>
                <c:pt idx="0">
                  <c:v>Bad</c:v>
                </c:pt>
              </c:strCache>
            </c:strRef>
          </c:tx>
          <c:spPr>
            <a:solidFill>
              <a:schemeClr val="tx1">
                <a:lumMod val="65000"/>
                <a:lumOff val="35000"/>
              </a:schemeClr>
            </a:solidFill>
          </c:spPr>
          <c:invertIfNegative val="0"/>
          <c:cat>
            <c:strRef>
              <c:f>Section_10!$B$152</c:f>
              <c:strCache>
                <c:ptCount val="1"/>
                <c:pt idx="0">
                  <c:v>Efficiency %</c:v>
                </c:pt>
              </c:strCache>
            </c:strRef>
          </c:cat>
          <c:val>
            <c:numRef>
              <c:f>Section_10!$B$199</c:f>
              <c:numCache>
                <c:formatCode>0%</c:formatCode>
                <c:ptCount val="1"/>
                <c:pt idx="0">
                  <c:v>0.5</c:v>
                </c:pt>
              </c:numCache>
            </c:numRef>
          </c:val>
          <c:extLst>
            <c:ext xmlns:c16="http://schemas.microsoft.com/office/drawing/2014/chart" uri="{C3380CC4-5D6E-409C-BE32-E72D297353CC}">
              <c16:uniqueId val="{00000000-8774-450C-83A0-836A611C41B6}"/>
            </c:ext>
          </c:extLst>
        </c:ser>
        <c:ser>
          <c:idx val="1"/>
          <c:order val="1"/>
          <c:tx>
            <c:strRef>
              <c:f>Section_10!$A$200</c:f>
              <c:strCache>
                <c:ptCount val="1"/>
                <c:pt idx="0">
                  <c:v>Acceptable</c:v>
                </c:pt>
              </c:strCache>
            </c:strRef>
          </c:tx>
          <c:spPr>
            <a:solidFill>
              <a:schemeClr val="tx1">
                <a:lumMod val="50000"/>
                <a:lumOff val="50000"/>
              </a:schemeClr>
            </a:solidFill>
          </c:spPr>
          <c:invertIfNegative val="0"/>
          <c:cat>
            <c:strRef>
              <c:f>Section_10!$B$152</c:f>
              <c:strCache>
                <c:ptCount val="1"/>
                <c:pt idx="0">
                  <c:v>Efficiency %</c:v>
                </c:pt>
              </c:strCache>
            </c:strRef>
          </c:cat>
          <c:val>
            <c:numRef>
              <c:f>Section_10!$B$200</c:f>
              <c:numCache>
                <c:formatCode>0%</c:formatCode>
                <c:ptCount val="1"/>
                <c:pt idx="0">
                  <c:v>0.3</c:v>
                </c:pt>
              </c:numCache>
            </c:numRef>
          </c:val>
          <c:extLst>
            <c:ext xmlns:c16="http://schemas.microsoft.com/office/drawing/2014/chart" uri="{C3380CC4-5D6E-409C-BE32-E72D297353CC}">
              <c16:uniqueId val="{00000001-8774-450C-83A0-836A611C41B6}"/>
            </c:ext>
          </c:extLst>
        </c:ser>
        <c:ser>
          <c:idx val="2"/>
          <c:order val="2"/>
          <c:tx>
            <c:strRef>
              <c:f>Section_10!$A$201</c:f>
              <c:strCache>
                <c:ptCount val="1"/>
                <c:pt idx="0">
                  <c:v>Good</c:v>
                </c:pt>
              </c:strCache>
            </c:strRef>
          </c:tx>
          <c:spPr>
            <a:solidFill>
              <a:schemeClr val="bg1">
                <a:lumMod val="75000"/>
              </a:schemeClr>
            </a:solidFill>
          </c:spPr>
          <c:invertIfNegative val="0"/>
          <c:cat>
            <c:strRef>
              <c:f>Section_10!$B$152</c:f>
              <c:strCache>
                <c:ptCount val="1"/>
                <c:pt idx="0">
                  <c:v>Efficiency %</c:v>
                </c:pt>
              </c:strCache>
            </c:strRef>
          </c:cat>
          <c:val>
            <c:numRef>
              <c:f>Section_10!$B$201</c:f>
              <c:numCache>
                <c:formatCode>0%</c:formatCode>
                <c:ptCount val="1"/>
                <c:pt idx="0">
                  <c:v>0.2</c:v>
                </c:pt>
              </c:numCache>
            </c:numRef>
          </c:val>
          <c:extLst>
            <c:ext xmlns:c16="http://schemas.microsoft.com/office/drawing/2014/chart" uri="{C3380CC4-5D6E-409C-BE32-E72D297353CC}">
              <c16:uniqueId val="{00000002-8774-450C-83A0-836A611C41B6}"/>
            </c:ext>
          </c:extLst>
        </c:ser>
        <c:dLbls>
          <c:showLegendKey val="0"/>
          <c:showVal val="0"/>
          <c:showCatName val="0"/>
          <c:showSerName val="0"/>
          <c:showPercent val="0"/>
          <c:showBubbleSize val="0"/>
        </c:dLbls>
        <c:gapWidth val="0"/>
        <c:overlap val="100"/>
        <c:axId val="105584512"/>
        <c:axId val="105603072"/>
      </c:barChart>
      <c:barChart>
        <c:barDir val="col"/>
        <c:grouping val="stacked"/>
        <c:varyColors val="0"/>
        <c:ser>
          <c:idx val="3"/>
          <c:order val="3"/>
          <c:tx>
            <c:strRef>
              <c:f>Section_10!$A$202</c:f>
              <c:strCache>
                <c:ptCount val="1"/>
                <c:pt idx="0">
                  <c:v>Actual</c:v>
                </c:pt>
              </c:strCache>
            </c:strRef>
          </c:tx>
          <c:spPr>
            <a:solidFill>
              <a:schemeClr val="tx1">
                <a:lumMod val="95000"/>
                <a:lumOff val="5000"/>
              </a:schemeClr>
            </a:solidFill>
          </c:spPr>
          <c:invertIfNegative val="0"/>
          <c:cat>
            <c:strRef>
              <c:f>Section_10!$B$152</c:f>
              <c:strCache>
                <c:ptCount val="1"/>
                <c:pt idx="0">
                  <c:v>Efficiency %</c:v>
                </c:pt>
              </c:strCache>
            </c:strRef>
          </c:cat>
          <c:val>
            <c:numRef>
              <c:f>Section_10!$B$202</c:f>
              <c:numCache>
                <c:formatCode>0%</c:formatCode>
                <c:ptCount val="1"/>
                <c:pt idx="0">
                  <c:v>0.85</c:v>
                </c:pt>
              </c:numCache>
            </c:numRef>
          </c:val>
          <c:extLst>
            <c:ext xmlns:c16="http://schemas.microsoft.com/office/drawing/2014/chart" uri="{C3380CC4-5D6E-409C-BE32-E72D297353CC}">
              <c16:uniqueId val="{00000003-8774-450C-83A0-836A611C41B6}"/>
            </c:ext>
          </c:extLst>
        </c:ser>
        <c:dLbls>
          <c:showLegendKey val="0"/>
          <c:showVal val="0"/>
          <c:showCatName val="0"/>
          <c:showSerName val="0"/>
          <c:showPercent val="0"/>
          <c:showBubbleSize val="0"/>
        </c:dLbls>
        <c:gapWidth val="100"/>
        <c:overlap val="100"/>
        <c:axId val="105606144"/>
        <c:axId val="105604608"/>
      </c:barChart>
      <c:lineChart>
        <c:grouping val="standard"/>
        <c:varyColors val="0"/>
        <c:ser>
          <c:idx val="4"/>
          <c:order val="4"/>
          <c:tx>
            <c:strRef>
              <c:f>Section_10!$A$203</c:f>
              <c:strCache>
                <c:ptCount val="1"/>
                <c:pt idx="0">
                  <c:v>Target</c:v>
                </c:pt>
              </c:strCache>
            </c:strRef>
          </c:tx>
          <c:spPr>
            <a:ln>
              <a:noFill/>
            </a:ln>
          </c:spPr>
          <c:marker>
            <c:symbol val="dash"/>
            <c:size val="13"/>
            <c:spPr>
              <a:solidFill>
                <a:schemeClr val="tx1">
                  <a:lumMod val="85000"/>
                  <a:lumOff val="15000"/>
                </a:schemeClr>
              </a:solidFill>
              <a:ln>
                <a:noFill/>
              </a:ln>
            </c:spPr>
          </c:marker>
          <c:cat>
            <c:strRef>
              <c:f>Section_10!$B$152</c:f>
              <c:strCache>
                <c:ptCount val="1"/>
                <c:pt idx="0">
                  <c:v>Efficiency %</c:v>
                </c:pt>
              </c:strCache>
            </c:strRef>
          </c:cat>
          <c:val>
            <c:numRef>
              <c:f>Section_10!$B$203</c:f>
              <c:numCache>
                <c:formatCode>0%</c:formatCode>
                <c:ptCount val="1"/>
                <c:pt idx="0">
                  <c:v>0.9</c:v>
                </c:pt>
              </c:numCache>
            </c:numRef>
          </c:val>
          <c:smooth val="0"/>
          <c:extLst>
            <c:ext xmlns:c16="http://schemas.microsoft.com/office/drawing/2014/chart" uri="{C3380CC4-5D6E-409C-BE32-E72D297353CC}">
              <c16:uniqueId val="{00000004-8774-450C-83A0-836A611C41B6}"/>
            </c:ext>
          </c:extLst>
        </c:ser>
        <c:dLbls>
          <c:showLegendKey val="0"/>
          <c:showVal val="0"/>
          <c:showCatName val="0"/>
          <c:showSerName val="0"/>
          <c:showPercent val="0"/>
          <c:showBubbleSize val="0"/>
        </c:dLbls>
        <c:marker val="1"/>
        <c:smooth val="0"/>
        <c:axId val="105606144"/>
        <c:axId val="105604608"/>
      </c:lineChart>
      <c:catAx>
        <c:axId val="105584512"/>
        <c:scaling>
          <c:orientation val="minMax"/>
        </c:scaling>
        <c:delete val="1"/>
        <c:axPos val="b"/>
        <c:numFmt formatCode="General" sourceLinked="0"/>
        <c:majorTickMark val="out"/>
        <c:minorTickMark val="none"/>
        <c:tickLblPos val="nextTo"/>
        <c:crossAx val="105603072"/>
        <c:crosses val="autoZero"/>
        <c:auto val="1"/>
        <c:lblAlgn val="ctr"/>
        <c:lblOffset val="100"/>
        <c:noMultiLvlLbl val="0"/>
      </c:catAx>
      <c:valAx>
        <c:axId val="105603072"/>
        <c:scaling>
          <c:orientation val="minMax"/>
          <c:max val="1"/>
          <c:min val="0"/>
        </c:scaling>
        <c:delete val="1"/>
        <c:axPos val="l"/>
        <c:numFmt formatCode="0\ %;;" sourceLinked="0"/>
        <c:majorTickMark val="out"/>
        <c:minorTickMark val="none"/>
        <c:tickLblPos val="nextTo"/>
        <c:crossAx val="105584512"/>
        <c:crosses val="autoZero"/>
        <c:crossBetween val="between"/>
      </c:valAx>
      <c:valAx>
        <c:axId val="105604608"/>
        <c:scaling>
          <c:orientation val="minMax"/>
          <c:max val="1"/>
          <c:min val="0"/>
        </c:scaling>
        <c:delete val="0"/>
        <c:axPos val="r"/>
        <c:numFmt formatCode="0%;;" sourceLinked="0"/>
        <c:majorTickMark val="out"/>
        <c:minorTickMark val="none"/>
        <c:tickLblPos val="nextTo"/>
        <c:txPr>
          <a:bodyPr rot="-5400000" vert="horz"/>
          <a:lstStyle/>
          <a:p>
            <a:pPr>
              <a:defRPr/>
            </a:pPr>
            <a:endParaRPr lang="en-US"/>
          </a:p>
        </c:txPr>
        <c:crossAx val="105606144"/>
        <c:crosses val="max"/>
        <c:crossBetween val="between"/>
      </c:valAx>
      <c:catAx>
        <c:axId val="105606144"/>
        <c:scaling>
          <c:orientation val="minMax"/>
        </c:scaling>
        <c:delete val="1"/>
        <c:axPos val="b"/>
        <c:numFmt formatCode="General" sourceLinked="0"/>
        <c:majorTickMark val="out"/>
        <c:minorTickMark val="none"/>
        <c:tickLblPos val="nextTo"/>
        <c:crossAx val="105604608"/>
        <c:crosses val="autoZero"/>
        <c:auto val="1"/>
        <c:lblAlgn val="ctr"/>
        <c:lblOffset val="100"/>
        <c:noMultiLvlLbl val="0"/>
      </c:cat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63043964618768"/>
          <c:y val="0.53472222222222221"/>
          <c:w val="0.56067663059789041"/>
          <c:h val="0.29130796150481192"/>
        </c:manualLayout>
      </c:layout>
      <c:barChart>
        <c:barDir val="bar"/>
        <c:grouping val="stacked"/>
        <c:varyColors val="0"/>
        <c:ser>
          <c:idx val="0"/>
          <c:order val="0"/>
          <c:tx>
            <c:strRef>
              <c:f>Section_10!$A$182</c:f>
              <c:strCache>
                <c:ptCount val="1"/>
                <c:pt idx="0">
                  <c:v>Bad</c:v>
                </c:pt>
              </c:strCache>
            </c:strRef>
          </c:tx>
          <c:spPr>
            <a:solidFill>
              <a:schemeClr val="tx1">
                <a:lumMod val="75000"/>
                <a:lumOff val="25000"/>
              </a:schemeClr>
            </a:solidFill>
          </c:spPr>
          <c:invertIfNegative val="0"/>
          <c:cat>
            <c:strRef>
              <c:f>Section_10!$B$181</c:f>
              <c:strCache>
                <c:ptCount val="1"/>
                <c:pt idx="0">
                  <c:v>Efficiency %</c:v>
                </c:pt>
              </c:strCache>
            </c:strRef>
          </c:cat>
          <c:val>
            <c:numRef>
              <c:f>Section_10!$B$182</c:f>
              <c:numCache>
                <c:formatCode>0%</c:formatCode>
                <c:ptCount val="1"/>
                <c:pt idx="0">
                  <c:v>0.5</c:v>
                </c:pt>
              </c:numCache>
            </c:numRef>
          </c:val>
          <c:extLst>
            <c:ext xmlns:c16="http://schemas.microsoft.com/office/drawing/2014/chart" uri="{C3380CC4-5D6E-409C-BE32-E72D297353CC}">
              <c16:uniqueId val="{00000000-8B66-4D5A-B927-019F2FC529E5}"/>
            </c:ext>
          </c:extLst>
        </c:ser>
        <c:ser>
          <c:idx val="1"/>
          <c:order val="1"/>
          <c:tx>
            <c:strRef>
              <c:f>Section_10!$A$183</c:f>
              <c:strCache>
                <c:ptCount val="1"/>
                <c:pt idx="0">
                  <c:v>Acceptable</c:v>
                </c:pt>
              </c:strCache>
            </c:strRef>
          </c:tx>
          <c:spPr>
            <a:solidFill>
              <a:schemeClr val="tx1">
                <a:lumMod val="50000"/>
                <a:lumOff val="50000"/>
              </a:schemeClr>
            </a:solidFill>
          </c:spPr>
          <c:invertIfNegative val="0"/>
          <c:cat>
            <c:strRef>
              <c:f>Section_10!$B$181</c:f>
              <c:strCache>
                <c:ptCount val="1"/>
                <c:pt idx="0">
                  <c:v>Efficiency %</c:v>
                </c:pt>
              </c:strCache>
            </c:strRef>
          </c:cat>
          <c:val>
            <c:numRef>
              <c:f>Section_10!$B$183</c:f>
              <c:numCache>
                <c:formatCode>0%</c:formatCode>
                <c:ptCount val="1"/>
                <c:pt idx="0">
                  <c:v>0.3</c:v>
                </c:pt>
              </c:numCache>
            </c:numRef>
          </c:val>
          <c:extLst>
            <c:ext xmlns:c16="http://schemas.microsoft.com/office/drawing/2014/chart" uri="{C3380CC4-5D6E-409C-BE32-E72D297353CC}">
              <c16:uniqueId val="{00000001-8B66-4D5A-B927-019F2FC529E5}"/>
            </c:ext>
          </c:extLst>
        </c:ser>
        <c:ser>
          <c:idx val="2"/>
          <c:order val="2"/>
          <c:tx>
            <c:strRef>
              <c:f>Section_10!$A$184</c:f>
              <c:strCache>
                <c:ptCount val="1"/>
                <c:pt idx="0">
                  <c:v>Good</c:v>
                </c:pt>
              </c:strCache>
            </c:strRef>
          </c:tx>
          <c:spPr>
            <a:solidFill>
              <a:schemeClr val="bg1">
                <a:lumMod val="75000"/>
              </a:schemeClr>
            </a:solidFill>
          </c:spPr>
          <c:invertIfNegative val="0"/>
          <c:cat>
            <c:strRef>
              <c:f>Section_10!$B$181</c:f>
              <c:strCache>
                <c:ptCount val="1"/>
                <c:pt idx="0">
                  <c:v>Efficiency %</c:v>
                </c:pt>
              </c:strCache>
            </c:strRef>
          </c:cat>
          <c:val>
            <c:numRef>
              <c:f>Section_10!$B$184</c:f>
              <c:numCache>
                <c:formatCode>0%</c:formatCode>
                <c:ptCount val="1"/>
                <c:pt idx="0">
                  <c:v>0.2</c:v>
                </c:pt>
              </c:numCache>
            </c:numRef>
          </c:val>
          <c:extLst>
            <c:ext xmlns:c16="http://schemas.microsoft.com/office/drawing/2014/chart" uri="{C3380CC4-5D6E-409C-BE32-E72D297353CC}">
              <c16:uniqueId val="{00000002-8B66-4D5A-B927-019F2FC529E5}"/>
            </c:ext>
          </c:extLst>
        </c:ser>
        <c:dLbls>
          <c:showLegendKey val="0"/>
          <c:showVal val="0"/>
          <c:showCatName val="0"/>
          <c:showSerName val="0"/>
          <c:showPercent val="0"/>
          <c:showBubbleSize val="0"/>
        </c:dLbls>
        <c:gapWidth val="0"/>
        <c:overlap val="100"/>
        <c:axId val="105634432"/>
        <c:axId val="128262912"/>
      </c:barChart>
      <c:scatterChart>
        <c:scatterStyle val="lineMarker"/>
        <c:varyColors val="0"/>
        <c:ser>
          <c:idx val="3"/>
          <c:order val="3"/>
          <c:tx>
            <c:strRef>
              <c:f>Section_10!$A$185</c:f>
              <c:strCache>
                <c:ptCount val="1"/>
                <c:pt idx="0">
                  <c:v>Actual</c:v>
                </c:pt>
              </c:strCache>
            </c:strRef>
          </c:tx>
          <c:spPr>
            <a:ln w="28575">
              <a:noFill/>
            </a:ln>
          </c:spPr>
          <c:marker>
            <c:symbol val="none"/>
          </c:marker>
          <c:errBars>
            <c:errDir val="x"/>
            <c:errBarType val="minus"/>
            <c:errValType val="cust"/>
            <c:noEndCap val="0"/>
            <c:plus>
              <c:numLit>
                <c:formatCode>General</c:formatCode>
                <c:ptCount val="1"/>
                <c:pt idx="0">
                  <c:v>1</c:v>
                </c:pt>
              </c:numLit>
            </c:plus>
            <c:minus>
              <c:numRef>
                <c:f>Section_10!$B$185</c:f>
                <c:numCache>
                  <c:formatCode>General</c:formatCode>
                  <c:ptCount val="1"/>
                  <c:pt idx="0">
                    <c:v>0.85</c:v>
                  </c:pt>
                </c:numCache>
              </c:numRef>
            </c:minus>
            <c:spPr>
              <a:ln w="203200">
                <a:solidFill>
                  <a:schemeClr val="tx1">
                    <a:lumMod val="95000"/>
                    <a:lumOff val="5000"/>
                  </a:schemeClr>
                </a:solidFill>
              </a:ln>
            </c:spPr>
          </c:errBars>
          <c:xVal>
            <c:numRef>
              <c:f>Section_10!$B$185</c:f>
              <c:numCache>
                <c:formatCode>0%</c:formatCode>
                <c:ptCount val="1"/>
                <c:pt idx="0">
                  <c:v>0.85</c:v>
                </c:pt>
              </c:numCache>
            </c:numRef>
          </c:xVal>
          <c:yVal>
            <c:numRef>
              <c:f>Section_10!$B$187</c:f>
              <c:numCache>
                <c:formatCode>0%</c:formatCode>
                <c:ptCount val="1"/>
                <c:pt idx="0">
                  <c:v>0.5</c:v>
                </c:pt>
              </c:numCache>
            </c:numRef>
          </c:yVal>
          <c:smooth val="0"/>
          <c:extLst>
            <c:ext xmlns:c16="http://schemas.microsoft.com/office/drawing/2014/chart" uri="{C3380CC4-5D6E-409C-BE32-E72D297353CC}">
              <c16:uniqueId val="{00000003-8B66-4D5A-B927-019F2FC529E5}"/>
            </c:ext>
          </c:extLst>
        </c:ser>
        <c:ser>
          <c:idx val="4"/>
          <c:order val="4"/>
          <c:tx>
            <c:strRef>
              <c:f>Section_10!$A$186</c:f>
              <c:strCache>
                <c:ptCount val="1"/>
                <c:pt idx="0">
                  <c:v>Target</c:v>
                </c:pt>
              </c:strCache>
            </c:strRef>
          </c:tx>
          <c:spPr>
            <a:ln w="28575">
              <a:noFill/>
            </a:ln>
          </c:spPr>
          <c:marker>
            <c:symbol val="picture"/>
            <c:spPr>
              <a:blipFill>
                <a:blip xmlns:r="http://schemas.openxmlformats.org/officeDocument/2006/relationships" r:embed="rId1"/>
                <a:stretch>
                  <a:fillRect/>
                </a:stretch>
              </a:blipFill>
              <a:ln>
                <a:noFill/>
              </a:ln>
            </c:spPr>
          </c:marker>
          <c:xVal>
            <c:numRef>
              <c:f>Section_10!$B$186</c:f>
              <c:numCache>
                <c:formatCode>0%</c:formatCode>
                <c:ptCount val="1"/>
                <c:pt idx="0">
                  <c:v>0.9</c:v>
                </c:pt>
              </c:numCache>
            </c:numRef>
          </c:xVal>
          <c:yVal>
            <c:numRef>
              <c:f>Section_10!$B$187</c:f>
              <c:numCache>
                <c:formatCode>0%</c:formatCode>
                <c:ptCount val="1"/>
                <c:pt idx="0">
                  <c:v>0.5</c:v>
                </c:pt>
              </c:numCache>
            </c:numRef>
          </c:yVal>
          <c:smooth val="0"/>
          <c:extLst>
            <c:ext xmlns:c16="http://schemas.microsoft.com/office/drawing/2014/chart" uri="{C3380CC4-5D6E-409C-BE32-E72D297353CC}">
              <c16:uniqueId val="{00000004-8B66-4D5A-B927-019F2FC529E5}"/>
            </c:ext>
          </c:extLst>
        </c:ser>
        <c:dLbls>
          <c:showLegendKey val="0"/>
          <c:showVal val="0"/>
          <c:showCatName val="0"/>
          <c:showSerName val="0"/>
          <c:showPercent val="0"/>
          <c:showBubbleSize val="0"/>
        </c:dLbls>
        <c:axId val="128266240"/>
        <c:axId val="128264448"/>
      </c:scatterChart>
      <c:catAx>
        <c:axId val="105634432"/>
        <c:scaling>
          <c:orientation val="minMax"/>
        </c:scaling>
        <c:delete val="0"/>
        <c:axPos val="l"/>
        <c:numFmt formatCode="General" sourceLinked="0"/>
        <c:majorTickMark val="out"/>
        <c:minorTickMark val="none"/>
        <c:tickLblPos val="nextTo"/>
        <c:crossAx val="128262912"/>
        <c:crosses val="autoZero"/>
        <c:auto val="1"/>
        <c:lblAlgn val="ctr"/>
        <c:lblOffset val="100"/>
        <c:noMultiLvlLbl val="0"/>
      </c:catAx>
      <c:valAx>
        <c:axId val="128262912"/>
        <c:scaling>
          <c:orientation val="minMax"/>
          <c:max val="1"/>
          <c:min val="0"/>
        </c:scaling>
        <c:delete val="0"/>
        <c:axPos val="b"/>
        <c:majorGridlines/>
        <c:numFmt formatCode="0%" sourceLinked="1"/>
        <c:majorTickMark val="out"/>
        <c:minorTickMark val="none"/>
        <c:tickLblPos val="nextTo"/>
        <c:crossAx val="105634432"/>
        <c:crosses val="autoZero"/>
        <c:crossBetween val="between"/>
      </c:valAx>
      <c:valAx>
        <c:axId val="128264448"/>
        <c:scaling>
          <c:orientation val="minMax"/>
          <c:max val="1"/>
          <c:min val="0"/>
        </c:scaling>
        <c:delete val="1"/>
        <c:axPos val="r"/>
        <c:numFmt formatCode="0%" sourceLinked="1"/>
        <c:majorTickMark val="out"/>
        <c:minorTickMark val="none"/>
        <c:tickLblPos val="nextTo"/>
        <c:crossAx val="128266240"/>
        <c:crosses val="max"/>
        <c:crossBetween val="midCat"/>
      </c:valAx>
      <c:valAx>
        <c:axId val="128266240"/>
        <c:scaling>
          <c:orientation val="minMax"/>
        </c:scaling>
        <c:delete val="1"/>
        <c:axPos val="b"/>
        <c:numFmt formatCode="0%" sourceLinked="1"/>
        <c:majorTickMark val="out"/>
        <c:minorTickMark val="none"/>
        <c:tickLblPos val="nextTo"/>
        <c:crossAx val="128264448"/>
        <c:crosses val="autoZero"/>
        <c:crossBetween val="midCat"/>
      </c:valAx>
    </c:plotArea>
    <c:legend>
      <c:legendPos val="r"/>
      <c:overlay val="0"/>
    </c:legend>
    <c:plotVisOnly val="1"/>
    <c:dispBlanksAs val="gap"/>
    <c:showDLblsOverMax val="0"/>
  </c:chart>
  <c:spPr>
    <a:ln>
      <a:noFill/>
    </a:ln>
  </c:spPr>
  <c:printSettings>
    <c:headerFooter/>
    <c:pageMargins b="0.78740157499999996" l="0.7" r="0.7" t="0.78740157499999996" header="0.3" footer="0.3"/>
    <c:pageSetup/>
  </c:printSettings>
  <c:userShapes r:id="rId2"/>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75000"/>
                    <a:lumOff val="25000"/>
                  </a:schemeClr>
                </a:solidFill>
              </a:defRPr>
            </a:pPr>
            <a:r>
              <a:rPr lang="en-US" sz="1600">
                <a:solidFill>
                  <a:schemeClr val="tx1">
                    <a:lumMod val="75000"/>
                    <a:lumOff val="25000"/>
                  </a:schemeClr>
                </a:solidFill>
              </a:rPr>
              <a:t>Profit by</a:t>
            </a:r>
            <a:r>
              <a:rPr lang="en-US" sz="1600" baseline="0">
                <a:solidFill>
                  <a:schemeClr val="tx1">
                    <a:lumMod val="75000"/>
                    <a:lumOff val="25000"/>
                  </a:schemeClr>
                </a:solidFill>
              </a:rPr>
              <a:t> Company</a:t>
            </a:r>
            <a:endParaRPr lang="en-US" sz="1600">
              <a:solidFill>
                <a:schemeClr val="tx1">
                  <a:lumMod val="75000"/>
                  <a:lumOff val="25000"/>
                </a:schemeClr>
              </a:solidFill>
            </a:endParaRPr>
          </a:p>
        </c:rich>
      </c:tx>
      <c:overlay val="0"/>
    </c:title>
    <c:autoTitleDeleted val="0"/>
    <c:plotArea>
      <c:layout/>
      <c:barChart>
        <c:barDir val="bar"/>
        <c:grouping val="clustered"/>
        <c:varyColors val="0"/>
        <c:ser>
          <c:idx val="1"/>
          <c:order val="0"/>
          <c:tx>
            <c:strRef>
              <c:f>Section_10!$B$96</c:f>
              <c:strCache>
                <c:ptCount val="1"/>
                <c:pt idx="0">
                  <c:v>Actual</c:v>
                </c:pt>
              </c:strCache>
            </c:strRef>
          </c:tx>
          <c:spPr>
            <a:solidFill>
              <a:schemeClr val="tx1">
                <a:lumMod val="75000"/>
                <a:lumOff val="25000"/>
              </a:schemeClr>
            </a:solidFill>
          </c:spPr>
          <c:invertIfNegative val="0"/>
          <c:dLbls>
            <c:spPr>
              <a:noFill/>
              <a:ln>
                <a:noFill/>
              </a:ln>
              <a:effectLst/>
            </c:spPr>
            <c:txPr>
              <a:bodyPr/>
              <a:lstStyle/>
              <a:p>
                <a:pPr>
                  <a:defRPr sz="900">
                    <a:solidFill>
                      <a:schemeClr val="bg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Section_10!$A$97:$A$103</c:f>
              <c:strCache>
                <c:ptCount val="7"/>
                <c:pt idx="0">
                  <c:v>Company A</c:v>
                </c:pt>
                <c:pt idx="1">
                  <c:v>Company B</c:v>
                </c:pt>
                <c:pt idx="2">
                  <c:v>Company C</c:v>
                </c:pt>
                <c:pt idx="3">
                  <c:v>Company D</c:v>
                </c:pt>
                <c:pt idx="4">
                  <c:v>Company E</c:v>
                </c:pt>
                <c:pt idx="5">
                  <c:v>Company F</c:v>
                </c:pt>
                <c:pt idx="6">
                  <c:v>Company G</c:v>
                </c:pt>
              </c:strCache>
            </c:strRef>
          </c:cat>
          <c:val>
            <c:numRef>
              <c:f>Section_10!$B$97:$B$103</c:f>
              <c:numCache>
                <c:formatCode>#,##0</c:formatCode>
                <c:ptCount val="7"/>
                <c:pt idx="0">
                  <c:v>14432</c:v>
                </c:pt>
                <c:pt idx="1">
                  <c:v>17990</c:v>
                </c:pt>
                <c:pt idx="2">
                  <c:v>15117</c:v>
                </c:pt>
                <c:pt idx="3">
                  <c:v>11154</c:v>
                </c:pt>
                <c:pt idx="4">
                  <c:v>11022</c:v>
                </c:pt>
                <c:pt idx="5">
                  <c:v>8905</c:v>
                </c:pt>
                <c:pt idx="6">
                  <c:v>16735</c:v>
                </c:pt>
              </c:numCache>
            </c:numRef>
          </c:val>
          <c:extLst>
            <c:ext xmlns:c16="http://schemas.microsoft.com/office/drawing/2014/chart" uri="{C3380CC4-5D6E-409C-BE32-E72D297353CC}">
              <c16:uniqueId val="{00000000-B922-4C8E-8A8E-B8D225445153}"/>
            </c:ext>
          </c:extLst>
        </c:ser>
        <c:ser>
          <c:idx val="3"/>
          <c:order val="3"/>
          <c:tx>
            <c:strRef>
              <c:f>Section_10!$F$96</c:f>
              <c:strCache>
                <c:ptCount val="1"/>
                <c:pt idx="0">
                  <c:v>For Labels</c:v>
                </c:pt>
              </c:strCache>
            </c:strRef>
          </c:tx>
          <c:spPr>
            <a:noFill/>
            <a:ln w="28575">
              <a:noFill/>
            </a:ln>
          </c:spPr>
          <c:invertIfNegative val="0"/>
          <c:dLbls>
            <c:dLbl>
              <c:idx val="0"/>
              <c:tx>
                <c:strRef>
                  <c:f>Section_10!$G$97</c:f>
                  <c:strCache>
                    <c:ptCount val="1"/>
                    <c:pt idx="0">
                      <c:v>-5%</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{4EC2FF14-A659-4E9C-B64C-EB863D3D460C}</c15:txfldGUID>
                      <c15:f>Section_10!$G$97</c15:f>
                      <c15:dlblFieldTableCache>
                        <c:ptCount val="1"/>
                        <c:pt idx="0">
                          <c:v>-5%</c:v>
                        </c:pt>
                      </c15:dlblFieldTableCache>
                    </c15:dlblFTEntry>
                  </c15:dlblFieldTable>
                  <c15:showDataLabelsRange val="0"/>
                </c:ext>
                <c:ext xmlns:c16="http://schemas.microsoft.com/office/drawing/2014/chart" uri="{C3380CC4-5D6E-409C-BE32-E72D297353CC}">
                  <c16:uniqueId val="{00000001-B922-4C8E-8A8E-B8D225445153}"/>
                </c:ext>
              </c:extLst>
            </c:dLbl>
            <c:dLbl>
              <c:idx val="1"/>
              <c:tx>
                <c:strRef>
                  <c:f>Section_10!$G$98</c:f>
                  <c:strCache>
                    <c:ptCount val="1"/>
                    <c:pt idx="0">
                      <c:v>-1%</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{F2633E56-1A45-48F5-AFA3-37B7BDE42D84}</c15:txfldGUID>
                      <c15:f>Section_10!$G$98</c15:f>
                      <c15:dlblFieldTableCache>
                        <c:ptCount val="1"/>
                        <c:pt idx="0">
                          <c:v>-1%</c:v>
                        </c:pt>
                      </c15:dlblFieldTableCache>
                    </c15:dlblFTEntry>
                  </c15:dlblFieldTable>
                  <c15:showDataLabelsRange val="0"/>
                </c:ext>
                <c:ext xmlns:c16="http://schemas.microsoft.com/office/drawing/2014/chart" uri="{C3380CC4-5D6E-409C-BE32-E72D297353CC}">
                  <c16:uniqueId val="{00000002-B922-4C8E-8A8E-B8D225445153}"/>
                </c:ext>
              </c:extLst>
            </c:dLbl>
            <c:dLbl>
              <c:idx val="2"/>
              <c:tx>
                <c:strRef>
                  <c:f>Section_10!$G$99</c:f>
                  <c:strCache>
                    <c:ptCount val="1"/>
                    <c:pt idx="0">
                      <c:v>12%</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{94C6316C-4388-4DB8-B327-586CAE3C73C4}</c15:txfldGUID>
                      <c15:f>Section_10!$G$99</c15:f>
                      <c15:dlblFieldTableCache>
                        <c:ptCount val="1"/>
                        <c:pt idx="0">
                          <c:v>12%</c:v>
                        </c:pt>
                      </c15:dlblFieldTableCache>
                    </c15:dlblFTEntry>
                  </c15:dlblFieldTable>
                  <c15:showDataLabelsRange val="0"/>
                </c:ext>
                <c:ext xmlns:c16="http://schemas.microsoft.com/office/drawing/2014/chart" uri="{C3380CC4-5D6E-409C-BE32-E72D297353CC}">
                  <c16:uniqueId val="{00000003-B922-4C8E-8A8E-B8D225445153}"/>
                </c:ext>
              </c:extLst>
            </c:dLbl>
            <c:dLbl>
              <c:idx val="3"/>
              <c:tx>
                <c:strRef>
                  <c:f>Section_10!$G$100</c:f>
                  <c:strCache>
                    <c:ptCount val="1"/>
                    <c:pt idx="0">
                      <c:v>-7%</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{91D32120-4B7E-47DB-96FE-8B0930791235}</c15:txfldGUID>
                      <c15:f>Section_10!$G$100</c15:f>
                      <c15:dlblFieldTableCache>
                        <c:ptCount val="1"/>
                        <c:pt idx="0">
                          <c:v>-7%</c:v>
                        </c:pt>
                      </c15:dlblFieldTableCache>
                    </c15:dlblFTEntry>
                  </c15:dlblFieldTable>
                  <c15:showDataLabelsRange val="0"/>
                </c:ext>
                <c:ext xmlns:c16="http://schemas.microsoft.com/office/drawing/2014/chart" uri="{C3380CC4-5D6E-409C-BE32-E72D297353CC}">
                  <c16:uniqueId val="{00000004-B922-4C8E-8A8E-B8D225445153}"/>
                </c:ext>
              </c:extLst>
            </c:dLbl>
            <c:dLbl>
              <c:idx val="4"/>
              <c:tx>
                <c:strRef>
                  <c:f>Section_10!$G$101</c:f>
                  <c:strCache>
                    <c:ptCount val="1"/>
                    <c:pt idx="0">
                      <c:v>-16%</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{E9DA24F0-5904-47F0-A0E9-F9024A3DAF91}</c15:txfldGUID>
                      <c15:f>Section_10!$G$101</c15:f>
                      <c15:dlblFieldTableCache>
                        <c:ptCount val="1"/>
                        <c:pt idx="0">
                          <c:v>-16%</c:v>
                        </c:pt>
                      </c15:dlblFieldTableCache>
                    </c15:dlblFTEntry>
                  </c15:dlblFieldTable>
                  <c15:showDataLabelsRange val="0"/>
                </c:ext>
                <c:ext xmlns:c16="http://schemas.microsoft.com/office/drawing/2014/chart" uri="{C3380CC4-5D6E-409C-BE32-E72D297353CC}">
                  <c16:uniqueId val="{00000005-B922-4C8E-8A8E-B8D225445153}"/>
                </c:ext>
              </c:extLst>
            </c:dLbl>
            <c:dLbl>
              <c:idx val="5"/>
              <c:tx>
                <c:strRef>
                  <c:f>Section_10!$G$102</c:f>
                  <c:strCache>
                    <c:ptCount val="1"/>
                    <c:pt idx="0">
                      <c:v>-2%</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{3E833832-6479-4517-9C79-AD1451822A29}</c15:txfldGUID>
                      <c15:f>Section_10!$G$102</c15:f>
                      <c15:dlblFieldTableCache>
                        <c:ptCount val="1"/>
                        <c:pt idx="0">
                          <c:v>-2%</c:v>
                        </c:pt>
                      </c15:dlblFieldTableCache>
                    </c15:dlblFTEntry>
                  </c15:dlblFieldTable>
                  <c15:showDataLabelsRange val="0"/>
                </c:ext>
                <c:ext xmlns:c16="http://schemas.microsoft.com/office/drawing/2014/chart" uri="{C3380CC4-5D6E-409C-BE32-E72D297353CC}">
                  <c16:uniqueId val="{00000006-B922-4C8E-8A8E-B8D225445153}"/>
                </c:ext>
              </c:extLst>
            </c:dLbl>
            <c:dLbl>
              <c:idx val="6"/>
              <c:tx>
                <c:strRef>
                  <c:f>Section_10!$G$103</c:f>
                  <c:strCache>
                    <c:ptCount val="1"/>
                    <c:pt idx="0">
                      <c:v>-8%</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{1CF19466-AD79-4D69-9F12-F7D6E38B99A6}</c15:txfldGUID>
                      <c15:f>Section_10!$G$103</c15:f>
                      <c15:dlblFieldTableCache>
                        <c:ptCount val="1"/>
                        <c:pt idx="0">
                          <c:v>-8%</c:v>
                        </c:pt>
                      </c15:dlblFieldTableCache>
                    </c15:dlblFTEntry>
                  </c15:dlblFieldTable>
                  <c15:showDataLabelsRange val="0"/>
                </c:ext>
                <c:ext xmlns:c16="http://schemas.microsoft.com/office/drawing/2014/chart" uri="{C3380CC4-5D6E-409C-BE32-E72D297353CC}">
                  <c16:uniqueId val="{00000007-B922-4C8E-8A8E-B8D225445153}"/>
                </c:ext>
              </c:extLst>
            </c:dLbl>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Section_10!$C$97:$C$103</c:f>
              <c:numCache>
                <c:formatCode>#,##0</c:formatCode>
                <c:ptCount val="7"/>
                <c:pt idx="0">
                  <c:v>15113</c:v>
                </c:pt>
                <c:pt idx="1">
                  <c:v>18181</c:v>
                </c:pt>
                <c:pt idx="2">
                  <c:v>13455</c:v>
                </c:pt>
                <c:pt idx="3">
                  <c:v>12031</c:v>
                </c:pt>
                <c:pt idx="4">
                  <c:v>13112</c:v>
                </c:pt>
                <c:pt idx="5">
                  <c:v>9096</c:v>
                </c:pt>
                <c:pt idx="6">
                  <c:v>18207</c:v>
                </c:pt>
              </c:numCache>
            </c:numRef>
          </c:cat>
          <c:val>
            <c:numRef>
              <c:f>Section_10!$F$97:$F$103</c:f>
              <c:numCache>
                <c:formatCode>#,##0</c:formatCode>
                <c:ptCount val="7"/>
                <c:pt idx="0">
                  <c:v>15113</c:v>
                </c:pt>
                <c:pt idx="1">
                  <c:v>18181</c:v>
                </c:pt>
                <c:pt idx="2">
                  <c:v>15117</c:v>
                </c:pt>
                <c:pt idx="3">
                  <c:v>12031</c:v>
                </c:pt>
                <c:pt idx="4">
                  <c:v>13112</c:v>
                </c:pt>
                <c:pt idx="5">
                  <c:v>9096</c:v>
                </c:pt>
                <c:pt idx="6">
                  <c:v>18207</c:v>
                </c:pt>
              </c:numCache>
            </c:numRef>
          </c:val>
          <c:extLst>
            <c:ext xmlns:c16="http://schemas.microsoft.com/office/drawing/2014/chart" uri="{C3380CC4-5D6E-409C-BE32-E72D297353CC}">
              <c16:uniqueId val="{00000008-B922-4C8E-8A8E-B8D225445153}"/>
            </c:ext>
          </c:extLst>
        </c:ser>
        <c:dLbls>
          <c:showLegendKey val="0"/>
          <c:showVal val="0"/>
          <c:showCatName val="0"/>
          <c:showSerName val="0"/>
          <c:showPercent val="0"/>
          <c:showBubbleSize val="0"/>
        </c:dLbls>
        <c:gapWidth val="78"/>
        <c:overlap val="100"/>
        <c:axId val="128325120"/>
        <c:axId val="128326656"/>
      </c:barChart>
      <c:scatterChart>
        <c:scatterStyle val="lineMarker"/>
        <c:varyColors val="0"/>
        <c:ser>
          <c:idx val="0"/>
          <c:order val="1"/>
          <c:tx>
            <c:strRef>
              <c:f>Section_10!$D$96</c:f>
              <c:strCache>
                <c:ptCount val="1"/>
                <c:pt idx="0">
                  <c:v>Actual Below</c:v>
                </c:pt>
              </c:strCache>
            </c:strRef>
          </c:tx>
          <c:spPr>
            <a:ln w="28575">
              <a:noFill/>
            </a:ln>
          </c:spPr>
          <c:marker>
            <c:symbol val="none"/>
          </c:marker>
          <c:errBars>
            <c:errDir val="x"/>
            <c:errBarType val="plus"/>
            <c:errValType val="cust"/>
            <c:noEndCap val="1"/>
            <c:plus>
              <c:numRef>
                <c:f>Section_10!$D$97:$D$103</c:f>
                <c:numCache>
                  <c:formatCode>General</c:formatCode>
                  <c:ptCount val="7"/>
                  <c:pt idx="0">
                    <c:v>681</c:v>
                  </c:pt>
                  <c:pt idx="1">
                    <c:v>191</c:v>
                  </c:pt>
                  <c:pt idx="2">
                    <c:v>0</c:v>
                  </c:pt>
                  <c:pt idx="3">
                    <c:v>877</c:v>
                  </c:pt>
                  <c:pt idx="4">
                    <c:v>2090</c:v>
                  </c:pt>
                  <c:pt idx="5">
                    <c:v>191</c:v>
                  </c:pt>
                  <c:pt idx="6">
                    <c:v>1472</c:v>
                  </c:pt>
                </c:numCache>
              </c:numRef>
            </c:plus>
            <c:minus>
              <c:numLit>
                <c:formatCode>General</c:formatCode>
                <c:ptCount val="1"/>
                <c:pt idx="0">
                  <c:v>1</c:v>
                </c:pt>
              </c:numLit>
            </c:minus>
            <c:spPr>
              <a:ln w="76200">
                <a:solidFill>
                  <a:srgbClr val="C00000"/>
                </a:solidFill>
              </a:ln>
            </c:spPr>
          </c:errBars>
          <c:xVal>
            <c:numRef>
              <c:f>Section_10!$B$97:$B$103</c:f>
              <c:numCache>
                <c:formatCode>#,##0</c:formatCode>
                <c:ptCount val="7"/>
                <c:pt idx="0">
                  <c:v>14432</c:v>
                </c:pt>
                <c:pt idx="1">
                  <c:v>17990</c:v>
                </c:pt>
                <c:pt idx="2">
                  <c:v>15117</c:v>
                </c:pt>
                <c:pt idx="3">
                  <c:v>11154</c:v>
                </c:pt>
                <c:pt idx="4">
                  <c:v>11022</c:v>
                </c:pt>
                <c:pt idx="5">
                  <c:v>8905</c:v>
                </c:pt>
                <c:pt idx="6">
                  <c:v>16735</c:v>
                </c:pt>
              </c:numCache>
            </c:numRef>
          </c:xVal>
          <c:yVal>
            <c:numRef>
              <c:f>Section_10!$H$97:$H$103</c:f>
              <c:numCache>
                <c:formatCode>General</c:formatCode>
                <c:ptCount val="7"/>
                <c:pt idx="0">
                  <c:v>0.5</c:v>
                </c:pt>
                <c:pt idx="1">
                  <c:v>1.5</c:v>
                </c:pt>
                <c:pt idx="2">
                  <c:v>2.5</c:v>
                </c:pt>
                <c:pt idx="3">
                  <c:v>3.5</c:v>
                </c:pt>
                <c:pt idx="4">
                  <c:v>4.5</c:v>
                </c:pt>
                <c:pt idx="5">
                  <c:v>5.5</c:v>
                </c:pt>
                <c:pt idx="6">
                  <c:v>6.5</c:v>
                </c:pt>
              </c:numCache>
            </c:numRef>
          </c:yVal>
          <c:smooth val="0"/>
          <c:extLst>
            <c:ext xmlns:c16="http://schemas.microsoft.com/office/drawing/2014/chart" uri="{C3380CC4-5D6E-409C-BE32-E72D297353CC}">
              <c16:uniqueId val="{00000009-B922-4C8E-8A8E-B8D225445153}"/>
            </c:ext>
          </c:extLst>
        </c:ser>
        <c:ser>
          <c:idx val="2"/>
          <c:order val="2"/>
          <c:tx>
            <c:strRef>
              <c:f>Section_10!$E$96</c:f>
              <c:strCache>
                <c:ptCount val="1"/>
                <c:pt idx="0">
                  <c:v>Actual Above</c:v>
                </c:pt>
              </c:strCache>
            </c:strRef>
          </c:tx>
          <c:spPr>
            <a:ln w="28575">
              <a:noFill/>
            </a:ln>
          </c:spPr>
          <c:marker>
            <c:symbol val="none"/>
          </c:marker>
          <c:errBars>
            <c:errDir val="x"/>
            <c:errBarType val="minus"/>
            <c:errValType val="cust"/>
            <c:noEndCap val="1"/>
            <c:plus>
              <c:numLit>
                <c:formatCode>General</c:formatCode>
                <c:ptCount val="1"/>
                <c:pt idx="0">
                  <c:v>1</c:v>
                </c:pt>
              </c:numLit>
            </c:plus>
            <c:minus>
              <c:numRef>
                <c:f>Section_10!$E$97:$E$103</c:f>
                <c:numCache>
                  <c:formatCode>General</c:formatCode>
                  <c:ptCount val="7"/>
                  <c:pt idx="0">
                    <c:v>0</c:v>
                  </c:pt>
                  <c:pt idx="1">
                    <c:v>0</c:v>
                  </c:pt>
                  <c:pt idx="2">
                    <c:v>1662</c:v>
                  </c:pt>
                  <c:pt idx="3">
                    <c:v>0</c:v>
                  </c:pt>
                  <c:pt idx="4">
                    <c:v>0</c:v>
                  </c:pt>
                  <c:pt idx="5">
                    <c:v>0</c:v>
                  </c:pt>
                  <c:pt idx="6">
                    <c:v>0</c:v>
                  </c:pt>
                </c:numCache>
              </c:numRef>
            </c:minus>
            <c:spPr>
              <a:ln w="76200">
                <a:solidFill>
                  <a:srgbClr val="92D050"/>
                </a:solidFill>
              </a:ln>
            </c:spPr>
          </c:errBars>
          <c:xVal>
            <c:numRef>
              <c:f>Section_10!$B$97:$B$103</c:f>
              <c:numCache>
                <c:formatCode>#,##0</c:formatCode>
                <c:ptCount val="7"/>
                <c:pt idx="0">
                  <c:v>14432</c:v>
                </c:pt>
                <c:pt idx="1">
                  <c:v>17990</c:v>
                </c:pt>
                <c:pt idx="2">
                  <c:v>15117</c:v>
                </c:pt>
                <c:pt idx="3">
                  <c:v>11154</c:v>
                </c:pt>
                <c:pt idx="4">
                  <c:v>11022</c:v>
                </c:pt>
                <c:pt idx="5">
                  <c:v>8905</c:v>
                </c:pt>
                <c:pt idx="6">
                  <c:v>16735</c:v>
                </c:pt>
              </c:numCache>
            </c:numRef>
          </c:xVal>
          <c:yVal>
            <c:numRef>
              <c:f>Section_10!$H$97:$H$103</c:f>
              <c:numCache>
                <c:formatCode>General</c:formatCode>
                <c:ptCount val="7"/>
                <c:pt idx="0">
                  <c:v>0.5</c:v>
                </c:pt>
                <c:pt idx="1">
                  <c:v>1.5</c:v>
                </c:pt>
                <c:pt idx="2">
                  <c:v>2.5</c:v>
                </c:pt>
                <c:pt idx="3">
                  <c:v>3.5</c:v>
                </c:pt>
                <c:pt idx="4">
                  <c:v>4.5</c:v>
                </c:pt>
                <c:pt idx="5">
                  <c:v>5.5</c:v>
                </c:pt>
                <c:pt idx="6">
                  <c:v>6.5</c:v>
                </c:pt>
              </c:numCache>
            </c:numRef>
          </c:yVal>
          <c:smooth val="0"/>
          <c:extLst>
            <c:ext xmlns:c16="http://schemas.microsoft.com/office/drawing/2014/chart" uri="{C3380CC4-5D6E-409C-BE32-E72D297353CC}">
              <c16:uniqueId val="{0000000A-B922-4C8E-8A8E-B8D225445153}"/>
            </c:ext>
          </c:extLst>
        </c:ser>
        <c:dLbls>
          <c:showLegendKey val="0"/>
          <c:showVal val="0"/>
          <c:showCatName val="0"/>
          <c:showSerName val="0"/>
          <c:showPercent val="0"/>
          <c:showBubbleSize val="0"/>
        </c:dLbls>
        <c:axId val="128329984"/>
        <c:axId val="128328448"/>
      </c:scatterChart>
      <c:catAx>
        <c:axId val="128325120"/>
        <c:scaling>
          <c:orientation val="minMax"/>
        </c:scaling>
        <c:delete val="0"/>
        <c:axPos val="l"/>
        <c:numFmt formatCode="General" sourceLinked="0"/>
        <c:majorTickMark val="none"/>
        <c:minorTickMark val="none"/>
        <c:tickLblPos val="nextTo"/>
        <c:crossAx val="128326656"/>
        <c:crosses val="autoZero"/>
        <c:auto val="1"/>
        <c:lblAlgn val="ctr"/>
        <c:lblOffset val="100"/>
        <c:noMultiLvlLbl val="0"/>
      </c:catAx>
      <c:valAx>
        <c:axId val="128326656"/>
        <c:scaling>
          <c:orientation val="minMax"/>
        </c:scaling>
        <c:delete val="1"/>
        <c:axPos val="b"/>
        <c:numFmt formatCode="#,##0" sourceLinked="1"/>
        <c:majorTickMark val="out"/>
        <c:minorTickMark val="none"/>
        <c:tickLblPos val="nextTo"/>
        <c:crossAx val="128325120"/>
        <c:crosses val="autoZero"/>
        <c:crossBetween val="between"/>
      </c:valAx>
      <c:valAx>
        <c:axId val="128328448"/>
        <c:scaling>
          <c:orientation val="minMax"/>
        </c:scaling>
        <c:delete val="1"/>
        <c:axPos val="r"/>
        <c:numFmt formatCode="General" sourceLinked="1"/>
        <c:majorTickMark val="out"/>
        <c:minorTickMark val="none"/>
        <c:tickLblPos val="nextTo"/>
        <c:crossAx val="128329984"/>
        <c:crosses val="max"/>
        <c:crossBetween val="midCat"/>
      </c:valAx>
      <c:valAx>
        <c:axId val="128329984"/>
        <c:scaling>
          <c:orientation val="minMax"/>
        </c:scaling>
        <c:delete val="1"/>
        <c:axPos val="b"/>
        <c:numFmt formatCode="#,##0" sourceLinked="1"/>
        <c:majorTickMark val="out"/>
        <c:minorTickMark val="none"/>
        <c:tickLblPos val="nextTo"/>
        <c:crossAx val="128328448"/>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85000"/>
                    <a:lumOff val="15000"/>
                  </a:schemeClr>
                </a:solidFill>
              </a:defRPr>
            </a:pPr>
            <a:r>
              <a:rPr lang="en-US" sz="1600">
                <a:solidFill>
                  <a:schemeClr val="tx1">
                    <a:lumMod val="85000"/>
                    <a:lumOff val="15000"/>
                  </a:schemeClr>
                </a:solidFill>
              </a:rPr>
              <a:t>Last</a:t>
            </a:r>
            <a:r>
              <a:rPr lang="en-US" sz="1600" baseline="0">
                <a:solidFill>
                  <a:schemeClr val="tx1">
                    <a:lumMod val="85000"/>
                    <a:lumOff val="15000"/>
                  </a:schemeClr>
                </a:solidFill>
              </a:rPr>
              <a:t> 12 months - Manual</a:t>
            </a:r>
            <a:endParaRPr lang="en-US" sz="1600">
              <a:solidFill>
                <a:schemeClr val="tx1">
                  <a:lumMod val="85000"/>
                  <a:lumOff val="15000"/>
                </a:schemeClr>
              </a:solidFill>
            </a:endParaRPr>
          </a:p>
        </c:rich>
      </c:tx>
      <c:overlay val="0"/>
    </c:title>
    <c:autoTitleDeleted val="0"/>
    <c:plotArea>
      <c:layout>
        <c:manualLayout>
          <c:layoutTarget val="inner"/>
          <c:xMode val="edge"/>
          <c:yMode val="edge"/>
          <c:x val="8.607174103237096E-2"/>
          <c:y val="0.19480351414406533"/>
          <c:w val="0.8667060367454068"/>
          <c:h val="0.68553623505395156"/>
        </c:manualLayout>
      </c:layout>
      <c:lineChart>
        <c:grouping val="standard"/>
        <c:varyColors val="0"/>
        <c:ser>
          <c:idx val="0"/>
          <c:order val="0"/>
          <c:tx>
            <c:strRef>
              <c:f>Section_4!$C$48</c:f>
              <c:strCache>
                <c:ptCount val="1"/>
                <c:pt idx="0">
                  <c:v>Sales. Rev</c:v>
                </c:pt>
              </c:strCache>
            </c:strRef>
          </c:tx>
          <c:spPr>
            <a:ln w="38100">
              <a:solidFill>
                <a:schemeClr val="tx1">
                  <a:lumMod val="75000"/>
                  <a:lumOff val="25000"/>
                </a:schemeClr>
              </a:solidFill>
            </a:ln>
          </c:spPr>
          <c:marker>
            <c:symbol val="none"/>
          </c:marker>
          <c:cat>
            <c:strRef>
              <c:f>Section_4!$B$53:$B$64</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Section_4!$C$53:$C$64</c:f>
              <c:numCache>
                <c:formatCode>General</c:formatCode>
                <c:ptCount val="12"/>
                <c:pt idx="0">
                  <c:v>190</c:v>
                </c:pt>
                <c:pt idx="1">
                  <c:v>180</c:v>
                </c:pt>
                <c:pt idx="2">
                  <c:v>198</c:v>
                </c:pt>
                <c:pt idx="3">
                  <c:v>217</c:v>
                </c:pt>
                <c:pt idx="4">
                  <c:v>230</c:v>
                </c:pt>
                <c:pt idx="5">
                  <c:v>215</c:v>
                </c:pt>
                <c:pt idx="6">
                  <c:v>220</c:v>
                </c:pt>
                <c:pt idx="7">
                  <c:v>225</c:v>
                </c:pt>
                <c:pt idx="8">
                  <c:v>225</c:v>
                </c:pt>
                <c:pt idx="9">
                  <c:v>220</c:v>
                </c:pt>
                <c:pt idx="10">
                  <c:v>200</c:v>
                </c:pt>
                <c:pt idx="11">
                  <c:v>210</c:v>
                </c:pt>
              </c:numCache>
            </c:numRef>
          </c:val>
          <c:smooth val="0"/>
          <c:extLst>
            <c:ext xmlns:c16="http://schemas.microsoft.com/office/drawing/2014/chart" uri="{C3380CC4-5D6E-409C-BE32-E72D297353CC}">
              <c16:uniqueId val="{00000000-E9D7-4D19-99FC-4B8222F6087E}"/>
            </c:ext>
          </c:extLst>
        </c:ser>
        <c:dLbls>
          <c:showLegendKey val="0"/>
          <c:showVal val="0"/>
          <c:showCatName val="0"/>
          <c:showSerName val="0"/>
          <c:showPercent val="0"/>
          <c:showBubbleSize val="0"/>
        </c:dLbls>
        <c:smooth val="0"/>
        <c:axId val="123599104"/>
        <c:axId val="123609088"/>
      </c:lineChart>
      <c:catAx>
        <c:axId val="123599104"/>
        <c:scaling>
          <c:orientation val="minMax"/>
        </c:scaling>
        <c:delete val="0"/>
        <c:axPos val="b"/>
        <c:numFmt formatCode="General" sourceLinked="1"/>
        <c:majorTickMark val="none"/>
        <c:minorTickMark val="none"/>
        <c:tickLblPos val="nextTo"/>
        <c:spPr>
          <a:ln w="19050"/>
        </c:spPr>
        <c:txPr>
          <a:bodyPr/>
          <a:lstStyle/>
          <a:p>
            <a:pPr>
              <a:defRPr sz="1050"/>
            </a:pPr>
            <a:endParaRPr lang="en-US"/>
          </a:p>
        </c:txPr>
        <c:crossAx val="123609088"/>
        <c:crosses val="autoZero"/>
        <c:auto val="1"/>
        <c:lblAlgn val="ctr"/>
        <c:lblOffset val="100"/>
        <c:noMultiLvlLbl val="0"/>
      </c:catAx>
      <c:valAx>
        <c:axId val="123609088"/>
        <c:scaling>
          <c:orientation val="minMax"/>
          <c:min val="0"/>
        </c:scaling>
        <c:delete val="0"/>
        <c:axPos val="l"/>
        <c:numFmt formatCode="General" sourceLinked="1"/>
        <c:majorTickMark val="out"/>
        <c:minorTickMark val="none"/>
        <c:tickLblPos val="nextTo"/>
        <c:crossAx val="123599104"/>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499002392863496"/>
          <c:y val="4.1935862833009895E-2"/>
          <c:w val="0.27638665069256468"/>
          <c:h val="0.86344032774939961"/>
        </c:manualLayout>
      </c:layout>
      <c:barChart>
        <c:barDir val="col"/>
        <c:grouping val="stacked"/>
        <c:varyColors val="0"/>
        <c:ser>
          <c:idx val="0"/>
          <c:order val="0"/>
          <c:tx>
            <c:strRef>
              <c:f>Section_10!$A$153</c:f>
              <c:strCache>
                <c:ptCount val="1"/>
                <c:pt idx="0">
                  <c:v>Bad</c:v>
                </c:pt>
              </c:strCache>
            </c:strRef>
          </c:tx>
          <c:spPr>
            <a:solidFill>
              <a:schemeClr val="tx1">
                <a:lumMod val="65000"/>
                <a:lumOff val="35000"/>
              </a:schemeClr>
            </a:solidFill>
          </c:spPr>
          <c:invertIfNegative val="0"/>
          <c:cat>
            <c:strRef>
              <c:f>Section_10!$B$152</c:f>
              <c:strCache>
                <c:ptCount val="1"/>
                <c:pt idx="0">
                  <c:v>Efficiency %</c:v>
                </c:pt>
              </c:strCache>
            </c:strRef>
          </c:cat>
          <c:val>
            <c:numRef>
              <c:f>Section_10!$B$153</c:f>
              <c:numCache>
                <c:formatCode>0%</c:formatCode>
                <c:ptCount val="1"/>
                <c:pt idx="0">
                  <c:v>0.5</c:v>
                </c:pt>
              </c:numCache>
            </c:numRef>
          </c:val>
          <c:extLst>
            <c:ext xmlns:c16="http://schemas.microsoft.com/office/drawing/2014/chart" uri="{C3380CC4-5D6E-409C-BE32-E72D297353CC}">
              <c16:uniqueId val="{00000000-F13F-4E8B-B075-EA8F33EB004C}"/>
            </c:ext>
          </c:extLst>
        </c:ser>
        <c:ser>
          <c:idx val="1"/>
          <c:order val="1"/>
          <c:tx>
            <c:strRef>
              <c:f>Section_10!$A$154</c:f>
              <c:strCache>
                <c:ptCount val="1"/>
                <c:pt idx="0">
                  <c:v>Acceptable</c:v>
                </c:pt>
              </c:strCache>
            </c:strRef>
          </c:tx>
          <c:spPr>
            <a:solidFill>
              <a:schemeClr val="tx1">
                <a:lumMod val="50000"/>
                <a:lumOff val="50000"/>
              </a:schemeClr>
            </a:solidFill>
          </c:spPr>
          <c:invertIfNegative val="0"/>
          <c:cat>
            <c:strRef>
              <c:f>Section_10!$B$152</c:f>
              <c:strCache>
                <c:ptCount val="1"/>
                <c:pt idx="0">
                  <c:v>Efficiency %</c:v>
                </c:pt>
              </c:strCache>
            </c:strRef>
          </c:cat>
          <c:val>
            <c:numRef>
              <c:f>Section_10!$B$154</c:f>
              <c:numCache>
                <c:formatCode>0%</c:formatCode>
                <c:ptCount val="1"/>
                <c:pt idx="0">
                  <c:v>0.3</c:v>
                </c:pt>
              </c:numCache>
            </c:numRef>
          </c:val>
          <c:extLst>
            <c:ext xmlns:c16="http://schemas.microsoft.com/office/drawing/2014/chart" uri="{C3380CC4-5D6E-409C-BE32-E72D297353CC}">
              <c16:uniqueId val="{00000001-F13F-4E8B-B075-EA8F33EB004C}"/>
            </c:ext>
          </c:extLst>
        </c:ser>
        <c:ser>
          <c:idx val="2"/>
          <c:order val="2"/>
          <c:tx>
            <c:strRef>
              <c:f>Section_10!$A$155</c:f>
              <c:strCache>
                <c:ptCount val="1"/>
                <c:pt idx="0">
                  <c:v>Good</c:v>
                </c:pt>
              </c:strCache>
            </c:strRef>
          </c:tx>
          <c:spPr>
            <a:solidFill>
              <a:schemeClr val="bg1">
                <a:lumMod val="75000"/>
              </a:schemeClr>
            </a:solidFill>
          </c:spPr>
          <c:invertIfNegative val="0"/>
          <c:cat>
            <c:strRef>
              <c:f>Section_10!$B$152</c:f>
              <c:strCache>
                <c:ptCount val="1"/>
                <c:pt idx="0">
                  <c:v>Efficiency %</c:v>
                </c:pt>
              </c:strCache>
            </c:strRef>
          </c:cat>
          <c:val>
            <c:numRef>
              <c:f>Section_10!$B$155</c:f>
              <c:numCache>
                <c:formatCode>0%</c:formatCode>
                <c:ptCount val="1"/>
                <c:pt idx="0">
                  <c:v>0.2</c:v>
                </c:pt>
              </c:numCache>
            </c:numRef>
          </c:val>
          <c:extLst>
            <c:ext xmlns:c16="http://schemas.microsoft.com/office/drawing/2014/chart" uri="{C3380CC4-5D6E-409C-BE32-E72D297353CC}">
              <c16:uniqueId val="{00000002-F13F-4E8B-B075-EA8F33EB004C}"/>
            </c:ext>
          </c:extLst>
        </c:ser>
        <c:dLbls>
          <c:showLegendKey val="0"/>
          <c:showVal val="0"/>
          <c:showCatName val="0"/>
          <c:showSerName val="0"/>
          <c:showPercent val="0"/>
          <c:showBubbleSize val="0"/>
        </c:dLbls>
        <c:gapWidth val="0"/>
        <c:overlap val="100"/>
        <c:axId val="128370944"/>
        <c:axId val="128381312"/>
      </c:barChart>
      <c:barChart>
        <c:barDir val="col"/>
        <c:grouping val="stacked"/>
        <c:varyColors val="0"/>
        <c:ser>
          <c:idx val="3"/>
          <c:order val="3"/>
          <c:tx>
            <c:strRef>
              <c:f>Section_10!$A$156</c:f>
              <c:strCache>
                <c:ptCount val="1"/>
                <c:pt idx="0">
                  <c:v>Actual</c:v>
                </c:pt>
              </c:strCache>
            </c:strRef>
          </c:tx>
          <c:spPr>
            <a:solidFill>
              <a:schemeClr val="tx1">
                <a:lumMod val="85000"/>
                <a:lumOff val="15000"/>
              </a:schemeClr>
            </a:solidFill>
          </c:spPr>
          <c:invertIfNegative val="0"/>
          <c:cat>
            <c:strRef>
              <c:f>Section_10!$B$152</c:f>
              <c:strCache>
                <c:ptCount val="1"/>
                <c:pt idx="0">
                  <c:v>Efficiency %</c:v>
                </c:pt>
              </c:strCache>
            </c:strRef>
          </c:cat>
          <c:val>
            <c:numRef>
              <c:f>Section_10!$B$156</c:f>
              <c:numCache>
                <c:formatCode>0%</c:formatCode>
                <c:ptCount val="1"/>
                <c:pt idx="0">
                  <c:v>0.85</c:v>
                </c:pt>
              </c:numCache>
            </c:numRef>
          </c:val>
          <c:extLst>
            <c:ext xmlns:c16="http://schemas.microsoft.com/office/drawing/2014/chart" uri="{C3380CC4-5D6E-409C-BE32-E72D297353CC}">
              <c16:uniqueId val="{00000003-F13F-4E8B-B075-EA8F33EB004C}"/>
            </c:ext>
          </c:extLst>
        </c:ser>
        <c:dLbls>
          <c:showLegendKey val="0"/>
          <c:showVal val="0"/>
          <c:showCatName val="0"/>
          <c:showSerName val="0"/>
          <c:showPercent val="0"/>
          <c:showBubbleSize val="0"/>
        </c:dLbls>
        <c:gapWidth val="150"/>
        <c:overlap val="100"/>
        <c:axId val="128384384"/>
        <c:axId val="128382848"/>
      </c:barChart>
      <c:lineChart>
        <c:grouping val="standard"/>
        <c:varyColors val="0"/>
        <c:ser>
          <c:idx val="4"/>
          <c:order val="4"/>
          <c:tx>
            <c:strRef>
              <c:f>Section_10!$A$157</c:f>
              <c:strCache>
                <c:ptCount val="1"/>
                <c:pt idx="0">
                  <c:v>Target</c:v>
                </c:pt>
              </c:strCache>
            </c:strRef>
          </c:tx>
          <c:spPr>
            <a:ln>
              <a:noFill/>
            </a:ln>
          </c:spPr>
          <c:marker>
            <c:symbol val="dash"/>
            <c:size val="16"/>
            <c:spPr>
              <a:solidFill>
                <a:schemeClr val="tx1">
                  <a:lumMod val="75000"/>
                  <a:lumOff val="25000"/>
                </a:schemeClr>
              </a:solidFill>
              <a:ln>
                <a:noFill/>
              </a:ln>
            </c:spPr>
          </c:marker>
          <c:cat>
            <c:strRef>
              <c:f>Section_10!$B$152</c:f>
              <c:strCache>
                <c:ptCount val="1"/>
                <c:pt idx="0">
                  <c:v>Efficiency %</c:v>
                </c:pt>
              </c:strCache>
            </c:strRef>
          </c:cat>
          <c:val>
            <c:numRef>
              <c:f>Section_10!$B$157</c:f>
              <c:numCache>
                <c:formatCode>0%</c:formatCode>
                <c:ptCount val="1"/>
                <c:pt idx="0">
                  <c:v>0.9</c:v>
                </c:pt>
              </c:numCache>
            </c:numRef>
          </c:val>
          <c:smooth val="0"/>
          <c:extLst>
            <c:ext xmlns:c16="http://schemas.microsoft.com/office/drawing/2014/chart" uri="{C3380CC4-5D6E-409C-BE32-E72D297353CC}">
              <c16:uniqueId val="{00000004-F13F-4E8B-B075-EA8F33EB004C}"/>
            </c:ext>
          </c:extLst>
        </c:ser>
        <c:dLbls>
          <c:showLegendKey val="0"/>
          <c:showVal val="0"/>
          <c:showCatName val="0"/>
          <c:showSerName val="0"/>
          <c:showPercent val="0"/>
          <c:showBubbleSize val="0"/>
        </c:dLbls>
        <c:marker val="1"/>
        <c:smooth val="0"/>
        <c:axId val="128384384"/>
        <c:axId val="128382848"/>
      </c:lineChart>
      <c:catAx>
        <c:axId val="128370944"/>
        <c:scaling>
          <c:orientation val="minMax"/>
        </c:scaling>
        <c:delete val="0"/>
        <c:axPos val="b"/>
        <c:numFmt formatCode="General" sourceLinked="0"/>
        <c:majorTickMark val="out"/>
        <c:minorTickMark val="none"/>
        <c:tickLblPos val="nextTo"/>
        <c:crossAx val="128381312"/>
        <c:crosses val="autoZero"/>
        <c:auto val="1"/>
        <c:lblAlgn val="ctr"/>
        <c:lblOffset val="100"/>
        <c:noMultiLvlLbl val="0"/>
      </c:catAx>
      <c:valAx>
        <c:axId val="128381312"/>
        <c:scaling>
          <c:orientation val="minMax"/>
          <c:max val="1"/>
          <c:min val="0"/>
        </c:scaling>
        <c:delete val="0"/>
        <c:axPos val="l"/>
        <c:majorGridlines/>
        <c:numFmt formatCode="0%" sourceLinked="1"/>
        <c:majorTickMark val="out"/>
        <c:minorTickMark val="none"/>
        <c:tickLblPos val="nextTo"/>
        <c:crossAx val="128370944"/>
        <c:crosses val="autoZero"/>
        <c:crossBetween val="between"/>
      </c:valAx>
      <c:valAx>
        <c:axId val="128382848"/>
        <c:scaling>
          <c:orientation val="minMax"/>
          <c:max val="1"/>
          <c:min val="0"/>
        </c:scaling>
        <c:delete val="1"/>
        <c:axPos val="r"/>
        <c:numFmt formatCode="0%" sourceLinked="1"/>
        <c:majorTickMark val="out"/>
        <c:minorTickMark val="none"/>
        <c:tickLblPos val="nextTo"/>
        <c:crossAx val="128384384"/>
        <c:crosses val="max"/>
        <c:crossBetween val="between"/>
      </c:valAx>
      <c:catAx>
        <c:axId val="128384384"/>
        <c:scaling>
          <c:orientation val="minMax"/>
        </c:scaling>
        <c:delete val="1"/>
        <c:axPos val="b"/>
        <c:numFmt formatCode="General" sourceLinked="1"/>
        <c:majorTickMark val="out"/>
        <c:minorTickMark val="none"/>
        <c:tickLblPos val="nextTo"/>
        <c:crossAx val="128382848"/>
        <c:crosses val="autoZero"/>
        <c:auto val="1"/>
        <c:lblAlgn val="ctr"/>
        <c:lblOffset val="100"/>
        <c:noMultiLvlLbl val="0"/>
      </c:catAx>
    </c:plotArea>
    <c:legend>
      <c:legendPos val="r"/>
      <c:overlay val="0"/>
      <c:txPr>
        <a:bodyPr/>
        <a:lstStyle/>
        <a:p>
          <a:pPr>
            <a:defRPr sz="9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Section_10!$E$76</c:f>
          <c:strCache>
            <c:ptCount val="1"/>
            <c:pt idx="0">
              <c:v>Actual Profit until Sep</c:v>
            </c:pt>
          </c:strCache>
        </c:strRef>
      </c:tx>
      <c:overlay val="0"/>
    </c:title>
    <c:autoTitleDeleted val="0"/>
    <c:plotArea>
      <c:layout>
        <c:manualLayout>
          <c:layoutTarget val="inner"/>
          <c:xMode val="edge"/>
          <c:yMode val="edge"/>
          <c:x val="0.10039288057742782"/>
          <c:y val="5.1400554097404488E-2"/>
          <c:w val="0.81887795275590547"/>
          <c:h val="0.8326195683872849"/>
        </c:manualLayout>
      </c:layout>
      <c:lineChart>
        <c:grouping val="standard"/>
        <c:varyColors val="0"/>
        <c:ser>
          <c:idx val="0"/>
          <c:order val="0"/>
          <c:tx>
            <c:strRef>
              <c:f>Section_10!$D$76</c:f>
              <c:strCache>
                <c:ptCount val="1"/>
                <c:pt idx="0">
                  <c:v>Budget series</c:v>
                </c:pt>
              </c:strCache>
            </c:strRef>
          </c:tx>
          <c:spPr>
            <a:ln>
              <a:solidFill>
                <a:schemeClr val="bg1">
                  <a:lumMod val="65000"/>
                </a:schemeClr>
              </a:solidFill>
            </a:ln>
          </c:spPr>
          <c:marker>
            <c:symbol val="none"/>
          </c:marker>
          <c:cat>
            <c:strRef>
              <c:f>Section_10!$B$77:$B$88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Section_10!$D$77:$D$88</c:f>
              <c:numCache>
                <c:formatCode>#,##0</c:formatCode>
                <c:ptCount val="12"/>
                <c:pt idx="0">
                  <c:v>246</c:v>
                </c:pt>
                <c:pt idx="1">
                  <c:v>481</c:v>
                </c:pt>
                <c:pt idx="2">
                  <c:v>726</c:v>
                </c:pt>
                <c:pt idx="3">
                  <c:v>984</c:v>
                </c:pt>
                <c:pt idx="4">
                  <c:v>1197</c:v>
                </c:pt>
                <c:pt idx="5">
                  <c:v>1399</c:v>
                </c:pt>
                <c:pt idx="6">
                  <c:v>1621</c:v>
                </c:pt>
                <c:pt idx="7">
                  <c:v>1864</c:v>
                </c:pt>
                <c:pt idx="8">
                  <c:v>2131</c:v>
                </c:pt>
                <c:pt idx="9">
                  <c:v>2471</c:v>
                </c:pt>
                <c:pt idx="10">
                  <c:v>2841</c:v>
                </c:pt>
                <c:pt idx="11">
                  <c:v>3241</c:v>
                </c:pt>
              </c:numCache>
            </c:numRef>
          </c:val>
          <c:smooth val="0"/>
          <c:extLst>
            <c:ext xmlns:c16="http://schemas.microsoft.com/office/drawing/2014/chart" uri="{C3380CC4-5D6E-409C-BE32-E72D297353CC}">
              <c16:uniqueId val="{00000000-9235-4104-9C98-78DAAC59AC1F}"/>
            </c:ext>
          </c:extLst>
        </c:ser>
        <c:ser>
          <c:idx val="1"/>
          <c:order val="1"/>
          <c:tx>
            <c:strRef>
              <c:f>Section_10!$E$76</c:f>
              <c:strCache>
                <c:ptCount val="1"/>
                <c:pt idx="0">
                  <c:v>Actual Profit until Sep</c:v>
                </c:pt>
              </c:strCache>
            </c:strRef>
          </c:tx>
          <c:spPr>
            <a:ln>
              <a:solidFill>
                <a:schemeClr val="tx1">
                  <a:lumMod val="75000"/>
                  <a:lumOff val="25000"/>
                </a:schemeClr>
              </a:solidFill>
            </a:ln>
          </c:spPr>
          <c:marker>
            <c:symbol val="none"/>
          </c:marker>
          <c:cat>
            <c:strRef>
              <c:f>Section_10!$B$77:$B$88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Section_10!$E$77:$E$88</c:f>
              <c:numCache>
                <c:formatCode>#,##0;\-#,##0;;</c:formatCode>
                <c:ptCount val="12"/>
                <c:pt idx="0">
                  <c:v>220</c:v>
                </c:pt>
                <c:pt idx="1">
                  <c:v>430</c:v>
                </c:pt>
                <c:pt idx="2">
                  <c:v>600</c:v>
                </c:pt>
                <c:pt idx="3">
                  <c:v>830</c:v>
                </c:pt>
                <c:pt idx="4">
                  <c:v>1020</c:v>
                </c:pt>
                <c:pt idx="5">
                  <c:v>1200</c:v>
                </c:pt>
                <c:pt idx="6">
                  <c:v>1300</c:v>
                </c:pt>
                <c:pt idx="7">
                  <c:v>1600</c:v>
                </c:pt>
                <c:pt idx="8">
                  <c:v>1900</c:v>
                </c:pt>
                <c:pt idx="9">
                  <c:v>#N/A</c:v>
                </c:pt>
                <c:pt idx="10">
                  <c:v>#N/A</c:v>
                </c:pt>
                <c:pt idx="11">
                  <c:v>#N/A</c:v>
                </c:pt>
              </c:numCache>
            </c:numRef>
          </c:val>
          <c:smooth val="0"/>
          <c:extLst>
            <c:ext xmlns:c16="http://schemas.microsoft.com/office/drawing/2014/chart" uri="{C3380CC4-5D6E-409C-BE32-E72D297353CC}">
              <c16:uniqueId val="{00000001-9235-4104-9C98-78DAAC59AC1F}"/>
            </c:ext>
          </c:extLst>
        </c:ser>
        <c:ser>
          <c:idx val="2"/>
          <c:order val="2"/>
          <c:tx>
            <c:strRef>
              <c:f>Section_10!$F$76</c:f>
              <c:strCache>
                <c:ptCount val="1"/>
                <c:pt idx="0">
                  <c:v>Actual</c:v>
                </c:pt>
              </c:strCache>
            </c:strRef>
          </c:tx>
          <c:marker>
            <c:symbol val="none"/>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Section_10!$B$77:$B$88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Section_10!$F$77:$F$88</c:f>
              <c:numCache>
                <c:formatCode>#,##0;\-#,##0;;</c:formatCode>
                <c:ptCount val="12"/>
                <c:pt idx="0">
                  <c:v>#N/A</c:v>
                </c:pt>
                <c:pt idx="1">
                  <c:v>#N/A</c:v>
                </c:pt>
                <c:pt idx="2">
                  <c:v>#N/A</c:v>
                </c:pt>
                <c:pt idx="3">
                  <c:v>#N/A</c:v>
                </c:pt>
                <c:pt idx="4">
                  <c:v>#N/A</c:v>
                </c:pt>
                <c:pt idx="5">
                  <c:v>#N/A</c:v>
                </c:pt>
                <c:pt idx="6">
                  <c:v>#N/A</c:v>
                </c:pt>
                <c:pt idx="7">
                  <c:v>#N/A</c:v>
                </c:pt>
                <c:pt idx="8">
                  <c:v>1900</c:v>
                </c:pt>
                <c:pt idx="9">
                  <c:v>#N/A</c:v>
                </c:pt>
                <c:pt idx="10">
                  <c:v>#N/A</c:v>
                </c:pt>
                <c:pt idx="11">
                  <c:v>#N/A</c:v>
                </c:pt>
              </c:numCache>
            </c:numRef>
          </c:val>
          <c:smooth val="0"/>
          <c:extLst>
            <c:ext xmlns:c16="http://schemas.microsoft.com/office/drawing/2014/chart" uri="{C3380CC4-5D6E-409C-BE32-E72D297353CC}">
              <c16:uniqueId val="{00000002-9235-4104-9C98-78DAAC59AC1F}"/>
            </c:ext>
          </c:extLst>
        </c:ser>
        <c:ser>
          <c:idx val="3"/>
          <c:order val="3"/>
          <c:tx>
            <c:strRef>
              <c:f>Section_10!$G$76</c:f>
              <c:strCache>
                <c:ptCount val="1"/>
                <c:pt idx="0">
                  <c:v>Budget</c:v>
                </c:pt>
              </c:strCache>
            </c:strRef>
          </c:tx>
          <c:marker>
            <c:symbol val="none"/>
          </c:marker>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Section_10!$B$77:$B$88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Section_10!$G$77:$G$88</c:f>
              <c:numCache>
                <c:formatCode>#,##0</c:formatCode>
                <c:ptCount val="12"/>
                <c:pt idx="11">
                  <c:v>3241</c:v>
                </c:pt>
              </c:numCache>
            </c:numRef>
          </c:val>
          <c:smooth val="0"/>
          <c:extLst>
            <c:ext xmlns:c16="http://schemas.microsoft.com/office/drawing/2014/chart" uri="{C3380CC4-5D6E-409C-BE32-E72D297353CC}">
              <c16:uniqueId val="{00000003-9235-4104-9C98-78DAAC59AC1F}"/>
            </c:ext>
          </c:extLst>
        </c:ser>
        <c:dLbls>
          <c:showLegendKey val="0"/>
          <c:showVal val="0"/>
          <c:showCatName val="0"/>
          <c:showSerName val="0"/>
          <c:showPercent val="0"/>
          <c:showBubbleSize val="0"/>
        </c:dLbls>
        <c:smooth val="0"/>
        <c:axId val="128100608"/>
        <c:axId val="128110592"/>
      </c:lineChart>
      <c:catAx>
        <c:axId val="128100608"/>
        <c:scaling>
          <c:orientation val="minMax"/>
        </c:scaling>
        <c:delete val="0"/>
        <c:axPos val="b"/>
        <c:numFmt formatCode="General" sourceLinked="0"/>
        <c:majorTickMark val="out"/>
        <c:minorTickMark val="none"/>
        <c:tickLblPos val="nextTo"/>
        <c:crossAx val="128110592"/>
        <c:crosses val="autoZero"/>
        <c:auto val="1"/>
        <c:lblAlgn val="ctr"/>
        <c:lblOffset val="100"/>
        <c:noMultiLvlLbl val="0"/>
      </c:catAx>
      <c:valAx>
        <c:axId val="128110592"/>
        <c:scaling>
          <c:orientation val="minMax"/>
        </c:scaling>
        <c:delete val="0"/>
        <c:axPos val="l"/>
        <c:numFmt formatCode="#,##0" sourceLinked="1"/>
        <c:majorTickMark val="out"/>
        <c:minorTickMark val="none"/>
        <c:tickLblPos val="nextTo"/>
        <c:crossAx val="12810060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85000"/>
                    <a:lumOff val="15000"/>
                  </a:schemeClr>
                </a:solidFill>
              </a:defRPr>
            </a:pPr>
            <a:r>
              <a:rPr lang="en-GB" sz="1600" b="1" i="0" u="none" strike="noStrike" baseline="0">
                <a:effectLst/>
              </a:rPr>
              <a:t>Sales Revenue </a:t>
            </a:r>
            <a:r>
              <a:rPr lang="en-GB" sz="1600">
                <a:solidFill>
                  <a:schemeClr val="tx1">
                    <a:lumMod val="85000"/>
                    <a:lumOff val="15000"/>
                  </a:schemeClr>
                </a:solidFill>
              </a:rPr>
              <a:t>by Product</a:t>
            </a:r>
          </a:p>
        </c:rich>
      </c:tx>
      <c:overlay val="0"/>
    </c:title>
    <c:autoTitleDeleted val="0"/>
    <c:plotArea>
      <c:layout/>
      <c:barChart>
        <c:barDir val="col"/>
        <c:grouping val="clustered"/>
        <c:varyColors val="0"/>
        <c:ser>
          <c:idx val="0"/>
          <c:order val="0"/>
          <c:tx>
            <c:strRef>
              <c:f>Section_10!$B$59</c:f>
              <c:strCache>
                <c:ptCount val="1"/>
                <c:pt idx="0">
                  <c:v>Actual</c:v>
                </c:pt>
              </c:strCache>
            </c:strRef>
          </c:tx>
          <c:spPr>
            <a:solidFill>
              <a:schemeClr val="tx1">
                <a:lumMod val="75000"/>
                <a:lumOff val="25000"/>
              </a:schemeClr>
            </a:solidFill>
          </c:spPr>
          <c:invertIfNegative val="0"/>
          <c:cat>
            <c:strRef>
              <c:f>Section_10!$A$60:$A$66</c:f>
              <c:strCache>
                <c:ptCount val="7"/>
                <c:pt idx="0">
                  <c:v>Product A</c:v>
                </c:pt>
                <c:pt idx="1">
                  <c:v>Product B</c:v>
                </c:pt>
                <c:pt idx="2">
                  <c:v>Product C</c:v>
                </c:pt>
                <c:pt idx="3">
                  <c:v>Product D</c:v>
                </c:pt>
                <c:pt idx="4">
                  <c:v>Product E</c:v>
                </c:pt>
                <c:pt idx="5">
                  <c:v>Product F</c:v>
                </c:pt>
                <c:pt idx="6">
                  <c:v>Product G</c:v>
                </c:pt>
              </c:strCache>
            </c:strRef>
          </c:cat>
          <c:val>
            <c:numRef>
              <c:f>Section_10!$B$60:$B$66</c:f>
              <c:numCache>
                <c:formatCode>#,##0</c:formatCode>
                <c:ptCount val="7"/>
                <c:pt idx="0">
                  <c:v>14432</c:v>
                </c:pt>
                <c:pt idx="1">
                  <c:v>17990</c:v>
                </c:pt>
                <c:pt idx="2">
                  <c:v>15117</c:v>
                </c:pt>
                <c:pt idx="3">
                  <c:v>11154</c:v>
                </c:pt>
                <c:pt idx="4">
                  <c:v>11022</c:v>
                </c:pt>
                <c:pt idx="5">
                  <c:v>8905</c:v>
                </c:pt>
                <c:pt idx="6">
                  <c:v>16735</c:v>
                </c:pt>
              </c:numCache>
            </c:numRef>
          </c:val>
          <c:extLst>
            <c:ext xmlns:c16="http://schemas.microsoft.com/office/drawing/2014/chart" uri="{C3380CC4-5D6E-409C-BE32-E72D297353CC}">
              <c16:uniqueId val="{00000000-56C6-4851-B3CB-AC0DDF8C893A}"/>
            </c:ext>
          </c:extLst>
        </c:ser>
        <c:ser>
          <c:idx val="2"/>
          <c:order val="2"/>
          <c:tx>
            <c:strRef>
              <c:f>Section_10!$D$59</c:f>
              <c:strCache>
                <c:ptCount val="1"/>
                <c:pt idx="0">
                  <c:v>Max</c:v>
                </c:pt>
              </c:strCache>
            </c:strRef>
          </c:tx>
          <c:spPr>
            <a:solidFill>
              <a:schemeClr val="accent3"/>
            </a:solidFill>
            <a:ln w="28575">
              <a:noFill/>
            </a:ln>
          </c:spPr>
          <c:invertIfNegative val="0"/>
          <c:val>
            <c:numRef>
              <c:f>Section_10!$D$60:$D$66</c:f>
              <c:numCache>
                <c:formatCode>#,##0</c:formatCode>
                <c:ptCount val="7"/>
                <c:pt idx="0">
                  <c:v>0</c:v>
                </c:pt>
                <c:pt idx="1">
                  <c:v>17990</c:v>
                </c:pt>
                <c:pt idx="2">
                  <c:v>0</c:v>
                </c:pt>
                <c:pt idx="3">
                  <c:v>0</c:v>
                </c:pt>
                <c:pt idx="4">
                  <c:v>0</c:v>
                </c:pt>
                <c:pt idx="5">
                  <c:v>0</c:v>
                </c:pt>
                <c:pt idx="6">
                  <c:v>0</c:v>
                </c:pt>
              </c:numCache>
            </c:numRef>
          </c:val>
          <c:extLst>
            <c:ext xmlns:c16="http://schemas.microsoft.com/office/drawing/2014/chart" uri="{C3380CC4-5D6E-409C-BE32-E72D297353CC}">
              <c16:uniqueId val="{00000001-56C6-4851-B3CB-AC0DDF8C893A}"/>
            </c:ext>
          </c:extLst>
        </c:ser>
        <c:dLbls>
          <c:showLegendKey val="0"/>
          <c:showVal val="0"/>
          <c:showCatName val="0"/>
          <c:showSerName val="0"/>
          <c:showPercent val="0"/>
          <c:showBubbleSize val="0"/>
        </c:dLbls>
        <c:gapWidth val="150"/>
        <c:overlap val="100"/>
        <c:axId val="128140416"/>
        <c:axId val="128142336"/>
      </c:barChart>
      <c:lineChart>
        <c:grouping val="standard"/>
        <c:varyColors val="0"/>
        <c:ser>
          <c:idx val="1"/>
          <c:order val="1"/>
          <c:tx>
            <c:strRef>
              <c:f>Section_10!$C$59</c:f>
              <c:strCache>
                <c:ptCount val="1"/>
                <c:pt idx="0">
                  <c:v>Budget</c:v>
                </c:pt>
              </c:strCache>
            </c:strRef>
          </c:tx>
          <c:spPr>
            <a:ln>
              <a:noFill/>
            </a:ln>
          </c:spPr>
          <c:marker>
            <c:symbol val="dash"/>
            <c:size val="12"/>
            <c:spPr>
              <a:solidFill>
                <a:schemeClr val="bg1">
                  <a:lumMod val="65000"/>
                </a:schemeClr>
              </a:solidFill>
              <a:ln>
                <a:noFill/>
              </a:ln>
            </c:spPr>
          </c:marker>
          <c:cat>
            <c:strRef>
              <c:f>Section_10!$A$7:$A$13</c:f>
              <c:strCache>
                <c:ptCount val="7"/>
                <c:pt idx="0">
                  <c:v>Product A</c:v>
                </c:pt>
                <c:pt idx="1">
                  <c:v>Product B</c:v>
                </c:pt>
                <c:pt idx="2">
                  <c:v>Product C</c:v>
                </c:pt>
                <c:pt idx="3">
                  <c:v>Product D</c:v>
                </c:pt>
                <c:pt idx="4">
                  <c:v>Product E</c:v>
                </c:pt>
                <c:pt idx="5">
                  <c:v>Product F</c:v>
                </c:pt>
                <c:pt idx="6">
                  <c:v>Product G</c:v>
                </c:pt>
              </c:strCache>
            </c:strRef>
          </c:cat>
          <c:val>
            <c:numRef>
              <c:f>Section_10!$C$60:$C$66</c:f>
              <c:numCache>
                <c:formatCode>#,##0</c:formatCode>
                <c:ptCount val="7"/>
                <c:pt idx="0">
                  <c:v>15113</c:v>
                </c:pt>
                <c:pt idx="1">
                  <c:v>18181</c:v>
                </c:pt>
                <c:pt idx="2">
                  <c:v>13455</c:v>
                </c:pt>
                <c:pt idx="3">
                  <c:v>12031</c:v>
                </c:pt>
                <c:pt idx="4">
                  <c:v>13112</c:v>
                </c:pt>
                <c:pt idx="5">
                  <c:v>9096</c:v>
                </c:pt>
                <c:pt idx="6">
                  <c:v>18207</c:v>
                </c:pt>
              </c:numCache>
            </c:numRef>
          </c:val>
          <c:smooth val="0"/>
          <c:extLst>
            <c:ext xmlns:c16="http://schemas.microsoft.com/office/drawing/2014/chart" uri="{C3380CC4-5D6E-409C-BE32-E72D297353CC}">
              <c16:uniqueId val="{00000002-56C6-4851-B3CB-AC0DDF8C893A}"/>
            </c:ext>
          </c:extLst>
        </c:ser>
        <c:dLbls>
          <c:showLegendKey val="0"/>
          <c:showVal val="0"/>
          <c:showCatName val="0"/>
          <c:showSerName val="0"/>
          <c:showPercent val="0"/>
          <c:showBubbleSize val="0"/>
        </c:dLbls>
        <c:marker val="1"/>
        <c:smooth val="0"/>
        <c:axId val="128140416"/>
        <c:axId val="128142336"/>
      </c:lineChart>
      <c:catAx>
        <c:axId val="128140416"/>
        <c:scaling>
          <c:orientation val="minMax"/>
        </c:scaling>
        <c:delete val="0"/>
        <c:axPos val="b"/>
        <c:numFmt formatCode="General" sourceLinked="0"/>
        <c:majorTickMark val="none"/>
        <c:minorTickMark val="none"/>
        <c:tickLblPos val="nextTo"/>
        <c:crossAx val="128142336"/>
        <c:crosses val="autoZero"/>
        <c:auto val="1"/>
        <c:lblAlgn val="ctr"/>
        <c:lblOffset val="100"/>
        <c:noMultiLvlLbl val="0"/>
      </c:catAx>
      <c:valAx>
        <c:axId val="128142336"/>
        <c:scaling>
          <c:orientation val="minMax"/>
        </c:scaling>
        <c:delete val="0"/>
        <c:axPos val="l"/>
        <c:numFmt formatCode="#,##0" sourceLinked="1"/>
        <c:majorTickMark val="out"/>
        <c:minorTickMark val="none"/>
        <c:tickLblPos val="nextTo"/>
        <c:crossAx val="128140416"/>
        <c:crosses val="autoZero"/>
        <c:crossBetween val="between"/>
        <c:majorUnit val="4000"/>
      </c:valAx>
    </c:plotArea>
    <c:legend>
      <c:legendPos val="t"/>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Section_10!$G$117</c:f>
              <c:strCache>
                <c:ptCount val="1"/>
                <c:pt idx="0">
                  <c:v>Actual according to Rank</c:v>
                </c:pt>
              </c:strCache>
            </c:strRef>
          </c:tx>
          <c:spPr>
            <a:solidFill>
              <a:schemeClr val="tx1">
                <a:lumMod val="75000"/>
                <a:lumOff val="25000"/>
              </a:schemeClr>
            </a:solidFill>
          </c:spPr>
          <c:invertIfNegative val="0"/>
          <c:dLbls>
            <c:spPr>
              <a:solidFill>
                <a:schemeClr val="bg1"/>
              </a:solidFill>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Section_10!$F$118:$F$124</c:f>
              <c:strCache>
                <c:ptCount val="7"/>
                <c:pt idx="0">
                  <c:v>Company B</c:v>
                </c:pt>
                <c:pt idx="1">
                  <c:v>Company G</c:v>
                </c:pt>
                <c:pt idx="2">
                  <c:v>Company C</c:v>
                </c:pt>
                <c:pt idx="3">
                  <c:v>Company A</c:v>
                </c:pt>
                <c:pt idx="4">
                  <c:v>Company D</c:v>
                </c:pt>
                <c:pt idx="5">
                  <c:v>Company E</c:v>
                </c:pt>
                <c:pt idx="6">
                  <c:v>Company F</c:v>
                </c:pt>
              </c:strCache>
            </c:strRef>
          </c:cat>
          <c:val>
            <c:numRef>
              <c:f>Section_10!$G$118:$G$124</c:f>
              <c:numCache>
                <c:formatCode>#,##0</c:formatCode>
                <c:ptCount val="7"/>
                <c:pt idx="0">
                  <c:v>19200</c:v>
                </c:pt>
                <c:pt idx="1">
                  <c:v>17900</c:v>
                </c:pt>
                <c:pt idx="2">
                  <c:v>15117</c:v>
                </c:pt>
                <c:pt idx="3">
                  <c:v>14432</c:v>
                </c:pt>
                <c:pt idx="4">
                  <c:v>11154</c:v>
                </c:pt>
                <c:pt idx="5">
                  <c:v>11022</c:v>
                </c:pt>
                <c:pt idx="6">
                  <c:v>8905</c:v>
                </c:pt>
              </c:numCache>
            </c:numRef>
          </c:val>
          <c:extLst>
            <c:ext xmlns:c16="http://schemas.microsoft.com/office/drawing/2014/chart" uri="{C3380CC4-5D6E-409C-BE32-E72D297353CC}">
              <c16:uniqueId val="{00000000-D139-45D0-9B03-D359040E4E80}"/>
            </c:ext>
          </c:extLst>
        </c:ser>
        <c:dLbls>
          <c:showLegendKey val="0"/>
          <c:showVal val="0"/>
          <c:showCatName val="0"/>
          <c:showSerName val="0"/>
          <c:showPercent val="0"/>
          <c:showBubbleSize val="0"/>
        </c:dLbls>
        <c:gapWidth val="100"/>
        <c:axId val="128173952"/>
        <c:axId val="128175488"/>
      </c:barChart>
      <c:scatterChart>
        <c:scatterStyle val="lineMarker"/>
        <c:varyColors val="0"/>
        <c:ser>
          <c:idx val="1"/>
          <c:order val="1"/>
          <c:tx>
            <c:strRef>
              <c:f>Section_10!$K$117</c:f>
              <c:strCache>
                <c:ptCount val="1"/>
                <c:pt idx="0">
                  <c:v>Position of lines</c:v>
                </c:pt>
              </c:strCache>
            </c:strRef>
          </c:tx>
          <c:spPr>
            <a:ln w="28575">
              <a:noFill/>
            </a:ln>
          </c:spPr>
          <c:marker>
            <c:spPr>
              <a:noFill/>
              <a:ln>
                <a:noFill/>
              </a:ln>
            </c:spPr>
          </c:marker>
          <c:errBars>
            <c:errDir val="x"/>
            <c:errBarType val="plus"/>
            <c:errValType val="cust"/>
            <c:noEndCap val="1"/>
            <c:plus>
              <c:numRef>
                <c:f>Section_10!$L$118:$L$124</c:f>
                <c:numCache>
                  <c:formatCode>General</c:formatCode>
                  <c:ptCount val="7"/>
                  <c:pt idx="0">
                    <c:v>19200</c:v>
                  </c:pt>
                  <c:pt idx="1">
                    <c:v>20500</c:v>
                  </c:pt>
                  <c:pt idx="2">
                    <c:v>23283</c:v>
                  </c:pt>
                  <c:pt idx="3">
                    <c:v>23968</c:v>
                  </c:pt>
                  <c:pt idx="4">
                    <c:v>27246</c:v>
                  </c:pt>
                  <c:pt idx="5">
                    <c:v>27378</c:v>
                  </c:pt>
                  <c:pt idx="6">
                    <c:v>29495</c:v>
                  </c:pt>
                </c:numCache>
              </c:numRef>
            </c:plus>
            <c:minus>
              <c:numLit>
                <c:formatCode>General</c:formatCode>
                <c:ptCount val="1"/>
                <c:pt idx="0">
                  <c:v>1</c:v>
                </c:pt>
              </c:numLit>
            </c:minus>
            <c:spPr>
              <a:ln w="6350">
                <a:solidFill>
                  <a:schemeClr val="bg1">
                    <a:lumMod val="75000"/>
                  </a:schemeClr>
                </a:solidFill>
              </a:ln>
            </c:spPr>
          </c:errBars>
          <c:xVal>
            <c:numRef>
              <c:f>Section_10!$K$118:$K$124</c:f>
              <c:numCache>
                <c:formatCode>#,##0</c:formatCode>
                <c:ptCount val="7"/>
                <c:pt idx="0">
                  <c:v>19200</c:v>
                </c:pt>
                <c:pt idx="1">
                  <c:v>17900</c:v>
                </c:pt>
                <c:pt idx="2">
                  <c:v>15117</c:v>
                </c:pt>
                <c:pt idx="3">
                  <c:v>14432</c:v>
                </c:pt>
                <c:pt idx="4">
                  <c:v>11154</c:v>
                </c:pt>
                <c:pt idx="5">
                  <c:v>11022</c:v>
                </c:pt>
                <c:pt idx="6">
                  <c:v>8905</c:v>
                </c:pt>
              </c:numCache>
            </c:numRef>
          </c:xVal>
          <c:yVal>
            <c:numRef>
              <c:f>Section_10!$M$118:$M$124</c:f>
              <c:numCache>
                <c:formatCode>General</c:formatCode>
                <c:ptCount val="7"/>
                <c:pt idx="0">
                  <c:v>0.5</c:v>
                </c:pt>
                <c:pt idx="1">
                  <c:v>1.5</c:v>
                </c:pt>
                <c:pt idx="2">
                  <c:v>2.5</c:v>
                </c:pt>
                <c:pt idx="3">
                  <c:v>3.5</c:v>
                </c:pt>
                <c:pt idx="4">
                  <c:v>4.5</c:v>
                </c:pt>
                <c:pt idx="5">
                  <c:v>5.5</c:v>
                </c:pt>
                <c:pt idx="6">
                  <c:v>6.5</c:v>
                </c:pt>
              </c:numCache>
            </c:numRef>
          </c:yVal>
          <c:smooth val="0"/>
          <c:extLst>
            <c:ext xmlns:c16="http://schemas.microsoft.com/office/drawing/2014/chart" uri="{C3380CC4-5D6E-409C-BE32-E72D297353CC}">
              <c16:uniqueId val="{00000001-D139-45D0-9B03-D359040E4E80}"/>
            </c:ext>
          </c:extLst>
        </c:ser>
        <c:dLbls>
          <c:showLegendKey val="0"/>
          <c:showVal val="0"/>
          <c:showCatName val="0"/>
          <c:showSerName val="0"/>
          <c:showPercent val="0"/>
          <c:showBubbleSize val="0"/>
        </c:dLbls>
        <c:axId val="128182912"/>
        <c:axId val="128181376"/>
      </c:scatterChart>
      <c:catAx>
        <c:axId val="128173952"/>
        <c:scaling>
          <c:orientation val="maxMin"/>
        </c:scaling>
        <c:delete val="0"/>
        <c:axPos val="l"/>
        <c:numFmt formatCode="General" sourceLinked="0"/>
        <c:majorTickMark val="none"/>
        <c:minorTickMark val="none"/>
        <c:tickLblPos val="nextTo"/>
        <c:spPr>
          <a:ln w="19050"/>
        </c:spPr>
        <c:crossAx val="128175488"/>
        <c:crosses val="autoZero"/>
        <c:auto val="1"/>
        <c:lblAlgn val="ctr"/>
        <c:lblOffset val="100"/>
        <c:noMultiLvlLbl val="0"/>
      </c:catAx>
      <c:valAx>
        <c:axId val="128175488"/>
        <c:scaling>
          <c:orientation val="minMax"/>
        </c:scaling>
        <c:delete val="1"/>
        <c:axPos val="t"/>
        <c:numFmt formatCode="#,##0" sourceLinked="1"/>
        <c:majorTickMark val="out"/>
        <c:minorTickMark val="none"/>
        <c:tickLblPos val="nextTo"/>
        <c:crossAx val="128173952"/>
        <c:crosses val="autoZero"/>
        <c:crossBetween val="between"/>
      </c:valAx>
      <c:valAx>
        <c:axId val="128181376"/>
        <c:scaling>
          <c:orientation val="maxMin"/>
        </c:scaling>
        <c:delete val="0"/>
        <c:axPos val="r"/>
        <c:numFmt formatCode="General" sourceLinked="1"/>
        <c:majorTickMark val="none"/>
        <c:minorTickMark val="none"/>
        <c:tickLblPos val="none"/>
        <c:spPr>
          <a:ln>
            <a:noFill/>
          </a:ln>
        </c:spPr>
        <c:crossAx val="128182912"/>
        <c:crosses val="max"/>
        <c:crossBetween val="midCat"/>
      </c:valAx>
      <c:valAx>
        <c:axId val="128182912"/>
        <c:scaling>
          <c:orientation val="minMax"/>
        </c:scaling>
        <c:delete val="1"/>
        <c:axPos val="t"/>
        <c:numFmt formatCode="#,##0" sourceLinked="1"/>
        <c:majorTickMark val="out"/>
        <c:minorTickMark val="none"/>
        <c:tickLblPos val="nextTo"/>
        <c:crossAx val="128181376"/>
        <c:crosses val="autoZero"/>
        <c:crossBetween val="midCat"/>
      </c:valAx>
    </c:plotArea>
    <c:plotVisOnly val="1"/>
    <c:dispBlanksAs val="gap"/>
    <c:showDLblsOverMax val="0"/>
  </c:chart>
  <c:spPr>
    <a:noFill/>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3268076751020618"/>
          <c:y val="5.6871792299847866E-2"/>
          <c:w val="0.53142541063046689"/>
          <c:h val="0.85803968771419492"/>
        </c:manualLayout>
      </c:layout>
      <c:barChart>
        <c:barDir val="bar"/>
        <c:grouping val="clustered"/>
        <c:varyColors val="0"/>
        <c:ser>
          <c:idx val="0"/>
          <c:order val="0"/>
          <c:tx>
            <c:strRef>
              <c:f>Section_10!$I$117</c:f>
              <c:strCache>
                <c:ptCount val="1"/>
                <c:pt idx="0">
                  <c:v>Actual - Budget (Positive)</c:v>
                </c:pt>
              </c:strCache>
            </c:strRef>
          </c:tx>
          <c:spPr>
            <a:solidFill>
              <a:schemeClr val="accent3"/>
            </a:solidFill>
          </c:spPr>
          <c:invertIfNegative val="0"/>
          <c:dLbls>
            <c:numFmt formatCode="#,##0;\-#,##0;;" sourceLinked="0"/>
            <c:spPr>
              <a:solidFill>
                <a:schemeClr val="bg1"/>
              </a:solidFill>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Section_10!$F$118:$F$124</c:f>
              <c:strCache>
                <c:ptCount val="7"/>
                <c:pt idx="0">
                  <c:v>Company B</c:v>
                </c:pt>
                <c:pt idx="1">
                  <c:v>Company G</c:v>
                </c:pt>
                <c:pt idx="2">
                  <c:v>Company C</c:v>
                </c:pt>
                <c:pt idx="3">
                  <c:v>Company A</c:v>
                </c:pt>
                <c:pt idx="4">
                  <c:v>Company D</c:v>
                </c:pt>
                <c:pt idx="5">
                  <c:v>Company E</c:v>
                </c:pt>
                <c:pt idx="6">
                  <c:v>Company F</c:v>
                </c:pt>
              </c:strCache>
            </c:strRef>
          </c:cat>
          <c:val>
            <c:numRef>
              <c:f>Section_10!$I$118:$I$124</c:f>
              <c:numCache>
                <c:formatCode>#,##0</c:formatCode>
                <c:ptCount val="7"/>
                <c:pt idx="0">
                  <c:v>1019</c:v>
                </c:pt>
                <c:pt idx="1">
                  <c:v>0</c:v>
                </c:pt>
                <c:pt idx="2">
                  <c:v>1662</c:v>
                </c:pt>
                <c:pt idx="3">
                  <c:v>0</c:v>
                </c:pt>
                <c:pt idx="4">
                  <c:v>154</c:v>
                </c:pt>
                <c:pt idx="5">
                  <c:v>0</c:v>
                </c:pt>
                <c:pt idx="6">
                  <c:v>0</c:v>
                </c:pt>
              </c:numCache>
            </c:numRef>
          </c:val>
          <c:extLst>
            <c:ext xmlns:c16="http://schemas.microsoft.com/office/drawing/2014/chart" uri="{C3380CC4-5D6E-409C-BE32-E72D297353CC}">
              <c16:uniqueId val="{00000000-0289-42C6-A031-FFE0608FFC2C}"/>
            </c:ext>
          </c:extLst>
        </c:ser>
        <c:ser>
          <c:idx val="1"/>
          <c:order val="1"/>
          <c:tx>
            <c:strRef>
              <c:f>Section_10!$J$117</c:f>
              <c:strCache>
                <c:ptCount val="1"/>
                <c:pt idx="0">
                  <c:v>Actual - Budget (Negative)</c:v>
                </c:pt>
              </c:strCache>
            </c:strRef>
          </c:tx>
          <c:spPr>
            <a:solidFill>
              <a:schemeClr val="accent2"/>
            </a:solidFill>
          </c:spPr>
          <c:invertIfNegative val="0"/>
          <c:dLbls>
            <c:numFmt formatCode="#,##0;\-#,##0;;" sourceLinked="0"/>
            <c:spPr>
              <a:solidFill>
                <a:schemeClr val="bg1"/>
              </a:solidFill>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Section_10!$F$118:$F$124</c:f>
              <c:strCache>
                <c:ptCount val="7"/>
                <c:pt idx="0">
                  <c:v>Company B</c:v>
                </c:pt>
                <c:pt idx="1">
                  <c:v>Company G</c:v>
                </c:pt>
                <c:pt idx="2">
                  <c:v>Company C</c:v>
                </c:pt>
                <c:pt idx="3">
                  <c:v>Company A</c:v>
                </c:pt>
                <c:pt idx="4">
                  <c:v>Company D</c:v>
                </c:pt>
                <c:pt idx="5">
                  <c:v>Company E</c:v>
                </c:pt>
                <c:pt idx="6">
                  <c:v>Company F</c:v>
                </c:pt>
              </c:strCache>
            </c:strRef>
          </c:cat>
          <c:val>
            <c:numRef>
              <c:f>Section_10!$J$118:$J$124</c:f>
              <c:numCache>
                <c:formatCode>#,##0</c:formatCode>
                <c:ptCount val="7"/>
                <c:pt idx="0">
                  <c:v>0</c:v>
                </c:pt>
                <c:pt idx="1">
                  <c:v>-307</c:v>
                </c:pt>
                <c:pt idx="2">
                  <c:v>0</c:v>
                </c:pt>
                <c:pt idx="3">
                  <c:v>-681</c:v>
                </c:pt>
                <c:pt idx="4">
                  <c:v>0</c:v>
                </c:pt>
                <c:pt idx="5">
                  <c:v>-2090</c:v>
                </c:pt>
                <c:pt idx="6">
                  <c:v>-191</c:v>
                </c:pt>
              </c:numCache>
            </c:numRef>
          </c:val>
          <c:extLst>
            <c:ext xmlns:c16="http://schemas.microsoft.com/office/drawing/2014/chart" uri="{C3380CC4-5D6E-409C-BE32-E72D297353CC}">
              <c16:uniqueId val="{00000001-0289-42C6-A031-FFE0608FFC2C}"/>
            </c:ext>
          </c:extLst>
        </c:ser>
        <c:dLbls>
          <c:showLegendKey val="0"/>
          <c:showVal val="0"/>
          <c:showCatName val="0"/>
          <c:showSerName val="0"/>
          <c:showPercent val="0"/>
          <c:showBubbleSize val="0"/>
        </c:dLbls>
        <c:gapWidth val="100"/>
        <c:overlap val="100"/>
        <c:axId val="128683392"/>
        <c:axId val="128693376"/>
      </c:barChart>
      <c:catAx>
        <c:axId val="128683392"/>
        <c:scaling>
          <c:orientation val="maxMin"/>
        </c:scaling>
        <c:delete val="0"/>
        <c:axPos val="l"/>
        <c:numFmt formatCode="General" sourceLinked="0"/>
        <c:majorTickMark val="none"/>
        <c:minorTickMark val="none"/>
        <c:tickLblPos val="none"/>
        <c:spPr>
          <a:ln w="19050"/>
        </c:spPr>
        <c:crossAx val="128693376"/>
        <c:crosses val="autoZero"/>
        <c:auto val="1"/>
        <c:lblAlgn val="ctr"/>
        <c:lblOffset val="100"/>
        <c:noMultiLvlLbl val="0"/>
      </c:catAx>
      <c:valAx>
        <c:axId val="128693376"/>
        <c:scaling>
          <c:orientation val="minMax"/>
        </c:scaling>
        <c:delete val="1"/>
        <c:axPos val="t"/>
        <c:numFmt formatCode="#,##0" sourceLinked="1"/>
        <c:majorTickMark val="out"/>
        <c:minorTickMark val="none"/>
        <c:tickLblPos val="nextTo"/>
        <c:crossAx val="12868339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Actual Profit as compared with PY</a:t>
            </a:r>
          </a:p>
        </c:rich>
      </c:tx>
      <c:overlay val="0"/>
    </c:title>
    <c:autoTitleDeleted val="0"/>
    <c:plotArea>
      <c:layout/>
      <c:barChart>
        <c:barDir val="col"/>
        <c:grouping val="clustered"/>
        <c:varyColors val="0"/>
        <c:ser>
          <c:idx val="0"/>
          <c:order val="0"/>
          <c:tx>
            <c:strRef>
              <c:f>Section_11!$I$7</c:f>
              <c:strCache>
                <c:ptCount val="1"/>
                <c:pt idx="0">
                  <c:v>Actual</c:v>
                </c:pt>
              </c:strCache>
            </c:strRef>
          </c:tx>
          <c:spPr>
            <a:solidFill>
              <a:schemeClr val="tx1">
                <a:lumMod val="75000"/>
                <a:lumOff val="25000"/>
              </a:schemeClr>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Section_11!$F$8:$H$19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 </c:v>
                  </c:pt>
                  <c:pt idx="1">
                    <c:v>▲ </c:v>
                  </c:pt>
                  <c:pt idx="2">
                    <c:v>▼ </c:v>
                  </c:pt>
                  <c:pt idx="3">
                    <c:v>▼ </c:v>
                  </c:pt>
                  <c:pt idx="4">
                    <c:v>▼ </c:v>
                  </c:pt>
                  <c:pt idx="5">
                    <c:v>▲ </c:v>
                  </c:pt>
                  <c:pt idx="6">
                    <c:v>▼ </c:v>
                  </c:pt>
                  <c:pt idx="7">
                    <c:v>▲ </c:v>
                  </c:pt>
                  <c:pt idx="8">
                    <c:v>▼ </c:v>
                  </c:pt>
                  <c:pt idx="9">
                    <c:v>▲ </c:v>
                  </c:pt>
                  <c:pt idx="10">
                    <c:v>▲ </c:v>
                  </c:pt>
                  <c:pt idx="11">
                    <c:v>▲ </c:v>
                  </c:pt>
                </c:lvl>
                <c:lvl>
                  <c:pt idx="0">
                    <c:v>-1%</c:v>
                  </c:pt>
                  <c:pt idx="1">
                    <c:v>25%</c:v>
                  </c:pt>
                  <c:pt idx="2">
                    <c:v>-2%</c:v>
                  </c:pt>
                  <c:pt idx="3">
                    <c:v>-11%</c:v>
                  </c:pt>
                  <c:pt idx="4">
                    <c:v>-4%</c:v>
                  </c:pt>
                  <c:pt idx="5">
                    <c:v>13%</c:v>
                  </c:pt>
                  <c:pt idx="6">
                    <c:v>-15%</c:v>
                  </c:pt>
                  <c:pt idx="7">
                    <c:v>8%</c:v>
                  </c:pt>
                  <c:pt idx="8">
                    <c:v>-23%</c:v>
                  </c:pt>
                  <c:pt idx="9">
                    <c:v>2%</c:v>
                  </c:pt>
                  <c:pt idx="10">
                    <c:v>2%</c:v>
                  </c:pt>
                  <c:pt idx="11">
                    <c:v>3%</c:v>
                  </c:pt>
                </c:lvl>
              </c:multiLvlStrCache>
            </c:multiLvlStrRef>
          </c:cat>
          <c:val>
            <c:numRef>
              <c:f>Section_11!$I$8:$I$19</c:f>
              <c:numCache>
                <c:formatCode>General</c:formatCode>
                <c:ptCount val="12"/>
                <c:pt idx="0">
                  <c:v>149</c:v>
                </c:pt>
                <c:pt idx="1">
                  <c:v>125</c:v>
                </c:pt>
                <c:pt idx="2">
                  <c:v>216</c:v>
                </c:pt>
                <c:pt idx="3">
                  <c:v>151</c:v>
                </c:pt>
                <c:pt idx="4">
                  <c:v>182</c:v>
                </c:pt>
                <c:pt idx="5">
                  <c:v>180</c:v>
                </c:pt>
                <c:pt idx="6">
                  <c:v>161</c:v>
                </c:pt>
                <c:pt idx="7">
                  <c:v>108</c:v>
                </c:pt>
                <c:pt idx="8">
                  <c:v>123</c:v>
                </c:pt>
                <c:pt idx="9">
                  <c:v>143</c:v>
                </c:pt>
                <c:pt idx="10">
                  <c:v>174</c:v>
                </c:pt>
                <c:pt idx="11">
                  <c:v>226</c:v>
                </c:pt>
              </c:numCache>
            </c:numRef>
          </c:val>
          <c:extLst>
            <c:ext xmlns:c16="http://schemas.microsoft.com/office/drawing/2014/chart" uri="{C3380CC4-5D6E-409C-BE32-E72D297353CC}">
              <c16:uniqueId val="{00000000-7DCC-4465-A6C1-30A9862F52F7}"/>
            </c:ext>
          </c:extLst>
        </c:ser>
        <c:dLbls>
          <c:showLegendKey val="0"/>
          <c:showVal val="0"/>
          <c:showCatName val="0"/>
          <c:showSerName val="0"/>
          <c:showPercent val="0"/>
          <c:showBubbleSize val="0"/>
        </c:dLbls>
        <c:gapWidth val="80"/>
        <c:axId val="126626432"/>
        <c:axId val="126632320"/>
      </c:barChart>
      <c:catAx>
        <c:axId val="126626432"/>
        <c:scaling>
          <c:orientation val="minMax"/>
        </c:scaling>
        <c:delete val="0"/>
        <c:axPos val="b"/>
        <c:numFmt formatCode="General" sourceLinked="0"/>
        <c:majorTickMark val="out"/>
        <c:minorTickMark val="none"/>
        <c:tickLblPos val="nextTo"/>
        <c:crossAx val="126632320"/>
        <c:crosses val="autoZero"/>
        <c:auto val="1"/>
        <c:lblAlgn val="ctr"/>
        <c:lblOffset val="100"/>
        <c:noMultiLvlLbl val="0"/>
      </c:catAx>
      <c:valAx>
        <c:axId val="126632320"/>
        <c:scaling>
          <c:orientation val="minMax"/>
        </c:scaling>
        <c:delete val="1"/>
        <c:axPos val="l"/>
        <c:numFmt formatCode="General" sourceLinked="1"/>
        <c:majorTickMark val="out"/>
        <c:minorTickMark val="none"/>
        <c:tickLblPos val="nextTo"/>
        <c:crossAx val="126626432"/>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Actual Profit as compared with PY</a:t>
            </a:r>
            <a:endParaRPr lang="en-GB">
              <a:effectLst/>
            </a:endParaRPr>
          </a:p>
        </c:rich>
      </c:tx>
      <c:overlay val="0"/>
    </c:title>
    <c:autoTitleDeleted val="0"/>
    <c:plotArea>
      <c:layout>
        <c:manualLayout>
          <c:layoutTarget val="inner"/>
          <c:xMode val="edge"/>
          <c:yMode val="edge"/>
          <c:x val="2.7759225172593171E-2"/>
          <c:y val="0.15162085803838074"/>
          <c:w val="0.94457884156474359"/>
          <c:h val="0.74312045056194764"/>
        </c:manualLayout>
      </c:layout>
      <c:barChart>
        <c:barDir val="col"/>
        <c:grouping val="clustered"/>
        <c:varyColors val="0"/>
        <c:ser>
          <c:idx val="0"/>
          <c:order val="0"/>
          <c:tx>
            <c:strRef>
              <c:f>Section_11!$A$26</c:f>
              <c:strCache>
                <c:ptCount val="1"/>
                <c:pt idx="0">
                  <c:v>Actual</c:v>
                </c:pt>
              </c:strCache>
            </c:strRef>
          </c:tx>
          <c:spPr>
            <a:solidFill>
              <a:schemeClr val="tx1">
                <a:lumMod val="75000"/>
                <a:lumOff val="25000"/>
              </a:schemeClr>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Section_11!$B$25:$M$25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Section_11!$B$26:$M$26</c:f>
              <c:numCache>
                <c:formatCode>General</c:formatCode>
                <c:ptCount val="12"/>
                <c:pt idx="0">
                  <c:v>149</c:v>
                </c:pt>
                <c:pt idx="1">
                  <c:v>125</c:v>
                </c:pt>
                <c:pt idx="2">
                  <c:v>216</c:v>
                </c:pt>
                <c:pt idx="3">
                  <c:v>151</c:v>
                </c:pt>
                <c:pt idx="4">
                  <c:v>182</c:v>
                </c:pt>
                <c:pt idx="5">
                  <c:v>180</c:v>
                </c:pt>
                <c:pt idx="6">
                  <c:v>161</c:v>
                </c:pt>
                <c:pt idx="7">
                  <c:v>108</c:v>
                </c:pt>
                <c:pt idx="8">
                  <c:v>180</c:v>
                </c:pt>
                <c:pt idx="9">
                  <c:v>143</c:v>
                </c:pt>
                <c:pt idx="10">
                  <c:v>174</c:v>
                </c:pt>
                <c:pt idx="11">
                  <c:v>226</c:v>
                </c:pt>
              </c:numCache>
            </c:numRef>
          </c:val>
          <c:extLst>
            <c:ext xmlns:c16="http://schemas.microsoft.com/office/drawing/2014/chart" uri="{C3380CC4-5D6E-409C-BE32-E72D297353CC}">
              <c16:uniqueId val="{00000000-076D-4F33-A0A5-17B462FA3A76}"/>
            </c:ext>
          </c:extLst>
        </c:ser>
        <c:dLbls>
          <c:showLegendKey val="0"/>
          <c:showVal val="0"/>
          <c:showCatName val="0"/>
          <c:showSerName val="0"/>
          <c:showPercent val="0"/>
          <c:showBubbleSize val="0"/>
        </c:dLbls>
        <c:gapWidth val="74"/>
        <c:axId val="128721280"/>
        <c:axId val="128722816"/>
      </c:barChart>
      <c:catAx>
        <c:axId val="128721280"/>
        <c:scaling>
          <c:orientation val="minMax"/>
        </c:scaling>
        <c:delete val="0"/>
        <c:axPos val="b"/>
        <c:numFmt formatCode="General" sourceLinked="0"/>
        <c:majorTickMark val="none"/>
        <c:minorTickMark val="none"/>
        <c:tickLblPos val="nextTo"/>
        <c:spPr>
          <a:ln w="22225">
            <a:solidFill>
              <a:schemeClr val="tx1">
                <a:lumMod val="65000"/>
                <a:lumOff val="35000"/>
              </a:schemeClr>
            </a:solidFill>
          </a:ln>
        </c:spPr>
        <c:txPr>
          <a:bodyPr/>
          <a:lstStyle/>
          <a:p>
            <a:pPr>
              <a:defRPr b="1"/>
            </a:pPr>
            <a:endParaRPr lang="en-US"/>
          </a:p>
        </c:txPr>
        <c:crossAx val="128722816"/>
        <c:crosses val="autoZero"/>
        <c:auto val="1"/>
        <c:lblAlgn val="ctr"/>
        <c:lblOffset val="100"/>
        <c:noMultiLvlLbl val="0"/>
      </c:catAx>
      <c:valAx>
        <c:axId val="128722816"/>
        <c:scaling>
          <c:orientation val="minMax"/>
        </c:scaling>
        <c:delete val="1"/>
        <c:axPos val="l"/>
        <c:numFmt formatCode="General" sourceLinked="1"/>
        <c:majorTickMark val="out"/>
        <c:minorTickMark val="none"/>
        <c:tickLblPos val="nextTo"/>
        <c:crossAx val="128721280"/>
        <c:crosses val="autoZero"/>
        <c:crossBetween val="between"/>
      </c:valAx>
      <c:spPr>
        <a:noFill/>
      </c:spPr>
    </c:plotArea>
    <c:plotVisOnly val="1"/>
    <c:dispBlanksAs val="gap"/>
    <c:showDLblsOverMax val="0"/>
  </c:chart>
  <c:spPr>
    <a:noFill/>
    <a:ln>
      <a:noFill/>
    </a:ln>
  </c:spPr>
  <c:printSettings>
    <c:headerFooter/>
    <c:pageMargins b="0.78740157499999996" l="0.7" r="0.7" t="0.78740157499999996"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Sales Revenue &amp; comparison</a:t>
            </a:r>
            <a:r>
              <a:rPr lang="en-US" sz="1600" baseline="0"/>
              <a:t> with PY</a:t>
            </a:r>
            <a:endParaRPr lang="en-US" sz="1600"/>
          </a:p>
        </c:rich>
      </c:tx>
      <c:overlay val="0"/>
    </c:title>
    <c:autoTitleDeleted val="0"/>
    <c:plotArea>
      <c:layout>
        <c:manualLayout>
          <c:layoutTarget val="inner"/>
          <c:xMode val="edge"/>
          <c:yMode val="edge"/>
          <c:x val="7.6408787010506206E-3"/>
          <c:y val="0.20740748805579393"/>
          <c:w val="0.96561350307607086"/>
          <c:h val="0.6688805944903643"/>
        </c:manualLayout>
      </c:layout>
      <c:barChart>
        <c:barDir val="col"/>
        <c:grouping val="clustered"/>
        <c:varyColors val="0"/>
        <c:ser>
          <c:idx val="0"/>
          <c:order val="0"/>
          <c:tx>
            <c:strRef>
              <c:f>Section_11!$D$117</c:f>
              <c:strCache>
                <c:ptCount val="1"/>
                <c:pt idx="0">
                  <c:v>Sales Rev.</c:v>
                </c:pt>
              </c:strCache>
            </c:strRef>
          </c:tx>
          <c:spPr>
            <a:solidFill>
              <a:schemeClr val="tx1">
                <a:lumMod val="65000"/>
                <a:lumOff val="35000"/>
              </a:schemeClr>
            </a:solidFill>
          </c:spPr>
          <c:invertIfNegative val="0"/>
          <c:dPt>
            <c:idx val="11"/>
            <c:invertIfNegative val="0"/>
            <c:bubble3D val="0"/>
            <c:spPr>
              <a:solidFill>
                <a:schemeClr val="tx1">
                  <a:lumMod val="65000"/>
                  <a:lumOff val="35000"/>
                </a:schemeClr>
              </a:solidFill>
              <a:ln w="34925" cmpd="sng">
                <a:noFill/>
              </a:ln>
            </c:spPr>
            <c:extLst>
              <c:ext xmlns:c16="http://schemas.microsoft.com/office/drawing/2014/chart" uri="{C3380CC4-5D6E-409C-BE32-E72D297353CC}">
                <c16:uniqueId val="{00000001-5320-40DF-88EC-1C91F3302DA6}"/>
              </c:ext>
            </c:extLst>
          </c:dPt>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Section_11!$C$118:$C$129</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Section_11!$D$118:$D$129</c:f>
              <c:numCache>
                <c:formatCode>0</c:formatCode>
                <c:ptCount val="12"/>
                <c:pt idx="0">
                  <c:v>114.94999999999999</c:v>
                </c:pt>
                <c:pt idx="1">
                  <c:v>93.600000000000009</c:v>
                </c:pt>
                <c:pt idx="2">
                  <c:v>95.92</c:v>
                </c:pt>
                <c:pt idx="3">
                  <c:v>109.08</c:v>
                </c:pt>
                <c:pt idx="4">
                  <c:v>114.24000000000001</c:v>
                </c:pt>
                <c:pt idx="5">
                  <c:v>126.88000000000001</c:v>
                </c:pt>
                <c:pt idx="6">
                  <c:v>138</c:v>
                </c:pt>
                <c:pt idx="7">
                  <c:v>140</c:v>
                </c:pt>
                <c:pt idx="8">
                  <c:v>120</c:v>
                </c:pt>
                <c:pt idx="9">
                  <c:v>150</c:v>
                </c:pt>
                <c:pt idx="10">
                  <c:v>105</c:v>
                </c:pt>
                <c:pt idx="11">
                  <c:v>90</c:v>
                </c:pt>
              </c:numCache>
            </c:numRef>
          </c:val>
          <c:extLst>
            <c:ext xmlns:c16="http://schemas.microsoft.com/office/drawing/2014/chart" uri="{C3380CC4-5D6E-409C-BE32-E72D297353CC}">
              <c16:uniqueId val="{00000002-5320-40DF-88EC-1C91F3302DA6}"/>
            </c:ext>
          </c:extLst>
        </c:ser>
        <c:dLbls>
          <c:showLegendKey val="0"/>
          <c:showVal val="0"/>
          <c:showCatName val="0"/>
          <c:showSerName val="0"/>
          <c:showPercent val="0"/>
          <c:showBubbleSize val="0"/>
        </c:dLbls>
        <c:gapWidth val="72"/>
        <c:axId val="126769408"/>
        <c:axId val="126775296"/>
      </c:barChart>
      <c:catAx>
        <c:axId val="126769408"/>
        <c:scaling>
          <c:orientation val="minMax"/>
        </c:scaling>
        <c:delete val="0"/>
        <c:axPos val="b"/>
        <c:numFmt formatCode="General" sourceLinked="0"/>
        <c:majorTickMark val="none"/>
        <c:minorTickMark val="none"/>
        <c:tickLblPos val="nextTo"/>
        <c:spPr>
          <a:ln w="25400">
            <a:noFill/>
          </a:ln>
        </c:spPr>
        <c:txPr>
          <a:bodyPr/>
          <a:lstStyle/>
          <a:p>
            <a:pPr>
              <a:defRPr b="1"/>
            </a:pPr>
            <a:endParaRPr lang="en-US"/>
          </a:p>
        </c:txPr>
        <c:crossAx val="126775296"/>
        <c:crosses val="autoZero"/>
        <c:auto val="1"/>
        <c:lblAlgn val="ctr"/>
        <c:lblOffset val="100"/>
        <c:noMultiLvlLbl val="0"/>
      </c:catAx>
      <c:valAx>
        <c:axId val="126775296"/>
        <c:scaling>
          <c:orientation val="minMax"/>
        </c:scaling>
        <c:delete val="1"/>
        <c:axPos val="l"/>
        <c:numFmt formatCode="0" sourceLinked="1"/>
        <c:majorTickMark val="out"/>
        <c:minorTickMark val="none"/>
        <c:tickLblPos val="nextTo"/>
        <c:crossAx val="126769408"/>
        <c:crosses val="autoZero"/>
        <c:crossBetween val="between"/>
      </c:valAx>
      <c:spPr>
        <a:noFill/>
      </c:spPr>
    </c:plotArea>
    <c:plotVisOnly val="1"/>
    <c:dispBlanksAs val="gap"/>
    <c:showDLblsOverMax val="0"/>
  </c:chart>
  <c:spPr>
    <a:noFill/>
    <a:ln>
      <a:noFill/>
    </a:ln>
  </c:spPr>
  <c:printSettings>
    <c:headerFooter/>
    <c:pageMargins b="0.78740157499999996" l="0.7" r="0.7" t="0.78740157499999996"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548483285010287E-2"/>
          <c:y val="0.11737084863005115"/>
          <c:w val="0.90561576814107214"/>
          <c:h val="0.70643868750187133"/>
        </c:manualLayout>
      </c:layout>
      <c:scatterChart>
        <c:scatterStyle val="lineMarker"/>
        <c:varyColors val="0"/>
        <c:ser>
          <c:idx val="0"/>
          <c:order val="0"/>
          <c:tx>
            <c:strRef>
              <c:f>Section_11!$F$117</c:f>
              <c:strCache>
                <c:ptCount val="1"/>
                <c:pt idx="0">
                  <c:v>Minus</c:v>
                </c:pt>
              </c:strCache>
            </c:strRef>
          </c:tx>
          <c:spPr>
            <a:ln w="28575">
              <a:noFill/>
            </a:ln>
          </c:spPr>
          <c:marker>
            <c:symbol val="circle"/>
            <c:size val="10"/>
            <c:spPr>
              <a:solidFill>
                <a:srgbClr val="FF0000"/>
              </a:solidFill>
              <a:ln>
                <a:noFill/>
              </a:ln>
            </c:spPr>
          </c:marker>
          <c:dLbls>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plus>
              <c:numRef>
                <c:f>Section_11!$F$118:$F$129</c:f>
                <c:numCache>
                  <c:formatCode>General</c:formatCode>
                  <c:ptCount val="12"/>
                  <c:pt idx="0">
                    <c:v>-5.0000000000000093E-2</c:v>
                  </c:pt>
                  <c:pt idx="1">
                    <c:v>-0.19999999999999993</c:v>
                  </c:pt>
                  <c:pt idx="2">
                    <c:v>-0.11999999999999998</c:v>
                  </c:pt>
                  <c:pt idx="3">
                    <c:v>#N/A</c:v>
                  </c:pt>
                  <c:pt idx="4">
                    <c:v>#N/A</c:v>
                  </c:pt>
                  <c:pt idx="5">
                    <c:v>#N/A</c:v>
                  </c:pt>
                  <c:pt idx="6">
                    <c:v>#N/A</c:v>
                  </c:pt>
                  <c:pt idx="7">
                    <c:v>#N/A</c:v>
                  </c:pt>
                  <c:pt idx="8">
                    <c:v>#N/A</c:v>
                  </c:pt>
                  <c:pt idx="9">
                    <c:v>#N/A</c:v>
                  </c:pt>
                  <c:pt idx="10">
                    <c:v>#N/A</c:v>
                  </c:pt>
                  <c:pt idx="11">
                    <c:v>-8.0224833929483846E-2</c:v>
                  </c:pt>
                </c:numCache>
              </c:numRef>
            </c:plus>
            <c:minus>
              <c:numRef>
                <c:f>Section_11!$F$118:$F$129</c:f>
                <c:numCache>
                  <c:formatCode>General</c:formatCode>
                  <c:ptCount val="12"/>
                  <c:pt idx="0">
                    <c:v>-5.0000000000000093E-2</c:v>
                  </c:pt>
                  <c:pt idx="1">
                    <c:v>-0.19999999999999993</c:v>
                  </c:pt>
                  <c:pt idx="2">
                    <c:v>-0.11999999999999998</c:v>
                  </c:pt>
                  <c:pt idx="3">
                    <c:v>#N/A</c:v>
                  </c:pt>
                  <c:pt idx="4">
                    <c:v>#N/A</c:v>
                  </c:pt>
                  <c:pt idx="5">
                    <c:v>#N/A</c:v>
                  </c:pt>
                  <c:pt idx="6">
                    <c:v>#N/A</c:v>
                  </c:pt>
                  <c:pt idx="7">
                    <c:v>#N/A</c:v>
                  </c:pt>
                  <c:pt idx="8">
                    <c:v>#N/A</c:v>
                  </c:pt>
                  <c:pt idx="9">
                    <c:v>#N/A</c:v>
                  </c:pt>
                  <c:pt idx="10">
                    <c:v>#N/A</c:v>
                  </c:pt>
                  <c:pt idx="11">
                    <c:v>-8.0224833929483846E-2</c:v>
                  </c:pt>
                </c:numCache>
              </c:numRef>
            </c:minus>
            <c:spPr>
              <a:ln w="31750">
                <a:solidFill>
                  <a:schemeClr val="tx1">
                    <a:lumMod val="75000"/>
                    <a:lumOff val="25000"/>
                  </a:schemeClr>
                </a:solidFill>
              </a:ln>
            </c:spPr>
          </c:errBars>
          <c:yVal>
            <c:numRef>
              <c:f>Section_11!$F$118:$F$129</c:f>
              <c:numCache>
                <c:formatCode>0%</c:formatCode>
                <c:ptCount val="12"/>
                <c:pt idx="0">
                  <c:v>-5.0000000000000093E-2</c:v>
                </c:pt>
                <c:pt idx="1">
                  <c:v>-0.19999999999999993</c:v>
                </c:pt>
                <c:pt idx="2">
                  <c:v>-0.11999999999999998</c:v>
                </c:pt>
                <c:pt idx="3">
                  <c:v>#N/A</c:v>
                </c:pt>
                <c:pt idx="4">
                  <c:v>#N/A</c:v>
                </c:pt>
                <c:pt idx="5">
                  <c:v>#N/A</c:v>
                </c:pt>
                <c:pt idx="6">
                  <c:v>#N/A</c:v>
                </c:pt>
                <c:pt idx="7">
                  <c:v>#N/A</c:v>
                </c:pt>
                <c:pt idx="8">
                  <c:v>#N/A</c:v>
                </c:pt>
                <c:pt idx="9">
                  <c:v>#N/A</c:v>
                </c:pt>
                <c:pt idx="10">
                  <c:v>#N/A</c:v>
                </c:pt>
                <c:pt idx="11">
                  <c:v>-8.0224833929483846E-2</c:v>
                </c:pt>
              </c:numCache>
            </c:numRef>
          </c:yVal>
          <c:smooth val="0"/>
          <c:extLst>
            <c:ext xmlns:c16="http://schemas.microsoft.com/office/drawing/2014/chart" uri="{C3380CC4-5D6E-409C-BE32-E72D297353CC}">
              <c16:uniqueId val="{00000000-7A3C-46CB-868A-8F877EC648CB}"/>
            </c:ext>
          </c:extLst>
        </c:ser>
        <c:ser>
          <c:idx val="1"/>
          <c:order val="1"/>
          <c:tx>
            <c:strRef>
              <c:f>Section_11!$G$117</c:f>
              <c:strCache>
                <c:ptCount val="1"/>
                <c:pt idx="0">
                  <c:v>Plus</c:v>
                </c:pt>
              </c:strCache>
            </c:strRef>
          </c:tx>
          <c:spPr>
            <a:ln w="28575">
              <a:noFill/>
            </a:ln>
          </c:spPr>
          <c:marker>
            <c:symbol val="circle"/>
            <c:size val="10"/>
            <c:spPr>
              <a:solidFill>
                <a:schemeClr val="accent3">
                  <a:lumMod val="75000"/>
                </a:schemeClr>
              </a:solidFill>
              <a:ln w="38100">
                <a:noFill/>
              </a:ln>
            </c:spPr>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plus>
              <c:numLit>
                <c:formatCode>General</c:formatCode>
                <c:ptCount val="1"/>
                <c:pt idx="0">
                  <c:v>1</c:v>
                </c:pt>
              </c:numLit>
            </c:plus>
            <c:minus>
              <c:numRef>
                <c:f>Section_11!$G$118:$G$129</c:f>
                <c:numCache>
                  <c:formatCode>General</c:formatCode>
                  <c:ptCount val="12"/>
                  <c:pt idx="0">
                    <c:v>#N/A</c:v>
                  </c:pt>
                  <c:pt idx="1">
                    <c:v>#N/A</c:v>
                  </c:pt>
                  <c:pt idx="2">
                    <c:v>#N/A</c:v>
                  </c:pt>
                  <c:pt idx="3">
                    <c:v>9.9999999999999846E-3</c:v>
                  </c:pt>
                  <c:pt idx="4">
                    <c:v>2.000000000000008E-2</c:v>
                  </c:pt>
                  <c:pt idx="5">
                    <c:v>4.0000000000000077E-2</c:v>
                  </c:pt>
                  <c:pt idx="6">
                    <c:v>4.8791609667122565E-2</c:v>
                  </c:pt>
                  <c:pt idx="7">
                    <c:v>3.3001444726306048E-2</c:v>
                  </c:pt>
                  <c:pt idx="8">
                    <c:v>3.896103896103896E-2</c:v>
                  </c:pt>
                  <c:pt idx="9">
                    <c:v>0.12697220135236645</c:v>
                  </c:pt>
                  <c:pt idx="10">
                    <c:v>8.0246913580246881E-2</c:v>
                  </c:pt>
                  <c:pt idx="11">
                    <c:v>#N/A</c:v>
                  </c:pt>
                </c:numCache>
              </c:numRef>
            </c:minus>
            <c:spPr>
              <a:ln w="31750">
                <a:solidFill>
                  <a:schemeClr val="tx1">
                    <a:lumMod val="75000"/>
                    <a:lumOff val="25000"/>
                  </a:schemeClr>
                </a:solidFill>
              </a:ln>
            </c:spPr>
          </c:errBars>
          <c:yVal>
            <c:numRef>
              <c:f>Section_11!$G$118:$G$129</c:f>
              <c:numCache>
                <c:formatCode>0%</c:formatCode>
                <c:ptCount val="12"/>
                <c:pt idx="0">
                  <c:v>#N/A</c:v>
                </c:pt>
                <c:pt idx="1">
                  <c:v>#N/A</c:v>
                </c:pt>
                <c:pt idx="2">
                  <c:v>#N/A</c:v>
                </c:pt>
                <c:pt idx="3">
                  <c:v>9.9999999999999846E-3</c:v>
                </c:pt>
                <c:pt idx="4">
                  <c:v>2.000000000000008E-2</c:v>
                </c:pt>
                <c:pt idx="5">
                  <c:v>4.0000000000000077E-2</c:v>
                </c:pt>
                <c:pt idx="6">
                  <c:v>4.8791609667122565E-2</c:v>
                </c:pt>
                <c:pt idx="7">
                  <c:v>3.3001444726306048E-2</c:v>
                </c:pt>
                <c:pt idx="8">
                  <c:v>3.896103896103896E-2</c:v>
                </c:pt>
                <c:pt idx="9">
                  <c:v>0.12697220135236645</c:v>
                </c:pt>
                <c:pt idx="10">
                  <c:v>8.0246913580246881E-2</c:v>
                </c:pt>
                <c:pt idx="11">
                  <c:v>#N/A</c:v>
                </c:pt>
              </c:numCache>
            </c:numRef>
          </c:yVal>
          <c:smooth val="0"/>
          <c:extLst>
            <c:ext xmlns:c16="http://schemas.microsoft.com/office/drawing/2014/chart" uri="{C3380CC4-5D6E-409C-BE32-E72D297353CC}">
              <c16:uniqueId val="{00000001-7A3C-46CB-868A-8F877EC648CB}"/>
            </c:ext>
          </c:extLst>
        </c:ser>
        <c:dLbls>
          <c:showLegendKey val="0"/>
          <c:showVal val="0"/>
          <c:showCatName val="0"/>
          <c:showSerName val="0"/>
          <c:showPercent val="0"/>
          <c:showBubbleSize val="0"/>
        </c:dLbls>
        <c:axId val="126809984"/>
        <c:axId val="126811520"/>
      </c:scatterChart>
      <c:valAx>
        <c:axId val="126809984"/>
        <c:scaling>
          <c:orientation val="minMax"/>
          <c:max val="13"/>
          <c:min val="0"/>
        </c:scaling>
        <c:delete val="0"/>
        <c:axPos val="b"/>
        <c:majorTickMark val="none"/>
        <c:minorTickMark val="none"/>
        <c:tickLblPos val="none"/>
        <c:spPr>
          <a:ln w="25400">
            <a:solidFill>
              <a:schemeClr val="tx1">
                <a:lumMod val="85000"/>
                <a:lumOff val="15000"/>
              </a:schemeClr>
            </a:solidFill>
          </a:ln>
        </c:spPr>
        <c:crossAx val="126811520"/>
        <c:crosses val="autoZero"/>
        <c:crossBetween val="midCat"/>
      </c:valAx>
      <c:valAx>
        <c:axId val="126811520"/>
        <c:scaling>
          <c:orientation val="minMax"/>
        </c:scaling>
        <c:delete val="1"/>
        <c:axPos val="l"/>
        <c:numFmt formatCode="0%" sourceLinked="1"/>
        <c:majorTickMark val="out"/>
        <c:minorTickMark val="none"/>
        <c:tickLblPos val="nextTo"/>
        <c:crossAx val="126809984"/>
        <c:crosses val="autoZero"/>
        <c:crossBetween val="midCat"/>
      </c:valAx>
      <c:spPr>
        <a:noFill/>
      </c:spPr>
    </c:plotArea>
    <c:plotVisOnly val="1"/>
    <c:dispBlanksAs val="gap"/>
    <c:showDLblsOverMax val="0"/>
  </c:chart>
  <c:spPr>
    <a:noFill/>
    <a:ln>
      <a:noFill/>
    </a:ln>
  </c:spPr>
  <c:printSettings>
    <c:headerFooter/>
    <c:pageMargins b="0.78740157499999996" l="0.7" r="0.7" t="0.78740157499999996"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Actual Sales vs.PY</a:t>
            </a:r>
            <a:endParaRPr lang="en-GB">
              <a:effectLst/>
            </a:endParaRPr>
          </a:p>
        </c:rich>
      </c:tx>
      <c:overlay val="0"/>
    </c:title>
    <c:autoTitleDeleted val="0"/>
    <c:plotArea>
      <c:layout/>
      <c:areaChart>
        <c:grouping val="stacked"/>
        <c:varyColors val="0"/>
        <c:ser>
          <c:idx val="1"/>
          <c:order val="1"/>
          <c:tx>
            <c:strRef>
              <c:f>Section_11!$D$76</c:f>
              <c:strCache>
                <c:ptCount val="1"/>
                <c:pt idx="0">
                  <c:v>Min PY</c:v>
                </c:pt>
              </c:strCache>
            </c:strRef>
          </c:tx>
          <c:spPr>
            <a:noFill/>
          </c:spPr>
          <c:cat>
            <c:strRef>
              <c:f>Section_11!$A$77:$A$88</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Section_11!$D$77:$D$88</c:f>
              <c:numCache>
                <c:formatCode>0</c:formatCode>
                <c:ptCount val="12"/>
                <c:pt idx="0">
                  <c:v>800</c:v>
                </c:pt>
                <c:pt idx="1">
                  <c:v>800</c:v>
                </c:pt>
                <c:pt idx="2">
                  <c:v>800</c:v>
                </c:pt>
                <c:pt idx="3">
                  <c:v>800</c:v>
                </c:pt>
                <c:pt idx="4">
                  <c:v>800</c:v>
                </c:pt>
                <c:pt idx="5">
                  <c:v>800</c:v>
                </c:pt>
                <c:pt idx="6">
                  <c:v>800</c:v>
                </c:pt>
                <c:pt idx="7">
                  <c:v>800</c:v>
                </c:pt>
                <c:pt idx="8">
                  <c:v>800</c:v>
                </c:pt>
                <c:pt idx="9">
                  <c:v>800</c:v>
                </c:pt>
                <c:pt idx="10">
                  <c:v>800</c:v>
                </c:pt>
                <c:pt idx="11">
                  <c:v>800</c:v>
                </c:pt>
              </c:numCache>
            </c:numRef>
          </c:val>
          <c:extLst>
            <c:ext xmlns:c16="http://schemas.microsoft.com/office/drawing/2014/chart" uri="{C3380CC4-5D6E-409C-BE32-E72D297353CC}">
              <c16:uniqueId val="{00000000-D419-41FF-948C-F344E1A771B0}"/>
            </c:ext>
          </c:extLst>
        </c:ser>
        <c:ser>
          <c:idx val="3"/>
          <c:order val="2"/>
          <c:tx>
            <c:strRef>
              <c:f>Section_11!$F$76</c:f>
              <c:strCache>
                <c:ptCount val="1"/>
                <c:pt idx="0">
                  <c:v>Max</c:v>
                </c:pt>
              </c:strCache>
            </c:strRef>
          </c:tx>
          <c:spPr>
            <a:solidFill>
              <a:schemeClr val="tx2">
                <a:lumMod val="20000"/>
                <a:lumOff val="80000"/>
              </a:schemeClr>
            </a:solidFill>
          </c:spPr>
          <c:cat>
            <c:strRef>
              <c:f>Section_11!$A$77:$A$88</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Section_11!$F$77:$F$88</c:f>
              <c:numCache>
                <c:formatCode>0</c:formatCode>
                <c:ptCount val="12"/>
                <c:pt idx="0">
                  <c:v>600</c:v>
                </c:pt>
                <c:pt idx="1">
                  <c:v>600</c:v>
                </c:pt>
                <c:pt idx="2">
                  <c:v>600</c:v>
                </c:pt>
                <c:pt idx="3">
                  <c:v>600</c:v>
                </c:pt>
                <c:pt idx="4">
                  <c:v>600</c:v>
                </c:pt>
                <c:pt idx="5">
                  <c:v>600</c:v>
                </c:pt>
                <c:pt idx="6">
                  <c:v>600</c:v>
                </c:pt>
                <c:pt idx="7">
                  <c:v>600</c:v>
                </c:pt>
                <c:pt idx="8">
                  <c:v>600</c:v>
                </c:pt>
                <c:pt idx="9">
                  <c:v>600</c:v>
                </c:pt>
                <c:pt idx="10">
                  <c:v>600</c:v>
                </c:pt>
                <c:pt idx="11">
                  <c:v>600</c:v>
                </c:pt>
              </c:numCache>
            </c:numRef>
          </c:val>
          <c:extLst>
            <c:ext xmlns:c16="http://schemas.microsoft.com/office/drawing/2014/chart" uri="{C3380CC4-5D6E-409C-BE32-E72D297353CC}">
              <c16:uniqueId val="{00000001-D419-41FF-948C-F344E1A771B0}"/>
            </c:ext>
          </c:extLst>
        </c:ser>
        <c:dLbls>
          <c:showLegendKey val="0"/>
          <c:showVal val="0"/>
          <c:showCatName val="0"/>
          <c:showSerName val="0"/>
          <c:showPercent val="0"/>
          <c:showBubbleSize val="0"/>
        </c:dLbls>
        <c:axId val="126871808"/>
        <c:axId val="129048576"/>
      </c:areaChart>
      <c:lineChart>
        <c:grouping val="standard"/>
        <c:varyColors val="0"/>
        <c:ser>
          <c:idx val="0"/>
          <c:order val="0"/>
          <c:tx>
            <c:strRef>
              <c:f>Section_11!$B$76</c:f>
              <c:strCache>
                <c:ptCount val="1"/>
                <c:pt idx="0">
                  <c:v>Sales</c:v>
                </c:pt>
              </c:strCache>
            </c:strRef>
          </c:tx>
          <c:spPr>
            <a:ln w="38100">
              <a:solidFill>
                <a:schemeClr val="tx1">
                  <a:lumMod val="75000"/>
                  <a:lumOff val="25000"/>
                </a:schemeClr>
              </a:solidFill>
            </a:ln>
          </c:spPr>
          <c:marker>
            <c:symbol val="none"/>
          </c:marker>
          <c:cat>
            <c:strRef>
              <c:f>Section_11!$A$77:$A$88</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Section_11!$B$77:$B$88</c:f>
              <c:numCache>
                <c:formatCode>0</c:formatCode>
                <c:ptCount val="12"/>
                <c:pt idx="0">
                  <c:v>1082</c:v>
                </c:pt>
                <c:pt idx="1">
                  <c:v>832</c:v>
                </c:pt>
                <c:pt idx="2">
                  <c:v>1100</c:v>
                </c:pt>
                <c:pt idx="3">
                  <c:v>1402</c:v>
                </c:pt>
                <c:pt idx="4">
                  <c:v>1354</c:v>
                </c:pt>
                <c:pt idx="5">
                  <c:v>1478</c:v>
                </c:pt>
                <c:pt idx="6">
                  <c:v>1504</c:v>
                </c:pt>
                <c:pt idx="7">
                  <c:v>572</c:v>
                </c:pt>
                <c:pt idx="8">
                  <c:v>1039</c:v>
                </c:pt>
                <c:pt idx="9">
                  <c:v>1362</c:v>
                </c:pt>
                <c:pt idx="10">
                  <c:v>800</c:v>
                </c:pt>
                <c:pt idx="11">
                  <c:v>595</c:v>
                </c:pt>
              </c:numCache>
            </c:numRef>
          </c:val>
          <c:smooth val="0"/>
          <c:extLst>
            <c:ext xmlns:c16="http://schemas.microsoft.com/office/drawing/2014/chart" uri="{C3380CC4-5D6E-409C-BE32-E72D297353CC}">
              <c16:uniqueId val="{00000002-D419-41FF-948C-F344E1A771B0}"/>
            </c:ext>
          </c:extLst>
        </c:ser>
        <c:dLbls>
          <c:showLegendKey val="0"/>
          <c:showVal val="0"/>
          <c:showCatName val="0"/>
          <c:showSerName val="0"/>
          <c:showPercent val="0"/>
          <c:showBubbleSize val="0"/>
        </c:dLbls>
        <c:marker val="1"/>
        <c:smooth val="0"/>
        <c:axId val="126871808"/>
        <c:axId val="129048576"/>
      </c:lineChart>
      <c:scatterChart>
        <c:scatterStyle val="lineMarker"/>
        <c:varyColors val="0"/>
        <c:ser>
          <c:idx val="2"/>
          <c:order val="3"/>
          <c:tx>
            <c:strRef>
              <c:f>Section_11!$B$91</c:f>
              <c:strCache>
                <c:ptCount val="1"/>
                <c:pt idx="0">
                  <c:v>For Series Legend</c:v>
                </c:pt>
              </c:strCache>
            </c:strRef>
          </c:tx>
          <c:spPr>
            <a:ln w="28575">
              <a:noFill/>
            </a:ln>
          </c:spPr>
          <c:marker>
            <c:symbol val="none"/>
          </c:marker>
          <c:dLbls>
            <c:dLbl>
              <c:idx val="0"/>
              <c:tx>
                <c:strRef>
                  <c:f>Section_11!$D$76</c:f>
                  <c:strCache>
                    <c:ptCount val="1"/>
                    <c:pt idx="0">
                      <c:v>Min PY</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{395100C7-6F0A-4E45-8F1C-5993FF430C16}</c15:txfldGUID>
                      <c15:f>Section_11!$D$76</c15:f>
                      <c15:dlblFieldTableCache>
                        <c:ptCount val="1"/>
                        <c:pt idx="0">
                          <c:v>Min PY</c:v>
                        </c:pt>
                      </c15:dlblFieldTableCache>
                    </c15:dlblFTEntry>
                  </c15:dlblFieldTable>
                  <c15:showDataLabelsRange val="0"/>
                </c:ext>
                <c:ext xmlns:c16="http://schemas.microsoft.com/office/drawing/2014/chart" uri="{C3380CC4-5D6E-409C-BE32-E72D297353CC}">
                  <c16:uniqueId val="{00000003-D419-41FF-948C-F344E1A771B0}"/>
                </c:ext>
              </c:extLst>
            </c:dLbl>
            <c:dLbl>
              <c:idx val="1"/>
              <c:tx>
                <c:strRef>
                  <c:f>Section_11!$E$76</c:f>
                  <c:strCache>
                    <c:ptCount val="1"/>
                    <c:pt idx="0">
                      <c:v>Max PY</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{CCC44066-CE67-47AA-BE17-2CE559798C81}</c15:txfldGUID>
                      <c15:f>Section_11!$E$76</c15:f>
                      <c15:dlblFieldTableCache>
                        <c:ptCount val="1"/>
                        <c:pt idx="0">
                          <c:v>Max PY</c:v>
                        </c:pt>
                      </c15:dlblFieldTableCache>
                    </c15:dlblFTEntry>
                  </c15:dlblFieldTable>
                  <c15:showDataLabelsRange val="0"/>
                </c:ext>
                <c:ext xmlns:c16="http://schemas.microsoft.com/office/drawing/2014/chart" uri="{C3380CC4-5D6E-409C-BE32-E72D297353CC}">
                  <c16:uniqueId val="{00000004-D419-41FF-948C-F344E1A771B0}"/>
                </c:ext>
              </c:extLst>
            </c:dLbl>
            <c:dLbl>
              <c:idx val="2"/>
              <c:tx>
                <c:strRef>
                  <c:f>Section_11!$B$76</c:f>
                  <c:strCache>
                    <c:ptCount val="1"/>
                    <c:pt idx="0">
                      <c:v>Sales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{4EBBED0F-125E-4E27-9AF5-082442004E32}</c15:txfldGUID>
                      <c15:f>Section_11!$B$76</c15:f>
                      <c15:dlblFieldTableCache>
                        <c:ptCount val="1"/>
                        <c:pt idx="0">
                          <c:v>Sales</c:v>
                        </c:pt>
                      </c15:dlblFieldTableCache>
                    </c15:dlblFTEntry>
                  </c15:dlblFieldTable>
                  <c15:showDataLabelsRange val="0"/>
                </c:ext>
                <c:ext xmlns:c16="http://schemas.microsoft.com/office/drawing/2014/chart" uri="{C3380CC4-5D6E-409C-BE32-E72D297353CC}">
                  <c16:uniqueId val="{00000005-D419-41FF-948C-F344E1A771B0}"/>
                </c:ext>
              </c:extLst>
            </c:dLbl>
            <c:spPr>
              <a:noFill/>
              <a:ln>
                <a:noFill/>
              </a:ln>
              <a:effectLst/>
            </c:sp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Section_11!$C$92:$C$94</c:f>
              <c:numCache>
                <c:formatCode>General</c:formatCode>
                <c:ptCount val="3"/>
                <c:pt idx="0">
                  <c:v>13</c:v>
                </c:pt>
                <c:pt idx="1">
                  <c:v>13</c:v>
                </c:pt>
                <c:pt idx="2">
                  <c:v>13</c:v>
                </c:pt>
              </c:numCache>
            </c:numRef>
          </c:xVal>
          <c:yVal>
            <c:numRef>
              <c:f>Section_11!$D$92:$D$94</c:f>
              <c:numCache>
                <c:formatCode>General</c:formatCode>
                <c:ptCount val="3"/>
                <c:pt idx="0" formatCode="0">
                  <c:v>800</c:v>
                </c:pt>
                <c:pt idx="1">
                  <c:v>1400</c:v>
                </c:pt>
                <c:pt idx="2" formatCode="0">
                  <c:v>595</c:v>
                </c:pt>
              </c:numCache>
            </c:numRef>
          </c:yVal>
          <c:smooth val="0"/>
          <c:extLst>
            <c:ext xmlns:c16="http://schemas.microsoft.com/office/drawing/2014/chart" uri="{C3380CC4-5D6E-409C-BE32-E72D297353CC}">
              <c16:uniqueId val="{00000006-D419-41FF-948C-F344E1A771B0}"/>
            </c:ext>
          </c:extLst>
        </c:ser>
        <c:dLbls>
          <c:showLegendKey val="0"/>
          <c:showVal val="0"/>
          <c:showCatName val="0"/>
          <c:showSerName val="0"/>
          <c:showPercent val="0"/>
          <c:showBubbleSize val="0"/>
        </c:dLbls>
        <c:axId val="126871808"/>
        <c:axId val="129048576"/>
      </c:scatterChart>
      <c:catAx>
        <c:axId val="126871808"/>
        <c:scaling>
          <c:orientation val="minMax"/>
        </c:scaling>
        <c:delete val="0"/>
        <c:axPos val="b"/>
        <c:numFmt formatCode="General" sourceLinked="0"/>
        <c:majorTickMark val="none"/>
        <c:minorTickMark val="none"/>
        <c:tickLblPos val="nextTo"/>
        <c:spPr>
          <a:ln w="19050">
            <a:solidFill>
              <a:schemeClr val="bg1">
                <a:lumMod val="50000"/>
              </a:schemeClr>
            </a:solidFill>
          </a:ln>
        </c:spPr>
        <c:crossAx val="129048576"/>
        <c:crosses val="autoZero"/>
        <c:auto val="1"/>
        <c:lblAlgn val="ctr"/>
        <c:lblOffset val="100"/>
        <c:noMultiLvlLbl val="0"/>
      </c:catAx>
      <c:valAx>
        <c:axId val="129048576"/>
        <c:scaling>
          <c:orientation val="minMax"/>
        </c:scaling>
        <c:delete val="0"/>
        <c:axPos val="l"/>
        <c:numFmt formatCode="0" sourceLinked="1"/>
        <c:majorTickMark val="out"/>
        <c:minorTickMark val="none"/>
        <c:tickLblPos val="nextTo"/>
        <c:crossAx val="126871808"/>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85000"/>
                    <a:lumOff val="15000"/>
                  </a:schemeClr>
                </a:solidFill>
              </a:defRPr>
            </a:pPr>
            <a:r>
              <a:rPr lang="en-US" sz="1600">
                <a:solidFill>
                  <a:schemeClr val="tx1">
                    <a:lumMod val="85000"/>
                    <a:lumOff val="15000"/>
                  </a:schemeClr>
                </a:solidFill>
              </a:rPr>
              <a:t>Sales</a:t>
            </a:r>
            <a:r>
              <a:rPr lang="en-US" sz="1600" baseline="0">
                <a:solidFill>
                  <a:schemeClr val="tx1">
                    <a:lumMod val="85000"/>
                    <a:lumOff val="15000"/>
                  </a:schemeClr>
                </a:solidFill>
              </a:rPr>
              <a:t> </a:t>
            </a:r>
            <a:r>
              <a:rPr lang="en-US" sz="1600">
                <a:solidFill>
                  <a:schemeClr val="tx1">
                    <a:lumMod val="85000"/>
                    <a:lumOff val="15000"/>
                  </a:schemeClr>
                </a:solidFill>
              </a:rPr>
              <a:t>- Last</a:t>
            </a:r>
            <a:r>
              <a:rPr lang="en-US" sz="1600" baseline="0">
                <a:solidFill>
                  <a:schemeClr val="tx1">
                    <a:lumMod val="85000"/>
                    <a:lumOff val="15000"/>
                  </a:schemeClr>
                </a:solidFill>
              </a:rPr>
              <a:t> 12 months - OFFSET</a:t>
            </a:r>
            <a:endParaRPr lang="en-US" sz="1600">
              <a:solidFill>
                <a:schemeClr val="tx1">
                  <a:lumMod val="85000"/>
                  <a:lumOff val="15000"/>
                </a:schemeClr>
              </a:solidFill>
            </a:endParaRPr>
          </a:p>
        </c:rich>
      </c:tx>
      <c:overlay val="0"/>
    </c:title>
    <c:autoTitleDeleted val="0"/>
    <c:plotArea>
      <c:layout>
        <c:manualLayout>
          <c:layoutTarget val="inner"/>
          <c:xMode val="edge"/>
          <c:yMode val="edge"/>
          <c:x val="8.607174103237096E-2"/>
          <c:y val="0.19480351414406533"/>
          <c:w val="0.8667060367454068"/>
          <c:h val="0.68553623505395156"/>
        </c:manualLayout>
      </c:layout>
      <c:lineChart>
        <c:grouping val="standard"/>
        <c:varyColors val="0"/>
        <c:ser>
          <c:idx val="0"/>
          <c:order val="0"/>
          <c:tx>
            <c:strRef>
              <c:f>Section_4!$F$74</c:f>
              <c:strCache>
                <c:ptCount val="1"/>
                <c:pt idx="0">
                  <c:v>Sales. Rev</c:v>
                </c:pt>
              </c:strCache>
            </c:strRef>
          </c:tx>
          <c:spPr>
            <a:ln w="38100">
              <a:solidFill>
                <a:schemeClr val="tx1">
                  <a:lumMod val="75000"/>
                  <a:lumOff val="25000"/>
                </a:schemeClr>
              </a:solidFill>
            </a:ln>
          </c:spPr>
          <c:marker>
            <c:symbol val="none"/>
          </c:marker>
          <c:cat>
            <c:strRef>
              <c:f>Section_4!$E$75:$E$86</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Section_4!$F$75:$F$86</c:f>
              <c:numCache>
                <c:formatCode>General</c:formatCode>
                <c:ptCount val="12"/>
                <c:pt idx="0">
                  <c:v>190</c:v>
                </c:pt>
                <c:pt idx="1">
                  <c:v>180</c:v>
                </c:pt>
                <c:pt idx="2">
                  <c:v>198</c:v>
                </c:pt>
                <c:pt idx="3">
                  <c:v>217</c:v>
                </c:pt>
                <c:pt idx="4">
                  <c:v>230</c:v>
                </c:pt>
                <c:pt idx="5">
                  <c:v>215</c:v>
                </c:pt>
                <c:pt idx="6">
                  <c:v>220</c:v>
                </c:pt>
                <c:pt idx="7">
                  <c:v>225</c:v>
                </c:pt>
                <c:pt idx="8">
                  <c:v>225</c:v>
                </c:pt>
                <c:pt idx="9">
                  <c:v>220</c:v>
                </c:pt>
                <c:pt idx="10">
                  <c:v>200</c:v>
                </c:pt>
                <c:pt idx="11">
                  <c:v>210</c:v>
                </c:pt>
              </c:numCache>
            </c:numRef>
          </c:val>
          <c:smooth val="0"/>
          <c:extLst>
            <c:ext xmlns:c16="http://schemas.microsoft.com/office/drawing/2014/chart" uri="{C3380CC4-5D6E-409C-BE32-E72D297353CC}">
              <c16:uniqueId val="{00000000-73F0-4610-9927-6C3DDAF09EC4}"/>
            </c:ext>
          </c:extLst>
        </c:ser>
        <c:dLbls>
          <c:showLegendKey val="0"/>
          <c:showVal val="0"/>
          <c:showCatName val="0"/>
          <c:showSerName val="0"/>
          <c:showPercent val="0"/>
          <c:showBubbleSize val="0"/>
        </c:dLbls>
        <c:smooth val="0"/>
        <c:axId val="123620736"/>
        <c:axId val="123630720"/>
      </c:lineChart>
      <c:catAx>
        <c:axId val="123620736"/>
        <c:scaling>
          <c:orientation val="minMax"/>
        </c:scaling>
        <c:delete val="0"/>
        <c:axPos val="b"/>
        <c:numFmt formatCode="General" sourceLinked="1"/>
        <c:majorTickMark val="none"/>
        <c:minorTickMark val="none"/>
        <c:tickLblPos val="nextTo"/>
        <c:spPr>
          <a:ln w="19050"/>
        </c:spPr>
        <c:txPr>
          <a:bodyPr/>
          <a:lstStyle/>
          <a:p>
            <a:pPr>
              <a:defRPr sz="1050"/>
            </a:pPr>
            <a:endParaRPr lang="en-US"/>
          </a:p>
        </c:txPr>
        <c:crossAx val="123630720"/>
        <c:crosses val="autoZero"/>
        <c:auto val="1"/>
        <c:lblAlgn val="ctr"/>
        <c:lblOffset val="100"/>
        <c:noMultiLvlLbl val="0"/>
      </c:catAx>
      <c:valAx>
        <c:axId val="123630720"/>
        <c:scaling>
          <c:orientation val="minMax"/>
          <c:min val="0"/>
        </c:scaling>
        <c:delete val="0"/>
        <c:axPos val="l"/>
        <c:numFmt formatCode="General" sourceLinked="1"/>
        <c:majorTickMark val="out"/>
        <c:minorTickMark val="none"/>
        <c:tickLblPos val="nextTo"/>
        <c:crossAx val="123620736"/>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Actual Sales vs. PY</a:t>
            </a:r>
          </a:p>
        </c:rich>
      </c:tx>
      <c:overlay val="0"/>
    </c:title>
    <c:autoTitleDeleted val="0"/>
    <c:plotArea>
      <c:layout>
        <c:manualLayout>
          <c:layoutTarget val="inner"/>
          <c:xMode val="edge"/>
          <c:yMode val="edge"/>
          <c:x val="7.9500519460316846E-2"/>
          <c:y val="0.11768655963702694"/>
          <c:w val="0.77497420060057387"/>
          <c:h val="0.77353230292658992"/>
        </c:manualLayout>
      </c:layout>
      <c:lineChart>
        <c:grouping val="standard"/>
        <c:varyColors val="0"/>
        <c:ser>
          <c:idx val="0"/>
          <c:order val="1"/>
          <c:tx>
            <c:strRef>
              <c:f>Section_11!$B$51</c:f>
              <c:strCache>
                <c:ptCount val="1"/>
                <c:pt idx="0">
                  <c:v>Sales</c:v>
                </c:pt>
              </c:strCache>
            </c:strRef>
          </c:tx>
          <c:spPr>
            <a:ln w="38100">
              <a:solidFill>
                <a:schemeClr val="tx1">
                  <a:lumMod val="75000"/>
                  <a:lumOff val="25000"/>
                </a:schemeClr>
              </a:solidFill>
            </a:ln>
          </c:spPr>
          <c:marker>
            <c:symbol val="none"/>
          </c:marker>
          <c:cat>
            <c:strRef>
              <c:f>Section_11!$A$52:$A$63</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Section_11!$B$52:$B$63</c:f>
              <c:numCache>
                <c:formatCode>0</c:formatCode>
                <c:ptCount val="12"/>
                <c:pt idx="0">
                  <c:v>1082</c:v>
                </c:pt>
                <c:pt idx="1">
                  <c:v>832</c:v>
                </c:pt>
                <c:pt idx="2">
                  <c:v>1100</c:v>
                </c:pt>
                <c:pt idx="3">
                  <c:v>1402</c:v>
                </c:pt>
                <c:pt idx="4">
                  <c:v>1354</c:v>
                </c:pt>
                <c:pt idx="5">
                  <c:v>1478</c:v>
                </c:pt>
                <c:pt idx="6">
                  <c:v>1504</c:v>
                </c:pt>
                <c:pt idx="7">
                  <c:v>572</c:v>
                </c:pt>
                <c:pt idx="8">
                  <c:v>1039</c:v>
                </c:pt>
                <c:pt idx="9">
                  <c:v>1362</c:v>
                </c:pt>
                <c:pt idx="10">
                  <c:v>800</c:v>
                </c:pt>
                <c:pt idx="11">
                  <c:v>595</c:v>
                </c:pt>
              </c:numCache>
            </c:numRef>
          </c:val>
          <c:smooth val="0"/>
          <c:extLst>
            <c:ext xmlns:c16="http://schemas.microsoft.com/office/drawing/2014/chart" uri="{C3380CC4-5D6E-409C-BE32-E72D297353CC}">
              <c16:uniqueId val="{00000000-A645-49BF-845E-433D581095A5}"/>
            </c:ext>
          </c:extLst>
        </c:ser>
        <c:dLbls>
          <c:showLegendKey val="0"/>
          <c:showVal val="0"/>
          <c:showCatName val="0"/>
          <c:showSerName val="0"/>
          <c:showPercent val="0"/>
          <c:showBubbleSize val="0"/>
        </c:dLbls>
        <c:marker val="1"/>
        <c:smooth val="0"/>
        <c:axId val="129076224"/>
        <c:axId val="129090304"/>
      </c:lineChart>
      <c:scatterChart>
        <c:scatterStyle val="lineMarker"/>
        <c:varyColors val="0"/>
        <c:ser>
          <c:idx val="1"/>
          <c:order val="0"/>
          <c:tx>
            <c:strRef>
              <c:f>Section_11!$C$51</c:f>
              <c:strCache>
                <c:ptCount val="1"/>
                <c:pt idx="0">
                  <c:v>Sales PY</c:v>
                </c:pt>
              </c:strCache>
            </c:strRef>
          </c:tx>
          <c:spPr>
            <a:ln w="38100">
              <a:solidFill>
                <a:schemeClr val="tx2">
                  <a:lumMod val="60000"/>
                  <a:lumOff val="40000"/>
                </a:schemeClr>
              </a:solidFill>
            </a:ln>
          </c:spPr>
          <c:marker>
            <c:symbol val="none"/>
          </c:marker>
          <c:xVal>
            <c:strRef>
              <c:f>Section_11!$A$52:$A$63</c:f>
              <c:strCache>
                <c:ptCount val="12"/>
                <c:pt idx="0">
                  <c:v>J</c:v>
                </c:pt>
                <c:pt idx="1">
                  <c:v>F</c:v>
                </c:pt>
                <c:pt idx="2">
                  <c:v>M</c:v>
                </c:pt>
                <c:pt idx="3">
                  <c:v>A</c:v>
                </c:pt>
                <c:pt idx="4">
                  <c:v>M</c:v>
                </c:pt>
                <c:pt idx="5">
                  <c:v>J</c:v>
                </c:pt>
                <c:pt idx="6">
                  <c:v>J</c:v>
                </c:pt>
                <c:pt idx="7">
                  <c:v>A</c:v>
                </c:pt>
                <c:pt idx="8">
                  <c:v>S</c:v>
                </c:pt>
                <c:pt idx="9">
                  <c:v>O</c:v>
                </c:pt>
                <c:pt idx="10">
                  <c:v>N</c:v>
                </c:pt>
                <c:pt idx="11">
                  <c:v>D</c:v>
                </c:pt>
              </c:strCache>
            </c:strRef>
          </c:xVal>
          <c:yVal>
            <c:numRef>
              <c:f>Section_11!$C$52:$C$63</c:f>
              <c:numCache>
                <c:formatCode>General</c:formatCode>
                <c:ptCount val="12"/>
                <c:pt idx="0">
                  <c:v>826</c:v>
                </c:pt>
                <c:pt idx="1">
                  <c:v>1034</c:v>
                </c:pt>
                <c:pt idx="2">
                  <c:v>1020</c:v>
                </c:pt>
                <c:pt idx="3">
                  <c:v>800</c:v>
                </c:pt>
                <c:pt idx="4">
                  <c:v>1151</c:v>
                </c:pt>
                <c:pt idx="5">
                  <c:v>1083</c:v>
                </c:pt>
                <c:pt idx="6">
                  <c:v>1094</c:v>
                </c:pt>
                <c:pt idx="7">
                  <c:v>832</c:v>
                </c:pt>
                <c:pt idx="8">
                  <c:v>1189</c:v>
                </c:pt>
                <c:pt idx="9">
                  <c:v>1400</c:v>
                </c:pt>
                <c:pt idx="10">
                  <c:v>1075</c:v>
                </c:pt>
                <c:pt idx="11">
                  <c:v>952</c:v>
                </c:pt>
              </c:numCache>
            </c:numRef>
          </c:yVal>
          <c:smooth val="0"/>
          <c:extLst>
            <c:ext xmlns:c16="http://schemas.microsoft.com/office/drawing/2014/chart" uri="{C3380CC4-5D6E-409C-BE32-E72D297353CC}">
              <c16:uniqueId val="{00000001-A645-49BF-845E-433D581095A5}"/>
            </c:ext>
          </c:extLst>
        </c:ser>
        <c:ser>
          <c:idx val="2"/>
          <c:order val="2"/>
          <c:tx>
            <c:strRef>
              <c:f>Section_11!$D$51</c:f>
              <c:strCache>
                <c:ptCount val="1"/>
                <c:pt idx="0">
                  <c:v>Actual</c:v>
                </c:pt>
              </c:strCache>
            </c:strRef>
          </c:tx>
          <c:spPr>
            <a:ln w="28575">
              <a:noFill/>
            </a:ln>
          </c:spPr>
          <c:marker>
            <c:symbol val="none"/>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strRef>
              <c:f>Section_11!$A$52:$A$63</c:f>
              <c:strCache>
                <c:ptCount val="12"/>
                <c:pt idx="0">
                  <c:v>J</c:v>
                </c:pt>
                <c:pt idx="1">
                  <c:v>F</c:v>
                </c:pt>
                <c:pt idx="2">
                  <c:v>M</c:v>
                </c:pt>
                <c:pt idx="3">
                  <c:v>A</c:v>
                </c:pt>
                <c:pt idx="4">
                  <c:v>M</c:v>
                </c:pt>
                <c:pt idx="5">
                  <c:v>J</c:v>
                </c:pt>
                <c:pt idx="6">
                  <c:v>J</c:v>
                </c:pt>
                <c:pt idx="7">
                  <c:v>A</c:v>
                </c:pt>
                <c:pt idx="8">
                  <c:v>S</c:v>
                </c:pt>
                <c:pt idx="9">
                  <c:v>O</c:v>
                </c:pt>
                <c:pt idx="10">
                  <c:v>N</c:v>
                </c:pt>
                <c:pt idx="11">
                  <c:v>D</c:v>
                </c:pt>
              </c:strCache>
            </c:strRef>
          </c:xVal>
          <c:yVal>
            <c:numRef>
              <c:f>Section_11!$D$52:$D$63</c:f>
              <c:numCache>
                <c:formatCode>0</c:formatCode>
                <c:ptCount val="12"/>
                <c:pt idx="11">
                  <c:v>595</c:v>
                </c:pt>
              </c:numCache>
            </c:numRef>
          </c:yVal>
          <c:smooth val="0"/>
          <c:extLst>
            <c:ext xmlns:c16="http://schemas.microsoft.com/office/drawing/2014/chart" uri="{C3380CC4-5D6E-409C-BE32-E72D297353CC}">
              <c16:uniqueId val="{00000002-A645-49BF-845E-433D581095A5}"/>
            </c:ext>
          </c:extLst>
        </c:ser>
        <c:ser>
          <c:idx val="3"/>
          <c:order val="3"/>
          <c:tx>
            <c:strRef>
              <c:f>Section_11!$E$51</c:f>
              <c:strCache>
                <c:ptCount val="1"/>
                <c:pt idx="0">
                  <c:v>Previous Year</c:v>
                </c:pt>
              </c:strCache>
            </c:strRef>
          </c:tx>
          <c:marker>
            <c:symbol val="none"/>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strRef>
              <c:f>Section_11!$A$52:$A$63</c:f>
              <c:strCache>
                <c:ptCount val="12"/>
                <c:pt idx="0">
                  <c:v>J</c:v>
                </c:pt>
                <c:pt idx="1">
                  <c:v>F</c:v>
                </c:pt>
                <c:pt idx="2">
                  <c:v>M</c:v>
                </c:pt>
                <c:pt idx="3">
                  <c:v>A</c:v>
                </c:pt>
                <c:pt idx="4">
                  <c:v>M</c:v>
                </c:pt>
                <c:pt idx="5">
                  <c:v>J</c:v>
                </c:pt>
                <c:pt idx="6">
                  <c:v>J</c:v>
                </c:pt>
                <c:pt idx="7">
                  <c:v>A</c:v>
                </c:pt>
                <c:pt idx="8">
                  <c:v>S</c:v>
                </c:pt>
                <c:pt idx="9">
                  <c:v>O</c:v>
                </c:pt>
                <c:pt idx="10">
                  <c:v>N</c:v>
                </c:pt>
                <c:pt idx="11">
                  <c:v>D</c:v>
                </c:pt>
              </c:strCache>
            </c:strRef>
          </c:xVal>
          <c:yVal>
            <c:numRef>
              <c:f>Section_11!$E$52:$E$63</c:f>
              <c:numCache>
                <c:formatCode>General</c:formatCode>
                <c:ptCount val="12"/>
                <c:pt idx="11">
                  <c:v>952</c:v>
                </c:pt>
              </c:numCache>
            </c:numRef>
          </c:yVal>
          <c:smooth val="0"/>
          <c:extLst>
            <c:ext xmlns:c16="http://schemas.microsoft.com/office/drawing/2014/chart" uri="{C3380CC4-5D6E-409C-BE32-E72D297353CC}">
              <c16:uniqueId val="{00000003-A645-49BF-845E-433D581095A5}"/>
            </c:ext>
          </c:extLst>
        </c:ser>
        <c:dLbls>
          <c:showLegendKey val="0"/>
          <c:showVal val="0"/>
          <c:showCatName val="0"/>
          <c:showSerName val="0"/>
          <c:showPercent val="0"/>
          <c:showBubbleSize val="0"/>
        </c:dLbls>
        <c:axId val="129076224"/>
        <c:axId val="129090304"/>
      </c:scatterChart>
      <c:catAx>
        <c:axId val="129076224"/>
        <c:scaling>
          <c:orientation val="minMax"/>
        </c:scaling>
        <c:delete val="0"/>
        <c:axPos val="b"/>
        <c:numFmt formatCode="General" sourceLinked="0"/>
        <c:majorTickMark val="none"/>
        <c:minorTickMark val="none"/>
        <c:tickLblPos val="nextTo"/>
        <c:spPr>
          <a:ln w="19050">
            <a:solidFill>
              <a:schemeClr val="bg1">
                <a:lumMod val="50000"/>
              </a:schemeClr>
            </a:solidFill>
          </a:ln>
        </c:spPr>
        <c:crossAx val="129090304"/>
        <c:crosses val="autoZero"/>
        <c:auto val="1"/>
        <c:lblAlgn val="ctr"/>
        <c:lblOffset val="100"/>
        <c:noMultiLvlLbl val="0"/>
      </c:catAx>
      <c:valAx>
        <c:axId val="129090304"/>
        <c:scaling>
          <c:orientation val="minMax"/>
        </c:scaling>
        <c:delete val="0"/>
        <c:axPos val="l"/>
        <c:numFmt formatCode="0" sourceLinked="1"/>
        <c:majorTickMark val="out"/>
        <c:minorTickMark val="none"/>
        <c:tickLblPos val="nextTo"/>
        <c:crossAx val="129076224"/>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solidFill>
                  <a:schemeClr val="tx1">
                    <a:lumMod val="85000"/>
                    <a:lumOff val="15000"/>
                  </a:schemeClr>
                </a:solidFill>
              </a:rPr>
              <a:t>EBIT Development</a:t>
            </a:r>
          </a:p>
        </c:rich>
      </c:tx>
      <c:overlay val="1"/>
      <c:spPr>
        <a:ln>
          <a:noFill/>
        </a:ln>
      </c:spPr>
    </c:title>
    <c:autoTitleDeleted val="0"/>
    <c:plotArea>
      <c:layout>
        <c:manualLayout>
          <c:layoutTarget val="inner"/>
          <c:xMode val="edge"/>
          <c:yMode val="edge"/>
          <c:x val="8.1973069621907757E-2"/>
          <c:y val="0.22006905177121316"/>
          <c:w val="0.88628090524498915"/>
          <c:h val="0.58483785164438351"/>
        </c:manualLayout>
      </c:layout>
      <c:lineChart>
        <c:grouping val="standard"/>
        <c:varyColors val="0"/>
        <c:ser>
          <c:idx val="0"/>
          <c:order val="0"/>
          <c:tx>
            <c:strRef>
              <c:f>Section_12!$C$4</c:f>
              <c:strCache>
                <c:ptCount val="1"/>
                <c:pt idx="0">
                  <c:v>Actual</c:v>
                </c:pt>
              </c:strCache>
            </c:strRef>
          </c:tx>
          <c:spPr>
            <a:ln w="38100">
              <a:solidFill>
                <a:schemeClr val="tx1">
                  <a:lumMod val="75000"/>
                  <a:lumOff val="25000"/>
                </a:schemeClr>
              </a:solidFill>
            </a:ln>
          </c:spPr>
          <c:marker>
            <c:symbol val="none"/>
          </c:marker>
          <c:cat>
            <c:multiLvlStrRef>
              <c:f>Section_12!$A$5:$B$28</c:f>
              <c:multiLvlStrCache>
                <c:ptCount val="24"/>
                <c:lvl>
                  <c:pt idx="0">
                    <c:v>J</c:v>
                  </c:pt>
                  <c:pt idx="1">
                    <c:v>F</c:v>
                  </c:pt>
                  <c:pt idx="2">
                    <c:v>M</c:v>
                  </c:pt>
                  <c:pt idx="3">
                    <c:v>A</c:v>
                  </c:pt>
                  <c:pt idx="4">
                    <c:v>M</c:v>
                  </c:pt>
                  <c:pt idx="5">
                    <c:v>J</c:v>
                  </c:pt>
                  <c:pt idx="6">
                    <c:v>J</c:v>
                  </c:pt>
                  <c:pt idx="7">
                    <c:v>A</c:v>
                  </c:pt>
                  <c:pt idx="8">
                    <c:v>S</c:v>
                  </c:pt>
                  <c:pt idx="9">
                    <c:v>O</c:v>
                  </c:pt>
                  <c:pt idx="10">
                    <c:v>N</c:v>
                  </c:pt>
                  <c:pt idx="11">
                    <c:v>D</c:v>
                  </c:pt>
                  <c:pt idx="12">
                    <c:v>J</c:v>
                  </c:pt>
                  <c:pt idx="13">
                    <c:v>F</c:v>
                  </c:pt>
                  <c:pt idx="14">
                    <c:v>M</c:v>
                  </c:pt>
                  <c:pt idx="15">
                    <c:v>A</c:v>
                  </c:pt>
                  <c:pt idx="16">
                    <c:v>M</c:v>
                  </c:pt>
                  <c:pt idx="17">
                    <c:v>J</c:v>
                  </c:pt>
                  <c:pt idx="18">
                    <c:v>J</c:v>
                  </c:pt>
                  <c:pt idx="19">
                    <c:v>A</c:v>
                  </c:pt>
                  <c:pt idx="20">
                    <c:v>S</c:v>
                  </c:pt>
                  <c:pt idx="21">
                    <c:v>O</c:v>
                  </c:pt>
                  <c:pt idx="22">
                    <c:v>N</c:v>
                  </c:pt>
                  <c:pt idx="23">
                    <c:v>D</c:v>
                  </c:pt>
                </c:lvl>
                <c:lvl>
                  <c:pt idx="0">
                    <c:v>2015</c:v>
                  </c:pt>
                  <c:pt idx="12">
                    <c:v>2016</c:v>
                  </c:pt>
                </c:lvl>
              </c:multiLvlStrCache>
            </c:multiLvlStrRef>
          </c:cat>
          <c:val>
            <c:numRef>
              <c:f>Section_12!$C$5:$C$28</c:f>
              <c:numCache>
                <c:formatCode>0</c:formatCode>
                <c:ptCount val="24"/>
                <c:pt idx="0">
                  <c:v>129</c:v>
                </c:pt>
                <c:pt idx="1">
                  <c:v>110</c:v>
                </c:pt>
                <c:pt idx="2">
                  <c:v>120</c:v>
                </c:pt>
                <c:pt idx="3">
                  <c:v>125</c:v>
                </c:pt>
                <c:pt idx="4">
                  <c:v>126</c:v>
                </c:pt>
                <c:pt idx="5">
                  <c:v>128</c:v>
                </c:pt>
                <c:pt idx="6">
                  <c:v>121</c:v>
                </c:pt>
              </c:numCache>
            </c:numRef>
          </c:val>
          <c:smooth val="0"/>
          <c:extLst>
            <c:ext xmlns:c16="http://schemas.microsoft.com/office/drawing/2014/chart" uri="{C3380CC4-5D6E-409C-BE32-E72D297353CC}">
              <c16:uniqueId val="{00000000-E727-483D-99D8-77ED8A3E46DE}"/>
            </c:ext>
          </c:extLst>
        </c:ser>
        <c:ser>
          <c:idx val="1"/>
          <c:order val="1"/>
          <c:tx>
            <c:strRef>
              <c:f>Section_12!$D$4</c:f>
              <c:strCache>
                <c:ptCount val="1"/>
                <c:pt idx="0">
                  <c:v>Forecast</c:v>
                </c:pt>
              </c:strCache>
            </c:strRef>
          </c:tx>
          <c:spPr>
            <a:ln w="38100">
              <a:solidFill>
                <a:schemeClr val="accent6">
                  <a:lumMod val="75000"/>
                </a:schemeClr>
              </a:solidFill>
              <a:prstDash val="solid"/>
            </a:ln>
          </c:spPr>
          <c:marker>
            <c:symbol val="none"/>
          </c:marker>
          <c:cat>
            <c:multiLvlStrRef>
              <c:f>Section_12!$A$5:$B$28</c:f>
              <c:multiLvlStrCache>
                <c:ptCount val="24"/>
                <c:lvl>
                  <c:pt idx="0">
                    <c:v>J</c:v>
                  </c:pt>
                  <c:pt idx="1">
                    <c:v>F</c:v>
                  </c:pt>
                  <c:pt idx="2">
                    <c:v>M</c:v>
                  </c:pt>
                  <c:pt idx="3">
                    <c:v>A</c:v>
                  </c:pt>
                  <c:pt idx="4">
                    <c:v>M</c:v>
                  </c:pt>
                  <c:pt idx="5">
                    <c:v>J</c:v>
                  </c:pt>
                  <c:pt idx="6">
                    <c:v>J</c:v>
                  </c:pt>
                  <c:pt idx="7">
                    <c:v>A</c:v>
                  </c:pt>
                  <c:pt idx="8">
                    <c:v>S</c:v>
                  </c:pt>
                  <c:pt idx="9">
                    <c:v>O</c:v>
                  </c:pt>
                  <c:pt idx="10">
                    <c:v>N</c:v>
                  </c:pt>
                  <c:pt idx="11">
                    <c:v>D</c:v>
                  </c:pt>
                  <c:pt idx="12">
                    <c:v>J</c:v>
                  </c:pt>
                  <c:pt idx="13">
                    <c:v>F</c:v>
                  </c:pt>
                  <c:pt idx="14">
                    <c:v>M</c:v>
                  </c:pt>
                  <c:pt idx="15">
                    <c:v>A</c:v>
                  </c:pt>
                  <c:pt idx="16">
                    <c:v>M</c:v>
                  </c:pt>
                  <c:pt idx="17">
                    <c:v>J</c:v>
                  </c:pt>
                  <c:pt idx="18">
                    <c:v>J</c:v>
                  </c:pt>
                  <c:pt idx="19">
                    <c:v>A</c:v>
                  </c:pt>
                  <c:pt idx="20">
                    <c:v>S</c:v>
                  </c:pt>
                  <c:pt idx="21">
                    <c:v>O</c:v>
                  </c:pt>
                  <c:pt idx="22">
                    <c:v>N</c:v>
                  </c:pt>
                  <c:pt idx="23">
                    <c:v>D</c:v>
                  </c:pt>
                </c:lvl>
                <c:lvl>
                  <c:pt idx="0">
                    <c:v>2015</c:v>
                  </c:pt>
                  <c:pt idx="12">
                    <c:v>2016</c:v>
                  </c:pt>
                </c:lvl>
              </c:multiLvlStrCache>
            </c:multiLvlStrRef>
          </c:cat>
          <c:val>
            <c:numRef>
              <c:f>Section_12!$D$5:$D$28</c:f>
              <c:numCache>
                <c:formatCode>General</c:formatCode>
                <c:ptCount val="24"/>
                <c:pt idx="6" formatCode="0">
                  <c:v>121</c:v>
                </c:pt>
                <c:pt idx="7" formatCode="0">
                  <c:v>117</c:v>
                </c:pt>
                <c:pt idx="8" formatCode="0">
                  <c:v>109</c:v>
                </c:pt>
                <c:pt idx="9" formatCode="0">
                  <c:v>108</c:v>
                </c:pt>
                <c:pt idx="10" formatCode="0">
                  <c:v>112</c:v>
                </c:pt>
                <c:pt idx="11" formatCode="0">
                  <c:v>122</c:v>
                </c:pt>
                <c:pt idx="12" formatCode="0">
                  <c:v>131.58000000000001</c:v>
                </c:pt>
              </c:numCache>
            </c:numRef>
          </c:val>
          <c:smooth val="0"/>
          <c:extLst>
            <c:ext xmlns:c16="http://schemas.microsoft.com/office/drawing/2014/chart" uri="{C3380CC4-5D6E-409C-BE32-E72D297353CC}">
              <c16:uniqueId val="{00000001-E727-483D-99D8-77ED8A3E46DE}"/>
            </c:ext>
          </c:extLst>
        </c:ser>
        <c:ser>
          <c:idx val="2"/>
          <c:order val="2"/>
          <c:tx>
            <c:strRef>
              <c:f>Section_12!$E$4</c:f>
              <c:strCache>
                <c:ptCount val="1"/>
                <c:pt idx="0">
                  <c:v>Budget</c:v>
                </c:pt>
              </c:strCache>
            </c:strRef>
          </c:tx>
          <c:spPr>
            <a:ln w="38100">
              <a:solidFill>
                <a:schemeClr val="bg1">
                  <a:lumMod val="65000"/>
                </a:schemeClr>
              </a:solidFill>
              <a:prstDash val="solid"/>
            </a:ln>
          </c:spPr>
          <c:marker>
            <c:symbol val="none"/>
          </c:marker>
          <c:cat>
            <c:multiLvlStrRef>
              <c:f>Section_12!$A$5:$B$28</c:f>
              <c:multiLvlStrCache>
                <c:ptCount val="24"/>
                <c:lvl>
                  <c:pt idx="0">
                    <c:v>J</c:v>
                  </c:pt>
                  <c:pt idx="1">
                    <c:v>F</c:v>
                  </c:pt>
                  <c:pt idx="2">
                    <c:v>M</c:v>
                  </c:pt>
                  <c:pt idx="3">
                    <c:v>A</c:v>
                  </c:pt>
                  <c:pt idx="4">
                    <c:v>M</c:v>
                  </c:pt>
                  <c:pt idx="5">
                    <c:v>J</c:v>
                  </c:pt>
                  <c:pt idx="6">
                    <c:v>J</c:v>
                  </c:pt>
                  <c:pt idx="7">
                    <c:v>A</c:v>
                  </c:pt>
                  <c:pt idx="8">
                    <c:v>S</c:v>
                  </c:pt>
                  <c:pt idx="9">
                    <c:v>O</c:v>
                  </c:pt>
                  <c:pt idx="10">
                    <c:v>N</c:v>
                  </c:pt>
                  <c:pt idx="11">
                    <c:v>D</c:v>
                  </c:pt>
                  <c:pt idx="12">
                    <c:v>J</c:v>
                  </c:pt>
                  <c:pt idx="13">
                    <c:v>F</c:v>
                  </c:pt>
                  <c:pt idx="14">
                    <c:v>M</c:v>
                  </c:pt>
                  <c:pt idx="15">
                    <c:v>A</c:v>
                  </c:pt>
                  <c:pt idx="16">
                    <c:v>M</c:v>
                  </c:pt>
                  <c:pt idx="17">
                    <c:v>J</c:v>
                  </c:pt>
                  <c:pt idx="18">
                    <c:v>J</c:v>
                  </c:pt>
                  <c:pt idx="19">
                    <c:v>A</c:v>
                  </c:pt>
                  <c:pt idx="20">
                    <c:v>S</c:v>
                  </c:pt>
                  <c:pt idx="21">
                    <c:v>O</c:v>
                  </c:pt>
                  <c:pt idx="22">
                    <c:v>N</c:v>
                  </c:pt>
                  <c:pt idx="23">
                    <c:v>D</c:v>
                  </c:pt>
                </c:lvl>
                <c:lvl>
                  <c:pt idx="0">
                    <c:v>2015</c:v>
                  </c:pt>
                  <c:pt idx="12">
                    <c:v>2016</c:v>
                  </c:pt>
                </c:lvl>
              </c:multiLvlStrCache>
            </c:multiLvlStrRef>
          </c:cat>
          <c:val>
            <c:numRef>
              <c:f>Section_12!$E$5:$E$28</c:f>
              <c:numCache>
                <c:formatCode>General</c:formatCode>
                <c:ptCount val="24"/>
                <c:pt idx="12" formatCode="0">
                  <c:v>131.58000000000001</c:v>
                </c:pt>
                <c:pt idx="13" formatCode="0">
                  <c:v>135.52740000000003</c:v>
                </c:pt>
                <c:pt idx="14" formatCode="0">
                  <c:v>138</c:v>
                </c:pt>
                <c:pt idx="15" formatCode="0">
                  <c:v>133.10000000000002</c:v>
                </c:pt>
                <c:pt idx="16" formatCode="0">
                  <c:v>138</c:v>
                </c:pt>
                <c:pt idx="17" formatCode="0">
                  <c:v>140</c:v>
                </c:pt>
                <c:pt idx="18" formatCode="0">
                  <c:v>145</c:v>
                </c:pt>
                <c:pt idx="19" formatCode="0">
                  <c:v>146</c:v>
                </c:pt>
                <c:pt idx="20" formatCode="0">
                  <c:v>148</c:v>
                </c:pt>
                <c:pt idx="21" formatCode="0">
                  <c:v>150</c:v>
                </c:pt>
                <c:pt idx="22" formatCode="0">
                  <c:v>155</c:v>
                </c:pt>
                <c:pt idx="23" formatCode="0">
                  <c:v>158</c:v>
                </c:pt>
              </c:numCache>
            </c:numRef>
          </c:val>
          <c:smooth val="0"/>
          <c:extLst>
            <c:ext xmlns:c16="http://schemas.microsoft.com/office/drawing/2014/chart" uri="{C3380CC4-5D6E-409C-BE32-E72D297353CC}">
              <c16:uniqueId val="{00000002-E727-483D-99D8-77ED8A3E46DE}"/>
            </c:ext>
          </c:extLst>
        </c:ser>
        <c:dLbls>
          <c:showLegendKey val="0"/>
          <c:showVal val="0"/>
          <c:showCatName val="0"/>
          <c:showSerName val="0"/>
          <c:showPercent val="0"/>
          <c:showBubbleSize val="0"/>
        </c:dLbls>
        <c:smooth val="0"/>
        <c:axId val="124059648"/>
        <c:axId val="124061184"/>
      </c:lineChart>
      <c:catAx>
        <c:axId val="124059648"/>
        <c:scaling>
          <c:orientation val="minMax"/>
        </c:scaling>
        <c:delete val="0"/>
        <c:axPos val="b"/>
        <c:numFmt formatCode="General" sourceLinked="0"/>
        <c:majorTickMark val="out"/>
        <c:minorTickMark val="none"/>
        <c:tickLblPos val="nextTo"/>
        <c:crossAx val="124061184"/>
        <c:crosses val="autoZero"/>
        <c:auto val="1"/>
        <c:lblAlgn val="ctr"/>
        <c:lblOffset val="100"/>
        <c:noMultiLvlLbl val="0"/>
      </c:catAx>
      <c:valAx>
        <c:axId val="124061184"/>
        <c:scaling>
          <c:orientation val="minMax"/>
        </c:scaling>
        <c:delete val="0"/>
        <c:axPos val="l"/>
        <c:numFmt formatCode="0" sourceLinked="1"/>
        <c:majorTickMark val="out"/>
        <c:minorTickMark val="none"/>
        <c:tickLblPos val="nextTo"/>
        <c:crossAx val="124059648"/>
        <c:crosses val="autoZero"/>
        <c:crossBetween val="between"/>
      </c:valAx>
    </c:plotArea>
    <c:legend>
      <c:legendPos val="t"/>
      <c:layout>
        <c:manualLayout>
          <c:xMode val="edge"/>
          <c:yMode val="edge"/>
          <c:x val="0.27464227916462958"/>
          <c:y val="0.16107382550335569"/>
          <c:w val="0.51204880388934637"/>
          <c:h val="8.090788986947102E-2"/>
        </c:manualLayout>
      </c:layout>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1">
                    <a:lumMod val="75000"/>
                    <a:lumOff val="25000"/>
                  </a:schemeClr>
                </a:solidFill>
              </a:defRPr>
            </a:pPr>
            <a:r>
              <a:rPr lang="en-GB">
                <a:solidFill>
                  <a:schemeClr val="tx1">
                    <a:lumMod val="75000"/>
                    <a:lumOff val="25000"/>
                  </a:schemeClr>
                </a:solidFill>
              </a:rPr>
              <a:t>Sales by Region Actual &amp;</a:t>
            </a:r>
            <a:r>
              <a:rPr lang="en-GB" baseline="0">
                <a:solidFill>
                  <a:schemeClr val="tx1">
                    <a:lumMod val="75000"/>
                    <a:lumOff val="25000"/>
                  </a:schemeClr>
                </a:solidFill>
              </a:rPr>
              <a:t> Forecast</a:t>
            </a:r>
            <a:endParaRPr lang="en-GB">
              <a:solidFill>
                <a:schemeClr val="tx1">
                  <a:lumMod val="75000"/>
                  <a:lumOff val="25000"/>
                </a:schemeClr>
              </a:solidFill>
            </a:endParaRPr>
          </a:p>
        </c:rich>
      </c:tx>
      <c:layout>
        <c:manualLayout>
          <c:xMode val="edge"/>
          <c:yMode val="edge"/>
          <c:x val="0.23708047722568365"/>
          <c:y val="3.3242517815970318E-2"/>
        </c:manualLayout>
      </c:layout>
      <c:overlay val="0"/>
    </c:title>
    <c:autoTitleDeleted val="0"/>
    <c:plotArea>
      <c:layout>
        <c:manualLayout>
          <c:layoutTarget val="inner"/>
          <c:xMode val="edge"/>
          <c:yMode val="edge"/>
          <c:x val="1.8988317432496432E-2"/>
          <c:y val="0.15610858374908293"/>
          <c:w val="0.95463984439197414"/>
          <c:h val="0.79206599443739378"/>
        </c:manualLayout>
      </c:layout>
      <c:barChart>
        <c:barDir val="col"/>
        <c:grouping val="stacked"/>
        <c:varyColors val="0"/>
        <c:ser>
          <c:idx val="0"/>
          <c:order val="0"/>
          <c:tx>
            <c:strRef>
              <c:f>Section_12!$D$54</c:f>
              <c:strCache>
                <c:ptCount val="1"/>
                <c:pt idx="0">
                  <c:v>Europe</c:v>
                </c:pt>
              </c:strCache>
            </c:strRef>
          </c:tx>
          <c:spPr>
            <a:solidFill>
              <a:schemeClr val="accent5">
                <a:lumMod val="50000"/>
              </a:schemeClr>
            </a:solidFill>
          </c:spPr>
          <c:invertIfNegative val="0"/>
          <c:val>
            <c:numRef>
              <c:f>Section_12!$F$54:$Q$54</c:f>
              <c:numCache>
                <c:formatCode>#,##0</c:formatCode>
                <c:ptCount val="12"/>
                <c:pt idx="0">
                  <c:v>3881</c:v>
                </c:pt>
                <c:pt idx="1">
                  <c:v>4676</c:v>
                </c:pt>
                <c:pt idx="2">
                  <c:v>5026</c:v>
                </c:pt>
                <c:pt idx="3">
                  <c:v>5225</c:v>
                </c:pt>
                <c:pt idx="4">
                  <c:v>5367</c:v>
                </c:pt>
                <c:pt idx="5">
                  <c:v>5034</c:v>
                </c:pt>
                <c:pt idx="6">
                  <c:v>5423</c:v>
                </c:pt>
                <c:pt idx="7">
                  <c:v>5533</c:v>
                </c:pt>
                <c:pt idx="8">
                  <c:v>5331</c:v>
                </c:pt>
                <c:pt idx="9">
                  <c:v>5292</c:v>
                </c:pt>
                <c:pt idx="10">
                  <c:v>5034</c:v>
                </c:pt>
                <c:pt idx="11">
                  <c:v>4493</c:v>
                </c:pt>
              </c:numCache>
            </c:numRef>
          </c:val>
          <c:extLst>
            <c:ext xmlns:c16="http://schemas.microsoft.com/office/drawing/2014/chart" uri="{C3380CC4-5D6E-409C-BE32-E72D297353CC}">
              <c16:uniqueId val="{00000000-0878-4FBE-977A-8A1AE28895BD}"/>
            </c:ext>
          </c:extLst>
        </c:ser>
        <c:ser>
          <c:idx val="1"/>
          <c:order val="1"/>
          <c:tx>
            <c:strRef>
              <c:f>Section_12!$D$55</c:f>
              <c:strCache>
                <c:ptCount val="1"/>
                <c:pt idx="0">
                  <c:v>Asia</c:v>
                </c:pt>
              </c:strCache>
            </c:strRef>
          </c:tx>
          <c:spPr>
            <a:solidFill>
              <a:schemeClr val="tx1">
                <a:lumMod val="75000"/>
                <a:lumOff val="25000"/>
              </a:schemeClr>
            </a:solidFill>
          </c:spPr>
          <c:invertIfNegative val="0"/>
          <c:val>
            <c:numRef>
              <c:f>Section_12!$F$55:$Q$55</c:f>
              <c:numCache>
                <c:formatCode>#,##0</c:formatCode>
                <c:ptCount val="12"/>
                <c:pt idx="0">
                  <c:v>4876</c:v>
                </c:pt>
                <c:pt idx="1">
                  <c:v>9526</c:v>
                </c:pt>
                <c:pt idx="2">
                  <c:v>10410</c:v>
                </c:pt>
                <c:pt idx="3">
                  <c:v>10300</c:v>
                </c:pt>
                <c:pt idx="4">
                  <c:v>10139</c:v>
                </c:pt>
                <c:pt idx="5">
                  <c:v>10161</c:v>
                </c:pt>
                <c:pt idx="6">
                  <c:v>10541</c:v>
                </c:pt>
                <c:pt idx="7">
                  <c:v>11389</c:v>
                </c:pt>
                <c:pt idx="8">
                  <c:v>7093</c:v>
                </c:pt>
                <c:pt idx="9">
                  <c:v>10707</c:v>
                </c:pt>
                <c:pt idx="10">
                  <c:v>10575</c:v>
                </c:pt>
                <c:pt idx="11">
                  <c:v>10015</c:v>
                </c:pt>
              </c:numCache>
            </c:numRef>
          </c:val>
          <c:extLst>
            <c:ext xmlns:c16="http://schemas.microsoft.com/office/drawing/2014/chart" uri="{C3380CC4-5D6E-409C-BE32-E72D297353CC}">
              <c16:uniqueId val="{00000001-0878-4FBE-977A-8A1AE28895BD}"/>
            </c:ext>
          </c:extLst>
        </c:ser>
        <c:ser>
          <c:idx val="2"/>
          <c:order val="2"/>
          <c:tx>
            <c:strRef>
              <c:f>Section_12!$D$56</c:f>
              <c:strCache>
                <c:ptCount val="1"/>
                <c:pt idx="0">
                  <c:v>America</c:v>
                </c:pt>
              </c:strCache>
            </c:strRef>
          </c:tx>
          <c:spPr>
            <a:solidFill>
              <a:schemeClr val="bg2">
                <a:lumMod val="75000"/>
              </a:schemeClr>
            </a:solidFill>
          </c:spPr>
          <c:invertIfNegative val="0"/>
          <c:val>
            <c:numRef>
              <c:f>Section_12!$F$56:$Q$56</c:f>
              <c:numCache>
                <c:formatCode>#,##0</c:formatCode>
                <c:ptCount val="12"/>
                <c:pt idx="0">
                  <c:v>3127</c:v>
                </c:pt>
                <c:pt idx="1">
                  <c:v>2878</c:v>
                </c:pt>
                <c:pt idx="2">
                  <c:v>3774</c:v>
                </c:pt>
                <c:pt idx="3">
                  <c:v>4214</c:v>
                </c:pt>
                <c:pt idx="4">
                  <c:v>5168</c:v>
                </c:pt>
                <c:pt idx="5">
                  <c:v>5294</c:v>
                </c:pt>
                <c:pt idx="6">
                  <c:v>5433</c:v>
                </c:pt>
                <c:pt idx="7">
                  <c:v>5247</c:v>
                </c:pt>
                <c:pt idx="8">
                  <c:v>5140</c:v>
                </c:pt>
                <c:pt idx="9">
                  <c:v>5448</c:v>
                </c:pt>
                <c:pt idx="10">
                  <c:v>4685</c:v>
                </c:pt>
                <c:pt idx="11">
                  <c:v>3785</c:v>
                </c:pt>
              </c:numCache>
            </c:numRef>
          </c:val>
          <c:extLst>
            <c:ext xmlns:c16="http://schemas.microsoft.com/office/drawing/2014/chart" uri="{C3380CC4-5D6E-409C-BE32-E72D297353CC}">
              <c16:uniqueId val="{00000002-0878-4FBE-977A-8A1AE28895BD}"/>
            </c:ext>
          </c:extLst>
        </c:ser>
        <c:ser>
          <c:idx val="3"/>
          <c:order val="3"/>
          <c:tx>
            <c:strRef>
              <c:f>Section_12!$D$57</c:f>
              <c:strCache>
                <c:ptCount val="1"/>
                <c:pt idx="0">
                  <c:v>Africa</c:v>
                </c:pt>
              </c:strCache>
            </c:strRef>
          </c:tx>
          <c:spPr>
            <a:solidFill>
              <a:schemeClr val="bg1">
                <a:lumMod val="65000"/>
              </a:schemeClr>
            </a:solidFill>
          </c:spPr>
          <c:invertIfNegative val="0"/>
          <c:val>
            <c:numRef>
              <c:f>Section_12!$F$57:$Q$57</c:f>
              <c:numCache>
                <c:formatCode>#,##0</c:formatCode>
                <c:ptCount val="12"/>
                <c:pt idx="0">
                  <c:v>3816</c:v>
                </c:pt>
                <c:pt idx="1">
                  <c:v>1608</c:v>
                </c:pt>
                <c:pt idx="2">
                  <c:v>4872</c:v>
                </c:pt>
                <c:pt idx="3">
                  <c:v>3540</c:v>
                </c:pt>
                <c:pt idx="4">
                  <c:v>4890</c:v>
                </c:pt>
                <c:pt idx="5">
                  <c:v>3540</c:v>
                </c:pt>
                <c:pt idx="6">
                  <c:v>5208</c:v>
                </c:pt>
                <c:pt idx="7">
                  <c:v>5118</c:v>
                </c:pt>
                <c:pt idx="8">
                  <c:v>4050</c:v>
                </c:pt>
                <c:pt idx="9">
                  <c:v>3126</c:v>
                </c:pt>
                <c:pt idx="10">
                  <c:v>2622</c:v>
                </c:pt>
                <c:pt idx="11">
                  <c:v>4200</c:v>
                </c:pt>
              </c:numCache>
            </c:numRef>
          </c:val>
          <c:extLst>
            <c:ext xmlns:c16="http://schemas.microsoft.com/office/drawing/2014/chart" uri="{C3380CC4-5D6E-409C-BE32-E72D297353CC}">
              <c16:uniqueId val="{00000003-0878-4FBE-977A-8A1AE28895BD}"/>
            </c:ext>
          </c:extLst>
        </c:ser>
        <c:dLbls>
          <c:showLegendKey val="0"/>
          <c:showVal val="0"/>
          <c:showCatName val="0"/>
          <c:showSerName val="0"/>
          <c:showPercent val="0"/>
          <c:showBubbleSize val="0"/>
        </c:dLbls>
        <c:gapWidth val="99"/>
        <c:overlap val="100"/>
        <c:serLines>
          <c:spPr>
            <a:ln>
              <a:solidFill>
                <a:schemeClr val="bg1">
                  <a:lumMod val="75000"/>
                </a:schemeClr>
              </a:solidFill>
              <a:prstDash val="dash"/>
            </a:ln>
          </c:spPr>
        </c:serLines>
        <c:axId val="126650240"/>
        <c:axId val="126651776"/>
      </c:barChart>
      <c:scatterChart>
        <c:scatterStyle val="lineMarker"/>
        <c:varyColors val="0"/>
        <c:ser>
          <c:idx val="4"/>
          <c:order val="4"/>
          <c:tx>
            <c:strRef>
              <c:f>Section_12!$A$32</c:f>
              <c:strCache>
                <c:ptCount val="1"/>
                <c:pt idx="0">
                  <c:v>Last Actual Month</c:v>
                </c:pt>
              </c:strCache>
            </c:strRef>
          </c:tx>
          <c:spPr>
            <a:ln w="28575">
              <a:noFill/>
            </a:ln>
          </c:spPr>
          <c:marker>
            <c:symbol val="none"/>
          </c:marker>
          <c:errBars>
            <c:errDir val="y"/>
            <c:errBarType val="plus"/>
            <c:errValType val="cust"/>
            <c:noEndCap val="1"/>
            <c:plus>
              <c:numRef>
                <c:f>Section_12!$B$36</c:f>
                <c:numCache>
                  <c:formatCode>General</c:formatCode>
                  <c:ptCount val="1"/>
                  <c:pt idx="0">
                    <c:v>5026</c:v>
                  </c:pt>
                </c:numCache>
              </c:numRef>
            </c:plus>
            <c:minus>
              <c:numLit>
                <c:formatCode>General</c:formatCode>
                <c:ptCount val="1"/>
                <c:pt idx="0">
                  <c:v>1</c:v>
                </c:pt>
              </c:numLit>
            </c:minus>
            <c:spPr>
              <a:ln w="25400">
                <a:solidFill>
                  <a:schemeClr val="tx1">
                    <a:lumMod val="65000"/>
                    <a:lumOff val="35000"/>
                  </a:schemeClr>
                </a:solidFill>
              </a:ln>
            </c:spPr>
          </c:errBars>
          <c:xVal>
            <c:numRef>
              <c:f>Section_12!$B$34</c:f>
              <c:numCache>
                <c:formatCode>General</c:formatCode>
                <c:ptCount val="1"/>
                <c:pt idx="0">
                  <c:v>3.5</c:v>
                </c:pt>
              </c:numCache>
            </c:numRef>
          </c:xVal>
          <c:yVal>
            <c:numRef>
              <c:f>Section_12!$B$35</c:f>
              <c:numCache>
                <c:formatCode>General</c:formatCode>
                <c:ptCount val="1"/>
                <c:pt idx="0">
                  <c:v>0</c:v>
                </c:pt>
              </c:numCache>
            </c:numRef>
          </c:yVal>
          <c:smooth val="0"/>
          <c:extLst>
            <c:ext xmlns:c16="http://schemas.microsoft.com/office/drawing/2014/chart" uri="{C3380CC4-5D6E-409C-BE32-E72D297353CC}">
              <c16:uniqueId val="{00000004-0878-4FBE-977A-8A1AE28895BD}"/>
            </c:ext>
          </c:extLst>
        </c:ser>
        <c:ser>
          <c:idx val="5"/>
          <c:order val="5"/>
          <c:tx>
            <c:strRef>
              <c:f>Section_12!$C$38</c:f>
              <c:strCache>
                <c:ptCount val="1"/>
                <c:pt idx="0">
                  <c:v>Label</c:v>
                </c:pt>
              </c:strCache>
            </c:strRef>
          </c:tx>
          <c:spPr>
            <a:ln w="28575">
              <a:noFill/>
            </a:ln>
          </c:spPr>
          <c:marker>
            <c:symbol val="none"/>
          </c:marker>
          <c:dLbls>
            <c:dLbl>
              <c:idx val="0"/>
              <c:tx>
                <c:strRef>
                  <c:f>Section_12!$C$39</c:f>
                  <c:strCache>
                    <c:ptCount val="1"/>
                    <c:pt idx="0">
                      <c:v>Europe</c:v>
                    </c:pt>
                  </c:strCache>
                </c:strRef>
              </c:tx>
              <c:dLblPos val="b"/>
              <c:showLegendKey val="0"/>
              <c:showVal val="1"/>
              <c:showCatName val="0"/>
              <c:showSerName val="0"/>
              <c:showPercent val="0"/>
              <c:showBubbleSize val="0"/>
              <c:extLst>
                <c:ext xmlns:c15="http://schemas.microsoft.com/office/drawing/2012/chart" uri="{CE6537A1-D6FC-4f65-9D91-7224C49458BB}">
                  <c15:dlblFieldTable>
                    <c15:dlblFTEntry>
                      <c15:txfldGUID>{FD5304B5-7E79-4E97-9124-C04C6C3D110C}</c15:txfldGUID>
                      <c15:f>Section_12!$C$39</c15:f>
                      <c15:dlblFieldTableCache>
                        <c:ptCount val="1"/>
                        <c:pt idx="0">
                          <c:v>Europe</c:v>
                        </c:pt>
                      </c15:dlblFieldTableCache>
                    </c15:dlblFTEntry>
                  </c15:dlblFieldTable>
                  <c15:showDataLabelsRange val="0"/>
                </c:ext>
                <c:ext xmlns:c16="http://schemas.microsoft.com/office/drawing/2014/chart" uri="{C3380CC4-5D6E-409C-BE32-E72D297353CC}">
                  <c16:uniqueId val="{00000005-0878-4FBE-977A-8A1AE28895BD}"/>
                </c:ext>
              </c:extLst>
            </c:dLbl>
            <c:dLbl>
              <c:idx val="1"/>
              <c:tx>
                <c:strRef>
                  <c:f>Section_12!$C$40</c:f>
                  <c:strCache>
                    <c:ptCount val="1"/>
                    <c:pt idx="0">
                      <c:v>Asia</c:v>
                    </c:pt>
                  </c:strCache>
                </c:strRef>
              </c:tx>
              <c:dLblPos val="b"/>
              <c:showLegendKey val="0"/>
              <c:showVal val="1"/>
              <c:showCatName val="0"/>
              <c:showSerName val="0"/>
              <c:showPercent val="0"/>
              <c:showBubbleSize val="0"/>
              <c:extLst>
                <c:ext xmlns:c15="http://schemas.microsoft.com/office/drawing/2012/chart" uri="{CE6537A1-D6FC-4f65-9D91-7224C49458BB}">
                  <c15:dlblFieldTable>
                    <c15:dlblFTEntry>
                      <c15:txfldGUID>{26DBF233-AF4E-45A1-982A-9519FC5B68FF}</c15:txfldGUID>
                      <c15:f>Section_12!$C$40</c15:f>
                      <c15:dlblFieldTableCache>
                        <c:ptCount val="1"/>
                        <c:pt idx="0">
                          <c:v>Asia</c:v>
                        </c:pt>
                      </c15:dlblFieldTableCache>
                    </c15:dlblFTEntry>
                  </c15:dlblFieldTable>
                  <c15:showDataLabelsRange val="0"/>
                </c:ext>
                <c:ext xmlns:c16="http://schemas.microsoft.com/office/drawing/2014/chart" uri="{C3380CC4-5D6E-409C-BE32-E72D297353CC}">
                  <c16:uniqueId val="{00000006-0878-4FBE-977A-8A1AE28895BD}"/>
                </c:ext>
              </c:extLst>
            </c:dLbl>
            <c:dLbl>
              <c:idx val="2"/>
              <c:tx>
                <c:strRef>
                  <c:f>Section_12!$C$41</c:f>
                  <c:strCache>
                    <c:ptCount val="1"/>
                    <c:pt idx="0">
                      <c:v>America</c:v>
                    </c:pt>
                  </c:strCache>
                </c:strRef>
              </c:tx>
              <c:dLblPos val="b"/>
              <c:showLegendKey val="0"/>
              <c:showVal val="1"/>
              <c:showCatName val="0"/>
              <c:showSerName val="0"/>
              <c:showPercent val="0"/>
              <c:showBubbleSize val="0"/>
              <c:extLst>
                <c:ext xmlns:c15="http://schemas.microsoft.com/office/drawing/2012/chart" uri="{CE6537A1-D6FC-4f65-9D91-7224C49458BB}">
                  <c15:dlblFieldTable>
                    <c15:dlblFTEntry>
                      <c15:txfldGUID>{47DC2498-503E-41EE-B3A5-AEC8CBE38F46}</c15:txfldGUID>
                      <c15:f>Section_12!$C$41</c15:f>
                      <c15:dlblFieldTableCache>
                        <c:ptCount val="1"/>
                        <c:pt idx="0">
                          <c:v>America</c:v>
                        </c:pt>
                      </c15:dlblFieldTableCache>
                    </c15:dlblFTEntry>
                  </c15:dlblFieldTable>
                  <c15:showDataLabelsRange val="0"/>
                </c:ext>
                <c:ext xmlns:c16="http://schemas.microsoft.com/office/drawing/2014/chart" uri="{C3380CC4-5D6E-409C-BE32-E72D297353CC}">
                  <c16:uniqueId val="{00000007-0878-4FBE-977A-8A1AE28895BD}"/>
                </c:ext>
              </c:extLst>
            </c:dLbl>
            <c:dLbl>
              <c:idx val="3"/>
              <c:tx>
                <c:strRef>
                  <c:f>Section_12!$C$42</c:f>
                  <c:strCache>
                    <c:ptCount val="1"/>
                    <c:pt idx="0">
                      <c:v>Africa</c:v>
                    </c:pt>
                  </c:strCache>
                </c:strRef>
              </c:tx>
              <c:dLblPos val="b"/>
              <c:showLegendKey val="0"/>
              <c:showVal val="1"/>
              <c:showCatName val="0"/>
              <c:showSerName val="0"/>
              <c:showPercent val="0"/>
              <c:showBubbleSize val="0"/>
              <c:extLst>
                <c:ext xmlns:c15="http://schemas.microsoft.com/office/drawing/2012/chart" uri="{CE6537A1-D6FC-4f65-9D91-7224C49458BB}">
                  <c15:dlblFieldTable>
                    <c15:dlblFTEntry>
                      <c15:txfldGUID>{84F193A1-031C-44B7-8D1D-CC2277E6A65D}</c15:txfldGUID>
                      <c15:f>Section_12!$C$42</c15:f>
                      <c15:dlblFieldTableCache>
                        <c:ptCount val="1"/>
                        <c:pt idx="0">
                          <c:v>Africa</c:v>
                        </c:pt>
                      </c15:dlblFieldTableCache>
                    </c15:dlblFTEntry>
                  </c15:dlblFieldTable>
                  <c15:showDataLabelsRange val="0"/>
                </c:ext>
                <c:ext xmlns:c16="http://schemas.microsoft.com/office/drawing/2014/chart" uri="{C3380CC4-5D6E-409C-BE32-E72D297353CC}">
                  <c16:uniqueId val="{00000008-0878-4FBE-977A-8A1AE28895BD}"/>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Section_12!$A$39:$A$42</c:f>
              <c:numCache>
                <c:formatCode>General</c:formatCode>
                <c:ptCount val="4"/>
                <c:pt idx="0">
                  <c:v>13</c:v>
                </c:pt>
                <c:pt idx="1">
                  <c:v>13</c:v>
                </c:pt>
                <c:pt idx="2">
                  <c:v>13</c:v>
                </c:pt>
                <c:pt idx="3">
                  <c:v>13</c:v>
                </c:pt>
              </c:numCache>
            </c:numRef>
          </c:xVal>
          <c:yVal>
            <c:numRef>
              <c:f>Section_12!$B$39:$B$42</c:f>
              <c:numCache>
                <c:formatCode>#,##0</c:formatCode>
                <c:ptCount val="4"/>
                <c:pt idx="0">
                  <c:v>4493</c:v>
                </c:pt>
                <c:pt idx="1">
                  <c:v>14508</c:v>
                </c:pt>
                <c:pt idx="2" formatCode="General">
                  <c:v>18293</c:v>
                </c:pt>
                <c:pt idx="3" formatCode="General">
                  <c:v>22493</c:v>
                </c:pt>
              </c:numCache>
            </c:numRef>
          </c:yVal>
          <c:smooth val="0"/>
          <c:extLst>
            <c:ext xmlns:c16="http://schemas.microsoft.com/office/drawing/2014/chart" uri="{C3380CC4-5D6E-409C-BE32-E72D297353CC}">
              <c16:uniqueId val="{00000009-0878-4FBE-977A-8A1AE28895BD}"/>
            </c:ext>
          </c:extLst>
        </c:ser>
        <c:dLbls>
          <c:showLegendKey val="0"/>
          <c:showVal val="0"/>
          <c:showCatName val="0"/>
          <c:showSerName val="0"/>
          <c:showPercent val="0"/>
          <c:showBubbleSize val="0"/>
        </c:dLbls>
        <c:axId val="126650240"/>
        <c:axId val="126651776"/>
      </c:scatterChart>
      <c:catAx>
        <c:axId val="126650240"/>
        <c:scaling>
          <c:orientation val="minMax"/>
        </c:scaling>
        <c:delete val="0"/>
        <c:axPos val="b"/>
        <c:majorTickMark val="none"/>
        <c:minorTickMark val="none"/>
        <c:tickLblPos val="none"/>
        <c:spPr>
          <a:ln w="22225">
            <a:solidFill>
              <a:schemeClr val="tx1">
                <a:lumMod val="65000"/>
                <a:lumOff val="35000"/>
              </a:schemeClr>
            </a:solidFill>
          </a:ln>
        </c:spPr>
        <c:crossAx val="126651776"/>
        <c:crosses val="autoZero"/>
        <c:auto val="1"/>
        <c:lblAlgn val="ctr"/>
        <c:lblOffset val="100"/>
        <c:noMultiLvlLbl val="0"/>
      </c:catAx>
      <c:valAx>
        <c:axId val="126651776"/>
        <c:scaling>
          <c:orientation val="minMax"/>
        </c:scaling>
        <c:delete val="1"/>
        <c:axPos val="l"/>
        <c:numFmt formatCode="#,##0" sourceLinked="1"/>
        <c:majorTickMark val="out"/>
        <c:minorTickMark val="none"/>
        <c:tickLblPos val="nextTo"/>
        <c:crossAx val="126650240"/>
        <c:crosses val="autoZero"/>
        <c:crossBetween val="between"/>
      </c:valAx>
      <c:spPr>
        <a:noFill/>
      </c:spPr>
    </c:plotArea>
    <c:plotVisOnly val="1"/>
    <c:dispBlanksAs val="gap"/>
    <c:showDLblsOverMax val="0"/>
  </c:chart>
  <c:spPr>
    <a:noFill/>
    <a:ln>
      <a:noFill/>
    </a:ln>
  </c:spPr>
  <c:printSettings>
    <c:headerFooter/>
    <c:pageMargins b="0.78740157499999996" l="0.7" r="0.7" t="0.78740157499999996"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1">
                    <a:lumMod val="85000"/>
                    <a:lumOff val="15000"/>
                  </a:schemeClr>
                </a:solidFill>
                <a:latin typeface="+mn-lt"/>
              </a:defRPr>
            </a:pPr>
            <a:r>
              <a:rPr lang="en-US"/>
              <a:t>Website Visits</a:t>
            </a:r>
          </a:p>
        </c:rich>
      </c:tx>
      <c:overlay val="0"/>
    </c:title>
    <c:autoTitleDeleted val="0"/>
    <c:plotArea>
      <c:layout/>
      <c:scatterChart>
        <c:scatterStyle val="lineMarker"/>
        <c:varyColors val="0"/>
        <c:ser>
          <c:idx val="0"/>
          <c:order val="0"/>
          <c:tx>
            <c:strRef>
              <c:f>Section_13!$B$5</c:f>
              <c:strCache>
                <c:ptCount val="1"/>
                <c:pt idx="0">
                  <c:v>Site Visits</c:v>
                </c:pt>
              </c:strCache>
            </c:strRef>
          </c:tx>
          <c:spPr>
            <a:ln w="28575">
              <a:noFill/>
            </a:ln>
          </c:spPr>
          <c:marker>
            <c:symbol val="circle"/>
            <c:size val="5"/>
            <c:spPr>
              <a:solidFill>
                <a:schemeClr val="bg1">
                  <a:lumMod val="50000"/>
                </a:schemeClr>
              </a:solidFill>
              <a:ln>
                <a:noFill/>
              </a:ln>
            </c:spPr>
          </c:marker>
          <c:trendline>
            <c:spPr>
              <a:ln>
                <a:solidFill>
                  <a:schemeClr val="tx1">
                    <a:lumMod val="65000"/>
                    <a:lumOff val="35000"/>
                  </a:schemeClr>
                </a:solidFill>
              </a:ln>
            </c:spPr>
            <c:trendlineType val="linear"/>
            <c:intercept val="0"/>
            <c:dispRSqr val="0"/>
            <c:dispEq val="0"/>
          </c:trendline>
          <c:xVal>
            <c:numRef>
              <c:f>Section_13!$A$6:$A$17</c:f>
              <c:numCache>
                <c:formatCode>General</c:formatCode>
                <c:ptCount val="12"/>
                <c:pt idx="0">
                  <c:v>2</c:v>
                </c:pt>
                <c:pt idx="1">
                  <c:v>5</c:v>
                </c:pt>
                <c:pt idx="2">
                  <c:v>12</c:v>
                </c:pt>
                <c:pt idx="3">
                  <c:v>15</c:v>
                </c:pt>
                <c:pt idx="4">
                  <c:v>20</c:v>
                </c:pt>
                <c:pt idx="5">
                  <c:v>26</c:v>
                </c:pt>
                <c:pt idx="6">
                  <c:v>30</c:v>
                </c:pt>
                <c:pt idx="7">
                  <c:v>32</c:v>
                </c:pt>
                <c:pt idx="8">
                  <c:v>33</c:v>
                </c:pt>
                <c:pt idx="9">
                  <c:v>40</c:v>
                </c:pt>
                <c:pt idx="10">
                  <c:v>43</c:v>
                </c:pt>
                <c:pt idx="11">
                  <c:v>50</c:v>
                </c:pt>
              </c:numCache>
            </c:numRef>
          </c:xVal>
          <c:yVal>
            <c:numRef>
              <c:f>Section_13!$B$6:$B$17</c:f>
              <c:numCache>
                <c:formatCode>General</c:formatCode>
                <c:ptCount val="12"/>
                <c:pt idx="0">
                  <c:v>12</c:v>
                </c:pt>
                <c:pt idx="1">
                  <c:v>30</c:v>
                </c:pt>
                <c:pt idx="2">
                  <c:v>66</c:v>
                </c:pt>
                <c:pt idx="3">
                  <c:v>60</c:v>
                </c:pt>
                <c:pt idx="4">
                  <c:v>100</c:v>
                </c:pt>
                <c:pt idx="5">
                  <c:v>110</c:v>
                </c:pt>
                <c:pt idx="6">
                  <c:v>150</c:v>
                </c:pt>
                <c:pt idx="7">
                  <c:v>140</c:v>
                </c:pt>
                <c:pt idx="8">
                  <c:v>160</c:v>
                </c:pt>
                <c:pt idx="9">
                  <c:v>200</c:v>
                </c:pt>
                <c:pt idx="10">
                  <c:v>230</c:v>
                </c:pt>
                <c:pt idx="11">
                  <c:v>300</c:v>
                </c:pt>
              </c:numCache>
            </c:numRef>
          </c:yVal>
          <c:smooth val="0"/>
          <c:extLst>
            <c:ext xmlns:c16="http://schemas.microsoft.com/office/drawing/2014/chart" uri="{C3380CC4-5D6E-409C-BE32-E72D297353CC}">
              <c16:uniqueId val="{00000001-F548-4C15-9287-18323F987D96}"/>
            </c:ext>
          </c:extLst>
        </c:ser>
        <c:dLbls>
          <c:showLegendKey val="0"/>
          <c:showVal val="0"/>
          <c:showCatName val="0"/>
          <c:showSerName val="0"/>
          <c:showPercent val="0"/>
          <c:showBubbleSize val="0"/>
        </c:dLbls>
        <c:axId val="128579840"/>
        <c:axId val="128782720"/>
      </c:scatterChart>
      <c:valAx>
        <c:axId val="128579840"/>
        <c:scaling>
          <c:orientation val="minMax"/>
        </c:scaling>
        <c:delete val="0"/>
        <c:axPos val="b"/>
        <c:title>
          <c:tx>
            <c:strRef>
              <c:f>Section_13!$A$5</c:f>
              <c:strCache>
                <c:ptCount val="1"/>
                <c:pt idx="0">
                  <c:v>Blog Posts</c:v>
                </c:pt>
              </c:strCache>
            </c:strRef>
          </c:tx>
          <c:overlay val="0"/>
          <c:txPr>
            <a:bodyPr/>
            <a:lstStyle/>
            <a:p>
              <a:pPr>
                <a:defRPr/>
              </a:pPr>
              <a:endParaRPr lang="en-US"/>
            </a:p>
          </c:txPr>
        </c:title>
        <c:numFmt formatCode="General" sourceLinked="1"/>
        <c:majorTickMark val="out"/>
        <c:minorTickMark val="none"/>
        <c:tickLblPos val="nextTo"/>
        <c:crossAx val="128782720"/>
        <c:crosses val="autoZero"/>
        <c:crossBetween val="midCat"/>
      </c:valAx>
      <c:valAx>
        <c:axId val="128782720"/>
        <c:scaling>
          <c:orientation val="minMax"/>
        </c:scaling>
        <c:delete val="0"/>
        <c:axPos val="l"/>
        <c:title>
          <c:tx>
            <c:strRef>
              <c:f>Section_13!$B$5</c:f>
              <c:strCache>
                <c:ptCount val="1"/>
                <c:pt idx="0">
                  <c:v>Site Visits</c:v>
                </c:pt>
              </c:strCache>
            </c:strRef>
          </c:tx>
          <c:layout>
            <c:manualLayout>
              <c:xMode val="edge"/>
              <c:yMode val="edge"/>
              <c:x val="1.4598540145985401E-2"/>
              <c:y val="0.43581970731858127"/>
            </c:manualLayout>
          </c:layout>
          <c:overlay val="0"/>
          <c:txPr>
            <a:bodyPr rot="0" vert="horz"/>
            <a:lstStyle/>
            <a:p>
              <a:pPr>
                <a:defRPr/>
              </a:pPr>
              <a:endParaRPr lang="en-US"/>
            </a:p>
          </c:txPr>
        </c:title>
        <c:numFmt formatCode="General" sourceLinked="1"/>
        <c:majorTickMark val="out"/>
        <c:minorTickMark val="none"/>
        <c:tickLblPos val="nextTo"/>
        <c:crossAx val="128579840"/>
        <c:crosses val="autoZero"/>
        <c:crossBetween val="midCat"/>
      </c:valAx>
    </c:plotArea>
    <c:plotVisOnly val="1"/>
    <c:dispBlanksAs val="gap"/>
    <c:showDLblsOverMax val="0"/>
  </c:chart>
  <c:spPr>
    <a:ln>
      <a:noFill/>
    </a:ln>
  </c:spPr>
  <c:printSettings>
    <c:headerFooter/>
    <c:pageMargins b="0.78740157499999996" l="0.7" r="0.7" t="0.78740157499999996" header="0.3" footer="0.3"/>
    <c:pageSetup paperSize="9"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1">
                    <a:lumMod val="85000"/>
                    <a:lumOff val="15000"/>
                  </a:schemeClr>
                </a:solidFill>
                <a:latin typeface="+mn-lt"/>
              </a:defRPr>
            </a:pPr>
            <a:r>
              <a:rPr lang="en-US"/>
              <a:t>Website Visits</a:t>
            </a:r>
            <a:r>
              <a:rPr lang="en-US" baseline="0"/>
              <a:t> &amp; Sales</a:t>
            </a:r>
            <a:endParaRPr lang="en-US"/>
          </a:p>
        </c:rich>
      </c:tx>
      <c:overlay val="0"/>
    </c:title>
    <c:autoTitleDeleted val="0"/>
    <c:plotArea>
      <c:layout/>
      <c:bubbleChart>
        <c:varyColors val="0"/>
        <c:ser>
          <c:idx val="0"/>
          <c:order val="0"/>
          <c:tx>
            <c:strRef>
              <c:f>Section_13!$B$5</c:f>
              <c:strCache>
                <c:ptCount val="1"/>
                <c:pt idx="0">
                  <c:v>Site Visits</c:v>
                </c:pt>
              </c:strCache>
            </c:strRef>
          </c:tx>
          <c:spPr>
            <a:solidFill>
              <a:schemeClr val="tx1">
                <a:lumMod val="75000"/>
                <a:lumOff val="25000"/>
              </a:schemeClr>
            </a:solidFill>
            <a:ln w="28575">
              <a:noFill/>
            </a:ln>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0-6BFF-499F-B680-CCD1971866F5}"/>
                </c:ext>
              </c:extLst>
            </c:dLbl>
            <c:dLbl>
              <c:idx val="2"/>
              <c:delete val="1"/>
              <c:extLst>
                <c:ext xmlns:c15="http://schemas.microsoft.com/office/drawing/2012/chart" uri="{CE6537A1-D6FC-4f65-9D91-7224C49458BB}"/>
                <c:ext xmlns:c16="http://schemas.microsoft.com/office/drawing/2014/chart" uri="{C3380CC4-5D6E-409C-BE32-E72D297353CC}">
                  <c16:uniqueId val="{00000001-6BFF-499F-B680-CCD1971866F5}"/>
                </c:ext>
              </c:extLst>
            </c:dLbl>
            <c:dLbl>
              <c:idx val="3"/>
              <c:delete val="1"/>
              <c:extLst>
                <c:ext xmlns:c15="http://schemas.microsoft.com/office/drawing/2012/chart" uri="{CE6537A1-D6FC-4f65-9D91-7224C49458BB}"/>
                <c:ext xmlns:c16="http://schemas.microsoft.com/office/drawing/2014/chart" uri="{C3380CC4-5D6E-409C-BE32-E72D297353CC}">
                  <c16:uniqueId val="{00000002-6BFF-499F-B680-CCD1971866F5}"/>
                </c:ext>
              </c:extLst>
            </c:dLbl>
            <c:dLbl>
              <c:idx val="4"/>
              <c:delete val="1"/>
              <c:extLst>
                <c:ext xmlns:c15="http://schemas.microsoft.com/office/drawing/2012/chart" uri="{CE6537A1-D6FC-4f65-9D91-7224C49458BB}"/>
                <c:ext xmlns:c16="http://schemas.microsoft.com/office/drawing/2014/chart" uri="{C3380CC4-5D6E-409C-BE32-E72D297353CC}">
                  <c16:uniqueId val="{00000003-6BFF-499F-B680-CCD1971866F5}"/>
                </c:ext>
              </c:extLst>
            </c:dLbl>
            <c:dLbl>
              <c:idx val="5"/>
              <c:delete val="1"/>
              <c:extLst>
                <c:ext xmlns:c15="http://schemas.microsoft.com/office/drawing/2012/chart" uri="{CE6537A1-D6FC-4f65-9D91-7224C49458BB}"/>
                <c:ext xmlns:c16="http://schemas.microsoft.com/office/drawing/2014/chart" uri="{C3380CC4-5D6E-409C-BE32-E72D297353CC}">
                  <c16:uniqueId val="{00000004-6BFF-499F-B680-CCD1971866F5}"/>
                </c:ext>
              </c:extLst>
            </c:dLbl>
            <c:dLbl>
              <c:idx val="6"/>
              <c:delete val="1"/>
              <c:extLst>
                <c:ext xmlns:c15="http://schemas.microsoft.com/office/drawing/2012/chart" uri="{CE6537A1-D6FC-4f65-9D91-7224C49458BB}"/>
                <c:ext xmlns:c16="http://schemas.microsoft.com/office/drawing/2014/chart" uri="{C3380CC4-5D6E-409C-BE32-E72D297353CC}">
                  <c16:uniqueId val="{00000005-6BFF-499F-B680-CCD1971866F5}"/>
                </c:ext>
              </c:extLst>
            </c:dLbl>
            <c:dLbl>
              <c:idx val="7"/>
              <c:delete val="1"/>
              <c:extLst>
                <c:ext xmlns:c15="http://schemas.microsoft.com/office/drawing/2012/chart" uri="{CE6537A1-D6FC-4f65-9D91-7224C49458BB}"/>
                <c:ext xmlns:c16="http://schemas.microsoft.com/office/drawing/2014/chart" uri="{C3380CC4-5D6E-409C-BE32-E72D297353CC}">
                  <c16:uniqueId val="{00000006-6BFF-499F-B680-CCD1971866F5}"/>
                </c:ext>
              </c:extLst>
            </c:dLbl>
            <c:dLbl>
              <c:idx val="8"/>
              <c:delete val="1"/>
              <c:extLst>
                <c:ext xmlns:c15="http://schemas.microsoft.com/office/drawing/2012/chart" uri="{CE6537A1-D6FC-4f65-9D91-7224C49458BB}"/>
                <c:ext xmlns:c16="http://schemas.microsoft.com/office/drawing/2014/chart" uri="{C3380CC4-5D6E-409C-BE32-E72D297353CC}">
                  <c16:uniqueId val="{00000007-6BFF-499F-B680-CCD1971866F5}"/>
                </c:ext>
              </c:extLst>
            </c:dLbl>
            <c:dLbl>
              <c:idx val="9"/>
              <c:delete val="1"/>
              <c:extLst>
                <c:ext xmlns:c15="http://schemas.microsoft.com/office/drawing/2012/chart" uri="{CE6537A1-D6FC-4f65-9D91-7224C49458BB}"/>
                <c:ext xmlns:c16="http://schemas.microsoft.com/office/drawing/2014/chart" uri="{C3380CC4-5D6E-409C-BE32-E72D297353CC}">
                  <c16:uniqueId val="{00000008-6BFF-499F-B680-CCD1971866F5}"/>
                </c:ext>
              </c:extLst>
            </c:dLbl>
            <c:dLbl>
              <c:idx val="10"/>
              <c:delete val="1"/>
              <c:extLst>
                <c:ext xmlns:c15="http://schemas.microsoft.com/office/drawing/2012/chart" uri="{CE6537A1-D6FC-4f65-9D91-7224C49458BB}"/>
                <c:ext xmlns:c16="http://schemas.microsoft.com/office/drawing/2014/chart" uri="{C3380CC4-5D6E-409C-BE32-E72D297353CC}">
                  <c16:uniqueId val="{00000009-6BFF-499F-B680-CCD1971866F5}"/>
                </c:ext>
              </c:extLst>
            </c:dLbl>
            <c:numFmt formatCode="#,##0\ &quot;€&quot;" sourceLinked="0"/>
            <c:spPr>
              <a:noFill/>
              <a:ln>
                <a:noFill/>
              </a:ln>
              <a:effectLst/>
            </c:spPr>
            <c:txPr>
              <a:bodyPr/>
              <a:lstStyle/>
              <a:p>
                <a:pPr>
                  <a:defRPr b="1"/>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Section_13!$A$6:$A$17</c:f>
              <c:numCache>
                <c:formatCode>General</c:formatCode>
                <c:ptCount val="12"/>
                <c:pt idx="0">
                  <c:v>2</c:v>
                </c:pt>
                <c:pt idx="1">
                  <c:v>5</c:v>
                </c:pt>
                <c:pt idx="2">
                  <c:v>12</c:v>
                </c:pt>
                <c:pt idx="3">
                  <c:v>15</c:v>
                </c:pt>
                <c:pt idx="4">
                  <c:v>20</c:v>
                </c:pt>
                <c:pt idx="5">
                  <c:v>26</c:v>
                </c:pt>
                <c:pt idx="6">
                  <c:v>30</c:v>
                </c:pt>
                <c:pt idx="7">
                  <c:v>32</c:v>
                </c:pt>
                <c:pt idx="8">
                  <c:v>33</c:v>
                </c:pt>
                <c:pt idx="9">
                  <c:v>40</c:v>
                </c:pt>
                <c:pt idx="10">
                  <c:v>43</c:v>
                </c:pt>
                <c:pt idx="11">
                  <c:v>50</c:v>
                </c:pt>
              </c:numCache>
            </c:numRef>
          </c:xVal>
          <c:yVal>
            <c:numRef>
              <c:f>Section_13!$B$6:$B$17</c:f>
              <c:numCache>
                <c:formatCode>General</c:formatCode>
                <c:ptCount val="12"/>
                <c:pt idx="0">
                  <c:v>12</c:v>
                </c:pt>
                <c:pt idx="1">
                  <c:v>30</c:v>
                </c:pt>
                <c:pt idx="2">
                  <c:v>66</c:v>
                </c:pt>
                <c:pt idx="3">
                  <c:v>60</c:v>
                </c:pt>
                <c:pt idx="4">
                  <c:v>100</c:v>
                </c:pt>
                <c:pt idx="5">
                  <c:v>110</c:v>
                </c:pt>
                <c:pt idx="6">
                  <c:v>150</c:v>
                </c:pt>
                <c:pt idx="7">
                  <c:v>140</c:v>
                </c:pt>
                <c:pt idx="8">
                  <c:v>160</c:v>
                </c:pt>
                <c:pt idx="9">
                  <c:v>200</c:v>
                </c:pt>
                <c:pt idx="10">
                  <c:v>230</c:v>
                </c:pt>
                <c:pt idx="11">
                  <c:v>300</c:v>
                </c:pt>
              </c:numCache>
            </c:numRef>
          </c:yVal>
          <c:bubbleSize>
            <c:numRef>
              <c:f>Section_13!$C$6:$C$17</c:f>
              <c:numCache>
                <c:formatCode>General</c:formatCode>
                <c:ptCount val="12"/>
                <c:pt idx="0">
                  <c:v>10</c:v>
                </c:pt>
                <c:pt idx="1">
                  <c:v>15</c:v>
                </c:pt>
                <c:pt idx="2">
                  <c:v>20</c:v>
                </c:pt>
                <c:pt idx="3">
                  <c:v>10</c:v>
                </c:pt>
                <c:pt idx="4">
                  <c:v>20</c:v>
                </c:pt>
                <c:pt idx="5">
                  <c:v>40</c:v>
                </c:pt>
                <c:pt idx="6">
                  <c:v>30</c:v>
                </c:pt>
                <c:pt idx="7">
                  <c:v>40</c:v>
                </c:pt>
                <c:pt idx="8">
                  <c:v>40</c:v>
                </c:pt>
                <c:pt idx="9">
                  <c:v>50</c:v>
                </c:pt>
                <c:pt idx="10">
                  <c:v>70</c:v>
                </c:pt>
                <c:pt idx="11">
                  <c:v>100</c:v>
                </c:pt>
              </c:numCache>
            </c:numRef>
          </c:bubbleSize>
          <c:bubble3D val="0"/>
          <c:extLst>
            <c:ext xmlns:c16="http://schemas.microsoft.com/office/drawing/2014/chart" uri="{C3380CC4-5D6E-409C-BE32-E72D297353CC}">
              <c16:uniqueId val="{0000000A-6BFF-499F-B680-CCD1971866F5}"/>
            </c:ext>
          </c:extLst>
        </c:ser>
        <c:dLbls>
          <c:showLegendKey val="0"/>
          <c:showVal val="0"/>
          <c:showCatName val="0"/>
          <c:showSerName val="0"/>
          <c:showPercent val="0"/>
          <c:showBubbleSize val="0"/>
        </c:dLbls>
        <c:bubbleScale val="50"/>
        <c:showNegBubbles val="1"/>
        <c:sizeRepresents val="w"/>
        <c:axId val="128824448"/>
        <c:axId val="128826368"/>
      </c:bubbleChart>
      <c:valAx>
        <c:axId val="128824448"/>
        <c:scaling>
          <c:orientation val="minMax"/>
          <c:min val="0"/>
        </c:scaling>
        <c:delete val="0"/>
        <c:axPos val="b"/>
        <c:title>
          <c:tx>
            <c:strRef>
              <c:f>Section_13!$A$5</c:f>
              <c:strCache>
                <c:ptCount val="1"/>
                <c:pt idx="0">
                  <c:v>Blog Posts</c:v>
                </c:pt>
              </c:strCache>
            </c:strRef>
          </c:tx>
          <c:overlay val="0"/>
          <c:txPr>
            <a:bodyPr/>
            <a:lstStyle/>
            <a:p>
              <a:pPr>
                <a:defRPr/>
              </a:pPr>
              <a:endParaRPr lang="en-US"/>
            </a:p>
          </c:txPr>
        </c:title>
        <c:numFmt formatCode="General" sourceLinked="1"/>
        <c:majorTickMark val="out"/>
        <c:minorTickMark val="none"/>
        <c:tickLblPos val="nextTo"/>
        <c:crossAx val="128826368"/>
        <c:crosses val="autoZero"/>
        <c:crossBetween val="midCat"/>
      </c:valAx>
      <c:valAx>
        <c:axId val="128826368"/>
        <c:scaling>
          <c:orientation val="minMax"/>
          <c:min val="0"/>
        </c:scaling>
        <c:delete val="0"/>
        <c:axPos val="l"/>
        <c:title>
          <c:tx>
            <c:strRef>
              <c:f>Section_13!$B$5</c:f>
              <c:strCache>
                <c:ptCount val="1"/>
                <c:pt idx="0">
                  <c:v>Site Visits</c:v>
                </c:pt>
              </c:strCache>
            </c:strRef>
          </c:tx>
          <c:overlay val="0"/>
          <c:txPr>
            <a:bodyPr rot="0" vert="horz"/>
            <a:lstStyle/>
            <a:p>
              <a:pPr>
                <a:defRPr/>
              </a:pPr>
              <a:endParaRPr lang="en-US"/>
            </a:p>
          </c:txPr>
        </c:title>
        <c:numFmt formatCode="General" sourceLinked="1"/>
        <c:majorTickMark val="out"/>
        <c:minorTickMark val="none"/>
        <c:tickLblPos val="nextTo"/>
        <c:crossAx val="128824448"/>
        <c:crosses val="autoZero"/>
        <c:crossBetween val="midCat"/>
      </c:valAx>
    </c:plotArea>
    <c:plotVisOnly val="1"/>
    <c:dispBlanksAs val="gap"/>
    <c:showDLblsOverMax val="0"/>
  </c:chart>
  <c:spPr>
    <a:ln>
      <a:noFill/>
    </a:ln>
  </c:spPr>
  <c:printSettings>
    <c:headerFooter/>
    <c:pageMargins b="0.78740157499999996" l="0.7" r="0.7" t="0.78740157499999996" header="0.3" footer="0.3"/>
    <c:pageSetup paperSize="9"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e-DE" sz="1200" b="0" i="0" baseline="0">
                <a:effectLst/>
              </a:rPr>
              <a:t>Costs by Cost Centre</a:t>
            </a:r>
            <a:endParaRPr lang="en-GB" sz="1200">
              <a:effectLst/>
            </a:endParaRPr>
          </a:p>
        </c:rich>
      </c:tx>
      <c:overlay val="0"/>
    </c:title>
    <c:autoTitleDeleted val="0"/>
    <c:plotArea>
      <c:layout/>
      <c:barChart>
        <c:barDir val="col"/>
        <c:grouping val="clustered"/>
        <c:varyColors val="0"/>
        <c:ser>
          <c:idx val="0"/>
          <c:order val="1"/>
          <c:tx>
            <c:strRef>
              <c:f>Section_13!$G$113</c:f>
              <c:strCache>
                <c:ptCount val="1"/>
                <c:pt idx="0">
                  <c:v>% according to Rank</c:v>
                </c:pt>
              </c:strCache>
            </c:strRef>
          </c:tx>
          <c:spPr>
            <a:solidFill>
              <a:schemeClr val="tx1">
                <a:lumMod val="75000"/>
                <a:lumOff val="25000"/>
              </a:schemeClr>
            </a:solidFill>
          </c:spPr>
          <c:invertIfNegative val="0"/>
          <c:dLbls>
            <c:dLbl>
              <c:idx val="0"/>
              <c:tx>
                <c:strRef>
                  <c:f>Section_13!$I$114</c:f>
                  <c:strCache>
                    <c:ptCount val="1"/>
                    <c:pt idx="0">
                      <c:v>700</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{97716929-6830-41A4-937A-094651B4D06E}</c15:txfldGUID>
                      <c15:f>Section_13!$I$114</c15:f>
                      <c15:dlblFieldTableCache>
                        <c:ptCount val="1"/>
                        <c:pt idx="0">
                          <c:v>700</c:v>
                        </c:pt>
                      </c15:dlblFieldTableCache>
                    </c15:dlblFTEntry>
                  </c15:dlblFieldTable>
                  <c15:showDataLabelsRange val="0"/>
                </c:ext>
                <c:ext xmlns:c16="http://schemas.microsoft.com/office/drawing/2014/chart" uri="{C3380CC4-5D6E-409C-BE32-E72D297353CC}">
                  <c16:uniqueId val="{00000000-8ECF-4BA2-9F97-3CE70F160786}"/>
                </c:ext>
              </c:extLst>
            </c:dLbl>
            <c:dLbl>
              <c:idx val="1"/>
              <c:tx>
                <c:strRef>
                  <c:f>Section_13!$I$115</c:f>
                  <c:strCache>
                    <c:ptCount val="1"/>
                    <c:pt idx="0">
                      <c:v>600</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{28CFED80-426B-4857-877C-9ABBFCBA93F5}</c15:txfldGUID>
                      <c15:f>Section_13!$I$115</c15:f>
                      <c15:dlblFieldTableCache>
                        <c:ptCount val="1"/>
                        <c:pt idx="0">
                          <c:v>600</c:v>
                        </c:pt>
                      </c15:dlblFieldTableCache>
                    </c15:dlblFTEntry>
                  </c15:dlblFieldTable>
                  <c15:showDataLabelsRange val="0"/>
                </c:ext>
                <c:ext xmlns:c16="http://schemas.microsoft.com/office/drawing/2014/chart" uri="{C3380CC4-5D6E-409C-BE32-E72D297353CC}">
                  <c16:uniqueId val="{00000001-8ECF-4BA2-9F97-3CE70F160786}"/>
                </c:ext>
              </c:extLst>
            </c:dLbl>
            <c:dLbl>
              <c:idx val="2"/>
              <c:tx>
                <c:strRef>
                  <c:f>Section_13!$I$116</c:f>
                  <c:strCache>
                    <c:ptCount val="1"/>
                    <c:pt idx="0">
                      <c:v>150</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{3A9874AC-7966-4D3F-B111-D6CACA9ACF61}</c15:txfldGUID>
                      <c15:f>Section_13!$I$116</c15:f>
                      <c15:dlblFieldTableCache>
                        <c:ptCount val="1"/>
                        <c:pt idx="0">
                          <c:v>150</c:v>
                        </c:pt>
                      </c15:dlblFieldTableCache>
                    </c15:dlblFTEntry>
                  </c15:dlblFieldTable>
                  <c15:showDataLabelsRange val="0"/>
                </c:ext>
                <c:ext xmlns:c16="http://schemas.microsoft.com/office/drawing/2014/chart" uri="{C3380CC4-5D6E-409C-BE32-E72D297353CC}">
                  <c16:uniqueId val="{00000002-8ECF-4BA2-9F97-3CE70F160786}"/>
                </c:ext>
              </c:extLst>
            </c:dLbl>
            <c:dLbl>
              <c:idx val="3"/>
              <c:tx>
                <c:strRef>
                  <c:f>Section_13!$I$117</c:f>
                  <c:strCache>
                    <c:ptCount val="1"/>
                    <c:pt idx="0">
                      <c:v>100</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{646C247C-C468-4FBA-B801-77485EF0E93B}</c15:txfldGUID>
                      <c15:f>Section_13!$I$117</c15:f>
                      <c15:dlblFieldTableCache>
                        <c:ptCount val="1"/>
                        <c:pt idx="0">
                          <c:v>100</c:v>
                        </c:pt>
                      </c15:dlblFieldTableCache>
                    </c15:dlblFTEntry>
                  </c15:dlblFieldTable>
                  <c15:showDataLabelsRange val="0"/>
                </c:ext>
                <c:ext xmlns:c16="http://schemas.microsoft.com/office/drawing/2014/chart" uri="{C3380CC4-5D6E-409C-BE32-E72D297353CC}">
                  <c16:uniqueId val="{00000003-8ECF-4BA2-9F97-3CE70F160786}"/>
                </c:ext>
              </c:extLst>
            </c:dLbl>
            <c:dLbl>
              <c:idx val="4"/>
              <c:tx>
                <c:strRef>
                  <c:f>Section_13!$I$118</c:f>
                  <c:strCache>
                    <c:ptCount val="1"/>
                    <c:pt idx="0">
                      <c:v>80</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{99F4EBF1-559D-4084-9D4F-3FE4E37C8F37}</c15:txfldGUID>
                      <c15:f>Section_13!$I$118</c15:f>
                      <c15:dlblFieldTableCache>
                        <c:ptCount val="1"/>
                        <c:pt idx="0">
                          <c:v>80</c:v>
                        </c:pt>
                      </c15:dlblFieldTableCache>
                    </c15:dlblFTEntry>
                  </c15:dlblFieldTable>
                  <c15:showDataLabelsRange val="0"/>
                </c:ext>
                <c:ext xmlns:c16="http://schemas.microsoft.com/office/drawing/2014/chart" uri="{C3380CC4-5D6E-409C-BE32-E72D297353CC}">
                  <c16:uniqueId val="{00000004-8ECF-4BA2-9F97-3CE70F160786}"/>
                </c:ext>
              </c:extLst>
            </c:dLbl>
            <c:spPr>
              <a:noFill/>
              <a:ln>
                <a:noFill/>
              </a:ln>
              <a:effectLst/>
            </c:spPr>
            <c:txPr>
              <a:bodyPr/>
              <a:lstStyle/>
              <a:p>
                <a:pPr>
                  <a:defRPr>
                    <a:solidFill>
                      <a:schemeClr val="tx1">
                        <a:lumMod val="85000"/>
                        <a:lumOff val="15000"/>
                      </a:schemeClr>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Section_13!$F$114:$F$118</c:f>
              <c:strCache>
                <c:ptCount val="5"/>
                <c:pt idx="0">
                  <c:v>Cost Centre 1</c:v>
                </c:pt>
                <c:pt idx="1">
                  <c:v>Cost Centre 3</c:v>
                </c:pt>
                <c:pt idx="2">
                  <c:v>Cost Centre 2</c:v>
                </c:pt>
                <c:pt idx="3">
                  <c:v>Cost Centre 4</c:v>
                </c:pt>
                <c:pt idx="4">
                  <c:v>Cost Centre 5</c:v>
                </c:pt>
              </c:strCache>
            </c:strRef>
          </c:cat>
          <c:val>
            <c:numRef>
              <c:f>Section_13!$G$114:$G$118</c:f>
              <c:numCache>
                <c:formatCode>0%</c:formatCode>
                <c:ptCount val="5"/>
                <c:pt idx="0">
                  <c:v>0.42944785276073622</c:v>
                </c:pt>
                <c:pt idx="1">
                  <c:v>0.36809815950920244</c:v>
                </c:pt>
                <c:pt idx="2">
                  <c:v>9.202453987730061E-2</c:v>
                </c:pt>
                <c:pt idx="3">
                  <c:v>6.1349693251533742E-2</c:v>
                </c:pt>
                <c:pt idx="4">
                  <c:v>4.9079754601226995E-2</c:v>
                </c:pt>
              </c:numCache>
            </c:numRef>
          </c:val>
          <c:extLst>
            <c:ext xmlns:c16="http://schemas.microsoft.com/office/drawing/2014/chart" uri="{C3380CC4-5D6E-409C-BE32-E72D297353CC}">
              <c16:uniqueId val="{00000005-8ECF-4BA2-9F97-3CE70F160786}"/>
            </c:ext>
          </c:extLst>
        </c:ser>
        <c:dLbls>
          <c:showLegendKey val="0"/>
          <c:showVal val="0"/>
          <c:showCatName val="0"/>
          <c:showSerName val="0"/>
          <c:showPercent val="0"/>
          <c:showBubbleSize val="0"/>
        </c:dLbls>
        <c:gapWidth val="102"/>
        <c:axId val="129012480"/>
        <c:axId val="129014016"/>
      </c:barChart>
      <c:lineChart>
        <c:grouping val="standard"/>
        <c:varyColors val="0"/>
        <c:ser>
          <c:idx val="1"/>
          <c:order val="0"/>
          <c:tx>
            <c:strRef>
              <c:f>Section_13!$H$113</c:f>
              <c:strCache>
                <c:ptCount val="1"/>
                <c:pt idx="0">
                  <c:v>Cumulative</c:v>
                </c:pt>
              </c:strCache>
            </c:strRef>
          </c:tx>
          <c:spPr>
            <a:ln>
              <a:solidFill>
                <a:schemeClr val="tx1">
                  <a:lumMod val="75000"/>
                  <a:lumOff val="25000"/>
                </a:schemeClr>
              </a:solidFill>
            </a:ln>
          </c:spPr>
          <c:marker>
            <c:symbol val="none"/>
          </c:marker>
          <c:val>
            <c:numRef>
              <c:f>Section_13!$H$114:$H$118</c:f>
              <c:numCache>
                <c:formatCode>0%</c:formatCode>
                <c:ptCount val="5"/>
                <c:pt idx="0">
                  <c:v>0.42944785276073622</c:v>
                </c:pt>
                <c:pt idx="1">
                  <c:v>0.79754601226993871</c:v>
                </c:pt>
                <c:pt idx="2">
                  <c:v>0.88957055214723935</c:v>
                </c:pt>
                <c:pt idx="3">
                  <c:v>0.95092024539877307</c:v>
                </c:pt>
                <c:pt idx="4">
                  <c:v>1</c:v>
                </c:pt>
              </c:numCache>
            </c:numRef>
          </c:val>
          <c:smooth val="0"/>
          <c:extLst>
            <c:ext xmlns:c16="http://schemas.microsoft.com/office/drawing/2014/chart" uri="{C3380CC4-5D6E-409C-BE32-E72D297353CC}">
              <c16:uniqueId val="{00000006-8ECF-4BA2-9F97-3CE70F160786}"/>
            </c:ext>
          </c:extLst>
        </c:ser>
        <c:dLbls>
          <c:showLegendKey val="0"/>
          <c:showVal val="0"/>
          <c:showCatName val="0"/>
          <c:showSerName val="0"/>
          <c:showPercent val="0"/>
          <c:showBubbleSize val="0"/>
        </c:dLbls>
        <c:marker val="1"/>
        <c:smooth val="0"/>
        <c:axId val="129012480"/>
        <c:axId val="129014016"/>
      </c:lineChart>
      <c:catAx>
        <c:axId val="129012480"/>
        <c:scaling>
          <c:orientation val="minMax"/>
        </c:scaling>
        <c:delete val="0"/>
        <c:axPos val="b"/>
        <c:numFmt formatCode="General" sourceLinked="0"/>
        <c:majorTickMark val="none"/>
        <c:minorTickMark val="none"/>
        <c:tickLblPos val="nextTo"/>
        <c:crossAx val="129014016"/>
        <c:crosses val="autoZero"/>
        <c:auto val="1"/>
        <c:lblAlgn val="ctr"/>
        <c:lblOffset val="100"/>
        <c:noMultiLvlLbl val="0"/>
      </c:catAx>
      <c:valAx>
        <c:axId val="129014016"/>
        <c:scaling>
          <c:orientation val="minMax"/>
          <c:max val="1"/>
          <c:min val="0"/>
        </c:scaling>
        <c:delete val="0"/>
        <c:axPos val="l"/>
        <c:numFmt formatCode="0%" sourceLinked="1"/>
        <c:majorTickMark val="out"/>
        <c:minorTickMark val="none"/>
        <c:tickLblPos val="nextTo"/>
        <c:crossAx val="12901248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85000"/>
                    <a:lumOff val="15000"/>
                  </a:schemeClr>
                </a:solidFill>
              </a:defRPr>
            </a:pPr>
            <a:r>
              <a:rPr lang="en-US" sz="1600">
                <a:solidFill>
                  <a:schemeClr val="tx1">
                    <a:lumMod val="85000"/>
                    <a:lumOff val="15000"/>
                  </a:schemeClr>
                </a:solidFill>
              </a:rPr>
              <a:t>Sales Revenue Comparison</a:t>
            </a:r>
          </a:p>
        </c:rich>
      </c:tx>
      <c:overlay val="0"/>
    </c:title>
    <c:autoTitleDeleted val="0"/>
    <c:plotArea>
      <c:layout/>
      <c:lineChart>
        <c:grouping val="standard"/>
        <c:varyColors val="0"/>
        <c:ser>
          <c:idx val="0"/>
          <c:order val="0"/>
          <c:tx>
            <c:strRef>
              <c:f>Section_13!$D$149</c:f>
              <c:strCache>
                <c:ptCount val="1"/>
                <c:pt idx="0">
                  <c:v>Actual</c:v>
                </c:pt>
              </c:strCache>
            </c:strRef>
          </c:tx>
          <c:spPr>
            <a:ln w="38100">
              <a:solidFill>
                <a:schemeClr val="bg2">
                  <a:lumMod val="10000"/>
                </a:schemeClr>
              </a:solidFill>
            </a:ln>
          </c:spPr>
          <c:marker>
            <c:symbol val="none"/>
          </c:marker>
          <c:cat>
            <c:multiLvlStrRef>
              <c:f>Section_13!$B$150:$C$197</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Section_13!$D$150:$D$197</c:f>
              <c:numCache>
                <c:formatCode>General</c:formatCode>
                <c:ptCount val="48"/>
                <c:pt idx="0">
                  <c:v>149</c:v>
                </c:pt>
                <c:pt idx="1">
                  <c:v>274</c:v>
                </c:pt>
                <c:pt idx="2">
                  <c:v>490</c:v>
                </c:pt>
                <c:pt idx="3">
                  <c:v>641</c:v>
                </c:pt>
                <c:pt idx="4">
                  <c:v>823</c:v>
                </c:pt>
                <c:pt idx="5">
                  <c:v>1003</c:v>
                </c:pt>
                <c:pt idx="6">
                  <c:v>1164</c:v>
                </c:pt>
                <c:pt idx="7">
                  <c:v>1272</c:v>
                </c:pt>
                <c:pt idx="8">
                  <c:v>1395</c:v>
                </c:pt>
                <c:pt idx="9">
                  <c:v>1538</c:v>
                </c:pt>
                <c:pt idx="10">
                  <c:v>1712</c:v>
                </c:pt>
                <c:pt idx="11">
                  <c:v>1938</c:v>
                </c:pt>
                <c:pt idx="24">
                  <c:v>119</c:v>
                </c:pt>
                <c:pt idx="25">
                  <c:v>139</c:v>
                </c:pt>
                <c:pt idx="26">
                  <c:v>245</c:v>
                </c:pt>
                <c:pt idx="27">
                  <c:v>350</c:v>
                </c:pt>
                <c:pt idx="28">
                  <c:v>410</c:v>
                </c:pt>
                <c:pt idx="29">
                  <c:v>499</c:v>
                </c:pt>
                <c:pt idx="30">
                  <c:v>547</c:v>
                </c:pt>
                <c:pt idx="31">
                  <c:v>520</c:v>
                </c:pt>
                <c:pt idx="32">
                  <c:v>550</c:v>
                </c:pt>
                <c:pt idx="33">
                  <c:v>551</c:v>
                </c:pt>
                <c:pt idx="34">
                  <c:v>573</c:v>
                </c:pt>
                <c:pt idx="35">
                  <c:v>472</c:v>
                </c:pt>
              </c:numCache>
            </c:numRef>
          </c:val>
          <c:smooth val="0"/>
          <c:extLst>
            <c:ext xmlns:c16="http://schemas.microsoft.com/office/drawing/2014/chart" uri="{C3380CC4-5D6E-409C-BE32-E72D297353CC}">
              <c16:uniqueId val="{00000000-0781-43B5-AC51-A8C5079D4A0D}"/>
            </c:ext>
          </c:extLst>
        </c:ser>
        <c:ser>
          <c:idx val="1"/>
          <c:order val="1"/>
          <c:tx>
            <c:strRef>
              <c:f>Section_13!$E$149</c:f>
              <c:strCache>
                <c:ptCount val="1"/>
                <c:pt idx="0">
                  <c:v>Budget</c:v>
                </c:pt>
              </c:strCache>
            </c:strRef>
          </c:tx>
          <c:spPr>
            <a:ln>
              <a:solidFill>
                <a:schemeClr val="tx1">
                  <a:lumMod val="50000"/>
                  <a:lumOff val="50000"/>
                </a:schemeClr>
              </a:solidFill>
            </a:ln>
          </c:spPr>
          <c:marker>
            <c:symbol val="none"/>
          </c:marker>
          <c:cat>
            <c:multiLvlStrRef>
              <c:f>Section_13!$B$150:$C$197</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Section_13!$E$150:$E$197</c:f>
              <c:numCache>
                <c:formatCode>General</c:formatCode>
                <c:ptCount val="48"/>
                <c:pt idx="0">
                  <c:v>163.9</c:v>
                </c:pt>
                <c:pt idx="1">
                  <c:v>301.40000000000003</c:v>
                </c:pt>
                <c:pt idx="2">
                  <c:v>539</c:v>
                </c:pt>
                <c:pt idx="3">
                  <c:v>705.1</c:v>
                </c:pt>
                <c:pt idx="4">
                  <c:v>905.30000000000007</c:v>
                </c:pt>
                <c:pt idx="5">
                  <c:v>1103.3000000000002</c:v>
                </c:pt>
                <c:pt idx="6">
                  <c:v>1280.4000000000001</c:v>
                </c:pt>
                <c:pt idx="7">
                  <c:v>1399.2</c:v>
                </c:pt>
                <c:pt idx="8">
                  <c:v>1534.5000000000002</c:v>
                </c:pt>
                <c:pt idx="9">
                  <c:v>1691.8000000000002</c:v>
                </c:pt>
                <c:pt idx="10">
                  <c:v>1883.2</c:v>
                </c:pt>
                <c:pt idx="11">
                  <c:v>2131.8000000000002</c:v>
                </c:pt>
                <c:pt idx="24">
                  <c:v>107.10000000000001</c:v>
                </c:pt>
                <c:pt idx="25">
                  <c:v>125.10000000000001</c:v>
                </c:pt>
                <c:pt idx="26">
                  <c:v>220.5</c:v>
                </c:pt>
                <c:pt idx="27">
                  <c:v>315</c:v>
                </c:pt>
                <c:pt idx="28">
                  <c:v>369</c:v>
                </c:pt>
                <c:pt idx="29">
                  <c:v>449.1</c:v>
                </c:pt>
                <c:pt idx="30">
                  <c:v>492.3</c:v>
                </c:pt>
                <c:pt idx="31">
                  <c:v>468</c:v>
                </c:pt>
                <c:pt idx="32">
                  <c:v>495</c:v>
                </c:pt>
                <c:pt idx="33">
                  <c:v>495.90000000000003</c:v>
                </c:pt>
                <c:pt idx="34">
                  <c:v>515.70000000000005</c:v>
                </c:pt>
                <c:pt idx="35">
                  <c:v>424.8</c:v>
                </c:pt>
              </c:numCache>
            </c:numRef>
          </c:val>
          <c:smooth val="0"/>
          <c:extLst>
            <c:ext xmlns:c16="http://schemas.microsoft.com/office/drawing/2014/chart" uri="{C3380CC4-5D6E-409C-BE32-E72D297353CC}">
              <c16:uniqueId val="{00000001-0781-43B5-AC51-A8C5079D4A0D}"/>
            </c:ext>
          </c:extLst>
        </c:ser>
        <c:ser>
          <c:idx val="2"/>
          <c:order val="2"/>
          <c:tx>
            <c:strRef>
              <c:f>Section_13!$F$149</c:f>
              <c:strCache>
                <c:ptCount val="1"/>
                <c:pt idx="0">
                  <c:v>Actual</c:v>
                </c:pt>
              </c:strCache>
            </c:strRef>
          </c:tx>
          <c:spPr>
            <a:ln w="38100">
              <a:solidFill>
                <a:schemeClr val="bg2">
                  <a:lumMod val="10000"/>
                </a:schemeClr>
              </a:solidFill>
            </a:ln>
          </c:spPr>
          <c:marker>
            <c:symbol val="none"/>
          </c:marker>
          <c:cat>
            <c:multiLvlStrRef>
              <c:f>Section_13!$B$150:$C$197</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Section_13!$F$150:$F$197</c:f>
              <c:numCache>
                <c:formatCode>General</c:formatCode>
                <c:ptCount val="48"/>
                <c:pt idx="12">
                  <c:v>47</c:v>
                </c:pt>
                <c:pt idx="13">
                  <c:v>144</c:v>
                </c:pt>
                <c:pt idx="14">
                  <c:v>268</c:v>
                </c:pt>
                <c:pt idx="15">
                  <c:v>358</c:v>
                </c:pt>
                <c:pt idx="16">
                  <c:v>430</c:v>
                </c:pt>
                <c:pt idx="17">
                  <c:v>516</c:v>
                </c:pt>
                <c:pt idx="18">
                  <c:v>608</c:v>
                </c:pt>
                <c:pt idx="19">
                  <c:v>710</c:v>
                </c:pt>
                <c:pt idx="20">
                  <c:v>796</c:v>
                </c:pt>
                <c:pt idx="21">
                  <c:v>866</c:v>
                </c:pt>
                <c:pt idx="22">
                  <c:v>990</c:v>
                </c:pt>
                <c:pt idx="23">
                  <c:v>1090</c:v>
                </c:pt>
                <c:pt idx="36">
                  <c:v>146</c:v>
                </c:pt>
                <c:pt idx="37">
                  <c:v>307</c:v>
                </c:pt>
                <c:pt idx="38">
                  <c:v>433</c:v>
                </c:pt>
                <c:pt idx="39">
                  <c:v>560</c:v>
                </c:pt>
                <c:pt idx="40">
                  <c:v>669</c:v>
                </c:pt>
                <c:pt idx="41">
                  <c:v>780</c:v>
                </c:pt>
                <c:pt idx="42">
                  <c:v>884</c:v>
                </c:pt>
                <c:pt idx="43">
                  <c:v>1263</c:v>
                </c:pt>
                <c:pt idx="44">
                  <c:v>1263</c:v>
                </c:pt>
                <c:pt idx="45">
                  <c:v>1263</c:v>
                </c:pt>
                <c:pt idx="46">
                  <c:v>1339</c:v>
                </c:pt>
                <c:pt idx="47">
                  <c:v>1283</c:v>
                </c:pt>
              </c:numCache>
            </c:numRef>
          </c:val>
          <c:smooth val="0"/>
          <c:extLst>
            <c:ext xmlns:c16="http://schemas.microsoft.com/office/drawing/2014/chart" uri="{C3380CC4-5D6E-409C-BE32-E72D297353CC}">
              <c16:uniqueId val="{00000002-0781-43B5-AC51-A8C5079D4A0D}"/>
            </c:ext>
          </c:extLst>
        </c:ser>
        <c:ser>
          <c:idx val="3"/>
          <c:order val="3"/>
          <c:tx>
            <c:strRef>
              <c:f>Section_13!$G$149</c:f>
              <c:strCache>
                <c:ptCount val="1"/>
                <c:pt idx="0">
                  <c:v>Budget</c:v>
                </c:pt>
              </c:strCache>
            </c:strRef>
          </c:tx>
          <c:spPr>
            <a:ln w="28575">
              <a:solidFill>
                <a:schemeClr val="tx1">
                  <a:lumMod val="50000"/>
                  <a:lumOff val="50000"/>
                </a:schemeClr>
              </a:solidFill>
            </a:ln>
          </c:spPr>
          <c:marker>
            <c:symbol val="none"/>
          </c:marker>
          <c:cat>
            <c:multiLvlStrRef>
              <c:f>Section_13!$B$150:$C$197</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Section_13!$G$150:$G$197</c:f>
              <c:numCache>
                <c:formatCode>General</c:formatCode>
                <c:ptCount val="48"/>
                <c:pt idx="12">
                  <c:v>70.5</c:v>
                </c:pt>
                <c:pt idx="13">
                  <c:v>216</c:v>
                </c:pt>
                <c:pt idx="14">
                  <c:v>402</c:v>
                </c:pt>
                <c:pt idx="15">
                  <c:v>537</c:v>
                </c:pt>
                <c:pt idx="16">
                  <c:v>645</c:v>
                </c:pt>
                <c:pt idx="17">
                  <c:v>774</c:v>
                </c:pt>
                <c:pt idx="18">
                  <c:v>912</c:v>
                </c:pt>
                <c:pt idx="19">
                  <c:v>1065</c:v>
                </c:pt>
                <c:pt idx="20">
                  <c:v>1194</c:v>
                </c:pt>
                <c:pt idx="21">
                  <c:v>1299</c:v>
                </c:pt>
                <c:pt idx="22">
                  <c:v>1485</c:v>
                </c:pt>
                <c:pt idx="23">
                  <c:v>1635</c:v>
                </c:pt>
                <c:pt idx="36">
                  <c:v>102.19999999999999</c:v>
                </c:pt>
                <c:pt idx="37">
                  <c:v>214.89999999999998</c:v>
                </c:pt>
                <c:pt idx="38">
                  <c:v>303.09999999999997</c:v>
                </c:pt>
                <c:pt idx="39">
                  <c:v>392</c:v>
                </c:pt>
                <c:pt idx="40">
                  <c:v>468.29999999999995</c:v>
                </c:pt>
                <c:pt idx="41">
                  <c:v>546</c:v>
                </c:pt>
                <c:pt idx="42">
                  <c:v>618.79999999999995</c:v>
                </c:pt>
                <c:pt idx="43">
                  <c:v>884.09999999999991</c:v>
                </c:pt>
                <c:pt idx="44">
                  <c:v>884.09999999999991</c:v>
                </c:pt>
                <c:pt idx="45">
                  <c:v>884.09999999999991</c:v>
                </c:pt>
                <c:pt idx="46">
                  <c:v>937.3</c:v>
                </c:pt>
                <c:pt idx="47">
                  <c:v>898.09999999999991</c:v>
                </c:pt>
              </c:numCache>
            </c:numRef>
          </c:val>
          <c:smooth val="0"/>
          <c:extLst>
            <c:ext xmlns:c16="http://schemas.microsoft.com/office/drawing/2014/chart" uri="{C3380CC4-5D6E-409C-BE32-E72D297353CC}">
              <c16:uniqueId val="{00000003-0781-43B5-AC51-A8C5079D4A0D}"/>
            </c:ext>
          </c:extLst>
        </c:ser>
        <c:dLbls>
          <c:showLegendKey val="0"/>
          <c:showVal val="0"/>
          <c:showCatName val="0"/>
          <c:showSerName val="0"/>
          <c:showPercent val="0"/>
          <c:showBubbleSize val="0"/>
        </c:dLbls>
        <c:marker val="1"/>
        <c:smooth val="0"/>
        <c:axId val="129859968"/>
        <c:axId val="129861504"/>
      </c:lineChart>
      <c:scatterChart>
        <c:scatterStyle val="lineMarker"/>
        <c:varyColors val="0"/>
        <c:ser>
          <c:idx val="4"/>
          <c:order val="4"/>
          <c:tx>
            <c:v>Trennung</c:v>
          </c:tx>
          <c:spPr>
            <a:ln w="28575">
              <a:noFill/>
            </a:ln>
          </c:spPr>
          <c:marker>
            <c:symbol val="none"/>
          </c:marker>
          <c:errBars>
            <c:errDir val="y"/>
            <c:errBarType val="plus"/>
            <c:errValType val="fixedVal"/>
            <c:noEndCap val="1"/>
            <c:val val="1"/>
            <c:spPr>
              <a:ln>
                <a:solidFill>
                  <a:schemeClr val="bg1">
                    <a:lumMod val="50000"/>
                  </a:schemeClr>
                </a:solidFill>
              </a:ln>
            </c:spPr>
          </c:errBars>
          <c:xVal>
            <c:numRef>
              <c:f>Section_13!$D$144:$D$146</c:f>
              <c:numCache>
                <c:formatCode>0.0</c:formatCode>
                <c:ptCount val="3"/>
                <c:pt idx="0">
                  <c:v>12.5</c:v>
                </c:pt>
                <c:pt idx="1">
                  <c:v>24.5</c:v>
                </c:pt>
                <c:pt idx="2">
                  <c:v>36.5</c:v>
                </c:pt>
              </c:numCache>
            </c:numRef>
          </c:xVal>
          <c:yVal>
            <c:numRef>
              <c:f>Section_13!$E$144:$E$146</c:f>
              <c:numCache>
                <c:formatCode>0</c:formatCode>
                <c:ptCount val="3"/>
                <c:pt idx="0">
                  <c:v>0</c:v>
                </c:pt>
                <c:pt idx="1">
                  <c:v>0</c:v>
                </c:pt>
                <c:pt idx="2">
                  <c:v>0</c:v>
                </c:pt>
              </c:numCache>
            </c:numRef>
          </c:yVal>
          <c:smooth val="0"/>
          <c:extLst>
            <c:ext xmlns:c16="http://schemas.microsoft.com/office/drawing/2014/chart" uri="{C3380CC4-5D6E-409C-BE32-E72D297353CC}">
              <c16:uniqueId val="{00000004-0781-43B5-AC51-A8C5079D4A0D}"/>
            </c:ext>
          </c:extLst>
        </c:ser>
        <c:dLbls>
          <c:showLegendKey val="0"/>
          <c:showVal val="0"/>
          <c:showCatName val="0"/>
          <c:showSerName val="0"/>
          <c:showPercent val="0"/>
          <c:showBubbleSize val="0"/>
        </c:dLbls>
        <c:axId val="129873024"/>
        <c:axId val="129863040"/>
      </c:scatterChart>
      <c:catAx>
        <c:axId val="129859968"/>
        <c:scaling>
          <c:orientation val="minMax"/>
        </c:scaling>
        <c:delete val="0"/>
        <c:axPos val="b"/>
        <c:numFmt formatCode="General" sourceLinked="0"/>
        <c:majorTickMark val="out"/>
        <c:minorTickMark val="none"/>
        <c:tickLblPos val="nextTo"/>
        <c:crossAx val="129861504"/>
        <c:crosses val="autoZero"/>
        <c:auto val="1"/>
        <c:lblAlgn val="ctr"/>
        <c:lblOffset val="100"/>
        <c:noMultiLvlLbl val="0"/>
      </c:catAx>
      <c:valAx>
        <c:axId val="129861504"/>
        <c:scaling>
          <c:orientation val="minMax"/>
        </c:scaling>
        <c:delete val="0"/>
        <c:axPos val="l"/>
        <c:numFmt formatCode="#,##0" sourceLinked="0"/>
        <c:majorTickMark val="out"/>
        <c:minorTickMark val="none"/>
        <c:tickLblPos val="nextTo"/>
        <c:txPr>
          <a:bodyPr/>
          <a:lstStyle/>
          <a:p>
            <a:pPr>
              <a:defRPr>
                <a:solidFill>
                  <a:schemeClr val="tx1">
                    <a:lumMod val="85000"/>
                    <a:lumOff val="15000"/>
                  </a:schemeClr>
                </a:solidFill>
              </a:defRPr>
            </a:pPr>
            <a:endParaRPr lang="en-US"/>
          </a:p>
        </c:txPr>
        <c:crossAx val="129859968"/>
        <c:crosses val="autoZero"/>
        <c:crossBetween val="between"/>
      </c:valAx>
      <c:valAx>
        <c:axId val="129863040"/>
        <c:scaling>
          <c:orientation val="minMax"/>
          <c:max val="1"/>
          <c:min val="0"/>
        </c:scaling>
        <c:delete val="0"/>
        <c:axPos val="r"/>
        <c:numFmt formatCode="0.00" sourceLinked="0"/>
        <c:majorTickMark val="out"/>
        <c:minorTickMark val="none"/>
        <c:tickLblPos val="none"/>
        <c:spPr>
          <a:ln>
            <a:noFill/>
          </a:ln>
        </c:spPr>
        <c:crossAx val="129873024"/>
        <c:crosses val="max"/>
        <c:crossBetween val="midCat"/>
      </c:valAx>
      <c:valAx>
        <c:axId val="129873024"/>
        <c:scaling>
          <c:orientation val="minMax"/>
        </c:scaling>
        <c:delete val="1"/>
        <c:axPos val="b"/>
        <c:numFmt formatCode="0.0" sourceLinked="1"/>
        <c:majorTickMark val="out"/>
        <c:minorTickMark val="none"/>
        <c:tickLblPos val="nextTo"/>
        <c:crossAx val="129863040"/>
        <c:crosses val="autoZero"/>
        <c:crossBetween val="midCat"/>
      </c:valAx>
    </c:plotArea>
    <c:legend>
      <c:legendPos val="t"/>
      <c:legendEntry>
        <c:idx val="2"/>
        <c:delete val="1"/>
      </c:legendEntry>
      <c:legendEntry>
        <c:idx val="3"/>
        <c:delete val="1"/>
      </c:legendEntry>
      <c:legendEntry>
        <c:idx val="4"/>
        <c:delete val="1"/>
      </c:legendEntry>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Section_13!$D$149</c:f>
              <c:strCache>
                <c:ptCount val="1"/>
                <c:pt idx="0">
                  <c:v>Actual</c:v>
                </c:pt>
              </c:strCache>
            </c:strRef>
          </c:tx>
          <c:spPr>
            <a:ln w="38100">
              <a:solidFill>
                <a:schemeClr val="bg2">
                  <a:lumMod val="10000"/>
                </a:schemeClr>
              </a:solidFill>
            </a:ln>
          </c:spPr>
          <c:marker>
            <c:symbol val="none"/>
          </c:marker>
          <c:cat>
            <c:multiLvlStrRef>
              <c:f>Section_13!$B$253:$C$300</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Section_13!$D$253:$D$300</c:f>
              <c:numCache>
                <c:formatCode>General</c:formatCode>
                <c:ptCount val="48"/>
                <c:pt idx="0">
                  <c:v>29.8</c:v>
                </c:pt>
                <c:pt idx="1">
                  <c:v>54.800000000000004</c:v>
                </c:pt>
                <c:pt idx="2">
                  <c:v>98</c:v>
                </c:pt>
                <c:pt idx="3">
                  <c:v>128.20000000000002</c:v>
                </c:pt>
                <c:pt idx="4">
                  <c:v>164.60000000000002</c:v>
                </c:pt>
                <c:pt idx="5">
                  <c:v>200.60000000000002</c:v>
                </c:pt>
                <c:pt idx="6">
                  <c:v>232.8</c:v>
                </c:pt>
                <c:pt idx="7">
                  <c:v>254.4</c:v>
                </c:pt>
                <c:pt idx="8">
                  <c:v>279</c:v>
                </c:pt>
                <c:pt idx="9">
                  <c:v>307.60000000000002</c:v>
                </c:pt>
                <c:pt idx="10">
                  <c:v>342.40000000000003</c:v>
                </c:pt>
                <c:pt idx="11">
                  <c:v>387.6</c:v>
                </c:pt>
                <c:pt idx="24">
                  <c:v>59.5</c:v>
                </c:pt>
                <c:pt idx="25">
                  <c:v>69.5</c:v>
                </c:pt>
                <c:pt idx="26">
                  <c:v>122.5</c:v>
                </c:pt>
                <c:pt idx="27">
                  <c:v>175</c:v>
                </c:pt>
                <c:pt idx="28">
                  <c:v>205</c:v>
                </c:pt>
                <c:pt idx="29">
                  <c:v>249.5</c:v>
                </c:pt>
                <c:pt idx="30">
                  <c:v>273.5</c:v>
                </c:pt>
                <c:pt idx="31">
                  <c:v>260</c:v>
                </c:pt>
                <c:pt idx="32">
                  <c:v>275</c:v>
                </c:pt>
                <c:pt idx="33">
                  <c:v>275.5</c:v>
                </c:pt>
                <c:pt idx="34">
                  <c:v>286.5</c:v>
                </c:pt>
                <c:pt idx="35">
                  <c:v>236</c:v>
                </c:pt>
              </c:numCache>
            </c:numRef>
          </c:val>
          <c:smooth val="0"/>
          <c:extLst>
            <c:ext xmlns:c16="http://schemas.microsoft.com/office/drawing/2014/chart" uri="{C3380CC4-5D6E-409C-BE32-E72D297353CC}">
              <c16:uniqueId val="{00000000-F82E-4303-BCD9-47D2A0A9E72C}"/>
            </c:ext>
          </c:extLst>
        </c:ser>
        <c:ser>
          <c:idx val="1"/>
          <c:order val="1"/>
          <c:tx>
            <c:strRef>
              <c:f>Section_13!$E$149</c:f>
              <c:strCache>
                <c:ptCount val="1"/>
                <c:pt idx="0">
                  <c:v>Budget</c:v>
                </c:pt>
              </c:strCache>
            </c:strRef>
          </c:tx>
          <c:spPr>
            <a:ln>
              <a:solidFill>
                <a:schemeClr val="tx1">
                  <a:lumMod val="50000"/>
                  <a:lumOff val="50000"/>
                </a:schemeClr>
              </a:solidFill>
            </a:ln>
          </c:spPr>
          <c:marker>
            <c:symbol val="none"/>
          </c:marker>
          <c:cat>
            <c:multiLvlStrRef>
              <c:f>Section_13!$B$253:$C$300</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Section_13!$E$253:$E$300</c:f>
              <c:numCache>
                <c:formatCode>General</c:formatCode>
                <c:ptCount val="48"/>
                <c:pt idx="0">
                  <c:v>32.78</c:v>
                </c:pt>
                <c:pt idx="1">
                  <c:v>60.280000000000008</c:v>
                </c:pt>
                <c:pt idx="2">
                  <c:v>107.80000000000001</c:v>
                </c:pt>
                <c:pt idx="3">
                  <c:v>141.02000000000001</c:v>
                </c:pt>
                <c:pt idx="4">
                  <c:v>181.06000000000003</c:v>
                </c:pt>
                <c:pt idx="5">
                  <c:v>220.66000000000005</c:v>
                </c:pt>
                <c:pt idx="6">
                  <c:v>256.08000000000004</c:v>
                </c:pt>
                <c:pt idx="7">
                  <c:v>279.84000000000003</c:v>
                </c:pt>
                <c:pt idx="8">
                  <c:v>306.90000000000003</c:v>
                </c:pt>
                <c:pt idx="9">
                  <c:v>338.36000000000007</c:v>
                </c:pt>
                <c:pt idx="10">
                  <c:v>376.64000000000004</c:v>
                </c:pt>
                <c:pt idx="11">
                  <c:v>426.36000000000007</c:v>
                </c:pt>
                <c:pt idx="24">
                  <c:v>53.550000000000004</c:v>
                </c:pt>
                <c:pt idx="25">
                  <c:v>62.550000000000004</c:v>
                </c:pt>
                <c:pt idx="26">
                  <c:v>110.25</c:v>
                </c:pt>
                <c:pt idx="27">
                  <c:v>157.5</c:v>
                </c:pt>
                <c:pt idx="28">
                  <c:v>184.5</c:v>
                </c:pt>
                <c:pt idx="29">
                  <c:v>224.55</c:v>
                </c:pt>
                <c:pt idx="30">
                  <c:v>246.15</c:v>
                </c:pt>
                <c:pt idx="31">
                  <c:v>234</c:v>
                </c:pt>
                <c:pt idx="32">
                  <c:v>247.5</c:v>
                </c:pt>
                <c:pt idx="33">
                  <c:v>247.95000000000002</c:v>
                </c:pt>
                <c:pt idx="34">
                  <c:v>257.85000000000002</c:v>
                </c:pt>
                <c:pt idx="35">
                  <c:v>212.4</c:v>
                </c:pt>
              </c:numCache>
            </c:numRef>
          </c:val>
          <c:smooth val="0"/>
          <c:extLst>
            <c:ext xmlns:c16="http://schemas.microsoft.com/office/drawing/2014/chart" uri="{C3380CC4-5D6E-409C-BE32-E72D297353CC}">
              <c16:uniqueId val="{00000001-F82E-4303-BCD9-47D2A0A9E72C}"/>
            </c:ext>
          </c:extLst>
        </c:ser>
        <c:ser>
          <c:idx val="2"/>
          <c:order val="2"/>
          <c:tx>
            <c:strRef>
              <c:f>Section_13!$F$149</c:f>
              <c:strCache>
                <c:ptCount val="1"/>
                <c:pt idx="0">
                  <c:v>Actual</c:v>
                </c:pt>
              </c:strCache>
            </c:strRef>
          </c:tx>
          <c:spPr>
            <a:ln w="38100">
              <a:solidFill>
                <a:schemeClr val="bg2">
                  <a:lumMod val="10000"/>
                </a:schemeClr>
              </a:solidFill>
            </a:ln>
          </c:spPr>
          <c:marker>
            <c:symbol val="none"/>
          </c:marker>
          <c:cat>
            <c:multiLvlStrRef>
              <c:f>Section_13!$B$253:$C$300</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Section_13!$F$253:$F$300</c:f>
              <c:numCache>
                <c:formatCode>General</c:formatCode>
                <c:ptCount val="48"/>
                <c:pt idx="12">
                  <c:v>28.2</c:v>
                </c:pt>
                <c:pt idx="13">
                  <c:v>86.399999999999991</c:v>
                </c:pt>
                <c:pt idx="14">
                  <c:v>160.79999999999998</c:v>
                </c:pt>
                <c:pt idx="15">
                  <c:v>214.79999999999998</c:v>
                </c:pt>
                <c:pt idx="16">
                  <c:v>258</c:v>
                </c:pt>
                <c:pt idx="17">
                  <c:v>309.59999999999997</c:v>
                </c:pt>
                <c:pt idx="18">
                  <c:v>364.8</c:v>
                </c:pt>
                <c:pt idx="19">
                  <c:v>426</c:v>
                </c:pt>
                <c:pt idx="20">
                  <c:v>477.59999999999997</c:v>
                </c:pt>
                <c:pt idx="21">
                  <c:v>519.6</c:v>
                </c:pt>
                <c:pt idx="22">
                  <c:v>594</c:v>
                </c:pt>
                <c:pt idx="23">
                  <c:v>654</c:v>
                </c:pt>
                <c:pt idx="36">
                  <c:v>102.19999999999999</c:v>
                </c:pt>
                <c:pt idx="37">
                  <c:v>214.89999999999998</c:v>
                </c:pt>
                <c:pt idx="38">
                  <c:v>303.09999999999997</c:v>
                </c:pt>
                <c:pt idx="39">
                  <c:v>392</c:v>
                </c:pt>
                <c:pt idx="40">
                  <c:v>468.29999999999995</c:v>
                </c:pt>
                <c:pt idx="41">
                  <c:v>546</c:v>
                </c:pt>
                <c:pt idx="42">
                  <c:v>618.79999999999995</c:v>
                </c:pt>
                <c:pt idx="43">
                  <c:v>884.09999999999991</c:v>
                </c:pt>
                <c:pt idx="44">
                  <c:v>884.09999999999991</c:v>
                </c:pt>
                <c:pt idx="45">
                  <c:v>884.09999999999991</c:v>
                </c:pt>
                <c:pt idx="46">
                  <c:v>937.3</c:v>
                </c:pt>
                <c:pt idx="47">
                  <c:v>898.09999999999991</c:v>
                </c:pt>
              </c:numCache>
            </c:numRef>
          </c:val>
          <c:smooth val="0"/>
          <c:extLst>
            <c:ext xmlns:c16="http://schemas.microsoft.com/office/drawing/2014/chart" uri="{C3380CC4-5D6E-409C-BE32-E72D297353CC}">
              <c16:uniqueId val="{00000002-F82E-4303-BCD9-47D2A0A9E72C}"/>
            </c:ext>
          </c:extLst>
        </c:ser>
        <c:ser>
          <c:idx val="3"/>
          <c:order val="3"/>
          <c:tx>
            <c:strRef>
              <c:f>Section_13!$G$149</c:f>
              <c:strCache>
                <c:ptCount val="1"/>
                <c:pt idx="0">
                  <c:v>Budget</c:v>
                </c:pt>
              </c:strCache>
            </c:strRef>
          </c:tx>
          <c:spPr>
            <a:ln w="28575">
              <a:solidFill>
                <a:schemeClr val="tx1">
                  <a:lumMod val="50000"/>
                  <a:lumOff val="50000"/>
                </a:schemeClr>
              </a:solidFill>
            </a:ln>
          </c:spPr>
          <c:marker>
            <c:symbol val="none"/>
          </c:marker>
          <c:cat>
            <c:multiLvlStrRef>
              <c:f>Section_13!$B$253:$C$300</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Section_13!$G$253:$G$300</c:f>
              <c:numCache>
                <c:formatCode>General</c:formatCode>
                <c:ptCount val="48"/>
                <c:pt idx="12">
                  <c:v>42.3</c:v>
                </c:pt>
                <c:pt idx="13">
                  <c:v>129.6</c:v>
                </c:pt>
                <c:pt idx="14">
                  <c:v>241.2</c:v>
                </c:pt>
                <c:pt idx="15">
                  <c:v>322.2</c:v>
                </c:pt>
                <c:pt idx="16">
                  <c:v>387</c:v>
                </c:pt>
                <c:pt idx="17">
                  <c:v>464.4</c:v>
                </c:pt>
                <c:pt idx="18">
                  <c:v>547.19999999999993</c:v>
                </c:pt>
                <c:pt idx="19">
                  <c:v>639</c:v>
                </c:pt>
                <c:pt idx="20">
                  <c:v>716.4</c:v>
                </c:pt>
                <c:pt idx="21">
                  <c:v>779.4</c:v>
                </c:pt>
                <c:pt idx="22">
                  <c:v>891</c:v>
                </c:pt>
                <c:pt idx="23">
                  <c:v>981</c:v>
                </c:pt>
                <c:pt idx="36">
                  <c:v>71.539999999999992</c:v>
                </c:pt>
                <c:pt idx="37">
                  <c:v>150.42999999999998</c:v>
                </c:pt>
                <c:pt idx="38">
                  <c:v>212.16999999999996</c:v>
                </c:pt>
                <c:pt idx="39">
                  <c:v>274.39999999999998</c:v>
                </c:pt>
                <c:pt idx="40">
                  <c:v>327.80999999999995</c:v>
                </c:pt>
                <c:pt idx="41">
                  <c:v>382.2</c:v>
                </c:pt>
                <c:pt idx="42">
                  <c:v>433.15999999999997</c:v>
                </c:pt>
                <c:pt idx="43">
                  <c:v>618.86999999999989</c:v>
                </c:pt>
                <c:pt idx="44">
                  <c:v>618.86999999999989</c:v>
                </c:pt>
                <c:pt idx="45">
                  <c:v>618.86999999999989</c:v>
                </c:pt>
                <c:pt idx="46">
                  <c:v>656.1099999999999</c:v>
                </c:pt>
                <c:pt idx="47">
                  <c:v>628.66999999999985</c:v>
                </c:pt>
              </c:numCache>
            </c:numRef>
          </c:val>
          <c:smooth val="0"/>
          <c:extLst>
            <c:ext xmlns:c16="http://schemas.microsoft.com/office/drawing/2014/chart" uri="{C3380CC4-5D6E-409C-BE32-E72D297353CC}">
              <c16:uniqueId val="{00000003-F82E-4303-BCD9-47D2A0A9E72C}"/>
            </c:ext>
          </c:extLst>
        </c:ser>
        <c:dLbls>
          <c:showLegendKey val="0"/>
          <c:showVal val="0"/>
          <c:showCatName val="0"/>
          <c:showSerName val="0"/>
          <c:showPercent val="0"/>
          <c:showBubbleSize val="0"/>
        </c:dLbls>
        <c:marker val="1"/>
        <c:smooth val="0"/>
        <c:axId val="129929984"/>
        <c:axId val="129931520"/>
      </c:lineChart>
      <c:scatterChart>
        <c:scatterStyle val="lineMarker"/>
        <c:varyColors val="0"/>
        <c:ser>
          <c:idx val="4"/>
          <c:order val="4"/>
          <c:tx>
            <c:v>Trennung</c:v>
          </c:tx>
          <c:spPr>
            <a:ln w="28575">
              <a:noFill/>
            </a:ln>
          </c:spPr>
          <c:marker>
            <c:symbol val="none"/>
          </c:marker>
          <c:errBars>
            <c:errDir val="y"/>
            <c:errBarType val="plus"/>
            <c:errValType val="fixedVal"/>
            <c:noEndCap val="1"/>
            <c:val val="1"/>
            <c:spPr>
              <a:ln>
                <a:solidFill>
                  <a:schemeClr val="bg1">
                    <a:lumMod val="50000"/>
                  </a:schemeClr>
                </a:solidFill>
              </a:ln>
            </c:spPr>
          </c:errBars>
          <c:xVal>
            <c:numRef>
              <c:f>Section_13!$D$144:$D$146</c:f>
              <c:numCache>
                <c:formatCode>0.0</c:formatCode>
                <c:ptCount val="3"/>
                <c:pt idx="0">
                  <c:v>12.5</c:v>
                </c:pt>
                <c:pt idx="1">
                  <c:v>24.5</c:v>
                </c:pt>
                <c:pt idx="2">
                  <c:v>36.5</c:v>
                </c:pt>
              </c:numCache>
            </c:numRef>
          </c:xVal>
          <c:yVal>
            <c:numRef>
              <c:f>Section_13!$E$144:$E$146</c:f>
              <c:numCache>
                <c:formatCode>0</c:formatCode>
                <c:ptCount val="3"/>
                <c:pt idx="0">
                  <c:v>0</c:v>
                </c:pt>
                <c:pt idx="1">
                  <c:v>0</c:v>
                </c:pt>
                <c:pt idx="2">
                  <c:v>0</c:v>
                </c:pt>
              </c:numCache>
            </c:numRef>
          </c:yVal>
          <c:smooth val="0"/>
          <c:extLst>
            <c:ext xmlns:c16="http://schemas.microsoft.com/office/drawing/2014/chart" uri="{C3380CC4-5D6E-409C-BE32-E72D297353CC}">
              <c16:uniqueId val="{00000004-F82E-4303-BCD9-47D2A0A9E72C}"/>
            </c:ext>
          </c:extLst>
        </c:ser>
        <c:dLbls>
          <c:showLegendKey val="0"/>
          <c:showVal val="0"/>
          <c:showCatName val="0"/>
          <c:showSerName val="0"/>
          <c:showPercent val="0"/>
          <c:showBubbleSize val="0"/>
        </c:dLbls>
        <c:axId val="129947520"/>
        <c:axId val="129945984"/>
      </c:scatterChart>
      <c:catAx>
        <c:axId val="129929984"/>
        <c:scaling>
          <c:orientation val="minMax"/>
        </c:scaling>
        <c:delete val="0"/>
        <c:axPos val="b"/>
        <c:numFmt formatCode="General" sourceLinked="0"/>
        <c:majorTickMark val="out"/>
        <c:minorTickMark val="none"/>
        <c:tickLblPos val="nextTo"/>
        <c:crossAx val="129931520"/>
        <c:crosses val="autoZero"/>
        <c:auto val="1"/>
        <c:lblAlgn val="ctr"/>
        <c:lblOffset val="100"/>
        <c:noMultiLvlLbl val="0"/>
      </c:catAx>
      <c:valAx>
        <c:axId val="129931520"/>
        <c:scaling>
          <c:orientation val="minMax"/>
          <c:max val="2000"/>
          <c:min val="0"/>
        </c:scaling>
        <c:delete val="0"/>
        <c:axPos val="l"/>
        <c:title>
          <c:tx>
            <c:rich>
              <a:bodyPr rot="0" vert="horz"/>
              <a:lstStyle/>
              <a:p>
                <a:pPr>
                  <a:defRPr sz="1100"/>
                </a:pPr>
                <a:r>
                  <a:rPr lang="en-GB" sz="1100"/>
                  <a:t>Product A</a:t>
                </a:r>
              </a:p>
            </c:rich>
          </c:tx>
          <c:overlay val="0"/>
        </c:title>
        <c:numFmt formatCode="#,##0" sourceLinked="0"/>
        <c:majorTickMark val="none"/>
        <c:minorTickMark val="none"/>
        <c:tickLblPos val="nextTo"/>
        <c:txPr>
          <a:bodyPr/>
          <a:lstStyle/>
          <a:p>
            <a:pPr>
              <a:defRPr>
                <a:solidFill>
                  <a:schemeClr val="tx1">
                    <a:lumMod val="85000"/>
                    <a:lumOff val="15000"/>
                  </a:schemeClr>
                </a:solidFill>
              </a:defRPr>
            </a:pPr>
            <a:endParaRPr lang="en-US"/>
          </a:p>
        </c:txPr>
        <c:crossAx val="129929984"/>
        <c:crosses val="autoZero"/>
        <c:crossBetween val="between"/>
        <c:majorUnit val="500"/>
      </c:valAx>
      <c:valAx>
        <c:axId val="129945984"/>
        <c:scaling>
          <c:orientation val="minMax"/>
          <c:max val="1"/>
          <c:min val="0"/>
        </c:scaling>
        <c:delete val="0"/>
        <c:axPos val="r"/>
        <c:numFmt formatCode="0.00" sourceLinked="0"/>
        <c:majorTickMark val="out"/>
        <c:minorTickMark val="none"/>
        <c:tickLblPos val="none"/>
        <c:spPr>
          <a:ln>
            <a:noFill/>
          </a:ln>
        </c:spPr>
        <c:crossAx val="129947520"/>
        <c:crosses val="max"/>
        <c:crossBetween val="midCat"/>
      </c:valAx>
      <c:valAx>
        <c:axId val="129947520"/>
        <c:scaling>
          <c:orientation val="minMax"/>
        </c:scaling>
        <c:delete val="1"/>
        <c:axPos val="b"/>
        <c:numFmt formatCode="0.0" sourceLinked="1"/>
        <c:majorTickMark val="out"/>
        <c:minorTickMark val="none"/>
        <c:tickLblPos val="nextTo"/>
        <c:crossAx val="129945984"/>
        <c:crosses val="autoZero"/>
        <c:crossBetween val="midCat"/>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Sales Revenue Comparison by Product</a:t>
            </a:r>
            <a:endParaRPr lang="en-GB">
              <a:effectLst/>
            </a:endParaRPr>
          </a:p>
        </c:rich>
      </c:tx>
      <c:overlay val="0"/>
    </c:title>
    <c:autoTitleDeleted val="0"/>
    <c:plotArea>
      <c:layout/>
      <c:lineChart>
        <c:grouping val="standard"/>
        <c:varyColors val="0"/>
        <c:ser>
          <c:idx val="0"/>
          <c:order val="0"/>
          <c:tx>
            <c:strRef>
              <c:f>Section_13!$D$149</c:f>
              <c:strCache>
                <c:ptCount val="1"/>
                <c:pt idx="0">
                  <c:v>Actual</c:v>
                </c:pt>
              </c:strCache>
            </c:strRef>
          </c:tx>
          <c:spPr>
            <a:ln w="38100">
              <a:solidFill>
                <a:schemeClr val="bg2">
                  <a:lumMod val="10000"/>
                </a:schemeClr>
              </a:solidFill>
            </a:ln>
          </c:spPr>
          <c:marker>
            <c:symbol val="none"/>
          </c:marker>
          <c:cat>
            <c:multiLvlStrRef>
              <c:f>Section_13!$B$202:$C$249</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Section_13!$D$202:$D$249</c:f>
              <c:numCache>
                <c:formatCode>General</c:formatCode>
                <c:ptCount val="48"/>
                <c:pt idx="0">
                  <c:v>119.2</c:v>
                </c:pt>
                <c:pt idx="1">
                  <c:v>219.20000000000002</c:v>
                </c:pt>
                <c:pt idx="2">
                  <c:v>392</c:v>
                </c:pt>
                <c:pt idx="3">
                  <c:v>512.80000000000007</c:v>
                </c:pt>
                <c:pt idx="4">
                  <c:v>658.40000000000009</c:v>
                </c:pt>
                <c:pt idx="5">
                  <c:v>802.40000000000009</c:v>
                </c:pt>
                <c:pt idx="6">
                  <c:v>931.2</c:v>
                </c:pt>
                <c:pt idx="7">
                  <c:v>1017.6</c:v>
                </c:pt>
                <c:pt idx="8">
                  <c:v>1116</c:v>
                </c:pt>
                <c:pt idx="9">
                  <c:v>1230.4000000000001</c:v>
                </c:pt>
                <c:pt idx="10">
                  <c:v>1369.6000000000001</c:v>
                </c:pt>
                <c:pt idx="11">
                  <c:v>1550.4</c:v>
                </c:pt>
                <c:pt idx="24">
                  <c:v>59.5</c:v>
                </c:pt>
                <c:pt idx="25">
                  <c:v>69.5</c:v>
                </c:pt>
                <c:pt idx="26">
                  <c:v>122.5</c:v>
                </c:pt>
                <c:pt idx="27">
                  <c:v>175</c:v>
                </c:pt>
                <c:pt idx="28">
                  <c:v>205</c:v>
                </c:pt>
                <c:pt idx="29">
                  <c:v>249.5</c:v>
                </c:pt>
                <c:pt idx="30">
                  <c:v>273.5</c:v>
                </c:pt>
                <c:pt idx="31">
                  <c:v>260</c:v>
                </c:pt>
                <c:pt idx="32">
                  <c:v>275</c:v>
                </c:pt>
                <c:pt idx="33">
                  <c:v>275.5</c:v>
                </c:pt>
                <c:pt idx="34">
                  <c:v>286.5</c:v>
                </c:pt>
                <c:pt idx="35">
                  <c:v>236</c:v>
                </c:pt>
              </c:numCache>
            </c:numRef>
          </c:val>
          <c:smooth val="0"/>
          <c:extLst>
            <c:ext xmlns:c16="http://schemas.microsoft.com/office/drawing/2014/chart" uri="{C3380CC4-5D6E-409C-BE32-E72D297353CC}">
              <c16:uniqueId val="{00000000-3339-4A10-80CD-D5BD19E45BEC}"/>
            </c:ext>
          </c:extLst>
        </c:ser>
        <c:ser>
          <c:idx val="1"/>
          <c:order val="1"/>
          <c:tx>
            <c:strRef>
              <c:f>Section_13!$E$149</c:f>
              <c:strCache>
                <c:ptCount val="1"/>
                <c:pt idx="0">
                  <c:v>Budget</c:v>
                </c:pt>
              </c:strCache>
            </c:strRef>
          </c:tx>
          <c:spPr>
            <a:ln>
              <a:solidFill>
                <a:schemeClr val="tx1">
                  <a:lumMod val="50000"/>
                  <a:lumOff val="50000"/>
                </a:schemeClr>
              </a:solidFill>
            </a:ln>
          </c:spPr>
          <c:marker>
            <c:symbol val="none"/>
          </c:marker>
          <c:cat>
            <c:multiLvlStrRef>
              <c:f>Section_13!$B$202:$C$249</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Section_13!$E$202:$E$249</c:f>
              <c:numCache>
                <c:formatCode>General</c:formatCode>
                <c:ptCount val="48"/>
                <c:pt idx="0">
                  <c:v>131.12</c:v>
                </c:pt>
                <c:pt idx="1">
                  <c:v>241.12000000000003</c:v>
                </c:pt>
                <c:pt idx="2">
                  <c:v>431.20000000000005</c:v>
                </c:pt>
                <c:pt idx="3">
                  <c:v>564.08000000000004</c:v>
                </c:pt>
                <c:pt idx="4">
                  <c:v>724.24000000000012</c:v>
                </c:pt>
                <c:pt idx="5">
                  <c:v>882.64000000000021</c:v>
                </c:pt>
                <c:pt idx="6">
                  <c:v>1024.3200000000002</c:v>
                </c:pt>
                <c:pt idx="7">
                  <c:v>1119.3600000000001</c:v>
                </c:pt>
                <c:pt idx="8">
                  <c:v>1227.6000000000001</c:v>
                </c:pt>
                <c:pt idx="9">
                  <c:v>1353.4400000000003</c:v>
                </c:pt>
                <c:pt idx="10">
                  <c:v>1506.5600000000002</c:v>
                </c:pt>
                <c:pt idx="11">
                  <c:v>1705.4400000000003</c:v>
                </c:pt>
                <c:pt idx="24">
                  <c:v>53.550000000000004</c:v>
                </c:pt>
                <c:pt idx="25">
                  <c:v>62.550000000000004</c:v>
                </c:pt>
                <c:pt idx="26">
                  <c:v>110.25</c:v>
                </c:pt>
                <c:pt idx="27">
                  <c:v>157.5</c:v>
                </c:pt>
                <c:pt idx="28">
                  <c:v>184.5</c:v>
                </c:pt>
                <c:pt idx="29">
                  <c:v>224.55</c:v>
                </c:pt>
                <c:pt idx="30">
                  <c:v>246.15</c:v>
                </c:pt>
                <c:pt idx="31">
                  <c:v>234</c:v>
                </c:pt>
                <c:pt idx="32">
                  <c:v>247.5</c:v>
                </c:pt>
                <c:pt idx="33">
                  <c:v>247.95000000000002</c:v>
                </c:pt>
                <c:pt idx="34">
                  <c:v>257.85000000000002</c:v>
                </c:pt>
                <c:pt idx="35">
                  <c:v>212.4</c:v>
                </c:pt>
              </c:numCache>
            </c:numRef>
          </c:val>
          <c:smooth val="0"/>
          <c:extLst>
            <c:ext xmlns:c16="http://schemas.microsoft.com/office/drawing/2014/chart" uri="{C3380CC4-5D6E-409C-BE32-E72D297353CC}">
              <c16:uniqueId val="{00000001-3339-4A10-80CD-D5BD19E45BEC}"/>
            </c:ext>
          </c:extLst>
        </c:ser>
        <c:ser>
          <c:idx val="2"/>
          <c:order val="2"/>
          <c:tx>
            <c:strRef>
              <c:f>Section_13!$F$149</c:f>
              <c:strCache>
                <c:ptCount val="1"/>
                <c:pt idx="0">
                  <c:v>Actual</c:v>
                </c:pt>
              </c:strCache>
            </c:strRef>
          </c:tx>
          <c:spPr>
            <a:ln w="38100">
              <a:solidFill>
                <a:schemeClr val="bg2">
                  <a:lumMod val="10000"/>
                </a:schemeClr>
              </a:solidFill>
            </a:ln>
          </c:spPr>
          <c:marker>
            <c:symbol val="none"/>
          </c:marker>
          <c:cat>
            <c:multiLvlStrRef>
              <c:f>Section_13!$B$202:$C$249</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Section_13!$F$202:$F$249</c:f>
              <c:numCache>
                <c:formatCode>General</c:formatCode>
                <c:ptCount val="48"/>
                <c:pt idx="12">
                  <c:v>18.8</c:v>
                </c:pt>
                <c:pt idx="13">
                  <c:v>57.6</c:v>
                </c:pt>
                <c:pt idx="14">
                  <c:v>107.2</c:v>
                </c:pt>
                <c:pt idx="15">
                  <c:v>143.20000000000002</c:v>
                </c:pt>
                <c:pt idx="16">
                  <c:v>172</c:v>
                </c:pt>
                <c:pt idx="17">
                  <c:v>206.4</c:v>
                </c:pt>
                <c:pt idx="18">
                  <c:v>243.20000000000002</c:v>
                </c:pt>
                <c:pt idx="19">
                  <c:v>284</c:v>
                </c:pt>
                <c:pt idx="20">
                  <c:v>318.40000000000003</c:v>
                </c:pt>
                <c:pt idx="21">
                  <c:v>346.40000000000003</c:v>
                </c:pt>
                <c:pt idx="22">
                  <c:v>396</c:v>
                </c:pt>
                <c:pt idx="23">
                  <c:v>436</c:v>
                </c:pt>
                <c:pt idx="36">
                  <c:v>43.8</c:v>
                </c:pt>
                <c:pt idx="37">
                  <c:v>92.1</c:v>
                </c:pt>
                <c:pt idx="38">
                  <c:v>129.9</c:v>
                </c:pt>
                <c:pt idx="39">
                  <c:v>168</c:v>
                </c:pt>
                <c:pt idx="40">
                  <c:v>200.7</c:v>
                </c:pt>
                <c:pt idx="41">
                  <c:v>234</c:v>
                </c:pt>
                <c:pt idx="42">
                  <c:v>265.2</c:v>
                </c:pt>
                <c:pt idx="43">
                  <c:v>378.9</c:v>
                </c:pt>
                <c:pt idx="44">
                  <c:v>378.9</c:v>
                </c:pt>
                <c:pt idx="45">
                  <c:v>378.9</c:v>
                </c:pt>
                <c:pt idx="46">
                  <c:v>401.7</c:v>
                </c:pt>
                <c:pt idx="47">
                  <c:v>384.9</c:v>
                </c:pt>
              </c:numCache>
            </c:numRef>
          </c:val>
          <c:smooth val="0"/>
          <c:extLst>
            <c:ext xmlns:c16="http://schemas.microsoft.com/office/drawing/2014/chart" uri="{C3380CC4-5D6E-409C-BE32-E72D297353CC}">
              <c16:uniqueId val="{00000002-3339-4A10-80CD-D5BD19E45BEC}"/>
            </c:ext>
          </c:extLst>
        </c:ser>
        <c:ser>
          <c:idx val="3"/>
          <c:order val="3"/>
          <c:tx>
            <c:strRef>
              <c:f>Section_13!$G$149</c:f>
              <c:strCache>
                <c:ptCount val="1"/>
                <c:pt idx="0">
                  <c:v>Budget</c:v>
                </c:pt>
              </c:strCache>
            </c:strRef>
          </c:tx>
          <c:spPr>
            <a:ln w="28575">
              <a:solidFill>
                <a:schemeClr val="tx1">
                  <a:lumMod val="50000"/>
                  <a:lumOff val="50000"/>
                </a:schemeClr>
              </a:solidFill>
            </a:ln>
          </c:spPr>
          <c:marker>
            <c:symbol val="none"/>
          </c:marker>
          <c:cat>
            <c:multiLvlStrRef>
              <c:f>Section_13!$B$202:$C$249</c:f>
              <c:multiLvlStrCache>
                <c:ptCount val="48"/>
                <c:lvl>
                  <c:pt idx="0">
                    <c:v>J</c:v>
                  </c:pt>
                  <c:pt idx="1">
                    <c:v>.</c:v>
                  </c:pt>
                  <c:pt idx="2">
                    <c:v>.</c:v>
                  </c:pt>
                  <c:pt idx="3">
                    <c:v>.</c:v>
                  </c:pt>
                  <c:pt idx="4">
                    <c:v>M</c:v>
                  </c:pt>
                  <c:pt idx="5">
                    <c:v>.</c:v>
                  </c:pt>
                  <c:pt idx="6">
                    <c:v>.</c:v>
                  </c:pt>
                  <c:pt idx="7">
                    <c:v>.</c:v>
                  </c:pt>
                  <c:pt idx="8">
                    <c:v>S</c:v>
                  </c:pt>
                  <c:pt idx="9">
                    <c:v>.</c:v>
                  </c:pt>
                  <c:pt idx="10">
                    <c:v>.</c:v>
                  </c:pt>
                  <c:pt idx="11">
                    <c:v>D</c:v>
                  </c:pt>
                  <c:pt idx="12">
                    <c:v>J</c:v>
                  </c:pt>
                  <c:pt idx="13">
                    <c:v>.</c:v>
                  </c:pt>
                  <c:pt idx="14">
                    <c:v>.</c:v>
                  </c:pt>
                  <c:pt idx="15">
                    <c:v>.</c:v>
                  </c:pt>
                  <c:pt idx="16">
                    <c:v>M</c:v>
                  </c:pt>
                  <c:pt idx="17">
                    <c:v>.</c:v>
                  </c:pt>
                  <c:pt idx="18">
                    <c:v>.</c:v>
                  </c:pt>
                  <c:pt idx="19">
                    <c:v>.</c:v>
                  </c:pt>
                  <c:pt idx="20">
                    <c:v>S</c:v>
                  </c:pt>
                  <c:pt idx="21">
                    <c:v>.</c:v>
                  </c:pt>
                  <c:pt idx="22">
                    <c:v>.</c:v>
                  </c:pt>
                  <c:pt idx="23">
                    <c:v>D</c:v>
                  </c:pt>
                  <c:pt idx="24">
                    <c:v>J</c:v>
                  </c:pt>
                  <c:pt idx="25">
                    <c:v>.</c:v>
                  </c:pt>
                  <c:pt idx="26">
                    <c:v>.</c:v>
                  </c:pt>
                  <c:pt idx="27">
                    <c:v>.</c:v>
                  </c:pt>
                  <c:pt idx="28">
                    <c:v>M</c:v>
                  </c:pt>
                  <c:pt idx="29">
                    <c:v>.</c:v>
                  </c:pt>
                  <c:pt idx="30">
                    <c:v>.</c:v>
                  </c:pt>
                  <c:pt idx="31">
                    <c:v>.</c:v>
                  </c:pt>
                  <c:pt idx="32">
                    <c:v>S</c:v>
                  </c:pt>
                  <c:pt idx="33">
                    <c:v>.</c:v>
                  </c:pt>
                  <c:pt idx="34">
                    <c:v>.</c:v>
                  </c:pt>
                  <c:pt idx="35">
                    <c:v>D</c:v>
                  </c:pt>
                  <c:pt idx="36">
                    <c:v>J</c:v>
                  </c:pt>
                  <c:pt idx="37">
                    <c:v>.</c:v>
                  </c:pt>
                  <c:pt idx="38">
                    <c:v>.</c:v>
                  </c:pt>
                  <c:pt idx="39">
                    <c:v>.</c:v>
                  </c:pt>
                  <c:pt idx="40">
                    <c:v>M</c:v>
                  </c:pt>
                  <c:pt idx="41">
                    <c:v>.</c:v>
                  </c:pt>
                  <c:pt idx="42">
                    <c:v>.</c:v>
                  </c:pt>
                  <c:pt idx="43">
                    <c:v>.</c:v>
                  </c:pt>
                  <c:pt idx="44">
                    <c:v>S</c:v>
                  </c:pt>
                  <c:pt idx="45">
                    <c:v>.</c:v>
                  </c:pt>
                  <c:pt idx="46">
                    <c:v>.</c:v>
                  </c:pt>
                  <c:pt idx="47">
                    <c:v>D</c:v>
                  </c:pt>
                </c:lvl>
                <c:lvl>
                  <c:pt idx="0">
                    <c:v>Company A</c:v>
                  </c:pt>
                  <c:pt idx="12">
                    <c:v>Company B</c:v>
                  </c:pt>
                  <c:pt idx="24">
                    <c:v>Company C</c:v>
                  </c:pt>
                  <c:pt idx="36">
                    <c:v>Company D</c:v>
                  </c:pt>
                </c:lvl>
              </c:multiLvlStrCache>
            </c:multiLvlStrRef>
          </c:cat>
          <c:val>
            <c:numRef>
              <c:f>Section_13!$G$202:$G$249</c:f>
              <c:numCache>
                <c:formatCode>General</c:formatCode>
                <c:ptCount val="48"/>
                <c:pt idx="12">
                  <c:v>28.200000000000003</c:v>
                </c:pt>
                <c:pt idx="13">
                  <c:v>86.4</c:v>
                </c:pt>
                <c:pt idx="14">
                  <c:v>160.80000000000001</c:v>
                </c:pt>
                <c:pt idx="15">
                  <c:v>214.8</c:v>
                </c:pt>
                <c:pt idx="16">
                  <c:v>258</c:v>
                </c:pt>
                <c:pt idx="17">
                  <c:v>309.60000000000002</c:v>
                </c:pt>
                <c:pt idx="18">
                  <c:v>364.8</c:v>
                </c:pt>
                <c:pt idx="19">
                  <c:v>426</c:v>
                </c:pt>
                <c:pt idx="20">
                  <c:v>477.6</c:v>
                </c:pt>
                <c:pt idx="21">
                  <c:v>519.6</c:v>
                </c:pt>
                <c:pt idx="22">
                  <c:v>594</c:v>
                </c:pt>
                <c:pt idx="23">
                  <c:v>654</c:v>
                </c:pt>
                <c:pt idx="36">
                  <c:v>30.659999999999997</c:v>
                </c:pt>
                <c:pt idx="37">
                  <c:v>64.469999999999985</c:v>
                </c:pt>
                <c:pt idx="38">
                  <c:v>90.929999999999993</c:v>
                </c:pt>
                <c:pt idx="39">
                  <c:v>117.6</c:v>
                </c:pt>
                <c:pt idx="40">
                  <c:v>140.48999999999998</c:v>
                </c:pt>
                <c:pt idx="41">
                  <c:v>163.79999999999998</c:v>
                </c:pt>
                <c:pt idx="42">
                  <c:v>185.64</c:v>
                </c:pt>
                <c:pt idx="43">
                  <c:v>265.22999999999996</c:v>
                </c:pt>
                <c:pt idx="44">
                  <c:v>265.22999999999996</c:v>
                </c:pt>
                <c:pt idx="45">
                  <c:v>265.22999999999996</c:v>
                </c:pt>
                <c:pt idx="46">
                  <c:v>281.19</c:v>
                </c:pt>
                <c:pt idx="47">
                  <c:v>269.42999999999995</c:v>
                </c:pt>
              </c:numCache>
            </c:numRef>
          </c:val>
          <c:smooth val="0"/>
          <c:extLst>
            <c:ext xmlns:c16="http://schemas.microsoft.com/office/drawing/2014/chart" uri="{C3380CC4-5D6E-409C-BE32-E72D297353CC}">
              <c16:uniqueId val="{00000003-3339-4A10-80CD-D5BD19E45BEC}"/>
            </c:ext>
          </c:extLst>
        </c:ser>
        <c:dLbls>
          <c:showLegendKey val="0"/>
          <c:showVal val="0"/>
          <c:showCatName val="0"/>
          <c:showSerName val="0"/>
          <c:showPercent val="0"/>
          <c:showBubbleSize val="0"/>
        </c:dLbls>
        <c:marker val="1"/>
        <c:smooth val="0"/>
        <c:axId val="129990016"/>
        <c:axId val="130008192"/>
      </c:lineChart>
      <c:scatterChart>
        <c:scatterStyle val="lineMarker"/>
        <c:varyColors val="0"/>
        <c:ser>
          <c:idx val="4"/>
          <c:order val="4"/>
          <c:tx>
            <c:v>Trennung</c:v>
          </c:tx>
          <c:spPr>
            <a:ln w="28575">
              <a:noFill/>
            </a:ln>
          </c:spPr>
          <c:marker>
            <c:symbol val="none"/>
          </c:marker>
          <c:errBars>
            <c:errDir val="y"/>
            <c:errBarType val="plus"/>
            <c:errValType val="fixedVal"/>
            <c:noEndCap val="1"/>
            <c:val val="1"/>
            <c:spPr>
              <a:ln>
                <a:solidFill>
                  <a:schemeClr val="bg1">
                    <a:lumMod val="50000"/>
                  </a:schemeClr>
                </a:solidFill>
              </a:ln>
            </c:spPr>
          </c:errBars>
          <c:xVal>
            <c:numRef>
              <c:f>Section_13!$D$144:$D$146</c:f>
              <c:numCache>
                <c:formatCode>0.0</c:formatCode>
                <c:ptCount val="3"/>
                <c:pt idx="0">
                  <c:v>12.5</c:v>
                </c:pt>
                <c:pt idx="1">
                  <c:v>24.5</c:v>
                </c:pt>
                <c:pt idx="2">
                  <c:v>36.5</c:v>
                </c:pt>
              </c:numCache>
            </c:numRef>
          </c:xVal>
          <c:yVal>
            <c:numRef>
              <c:f>Section_13!$E$144:$E$146</c:f>
              <c:numCache>
                <c:formatCode>0</c:formatCode>
                <c:ptCount val="3"/>
                <c:pt idx="0">
                  <c:v>0</c:v>
                </c:pt>
                <c:pt idx="1">
                  <c:v>0</c:v>
                </c:pt>
                <c:pt idx="2">
                  <c:v>0</c:v>
                </c:pt>
              </c:numCache>
            </c:numRef>
          </c:yVal>
          <c:smooth val="0"/>
          <c:extLst>
            <c:ext xmlns:c16="http://schemas.microsoft.com/office/drawing/2014/chart" uri="{C3380CC4-5D6E-409C-BE32-E72D297353CC}">
              <c16:uniqueId val="{00000004-3339-4A10-80CD-D5BD19E45BEC}"/>
            </c:ext>
          </c:extLst>
        </c:ser>
        <c:dLbls>
          <c:showLegendKey val="0"/>
          <c:showVal val="0"/>
          <c:showCatName val="0"/>
          <c:showSerName val="0"/>
          <c:showPercent val="0"/>
          <c:showBubbleSize val="0"/>
        </c:dLbls>
        <c:axId val="130011904"/>
        <c:axId val="130010112"/>
      </c:scatterChart>
      <c:catAx>
        <c:axId val="129990016"/>
        <c:scaling>
          <c:orientation val="minMax"/>
        </c:scaling>
        <c:delete val="0"/>
        <c:axPos val="b"/>
        <c:numFmt formatCode="General" sourceLinked="0"/>
        <c:majorTickMark val="none"/>
        <c:minorTickMark val="none"/>
        <c:tickLblPos val="none"/>
        <c:spPr>
          <a:ln>
            <a:solidFill>
              <a:schemeClr val="bg1">
                <a:lumMod val="50000"/>
              </a:schemeClr>
            </a:solidFill>
          </a:ln>
        </c:spPr>
        <c:crossAx val="130008192"/>
        <c:crosses val="autoZero"/>
        <c:auto val="1"/>
        <c:lblAlgn val="ctr"/>
        <c:lblOffset val="100"/>
        <c:noMultiLvlLbl val="0"/>
      </c:catAx>
      <c:valAx>
        <c:axId val="130008192"/>
        <c:scaling>
          <c:orientation val="minMax"/>
          <c:max val="2000"/>
          <c:min val="0"/>
        </c:scaling>
        <c:delete val="0"/>
        <c:axPos val="l"/>
        <c:title>
          <c:tx>
            <c:rich>
              <a:bodyPr rot="0" vert="horz"/>
              <a:lstStyle/>
              <a:p>
                <a:pPr>
                  <a:defRPr sz="1100"/>
                </a:pPr>
                <a:r>
                  <a:rPr lang="en-GB" sz="1100"/>
                  <a:t>Product B</a:t>
                </a:r>
              </a:p>
            </c:rich>
          </c:tx>
          <c:overlay val="0"/>
        </c:title>
        <c:numFmt formatCode="#,##0" sourceLinked="0"/>
        <c:majorTickMark val="none"/>
        <c:minorTickMark val="none"/>
        <c:tickLblPos val="nextTo"/>
        <c:txPr>
          <a:bodyPr/>
          <a:lstStyle/>
          <a:p>
            <a:pPr>
              <a:defRPr>
                <a:solidFill>
                  <a:schemeClr val="tx1">
                    <a:lumMod val="85000"/>
                    <a:lumOff val="15000"/>
                  </a:schemeClr>
                </a:solidFill>
              </a:defRPr>
            </a:pPr>
            <a:endParaRPr lang="en-US"/>
          </a:p>
        </c:txPr>
        <c:crossAx val="129990016"/>
        <c:crosses val="autoZero"/>
        <c:crossBetween val="between"/>
        <c:majorUnit val="500"/>
      </c:valAx>
      <c:valAx>
        <c:axId val="130010112"/>
        <c:scaling>
          <c:orientation val="minMax"/>
          <c:max val="1"/>
          <c:min val="0"/>
        </c:scaling>
        <c:delete val="0"/>
        <c:axPos val="r"/>
        <c:numFmt formatCode="0.00" sourceLinked="0"/>
        <c:majorTickMark val="out"/>
        <c:minorTickMark val="none"/>
        <c:tickLblPos val="none"/>
        <c:spPr>
          <a:ln>
            <a:noFill/>
          </a:ln>
        </c:spPr>
        <c:crossAx val="130011904"/>
        <c:crosses val="max"/>
        <c:crossBetween val="midCat"/>
      </c:valAx>
      <c:valAx>
        <c:axId val="130011904"/>
        <c:scaling>
          <c:orientation val="minMax"/>
        </c:scaling>
        <c:delete val="1"/>
        <c:axPos val="b"/>
        <c:numFmt formatCode="0.0" sourceLinked="1"/>
        <c:majorTickMark val="out"/>
        <c:minorTickMark val="none"/>
        <c:tickLblPos val="nextTo"/>
        <c:crossAx val="130010112"/>
        <c:crosses val="autoZero"/>
        <c:crossBetween val="midCat"/>
      </c:valAx>
    </c:plotArea>
    <c:legend>
      <c:legendPos val="t"/>
      <c:legendEntry>
        <c:idx val="2"/>
        <c:delete val="1"/>
      </c:legendEntry>
      <c:legendEntry>
        <c:idx val="3"/>
        <c:delete val="1"/>
      </c:legendEntry>
      <c:legendEntry>
        <c:idx val="4"/>
        <c:delete val="1"/>
      </c:legendEntry>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de-DE" sz="1400" b="0" i="0" baseline="0">
                <a:effectLst/>
              </a:rPr>
              <a:t>Costs by Cost Centre</a:t>
            </a:r>
            <a:endParaRPr lang="en-GB" sz="1400">
              <a:effectLst/>
            </a:endParaRPr>
          </a:p>
        </c:rich>
      </c:tx>
      <c:overlay val="0"/>
    </c:title>
    <c:autoTitleDeleted val="0"/>
    <c:plotArea>
      <c:layout/>
      <c:barChart>
        <c:barDir val="bar"/>
        <c:grouping val="clustered"/>
        <c:varyColors val="0"/>
        <c:ser>
          <c:idx val="0"/>
          <c:order val="0"/>
          <c:tx>
            <c:strRef>
              <c:f>Section_13!$H$83</c:f>
              <c:strCache>
                <c:ptCount val="1"/>
                <c:pt idx="0">
                  <c:v>% according to Rank</c:v>
                </c:pt>
              </c:strCache>
            </c:strRef>
          </c:tx>
          <c:spPr>
            <a:solidFill>
              <a:schemeClr val="tx1">
                <a:lumMod val="75000"/>
                <a:lumOff val="25000"/>
              </a:schemeClr>
            </a:solidFill>
          </c:spPr>
          <c:invertIfNegative val="0"/>
          <c:dLbls>
            <c:dLbl>
              <c:idx val="0"/>
              <c:tx>
                <c:strRef>
                  <c:f>Section_13!$G$84</c:f>
                  <c:strCache>
                    <c:ptCount val="1"/>
                    <c:pt idx="0">
                      <c:v>700</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{F4F5AC73-CCA8-46F1-926C-98C7264C4130}</c15:txfldGUID>
                      <c15:f>Section_13!$G$84</c15:f>
                      <c15:dlblFieldTableCache>
                        <c:ptCount val="1"/>
                        <c:pt idx="0">
                          <c:v>700</c:v>
                        </c:pt>
                      </c15:dlblFieldTableCache>
                    </c15:dlblFTEntry>
                  </c15:dlblFieldTable>
                  <c15:showDataLabelsRange val="0"/>
                </c:ext>
                <c:ext xmlns:c16="http://schemas.microsoft.com/office/drawing/2014/chart" uri="{C3380CC4-5D6E-409C-BE32-E72D297353CC}">
                  <c16:uniqueId val="{00000000-58D2-4B41-B2CF-AEB03B3C782D}"/>
                </c:ext>
              </c:extLst>
            </c:dLbl>
            <c:dLbl>
              <c:idx val="1"/>
              <c:tx>
                <c:strRef>
                  <c:f>Section_13!$G$85</c:f>
                  <c:strCache>
                    <c:ptCount val="1"/>
                    <c:pt idx="0">
                      <c:v>600</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{412AFE3C-044E-4393-BCB2-AC278956041B}</c15:txfldGUID>
                      <c15:f>Section_13!$G$85</c15:f>
                      <c15:dlblFieldTableCache>
                        <c:ptCount val="1"/>
                        <c:pt idx="0">
                          <c:v>600</c:v>
                        </c:pt>
                      </c15:dlblFieldTableCache>
                    </c15:dlblFTEntry>
                  </c15:dlblFieldTable>
                  <c15:showDataLabelsRange val="0"/>
                </c:ext>
                <c:ext xmlns:c16="http://schemas.microsoft.com/office/drawing/2014/chart" uri="{C3380CC4-5D6E-409C-BE32-E72D297353CC}">
                  <c16:uniqueId val="{00000001-58D2-4B41-B2CF-AEB03B3C782D}"/>
                </c:ext>
              </c:extLst>
            </c:dLbl>
            <c:dLbl>
              <c:idx val="2"/>
              <c:tx>
                <c:strRef>
                  <c:f>Section_13!$G$86</c:f>
                  <c:strCache>
                    <c:ptCount val="1"/>
                    <c:pt idx="0">
                      <c:v>150</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{6DB1B615-263F-4F5B-AFC0-2D13537EDB07}</c15:txfldGUID>
                      <c15:f>Section_13!$G$86</c15:f>
                      <c15:dlblFieldTableCache>
                        <c:ptCount val="1"/>
                        <c:pt idx="0">
                          <c:v>150</c:v>
                        </c:pt>
                      </c15:dlblFieldTableCache>
                    </c15:dlblFTEntry>
                  </c15:dlblFieldTable>
                  <c15:showDataLabelsRange val="0"/>
                </c:ext>
                <c:ext xmlns:c16="http://schemas.microsoft.com/office/drawing/2014/chart" uri="{C3380CC4-5D6E-409C-BE32-E72D297353CC}">
                  <c16:uniqueId val="{00000002-58D2-4B41-B2CF-AEB03B3C782D}"/>
                </c:ext>
              </c:extLst>
            </c:dLbl>
            <c:dLbl>
              <c:idx val="3"/>
              <c:tx>
                <c:strRef>
                  <c:f>Section_13!$G$87</c:f>
                  <c:strCache>
                    <c:ptCount val="1"/>
                    <c:pt idx="0">
                      <c:v>100</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{2C3A905A-C1DD-4566-B53D-7B3231CE5E11}</c15:txfldGUID>
                      <c15:f>Section_13!$G$87</c15:f>
                      <c15:dlblFieldTableCache>
                        <c:ptCount val="1"/>
                        <c:pt idx="0">
                          <c:v>100</c:v>
                        </c:pt>
                      </c15:dlblFieldTableCache>
                    </c15:dlblFTEntry>
                  </c15:dlblFieldTable>
                  <c15:showDataLabelsRange val="0"/>
                </c:ext>
                <c:ext xmlns:c16="http://schemas.microsoft.com/office/drawing/2014/chart" uri="{C3380CC4-5D6E-409C-BE32-E72D297353CC}">
                  <c16:uniqueId val="{00000003-58D2-4B41-B2CF-AEB03B3C782D}"/>
                </c:ext>
              </c:extLst>
            </c:dLbl>
            <c:dLbl>
              <c:idx val="4"/>
              <c:tx>
                <c:strRef>
                  <c:f>Section_13!$G$88</c:f>
                  <c:strCache>
                    <c:ptCount val="1"/>
                    <c:pt idx="0">
                      <c:v>80</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{DA312330-A8CA-496C-8842-C7A6EE8B93BF}</c15:txfldGUID>
                      <c15:f>Section_13!$G$88</c15:f>
                      <c15:dlblFieldTableCache>
                        <c:ptCount val="1"/>
                        <c:pt idx="0">
                          <c:v>80</c:v>
                        </c:pt>
                      </c15:dlblFieldTableCache>
                    </c15:dlblFTEntry>
                  </c15:dlblFieldTable>
                  <c15:showDataLabelsRange val="0"/>
                </c:ext>
                <c:ext xmlns:c16="http://schemas.microsoft.com/office/drawing/2014/chart" uri="{C3380CC4-5D6E-409C-BE32-E72D297353CC}">
                  <c16:uniqueId val="{00000004-58D2-4B41-B2CF-AEB03B3C782D}"/>
                </c:ext>
              </c:extLst>
            </c:dLbl>
            <c:spPr>
              <a:noFill/>
              <a:ln>
                <a:noFill/>
              </a:ln>
              <a:effectLst/>
            </c:spPr>
            <c:txPr>
              <a:bodyPr/>
              <a:lstStyle/>
              <a:p>
                <a:pPr>
                  <a:defRPr>
                    <a:solidFill>
                      <a:schemeClr val="bg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Section_13!$F$84:$F$88</c:f>
              <c:strCache>
                <c:ptCount val="5"/>
                <c:pt idx="0">
                  <c:v>Cost Centre 1</c:v>
                </c:pt>
                <c:pt idx="1">
                  <c:v>Cost Centre 3</c:v>
                </c:pt>
                <c:pt idx="2">
                  <c:v>Cost Centre 2</c:v>
                </c:pt>
                <c:pt idx="3">
                  <c:v>Cost Centre 4</c:v>
                </c:pt>
                <c:pt idx="4">
                  <c:v>Cost Centre 5</c:v>
                </c:pt>
              </c:strCache>
            </c:strRef>
          </c:cat>
          <c:val>
            <c:numRef>
              <c:f>Section_13!$H$84:$H$88</c:f>
              <c:numCache>
                <c:formatCode>0%</c:formatCode>
                <c:ptCount val="5"/>
                <c:pt idx="0">
                  <c:v>0.42944785276073622</c:v>
                </c:pt>
                <c:pt idx="1">
                  <c:v>0.36809815950920244</c:v>
                </c:pt>
                <c:pt idx="2">
                  <c:v>9.202453987730061E-2</c:v>
                </c:pt>
                <c:pt idx="3">
                  <c:v>6.1349693251533742E-2</c:v>
                </c:pt>
                <c:pt idx="4">
                  <c:v>4.9079754601226995E-2</c:v>
                </c:pt>
              </c:numCache>
            </c:numRef>
          </c:val>
          <c:extLst>
            <c:ext xmlns:c16="http://schemas.microsoft.com/office/drawing/2014/chart" uri="{C3380CC4-5D6E-409C-BE32-E72D297353CC}">
              <c16:uniqueId val="{00000005-58D2-4B41-B2CF-AEB03B3C782D}"/>
            </c:ext>
          </c:extLst>
        </c:ser>
        <c:dLbls>
          <c:showLegendKey val="0"/>
          <c:showVal val="0"/>
          <c:showCatName val="0"/>
          <c:showSerName val="0"/>
          <c:showPercent val="0"/>
          <c:showBubbleSize val="0"/>
        </c:dLbls>
        <c:gapWidth val="9"/>
        <c:axId val="129509632"/>
        <c:axId val="129536000"/>
      </c:barChart>
      <c:catAx>
        <c:axId val="129509632"/>
        <c:scaling>
          <c:orientation val="maxMin"/>
        </c:scaling>
        <c:delete val="0"/>
        <c:axPos val="l"/>
        <c:numFmt formatCode="General" sourceLinked="0"/>
        <c:majorTickMark val="none"/>
        <c:minorTickMark val="none"/>
        <c:tickLblPos val="nextTo"/>
        <c:crossAx val="129536000"/>
        <c:crosses val="autoZero"/>
        <c:auto val="1"/>
        <c:lblAlgn val="ctr"/>
        <c:lblOffset val="100"/>
        <c:noMultiLvlLbl val="0"/>
      </c:catAx>
      <c:valAx>
        <c:axId val="129536000"/>
        <c:scaling>
          <c:orientation val="minMax"/>
        </c:scaling>
        <c:delete val="0"/>
        <c:axPos val="t"/>
        <c:numFmt formatCode="0%" sourceLinked="1"/>
        <c:majorTickMark val="out"/>
        <c:minorTickMark val="none"/>
        <c:tickLblPos val="nextTo"/>
        <c:crossAx val="129509632"/>
        <c:crosses val="autoZero"/>
        <c:crossBetween val="between"/>
      </c:valAx>
    </c:plotArea>
    <c:plotVisOnly val="1"/>
    <c:dispBlanksAs val="gap"/>
    <c:showDLblsOverMax val="0"/>
  </c:chart>
  <c:spPr>
    <a:noFill/>
    <a:ln>
      <a:noFill/>
    </a:ln>
  </c:sp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strRef>
          <c:f>Section_5!$D$21</c:f>
          <c:strCache>
            <c:ptCount val="1"/>
            <c:pt idx="0">
              <c:v>Month: May</c:v>
            </c:pt>
          </c:strCache>
        </c:strRef>
      </c:tx>
      <c:layout>
        <c:manualLayout>
          <c:xMode val="edge"/>
          <c:yMode val="edge"/>
          <c:x val="0.36644444444444441"/>
          <c:y val="2.7777777777777776E-2"/>
        </c:manualLayout>
      </c:layout>
      <c:overlay val="0"/>
      <c:txPr>
        <a:bodyPr/>
        <a:lstStyle/>
        <a:p>
          <a:pPr>
            <a:defRPr sz="1400">
              <a:solidFill>
                <a:schemeClr val="tx1">
                  <a:lumMod val="85000"/>
                  <a:lumOff val="15000"/>
                </a:schemeClr>
              </a:solidFill>
            </a:defRPr>
          </a:pPr>
          <a:endParaRPr lang="en-US"/>
        </a:p>
      </c:txPr>
    </c:title>
    <c:autoTitleDeleted val="0"/>
    <c:plotArea>
      <c:layout>
        <c:manualLayout>
          <c:layoutTarget val="inner"/>
          <c:xMode val="edge"/>
          <c:yMode val="edge"/>
          <c:x val="2.7777777777777776E-2"/>
          <c:y val="0.2401771653543307"/>
          <c:w val="0.94166666666666665"/>
          <c:h val="0.63128659398344433"/>
        </c:manualLayout>
      </c:layout>
      <c:barChart>
        <c:barDir val="col"/>
        <c:grouping val="clustered"/>
        <c:varyColors val="0"/>
        <c:ser>
          <c:idx val="0"/>
          <c:order val="0"/>
          <c:tx>
            <c:strRef>
              <c:f>Section_5!$B$21</c:f>
              <c:strCache>
                <c:ptCount val="1"/>
                <c:pt idx="0">
                  <c:v>May</c:v>
                </c:pt>
              </c:strCache>
            </c:strRef>
          </c:tx>
          <c:spPr>
            <a:solidFill>
              <a:schemeClr val="tx1">
                <a:lumMod val="75000"/>
                <a:lumOff val="2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Section_5!$A$22:$A$26</c:f>
              <c:strCache>
                <c:ptCount val="5"/>
                <c:pt idx="0">
                  <c:v>Company A</c:v>
                </c:pt>
                <c:pt idx="1">
                  <c:v>Company B</c:v>
                </c:pt>
                <c:pt idx="2">
                  <c:v>Company C</c:v>
                </c:pt>
                <c:pt idx="3">
                  <c:v>Company D</c:v>
                </c:pt>
                <c:pt idx="4">
                  <c:v>Company E</c:v>
                </c:pt>
              </c:strCache>
            </c:strRef>
          </c:cat>
          <c:val>
            <c:numRef>
              <c:f>Section_5!$B$22:$B$26</c:f>
              <c:numCache>
                <c:formatCode>#,##0</c:formatCode>
                <c:ptCount val="5"/>
                <c:pt idx="0">
                  <c:v>430</c:v>
                </c:pt>
                <c:pt idx="1">
                  <c:v>410</c:v>
                </c:pt>
                <c:pt idx="2">
                  <c:v>669</c:v>
                </c:pt>
                <c:pt idx="3">
                  <c:v>817</c:v>
                </c:pt>
                <c:pt idx="4">
                  <c:v>779</c:v>
                </c:pt>
              </c:numCache>
            </c:numRef>
          </c:val>
          <c:extLst>
            <c:ext xmlns:c16="http://schemas.microsoft.com/office/drawing/2014/chart" uri="{C3380CC4-5D6E-409C-BE32-E72D297353CC}">
              <c16:uniqueId val="{00000000-378D-4E6C-9172-E65C61F17DD0}"/>
            </c:ext>
          </c:extLst>
        </c:ser>
        <c:dLbls>
          <c:showLegendKey val="0"/>
          <c:showVal val="1"/>
          <c:showCatName val="0"/>
          <c:showSerName val="0"/>
          <c:showPercent val="0"/>
          <c:showBubbleSize val="0"/>
        </c:dLbls>
        <c:gapWidth val="150"/>
        <c:overlap val="-25"/>
        <c:axId val="122386688"/>
        <c:axId val="122406016"/>
      </c:barChart>
      <c:catAx>
        <c:axId val="122386688"/>
        <c:scaling>
          <c:orientation val="minMax"/>
        </c:scaling>
        <c:delete val="0"/>
        <c:axPos val="b"/>
        <c:numFmt formatCode="General" sourceLinked="0"/>
        <c:majorTickMark val="none"/>
        <c:minorTickMark val="none"/>
        <c:tickLblPos val="nextTo"/>
        <c:spPr>
          <a:ln w="28575">
            <a:solidFill>
              <a:schemeClr val="tx1">
                <a:lumMod val="95000"/>
                <a:lumOff val="5000"/>
              </a:schemeClr>
            </a:solidFill>
          </a:ln>
        </c:spPr>
        <c:crossAx val="122406016"/>
        <c:crosses val="autoZero"/>
        <c:auto val="1"/>
        <c:lblAlgn val="ctr"/>
        <c:lblOffset val="100"/>
        <c:noMultiLvlLbl val="0"/>
      </c:catAx>
      <c:valAx>
        <c:axId val="122406016"/>
        <c:scaling>
          <c:orientation val="minMax"/>
        </c:scaling>
        <c:delete val="1"/>
        <c:axPos val="l"/>
        <c:numFmt formatCode="#,##0" sourceLinked="1"/>
        <c:majorTickMark val="out"/>
        <c:minorTickMark val="none"/>
        <c:tickLblPos val="nextTo"/>
        <c:crossAx val="122386688"/>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solidFill>
                  <a:schemeClr val="tx1">
                    <a:lumMod val="85000"/>
                    <a:lumOff val="15000"/>
                  </a:schemeClr>
                </a:solidFill>
              </a:defRPr>
            </a:pPr>
            <a:r>
              <a:rPr lang="en-US" sz="1400">
                <a:solidFill>
                  <a:schemeClr val="tx1">
                    <a:lumMod val="85000"/>
                    <a:lumOff val="15000"/>
                  </a:schemeClr>
                </a:solidFill>
              </a:rPr>
              <a:t>Age Distribution by Company</a:t>
            </a:r>
          </a:p>
        </c:rich>
      </c:tx>
      <c:overlay val="0"/>
    </c:title>
    <c:autoTitleDeleted val="0"/>
    <c:plotArea>
      <c:layout>
        <c:manualLayout>
          <c:layoutTarget val="inner"/>
          <c:xMode val="edge"/>
          <c:yMode val="edge"/>
          <c:x val="5.6681704112128146E-2"/>
          <c:y val="0.14487516015420224"/>
          <c:w val="0.71219366451928323"/>
          <c:h val="0.72009341461060539"/>
        </c:manualLayout>
      </c:layout>
      <c:lineChart>
        <c:grouping val="standard"/>
        <c:varyColors val="0"/>
        <c:ser>
          <c:idx val="0"/>
          <c:order val="0"/>
          <c:tx>
            <c:strRef>
              <c:f>Section_13!$B$62</c:f>
              <c:strCache>
                <c:ptCount val="1"/>
                <c:pt idx="0">
                  <c:v>Youngest Employee</c:v>
                </c:pt>
              </c:strCache>
            </c:strRef>
          </c:tx>
          <c:spPr>
            <a:ln>
              <a:noFill/>
            </a:ln>
          </c:spPr>
          <c:marker>
            <c:symbol val="none"/>
          </c:marker>
          <c:cat>
            <c:strRef>
              <c:f>Section_13!$A$63:$A$67</c:f>
              <c:strCache>
                <c:ptCount val="5"/>
                <c:pt idx="0">
                  <c:v>Company A</c:v>
                </c:pt>
                <c:pt idx="1">
                  <c:v>Company B</c:v>
                </c:pt>
                <c:pt idx="2">
                  <c:v>Company C</c:v>
                </c:pt>
                <c:pt idx="3">
                  <c:v>Company D</c:v>
                </c:pt>
                <c:pt idx="4">
                  <c:v>Company E</c:v>
                </c:pt>
              </c:strCache>
            </c:strRef>
          </c:cat>
          <c:val>
            <c:numRef>
              <c:f>Section_13!$B$63:$B$67</c:f>
              <c:numCache>
                <c:formatCode>General</c:formatCode>
                <c:ptCount val="5"/>
                <c:pt idx="0">
                  <c:v>18</c:v>
                </c:pt>
                <c:pt idx="1">
                  <c:v>24</c:v>
                </c:pt>
                <c:pt idx="2">
                  <c:v>20</c:v>
                </c:pt>
                <c:pt idx="3">
                  <c:v>21</c:v>
                </c:pt>
                <c:pt idx="4">
                  <c:v>24</c:v>
                </c:pt>
              </c:numCache>
            </c:numRef>
          </c:val>
          <c:smooth val="0"/>
          <c:extLst>
            <c:ext xmlns:c16="http://schemas.microsoft.com/office/drawing/2014/chart" uri="{C3380CC4-5D6E-409C-BE32-E72D297353CC}">
              <c16:uniqueId val="{00000000-1639-4776-9188-1CB66246AECF}"/>
            </c:ext>
          </c:extLst>
        </c:ser>
        <c:ser>
          <c:idx val="1"/>
          <c:order val="1"/>
          <c:tx>
            <c:strRef>
              <c:f>Section_13!$C$62</c:f>
              <c:strCache>
                <c:ptCount val="1"/>
                <c:pt idx="0">
                  <c:v>Oldest Employee</c:v>
                </c:pt>
              </c:strCache>
            </c:strRef>
          </c:tx>
          <c:spPr>
            <a:ln>
              <a:noFill/>
            </a:ln>
          </c:spPr>
          <c:marker>
            <c:symbol val="none"/>
          </c:marker>
          <c:cat>
            <c:strRef>
              <c:f>Section_13!$A$63:$A$67</c:f>
              <c:strCache>
                <c:ptCount val="5"/>
                <c:pt idx="0">
                  <c:v>Company A</c:v>
                </c:pt>
                <c:pt idx="1">
                  <c:v>Company B</c:v>
                </c:pt>
                <c:pt idx="2">
                  <c:v>Company C</c:v>
                </c:pt>
                <c:pt idx="3">
                  <c:v>Company D</c:v>
                </c:pt>
                <c:pt idx="4">
                  <c:v>Company E</c:v>
                </c:pt>
              </c:strCache>
            </c:strRef>
          </c:cat>
          <c:val>
            <c:numRef>
              <c:f>Section_13!$C$63:$C$67</c:f>
              <c:numCache>
                <c:formatCode>General</c:formatCode>
                <c:ptCount val="5"/>
                <c:pt idx="0">
                  <c:v>63</c:v>
                </c:pt>
                <c:pt idx="1">
                  <c:v>65</c:v>
                </c:pt>
                <c:pt idx="2">
                  <c:v>50</c:v>
                </c:pt>
                <c:pt idx="3">
                  <c:v>60</c:v>
                </c:pt>
                <c:pt idx="4">
                  <c:v>58</c:v>
                </c:pt>
              </c:numCache>
            </c:numRef>
          </c:val>
          <c:smooth val="0"/>
          <c:extLst>
            <c:ext xmlns:c16="http://schemas.microsoft.com/office/drawing/2014/chart" uri="{C3380CC4-5D6E-409C-BE32-E72D297353CC}">
              <c16:uniqueId val="{00000001-1639-4776-9188-1CB66246AECF}"/>
            </c:ext>
          </c:extLst>
        </c:ser>
        <c:dLbls>
          <c:showLegendKey val="0"/>
          <c:showVal val="0"/>
          <c:showCatName val="0"/>
          <c:showSerName val="0"/>
          <c:showPercent val="0"/>
          <c:showBubbleSize val="0"/>
        </c:dLbls>
        <c:upDownBars>
          <c:gapWidth val="70"/>
          <c:upBars>
            <c:spPr>
              <a:solidFill>
                <a:schemeClr val="tx1">
                  <a:lumMod val="85000"/>
                  <a:lumOff val="15000"/>
                </a:schemeClr>
              </a:solidFill>
              <a:ln>
                <a:noFill/>
              </a:ln>
            </c:spPr>
          </c:upBars>
          <c:downBars/>
        </c:upDownBars>
        <c:marker val="1"/>
        <c:smooth val="0"/>
        <c:axId val="129633664"/>
        <c:axId val="129635456"/>
      </c:lineChart>
      <c:scatterChart>
        <c:scatterStyle val="lineMarker"/>
        <c:varyColors val="0"/>
        <c:ser>
          <c:idx val="2"/>
          <c:order val="2"/>
          <c:tx>
            <c:strRef>
              <c:f>Section_13!$D$62</c:f>
              <c:strCache>
                <c:ptCount val="1"/>
                <c:pt idx="0">
                  <c:v>▬ Median Age</c:v>
                </c:pt>
              </c:strCache>
            </c:strRef>
          </c:tx>
          <c:spPr>
            <a:ln w="28575">
              <a:noFill/>
            </a:ln>
          </c:spPr>
          <c:marker>
            <c:symbol val="dash"/>
            <c:size val="11"/>
            <c:spPr>
              <a:solidFill>
                <a:schemeClr val="bg1">
                  <a:lumMod val="65000"/>
                </a:schemeClr>
              </a:solidFill>
              <a:ln>
                <a:noFill/>
              </a:ln>
            </c:spPr>
          </c:marker>
          <c:xVal>
            <c:strRef>
              <c:f>Section_13!$A$63:$A$67</c:f>
              <c:strCache>
                <c:ptCount val="5"/>
                <c:pt idx="0">
                  <c:v>Company A</c:v>
                </c:pt>
                <c:pt idx="1">
                  <c:v>Company B</c:v>
                </c:pt>
                <c:pt idx="2">
                  <c:v>Company C</c:v>
                </c:pt>
                <c:pt idx="3">
                  <c:v>Company D</c:v>
                </c:pt>
                <c:pt idx="4">
                  <c:v>Company E</c:v>
                </c:pt>
              </c:strCache>
            </c:strRef>
          </c:xVal>
          <c:yVal>
            <c:numRef>
              <c:f>Section_13!$D$63:$D$67</c:f>
              <c:numCache>
                <c:formatCode>General</c:formatCode>
                <c:ptCount val="5"/>
                <c:pt idx="0">
                  <c:v>35</c:v>
                </c:pt>
                <c:pt idx="1">
                  <c:v>40</c:v>
                </c:pt>
                <c:pt idx="2">
                  <c:v>31</c:v>
                </c:pt>
                <c:pt idx="3">
                  <c:v>30</c:v>
                </c:pt>
                <c:pt idx="4">
                  <c:v>43</c:v>
                </c:pt>
              </c:numCache>
            </c:numRef>
          </c:yVal>
          <c:smooth val="0"/>
          <c:extLst>
            <c:ext xmlns:c16="http://schemas.microsoft.com/office/drawing/2014/chart" uri="{C3380CC4-5D6E-409C-BE32-E72D297353CC}">
              <c16:uniqueId val="{00000002-1639-4776-9188-1CB66246AECF}"/>
            </c:ext>
          </c:extLst>
        </c:ser>
        <c:ser>
          <c:idx val="3"/>
          <c:order val="3"/>
          <c:tx>
            <c:strRef>
              <c:f>Section_13!$B$69</c:f>
              <c:strCache>
                <c:ptCount val="1"/>
                <c:pt idx="0">
                  <c:v>For Series labels</c:v>
                </c:pt>
              </c:strCache>
            </c:strRef>
          </c:tx>
          <c:spPr>
            <a:ln w="28575">
              <a:noFill/>
            </a:ln>
          </c:spPr>
          <c:marker>
            <c:spPr>
              <a:ln>
                <a:noFill/>
              </a:ln>
            </c:spPr>
          </c:marker>
          <c:dLbls>
            <c:dLbl>
              <c:idx val="0"/>
              <c:tx>
                <c:strRef>
                  <c:f>Section_13!$B$62</c:f>
                  <c:strCache>
                    <c:ptCount val="1"/>
                    <c:pt idx="0">
                      <c:v>Youngest Employee</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{D4179C22-FC9F-41DD-80B4-C5B145F4C265}</c15:txfldGUID>
                      <c15:f>Section_13!$B$62</c15:f>
                      <c15:dlblFieldTableCache>
                        <c:ptCount val="1"/>
                        <c:pt idx="0">
                          <c:v>Youngest Employee</c:v>
                        </c:pt>
                      </c15:dlblFieldTableCache>
                    </c15:dlblFTEntry>
                  </c15:dlblFieldTable>
                  <c15:showDataLabelsRange val="0"/>
                </c:ext>
                <c:ext xmlns:c16="http://schemas.microsoft.com/office/drawing/2014/chart" uri="{C3380CC4-5D6E-409C-BE32-E72D297353CC}">
                  <c16:uniqueId val="{00000003-1639-4776-9188-1CB66246AECF}"/>
                </c:ext>
              </c:extLst>
            </c:dLbl>
            <c:dLbl>
              <c:idx val="1"/>
              <c:tx>
                <c:strRef>
                  <c:f>Section_13!$C$62</c:f>
                  <c:strCache>
                    <c:ptCount val="1"/>
                    <c:pt idx="0">
                      <c:v>Oldest Employee</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{DF5F7E65-6FC3-4F69-B421-E77FB818C560}</c15:txfldGUID>
                      <c15:f>Section_13!$C$62</c15:f>
                      <c15:dlblFieldTableCache>
                        <c:ptCount val="1"/>
                        <c:pt idx="0">
                          <c:v>Oldest Employee</c:v>
                        </c:pt>
                      </c15:dlblFieldTableCache>
                    </c15:dlblFTEntry>
                  </c15:dlblFieldTable>
                  <c15:showDataLabelsRange val="0"/>
                </c:ext>
                <c:ext xmlns:c16="http://schemas.microsoft.com/office/drawing/2014/chart" uri="{C3380CC4-5D6E-409C-BE32-E72D297353CC}">
                  <c16:uniqueId val="{00000004-1639-4776-9188-1CB66246AECF}"/>
                </c:ext>
              </c:extLst>
            </c:dLbl>
            <c:dLbl>
              <c:idx val="2"/>
              <c:tx>
                <c:strRef>
                  <c:f>Section_13!$D$62</c:f>
                  <c:strCache>
                    <c:ptCount val="1"/>
                    <c:pt idx="0">
                      <c:v>▬ Median Age</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{421260C9-924D-4A66-BC26-1343720290FA}</c15:txfldGUID>
                      <c15:f>Section_13!$D$62</c15:f>
                      <c15:dlblFieldTableCache>
                        <c:ptCount val="1"/>
                        <c:pt idx="0">
                          <c:v>▬ Median Age</c:v>
                        </c:pt>
                      </c15:dlblFieldTableCache>
                    </c15:dlblFTEntry>
                  </c15:dlblFieldTable>
                  <c15:showDataLabelsRange val="0"/>
                </c:ext>
                <c:ext xmlns:c16="http://schemas.microsoft.com/office/drawing/2014/chart" uri="{C3380CC4-5D6E-409C-BE32-E72D297353CC}">
                  <c16:uniqueId val="{00000005-1639-4776-9188-1CB66246AEC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Section_13!$C$70:$C$72</c:f>
              <c:numCache>
                <c:formatCode>General</c:formatCode>
                <c:ptCount val="3"/>
                <c:pt idx="0">
                  <c:v>5.5</c:v>
                </c:pt>
                <c:pt idx="1">
                  <c:v>5.5</c:v>
                </c:pt>
                <c:pt idx="2">
                  <c:v>5.5</c:v>
                </c:pt>
              </c:numCache>
            </c:numRef>
          </c:xVal>
          <c:yVal>
            <c:numRef>
              <c:f>Section_13!$D$70:$D$72</c:f>
              <c:numCache>
                <c:formatCode>General</c:formatCode>
                <c:ptCount val="3"/>
                <c:pt idx="0">
                  <c:v>24</c:v>
                </c:pt>
                <c:pt idx="1">
                  <c:v>58</c:v>
                </c:pt>
                <c:pt idx="2" formatCode="0">
                  <c:v>41</c:v>
                </c:pt>
              </c:numCache>
            </c:numRef>
          </c:yVal>
          <c:smooth val="0"/>
          <c:extLst>
            <c:ext xmlns:c16="http://schemas.microsoft.com/office/drawing/2014/chart" uri="{C3380CC4-5D6E-409C-BE32-E72D297353CC}">
              <c16:uniqueId val="{00000006-1639-4776-9188-1CB66246AECF}"/>
            </c:ext>
          </c:extLst>
        </c:ser>
        <c:dLbls>
          <c:showLegendKey val="0"/>
          <c:showVal val="0"/>
          <c:showCatName val="0"/>
          <c:showSerName val="0"/>
          <c:showPercent val="0"/>
          <c:showBubbleSize val="0"/>
        </c:dLbls>
        <c:axId val="129633664"/>
        <c:axId val="129635456"/>
      </c:scatterChart>
      <c:catAx>
        <c:axId val="129633664"/>
        <c:scaling>
          <c:orientation val="minMax"/>
        </c:scaling>
        <c:delete val="0"/>
        <c:axPos val="b"/>
        <c:numFmt formatCode="General" sourceLinked="0"/>
        <c:majorTickMark val="none"/>
        <c:minorTickMark val="none"/>
        <c:tickLblPos val="nextTo"/>
        <c:txPr>
          <a:bodyPr/>
          <a:lstStyle/>
          <a:p>
            <a:pPr>
              <a:defRPr sz="1100" b="0"/>
            </a:pPr>
            <a:endParaRPr lang="en-US"/>
          </a:p>
        </c:txPr>
        <c:crossAx val="129635456"/>
        <c:crosses val="autoZero"/>
        <c:auto val="1"/>
        <c:lblAlgn val="ctr"/>
        <c:lblOffset val="100"/>
        <c:noMultiLvlLbl val="0"/>
      </c:catAx>
      <c:valAx>
        <c:axId val="129635456"/>
        <c:scaling>
          <c:orientation val="minMax"/>
        </c:scaling>
        <c:delete val="0"/>
        <c:axPos val="l"/>
        <c:numFmt formatCode="General" sourceLinked="1"/>
        <c:majorTickMark val="out"/>
        <c:minorTickMark val="none"/>
        <c:tickLblPos val="nextTo"/>
        <c:crossAx val="12963366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solidFill>
                  <a:schemeClr val="tx1">
                    <a:lumMod val="65000"/>
                    <a:lumOff val="35000"/>
                  </a:schemeClr>
                </a:solidFill>
              </a:defRPr>
            </a:pPr>
            <a:r>
              <a:rPr lang="en-US" sz="1800">
                <a:solidFill>
                  <a:schemeClr val="tx1">
                    <a:lumMod val="65000"/>
                    <a:lumOff val="35000"/>
                  </a:schemeClr>
                </a:solidFill>
              </a:rPr>
              <a:t>Sales Revenue by Geography</a:t>
            </a:r>
          </a:p>
        </c:rich>
      </c:tx>
      <c:overlay val="0"/>
    </c:title>
    <c:autoTitleDeleted val="0"/>
    <c:plotArea>
      <c:layout/>
      <c:bubbleChart>
        <c:varyColors val="0"/>
        <c:ser>
          <c:idx val="0"/>
          <c:order val="0"/>
          <c:tx>
            <c:strRef>
              <c:f>Section_13!$B$38</c:f>
              <c:strCache>
                <c:ptCount val="1"/>
                <c:pt idx="0">
                  <c:v>Y</c:v>
                </c:pt>
              </c:strCache>
            </c:strRef>
          </c:tx>
          <c:spPr>
            <a:solidFill>
              <a:schemeClr val="bg2">
                <a:lumMod val="50000"/>
              </a:schemeClr>
            </a:solidFill>
            <a:ln w="28575">
              <a:noFill/>
            </a:ln>
          </c:spPr>
          <c:invertIfNegative val="0"/>
          <c:dLbls>
            <c:spPr>
              <a:noFill/>
            </c:spPr>
            <c:txPr>
              <a:bodyPr/>
              <a:lstStyle/>
              <a:p>
                <a:pPr>
                  <a:defRPr b="1"/>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Section_13!$A$39:$A$52</c:f>
              <c:numCache>
                <c:formatCode>0.0</c:formatCode>
                <c:ptCount val="14"/>
                <c:pt idx="0">
                  <c:v>4.0374999999999996</c:v>
                </c:pt>
                <c:pt idx="1">
                  <c:v>4.2750000000000004</c:v>
                </c:pt>
                <c:pt idx="2">
                  <c:v>4.5125000000000002</c:v>
                </c:pt>
                <c:pt idx="3">
                  <c:v>4.75</c:v>
                </c:pt>
                <c:pt idx="4">
                  <c:v>7.125</c:v>
                </c:pt>
                <c:pt idx="5">
                  <c:v>0.71250000000000002</c:v>
                </c:pt>
                <c:pt idx="6">
                  <c:v>4.75</c:v>
                </c:pt>
                <c:pt idx="7">
                  <c:v>1.5674999999999999</c:v>
                </c:pt>
                <c:pt idx="8">
                  <c:v>0.61750000000000005</c:v>
                </c:pt>
                <c:pt idx="9">
                  <c:v>4.4175000000000004</c:v>
                </c:pt>
                <c:pt idx="10">
                  <c:v>8.2174999999999994</c:v>
                </c:pt>
                <c:pt idx="11">
                  <c:v>9.5</c:v>
                </c:pt>
                <c:pt idx="12">
                  <c:v>5.32</c:v>
                </c:pt>
                <c:pt idx="13">
                  <c:v>8.0749999999999993</c:v>
                </c:pt>
              </c:numCache>
            </c:numRef>
          </c:xVal>
          <c:yVal>
            <c:numRef>
              <c:f>Section_13!$B$39:$B$52</c:f>
              <c:numCache>
                <c:formatCode>0.0</c:formatCode>
                <c:ptCount val="14"/>
                <c:pt idx="0">
                  <c:v>5.75</c:v>
                </c:pt>
                <c:pt idx="1">
                  <c:v>6.75</c:v>
                </c:pt>
                <c:pt idx="2">
                  <c:v>5.125</c:v>
                </c:pt>
                <c:pt idx="3">
                  <c:v>5.875</c:v>
                </c:pt>
                <c:pt idx="4">
                  <c:v>6.875</c:v>
                </c:pt>
                <c:pt idx="5">
                  <c:v>5</c:v>
                </c:pt>
                <c:pt idx="6">
                  <c:v>1.25</c:v>
                </c:pt>
                <c:pt idx="7">
                  <c:v>2.5</c:v>
                </c:pt>
                <c:pt idx="8">
                  <c:v>6.5</c:v>
                </c:pt>
                <c:pt idx="9">
                  <c:v>4</c:v>
                </c:pt>
                <c:pt idx="10">
                  <c:v>1.875</c:v>
                </c:pt>
                <c:pt idx="11">
                  <c:v>1</c:v>
                </c:pt>
                <c:pt idx="12">
                  <c:v>4.375</c:v>
                </c:pt>
                <c:pt idx="13">
                  <c:v>5</c:v>
                </c:pt>
              </c:numCache>
            </c:numRef>
          </c:yVal>
          <c:bubbleSize>
            <c:numRef>
              <c:f>Section_13!$D$39:$D$52</c:f>
              <c:numCache>
                <c:formatCode>General</c:formatCode>
                <c:ptCount val="14"/>
                <c:pt idx="0">
                  <c:v>220</c:v>
                </c:pt>
                <c:pt idx="1">
                  <c:v>210</c:v>
                </c:pt>
                <c:pt idx="2">
                  <c:v>170</c:v>
                </c:pt>
                <c:pt idx="3">
                  <c:v>230</c:v>
                </c:pt>
                <c:pt idx="4">
                  <c:v>700</c:v>
                </c:pt>
                <c:pt idx="5">
                  <c:v>900</c:v>
                </c:pt>
                <c:pt idx="6">
                  <c:v>198</c:v>
                </c:pt>
                <c:pt idx="7">
                  <c:v>217</c:v>
                </c:pt>
                <c:pt idx="8">
                  <c:v>238</c:v>
                </c:pt>
                <c:pt idx="9">
                  <c:v>261</c:v>
                </c:pt>
                <c:pt idx="10">
                  <c:v>270</c:v>
                </c:pt>
                <c:pt idx="11">
                  <c:v>200</c:v>
                </c:pt>
                <c:pt idx="12">
                  <c:v>700</c:v>
                </c:pt>
                <c:pt idx="13">
                  <c:v>800</c:v>
                </c:pt>
              </c:numCache>
            </c:numRef>
          </c:bubbleSize>
          <c:bubble3D val="0"/>
          <c:extLst>
            <c:ext xmlns:c16="http://schemas.microsoft.com/office/drawing/2014/chart" uri="{C3380CC4-5D6E-409C-BE32-E72D297353CC}">
              <c16:uniqueId val="{00000000-6927-471A-A830-384B872C6399}"/>
            </c:ext>
          </c:extLst>
        </c:ser>
        <c:dLbls>
          <c:showLegendKey val="0"/>
          <c:showVal val="0"/>
          <c:showCatName val="0"/>
          <c:showSerName val="0"/>
          <c:showPercent val="0"/>
          <c:showBubbleSize val="0"/>
        </c:dLbls>
        <c:bubbleScale val="50"/>
        <c:showNegBubbles val="0"/>
        <c:axId val="130295680"/>
        <c:axId val="130297216"/>
      </c:bubbleChart>
      <c:valAx>
        <c:axId val="130295680"/>
        <c:scaling>
          <c:orientation val="minMax"/>
          <c:max val="10"/>
          <c:min val="0"/>
        </c:scaling>
        <c:delete val="1"/>
        <c:axPos val="b"/>
        <c:numFmt formatCode="0.0" sourceLinked="1"/>
        <c:majorTickMark val="out"/>
        <c:minorTickMark val="none"/>
        <c:tickLblPos val="nextTo"/>
        <c:crossAx val="130297216"/>
        <c:crosses val="autoZero"/>
        <c:crossBetween val="midCat"/>
      </c:valAx>
      <c:valAx>
        <c:axId val="130297216"/>
        <c:scaling>
          <c:orientation val="minMax"/>
          <c:max val="10"/>
          <c:min val="0"/>
        </c:scaling>
        <c:delete val="1"/>
        <c:axPos val="l"/>
        <c:numFmt formatCode="0.0" sourceLinked="1"/>
        <c:majorTickMark val="out"/>
        <c:minorTickMark val="none"/>
        <c:tickLblPos val="nextTo"/>
        <c:crossAx val="130295680"/>
        <c:crosses val="autoZero"/>
        <c:crossBetween val="midCat"/>
      </c:valAx>
      <c:spPr>
        <a:blipFill>
          <a:blip xmlns:r="http://schemas.openxmlformats.org/officeDocument/2006/relationships" r:embed="rId1"/>
          <a:stretch>
            <a:fillRect/>
          </a:stretch>
        </a:blipFill>
      </c:spPr>
    </c:plotArea>
    <c:plotVisOnly val="1"/>
    <c:dispBlanksAs val="gap"/>
    <c:showDLblsOverMax val="0"/>
  </c:chart>
  <c:spPr>
    <a:ln>
      <a:noFill/>
    </a:ln>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Section_13Gantt!$L$38</c:f>
          <c:strCache>
            <c:ptCount val="1"/>
            <c:pt idx="0">
              <c:v>Project Timeline: Actual View</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37278153262326"/>
          <c:y val="0.20601106445956333"/>
          <c:w val="0.80755255367162615"/>
          <c:h val="0.75511109960824385"/>
        </c:manualLayout>
      </c:layout>
      <c:barChart>
        <c:barDir val="bar"/>
        <c:grouping val="stacked"/>
        <c:varyColors val="0"/>
        <c:ser>
          <c:idx val="0"/>
          <c:order val="0"/>
          <c:tx>
            <c:strRef>
              <c:f>Section_13Gantt!$L$39</c:f>
              <c:strCache>
                <c:ptCount val="1"/>
                <c:pt idx="0">
                  <c:v>Start date</c:v>
                </c:pt>
              </c:strCache>
            </c:strRef>
          </c:tx>
          <c:spPr>
            <a:noFill/>
            <a:ln>
              <a:noFill/>
            </a:ln>
            <a:effectLst/>
          </c:spPr>
          <c:invertIfNegative val="0"/>
          <c:errBars>
            <c:errBarType val="plus"/>
            <c:errValType val="cust"/>
            <c:noEndCap val="1"/>
            <c:plus>
              <c:numRef>
                <c:f>Section_13Gantt!$N$40:$N$48</c:f>
                <c:numCache>
                  <c:formatCode>General</c:formatCode>
                  <c:ptCount val="9"/>
                  <c:pt idx="0">
                    <c:v>8</c:v>
                  </c:pt>
                  <c:pt idx="1">
                    <c:v>11.200000000000001</c:v>
                  </c:pt>
                  <c:pt idx="2">
                    <c:v>8</c:v>
                  </c:pt>
                  <c:pt idx="3">
                    <c:v>3.8000000000000003</c:v>
                  </c:pt>
                  <c:pt idx="4">
                    <c:v>0</c:v>
                  </c:pt>
                  <c:pt idx="5">
                    <c:v>0</c:v>
                  </c:pt>
                  <c:pt idx="6">
                    <c:v>0</c:v>
                  </c:pt>
                  <c:pt idx="7">
                    <c:v>0</c:v>
                  </c:pt>
                  <c:pt idx="8">
                    <c:v>0</c:v>
                  </c:pt>
                </c:numCache>
              </c:numRef>
            </c:plus>
            <c:minus>
              <c:numLit>
                <c:formatCode>General</c:formatCode>
                <c:ptCount val="1"/>
                <c:pt idx="0">
                  <c:v>1</c:v>
                </c:pt>
              </c:numLit>
            </c:minus>
            <c:spPr>
              <a:noFill/>
              <a:ln w="101600" cap="flat" cmpd="sng" algn="ctr">
                <a:solidFill>
                  <a:schemeClr val="accent3"/>
                </a:solidFill>
                <a:round/>
              </a:ln>
              <a:effectLst/>
            </c:spPr>
          </c:errBars>
          <c:cat>
            <c:strRef>
              <c:f>Section_13Gantt!$K$40:$K$48</c:f>
              <c:strCache>
                <c:ptCount val="9"/>
                <c:pt idx="0">
                  <c:v>Design completed - 5 WD</c:v>
                </c:pt>
                <c:pt idx="1">
                  <c:v>Admin training - 10 WD</c:v>
                </c:pt>
                <c:pt idx="2">
                  <c:v>Address IT issues - 12 WD</c:v>
                </c:pt>
                <c:pt idx="3">
                  <c:v>Initial build - 13 WD</c:v>
                </c:pt>
                <c:pt idx="4">
                  <c:v>Data migration - 7 WD</c:v>
                </c:pt>
                <c:pt idx="5">
                  <c:v>User training - 13 WD</c:v>
                </c:pt>
                <c:pt idx="6">
                  <c:v>Testing - 10 WD</c:v>
                </c:pt>
                <c:pt idx="7">
                  <c:v>Parallel run - 8 WD</c:v>
                </c:pt>
                <c:pt idx="8">
                  <c:v>Sign-off - 15 WD</c:v>
                </c:pt>
              </c:strCache>
            </c:strRef>
          </c:cat>
          <c:val>
            <c:numRef>
              <c:f>Section_13Gantt!$L$40:$L$48</c:f>
              <c:numCache>
                <c:formatCode>m/d/yyyy</c:formatCode>
                <c:ptCount val="9"/>
                <c:pt idx="0">
                  <c:v>42737</c:v>
                </c:pt>
                <c:pt idx="1">
                  <c:v>42745</c:v>
                </c:pt>
                <c:pt idx="2">
                  <c:v>42767</c:v>
                </c:pt>
                <c:pt idx="3">
                  <c:v>42783</c:v>
                </c:pt>
                <c:pt idx="4">
                  <c:v>42802</c:v>
                </c:pt>
                <c:pt idx="5">
                  <c:v>42811</c:v>
                </c:pt>
                <c:pt idx="6">
                  <c:v>42830</c:v>
                </c:pt>
                <c:pt idx="7">
                  <c:v>42845</c:v>
                </c:pt>
                <c:pt idx="8">
                  <c:v>42858</c:v>
                </c:pt>
              </c:numCache>
            </c:numRef>
          </c:val>
          <c:extLst>
            <c:ext xmlns:c16="http://schemas.microsoft.com/office/drawing/2014/chart" uri="{C3380CC4-5D6E-409C-BE32-E72D297353CC}">
              <c16:uniqueId val="{00000000-BBC0-4A93-BFB7-8BBED9224BCE}"/>
            </c:ext>
          </c:extLst>
        </c:ser>
        <c:ser>
          <c:idx val="1"/>
          <c:order val="1"/>
          <c:tx>
            <c:strRef>
              <c:f>Section_13Gantt!$M$39</c:f>
              <c:strCache>
                <c:ptCount val="1"/>
                <c:pt idx="0">
                  <c:v># days</c:v>
                </c:pt>
              </c:strCache>
            </c:strRef>
          </c:tx>
          <c:spPr>
            <a:solidFill>
              <a:schemeClr val="bg1">
                <a:lumMod val="50000"/>
              </a:schemeClr>
            </a:solidFill>
            <a:ln>
              <a:noFill/>
            </a:ln>
            <a:effectLst/>
          </c:spPr>
          <c:invertIfNegative val="0"/>
          <c:cat>
            <c:strRef>
              <c:f>Section_13Gantt!$K$40:$K$48</c:f>
              <c:strCache>
                <c:ptCount val="9"/>
                <c:pt idx="0">
                  <c:v>Design completed - 5 WD</c:v>
                </c:pt>
                <c:pt idx="1">
                  <c:v>Admin training - 10 WD</c:v>
                </c:pt>
                <c:pt idx="2">
                  <c:v>Address IT issues - 12 WD</c:v>
                </c:pt>
                <c:pt idx="3">
                  <c:v>Initial build - 13 WD</c:v>
                </c:pt>
                <c:pt idx="4">
                  <c:v>Data migration - 7 WD</c:v>
                </c:pt>
                <c:pt idx="5">
                  <c:v>User training - 13 WD</c:v>
                </c:pt>
                <c:pt idx="6">
                  <c:v>Testing - 10 WD</c:v>
                </c:pt>
                <c:pt idx="7">
                  <c:v>Parallel run - 8 WD</c:v>
                </c:pt>
                <c:pt idx="8">
                  <c:v>Sign-off - 15 WD</c:v>
                </c:pt>
              </c:strCache>
            </c:strRef>
          </c:cat>
          <c:val>
            <c:numRef>
              <c:f>Section_13Gantt!$M$40:$M$48</c:f>
              <c:numCache>
                <c:formatCode>General</c:formatCode>
                <c:ptCount val="9"/>
                <c:pt idx="0">
                  <c:v>8</c:v>
                </c:pt>
                <c:pt idx="1">
                  <c:v>14</c:v>
                </c:pt>
                <c:pt idx="2">
                  <c:v>16</c:v>
                </c:pt>
                <c:pt idx="3">
                  <c:v>19</c:v>
                </c:pt>
                <c:pt idx="4">
                  <c:v>9</c:v>
                </c:pt>
                <c:pt idx="5">
                  <c:v>19</c:v>
                </c:pt>
                <c:pt idx="6">
                  <c:v>15</c:v>
                </c:pt>
                <c:pt idx="7">
                  <c:v>13</c:v>
                </c:pt>
                <c:pt idx="8">
                  <c:v>21</c:v>
                </c:pt>
              </c:numCache>
            </c:numRef>
          </c:val>
          <c:extLst>
            <c:ext xmlns:c16="http://schemas.microsoft.com/office/drawing/2014/chart" uri="{C3380CC4-5D6E-409C-BE32-E72D297353CC}">
              <c16:uniqueId val="{00000001-BBC0-4A93-BFB7-8BBED9224BCE}"/>
            </c:ext>
          </c:extLst>
        </c:ser>
        <c:dLbls>
          <c:showLegendKey val="0"/>
          <c:showVal val="0"/>
          <c:showCatName val="0"/>
          <c:showSerName val="0"/>
          <c:showPercent val="0"/>
          <c:showBubbleSize val="0"/>
        </c:dLbls>
        <c:gapWidth val="150"/>
        <c:overlap val="100"/>
        <c:axId val="822069336"/>
        <c:axId val="822069664"/>
      </c:barChart>
      <c:catAx>
        <c:axId val="8220693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crossAx val="822069664"/>
        <c:crosses val="autoZero"/>
        <c:auto val="1"/>
        <c:lblAlgn val="ctr"/>
        <c:lblOffset val="100"/>
        <c:noMultiLvlLbl val="1"/>
      </c:catAx>
      <c:valAx>
        <c:axId val="822069664"/>
        <c:scaling>
          <c:orientation val="minMax"/>
          <c:min val="42730"/>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693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52735505022737E-2"/>
          <c:y val="0.13811989686476836"/>
          <c:w val="0.88350068526530701"/>
          <c:h val="0.8015855272301009"/>
        </c:manualLayout>
      </c:layout>
      <c:scatterChart>
        <c:scatterStyle val="lineMarker"/>
        <c:varyColors val="0"/>
        <c:ser>
          <c:idx val="0"/>
          <c:order val="0"/>
          <c:tx>
            <c:strRef>
              <c:f>Section_13Gantt!$F$3</c:f>
              <c:strCache>
                <c:ptCount val="1"/>
                <c:pt idx="0">
                  <c:v>task #</c:v>
                </c:pt>
              </c:strCache>
            </c:strRef>
          </c:tx>
          <c:spPr>
            <a:ln w="28575" cap="rnd">
              <a:noFill/>
              <a:round/>
            </a:ln>
            <a:effectLst/>
          </c:spPr>
          <c:marker>
            <c:symbol val="circle"/>
            <c:size val="5"/>
            <c:spPr>
              <a:noFill/>
              <a:ln w="9525">
                <a:noFill/>
              </a:ln>
              <a:effectLst/>
            </c:spPr>
          </c:marker>
          <c:errBars>
            <c:errDir val="x"/>
            <c:errBarType val="plus"/>
            <c:errValType val="cust"/>
            <c:noEndCap val="1"/>
            <c:plus>
              <c:numRef>
                <c:f>Section_13Gantt!$E$4:$E$12</c:f>
                <c:numCache>
                  <c:formatCode>General</c:formatCode>
                  <c:ptCount val="9"/>
                  <c:pt idx="0">
                    <c:v>22</c:v>
                  </c:pt>
                  <c:pt idx="1">
                    <c:v>19</c:v>
                  </c:pt>
                  <c:pt idx="2">
                    <c:v>16</c:v>
                  </c:pt>
                  <c:pt idx="3">
                    <c:v>19</c:v>
                  </c:pt>
                  <c:pt idx="4">
                    <c:v>9</c:v>
                  </c:pt>
                  <c:pt idx="5">
                    <c:v>19</c:v>
                  </c:pt>
                  <c:pt idx="6">
                    <c:v>15</c:v>
                  </c:pt>
                  <c:pt idx="7">
                    <c:v>13</c:v>
                  </c:pt>
                  <c:pt idx="8">
                    <c:v>21</c:v>
                  </c:pt>
                </c:numCache>
              </c:numRef>
            </c:plus>
            <c:minus>
              <c:numLit>
                <c:formatCode>General</c:formatCode>
                <c:ptCount val="1"/>
                <c:pt idx="0">
                  <c:v>1</c:v>
                </c:pt>
              </c:numLit>
            </c:minus>
            <c:spPr>
              <a:noFill/>
              <a:ln w="101600" cap="flat" cmpd="sng" algn="ctr">
                <a:solidFill>
                  <a:schemeClr val="bg1">
                    <a:lumMod val="50000"/>
                  </a:schemeClr>
                </a:solidFill>
                <a:round/>
              </a:ln>
              <a:effectLst/>
            </c:spPr>
          </c:errBars>
          <c:xVal>
            <c:numRef>
              <c:f>Section_13Gantt!$B$4:$B$12</c:f>
              <c:numCache>
                <c:formatCode>m/d/yyyy</c:formatCode>
                <c:ptCount val="9"/>
                <c:pt idx="0">
                  <c:v>42737</c:v>
                </c:pt>
                <c:pt idx="1">
                  <c:v>42748</c:v>
                </c:pt>
                <c:pt idx="2">
                  <c:v>42767</c:v>
                </c:pt>
                <c:pt idx="3">
                  <c:v>42783</c:v>
                </c:pt>
                <c:pt idx="4">
                  <c:v>42802</c:v>
                </c:pt>
                <c:pt idx="5">
                  <c:v>42811</c:v>
                </c:pt>
                <c:pt idx="6">
                  <c:v>42830</c:v>
                </c:pt>
                <c:pt idx="7">
                  <c:v>42845</c:v>
                </c:pt>
                <c:pt idx="8">
                  <c:v>42858</c:v>
                </c:pt>
              </c:numCache>
            </c:numRef>
          </c:xVal>
          <c:yVal>
            <c:numRef>
              <c:f>Section_13Gantt!$F$4:$F$12</c:f>
              <c:numCache>
                <c:formatCode>General</c:formatCode>
                <c:ptCount val="9"/>
                <c:pt idx="0">
                  <c:v>1</c:v>
                </c:pt>
                <c:pt idx="1">
                  <c:v>2</c:v>
                </c:pt>
                <c:pt idx="2">
                  <c:v>3</c:v>
                </c:pt>
                <c:pt idx="3">
                  <c:v>4</c:v>
                </c:pt>
                <c:pt idx="4">
                  <c:v>5</c:v>
                </c:pt>
                <c:pt idx="5">
                  <c:v>6</c:v>
                </c:pt>
                <c:pt idx="6">
                  <c:v>7</c:v>
                </c:pt>
                <c:pt idx="7">
                  <c:v>8</c:v>
                </c:pt>
                <c:pt idx="8">
                  <c:v>9</c:v>
                </c:pt>
              </c:numCache>
            </c:numRef>
          </c:yVal>
          <c:smooth val="0"/>
          <c:extLst>
            <c:ext xmlns:c16="http://schemas.microsoft.com/office/drawing/2014/chart" uri="{C3380CC4-5D6E-409C-BE32-E72D297353CC}">
              <c16:uniqueId val="{00000000-E283-443A-AB57-870496BE8FC2}"/>
            </c:ext>
          </c:extLst>
        </c:ser>
        <c:dLbls>
          <c:showLegendKey val="0"/>
          <c:showVal val="0"/>
          <c:showCatName val="0"/>
          <c:showSerName val="0"/>
          <c:showPercent val="0"/>
          <c:showBubbleSize val="0"/>
        </c:dLbls>
        <c:axId val="779390824"/>
        <c:axId val="779395088"/>
      </c:scatterChart>
      <c:valAx>
        <c:axId val="779390824"/>
        <c:scaling>
          <c:orientation val="minMax"/>
        </c:scaling>
        <c:delete val="0"/>
        <c:axPos val="t"/>
        <c:numFmt formatCode="m/d/yyyy"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395088"/>
        <c:crosses val="autoZero"/>
        <c:crossBetween val="midCat"/>
      </c:valAx>
      <c:valAx>
        <c:axId val="779395088"/>
        <c:scaling>
          <c:orientation val="maxMin"/>
        </c:scaling>
        <c:delete val="1"/>
        <c:axPos val="l"/>
        <c:numFmt formatCode="General" sourceLinked="1"/>
        <c:majorTickMark val="none"/>
        <c:minorTickMark val="none"/>
        <c:tickLblPos val="nextTo"/>
        <c:crossAx val="779390824"/>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Section_14!$D$41</c:f>
              <c:strCache>
                <c:ptCount val="1"/>
                <c:pt idx="0">
                  <c:v>Start &amp; End</c:v>
                </c:pt>
              </c:strCache>
            </c:strRef>
          </c:tx>
          <c:spPr>
            <a:solidFill>
              <a:schemeClr val="tx1">
                <a:lumMod val="75000"/>
                <a:lumOff val="25000"/>
              </a:schemeClr>
            </a:solidFill>
          </c:spPr>
          <c:invertIfNegative val="0"/>
          <c:dLbls>
            <c:spPr>
              <a:noFill/>
              <a:ln>
                <a:noFill/>
              </a:ln>
              <a:effectLst/>
            </c:spPr>
            <c:txPr>
              <a:bodyPr/>
              <a:lstStyle/>
              <a:p>
                <a:pPr>
                  <a:defRPr>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Section_14!$A$42:$A$48</c:f>
              <c:strCache>
                <c:ptCount val="7"/>
                <c:pt idx="0">
                  <c:v>Start</c:v>
                </c:pt>
                <c:pt idx="1">
                  <c:v>Delta 1</c:v>
                </c:pt>
                <c:pt idx="2">
                  <c:v>Delta 2</c:v>
                </c:pt>
                <c:pt idx="3">
                  <c:v>Delta 3</c:v>
                </c:pt>
                <c:pt idx="4">
                  <c:v>Delta 4</c:v>
                </c:pt>
                <c:pt idx="5">
                  <c:v>Delta 5</c:v>
                </c:pt>
                <c:pt idx="6">
                  <c:v>End</c:v>
                </c:pt>
              </c:strCache>
            </c:strRef>
          </c:cat>
          <c:val>
            <c:numRef>
              <c:f>Section_14!$D$42:$D$48</c:f>
              <c:numCache>
                <c:formatCode>General</c:formatCode>
                <c:ptCount val="7"/>
                <c:pt idx="0">
                  <c:v>500</c:v>
                </c:pt>
                <c:pt idx="6">
                  <c:v>370</c:v>
                </c:pt>
              </c:numCache>
            </c:numRef>
          </c:val>
          <c:extLst>
            <c:ext xmlns:c16="http://schemas.microsoft.com/office/drawing/2014/chart" uri="{C3380CC4-5D6E-409C-BE32-E72D297353CC}">
              <c16:uniqueId val="{00000000-59BD-446F-9219-E75865A146F0}"/>
            </c:ext>
          </c:extLst>
        </c:ser>
        <c:ser>
          <c:idx val="3"/>
          <c:order val="1"/>
          <c:tx>
            <c:strRef>
              <c:f>Section_14!$G$41</c:f>
              <c:strCache>
                <c:ptCount val="1"/>
                <c:pt idx="0">
                  <c:v>Invisible base</c:v>
                </c:pt>
              </c:strCache>
            </c:strRef>
          </c:tx>
          <c:spPr>
            <a:noFill/>
          </c:spPr>
          <c:invertIfNegative val="0"/>
          <c:cat>
            <c:strRef>
              <c:f>Section_14!$A$42:$A$48</c:f>
              <c:strCache>
                <c:ptCount val="7"/>
                <c:pt idx="0">
                  <c:v>Start</c:v>
                </c:pt>
                <c:pt idx="1">
                  <c:v>Delta 1</c:v>
                </c:pt>
                <c:pt idx="2">
                  <c:v>Delta 2</c:v>
                </c:pt>
                <c:pt idx="3">
                  <c:v>Delta 3</c:v>
                </c:pt>
                <c:pt idx="4">
                  <c:v>Delta 4</c:v>
                </c:pt>
                <c:pt idx="5">
                  <c:v>Delta 5</c:v>
                </c:pt>
                <c:pt idx="6">
                  <c:v>End</c:v>
                </c:pt>
              </c:strCache>
            </c:strRef>
          </c:cat>
          <c:val>
            <c:numRef>
              <c:f>Section_14!$G$42:$G$48</c:f>
              <c:numCache>
                <c:formatCode>General</c:formatCode>
                <c:ptCount val="7"/>
                <c:pt idx="1">
                  <c:v>500</c:v>
                </c:pt>
                <c:pt idx="2">
                  <c:v>400</c:v>
                </c:pt>
                <c:pt idx="3">
                  <c:v>400</c:v>
                </c:pt>
                <c:pt idx="4">
                  <c:v>270</c:v>
                </c:pt>
                <c:pt idx="5">
                  <c:v>270</c:v>
                </c:pt>
              </c:numCache>
            </c:numRef>
          </c:val>
          <c:extLst>
            <c:ext xmlns:c16="http://schemas.microsoft.com/office/drawing/2014/chart" uri="{C3380CC4-5D6E-409C-BE32-E72D297353CC}">
              <c16:uniqueId val="{00000001-59BD-446F-9219-E75865A146F0}"/>
            </c:ext>
          </c:extLst>
        </c:ser>
        <c:ser>
          <c:idx val="1"/>
          <c:order val="2"/>
          <c:tx>
            <c:strRef>
              <c:f>Section_14!$E$41</c:f>
              <c:strCache>
                <c:ptCount val="1"/>
                <c:pt idx="0">
                  <c:v>Plus</c:v>
                </c:pt>
              </c:strCache>
            </c:strRef>
          </c:tx>
          <c:spPr>
            <a:solidFill>
              <a:schemeClr val="accent3"/>
            </a:solidFill>
          </c:spPr>
          <c:invertIfNegative val="0"/>
          <c:dLbls>
            <c:numFmt formatCode="#,##0;;" sourceLinked="0"/>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Section_14!$A$42:$A$48</c:f>
              <c:strCache>
                <c:ptCount val="7"/>
                <c:pt idx="0">
                  <c:v>Start</c:v>
                </c:pt>
                <c:pt idx="1">
                  <c:v>Delta 1</c:v>
                </c:pt>
                <c:pt idx="2">
                  <c:v>Delta 2</c:v>
                </c:pt>
                <c:pt idx="3">
                  <c:v>Delta 3</c:v>
                </c:pt>
                <c:pt idx="4">
                  <c:v>Delta 4</c:v>
                </c:pt>
                <c:pt idx="5">
                  <c:v>Delta 5</c:v>
                </c:pt>
                <c:pt idx="6">
                  <c:v>End</c:v>
                </c:pt>
              </c:strCache>
            </c:strRef>
          </c:cat>
          <c:val>
            <c:numRef>
              <c:f>Section_14!$E$42:$E$48</c:f>
              <c:numCache>
                <c:formatCode>General</c:formatCode>
                <c:ptCount val="7"/>
                <c:pt idx="1">
                  <c:v>100</c:v>
                </c:pt>
                <c:pt idx="2">
                  <c:v>0</c:v>
                </c:pt>
                <c:pt idx="3">
                  <c:v>50</c:v>
                </c:pt>
                <c:pt idx="4">
                  <c:v>0</c:v>
                </c:pt>
                <c:pt idx="5">
                  <c:v>100</c:v>
                </c:pt>
              </c:numCache>
            </c:numRef>
          </c:val>
          <c:extLst>
            <c:ext xmlns:c16="http://schemas.microsoft.com/office/drawing/2014/chart" uri="{C3380CC4-5D6E-409C-BE32-E72D297353CC}">
              <c16:uniqueId val="{00000002-59BD-446F-9219-E75865A146F0}"/>
            </c:ext>
          </c:extLst>
        </c:ser>
        <c:ser>
          <c:idx val="2"/>
          <c:order val="3"/>
          <c:tx>
            <c:strRef>
              <c:f>Section_14!$F$41</c:f>
              <c:strCache>
                <c:ptCount val="1"/>
                <c:pt idx="0">
                  <c:v>Minus</c:v>
                </c:pt>
              </c:strCache>
            </c:strRef>
          </c:tx>
          <c:spPr>
            <a:solidFill>
              <a:srgbClr val="FF0000"/>
            </a:solidFill>
            <a:ln>
              <a:noFill/>
            </a:ln>
          </c:spPr>
          <c:invertIfNegative val="0"/>
          <c:dLbls>
            <c:numFmt formatCode="\-#,##0;;" sourceLinked="0"/>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Section_14!$A$42:$A$48</c:f>
              <c:strCache>
                <c:ptCount val="7"/>
                <c:pt idx="0">
                  <c:v>Start</c:v>
                </c:pt>
                <c:pt idx="1">
                  <c:v>Delta 1</c:v>
                </c:pt>
                <c:pt idx="2">
                  <c:v>Delta 2</c:v>
                </c:pt>
                <c:pt idx="3">
                  <c:v>Delta 3</c:v>
                </c:pt>
                <c:pt idx="4">
                  <c:v>Delta 4</c:v>
                </c:pt>
                <c:pt idx="5">
                  <c:v>Delta 5</c:v>
                </c:pt>
                <c:pt idx="6">
                  <c:v>End</c:v>
                </c:pt>
              </c:strCache>
            </c:strRef>
          </c:cat>
          <c:val>
            <c:numRef>
              <c:f>Section_14!$F$42:$F$48</c:f>
              <c:numCache>
                <c:formatCode>General</c:formatCode>
                <c:ptCount val="7"/>
                <c:pt idx="1">
                  <c:v>0</c:v>
                </c:pt>
                <c:pt idx="2">
                  <c:v>200</c:v>
                </c:pt>
                <c:pt idx="3">
                  <c:v>0</c:v>
                </c:pt>
                <c:pt idx="4">
                  <c:v>180</c:v>
                </c:pt>
                <c:pt idx="5">
                  <c:v>0</c:v>
                </c:pt>
              </c:numCache>
            </c:numRef>
          </c:val>
          <c:extLst>
            <c:ext xmlns:c16="http://schemas.microsoft.com/office/drawing/2014/chart" uri="{C3380CC4-5D6E-409C-BE32-E72D297353CC}">
              <c16:uniqueId val="{00000003-59BD-446F-9219-E75865A146F0}"/>
            </c:ext>
          </c:extLst>
        </c:ser>
        <c:dLbls>
          <c:showLegendKey val="0"/>
          <c:showVal val="0"/>
          <c:showCatName val="0"/>
          <c:showSerName val="0"/>
          <c:showPercent val="0"/>
          <c:showBubbleSize val="0"/>
        </c:dLbls>
        <c:gapWidth val="61"/>
        <c:overlap val="100"/>
        <c:axId val="130175744"/>
        <c:axId val="130177280"/>
      </c:barChart>
      <c:catAx>
        <c:axId val="130175744"/>
        <c:scaling>
          <c:orientation val="minMax"/>
        </c:scaling>
        <c:delete val="0"/>
        <c:axPos val="b"/>
        <c:numFmt formatCode="General" sourceLinked="0"/>
        <c:majorTickMark val="none"/>
        <c:minorTickMark val="none"/>
        <c:tickLblPos val="nextTo"/>
        <c:spPr>
          <a:ln w="25400">
            <a:solidFill>
              <a:schemeClr val="tx1">
                <a:lumMod val="75000"/>
                <a:lumOff val="25000"/>
              </a:schemeClr>
            </a:solidFill>
          </a:ln>
        </c:spPr>
        <c:txPr>
          <a:bodyPr/>
          <a:lstStyle/>
          <a:p>
            <a:pPr>
              <a:defRPr sz="1050"/>
            </a:pPr>
            <a:endParaRPr lang="en-US"/>
          </a:p>
        </c:txPr>
        <c:crossAx val="130177280"/>
        <c:crosses val="autoZero"/>
        <c:auto val="1"/>
        <c:lblAlgn val="ctr"/>
        <c:lblOffset val="100"/>
        <c:noMultiLvlLbl val="0"/>
      </c:catAx>
      <c:valAx>
        <c:axId val="130177280"/>
        <c:scaling>
          <c:orientation val="minMax"/>
        </c:scaling>
        <c:delete val="1"/>
        <c:axPos val="l"/>
        <c:numFmt formatCode="General" sourceLinked="1"/>
        <c:majorTickMark val="out"/>
        <c:minorTickMark val="none"/>
        <c:tickLblPos val="nextTo"/>
        <c:crossAx val="130175744"/>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Section_14!$D$56</c:f>
              <c:strCache>
                <c:ptCount val="1"/>
                <c:pt idx="0">
                  <c:v>Start &amp; End</c:v>
                </c:pt>
              </c:strCache>
            </c:strRef>
          </c:tx>
          <c:spPr>
            <a:solidFill>
              <a:schemeClr val="tx1">
                <a:lumMod val="75000"/>
                <a:lumOff val="25000"/>
              </a:schemeClr>
            </a:solidFill>
          </c:spPr>
          <c:invertIfNegative val="0"/>
          <c:dLbls>
            <c:spPr>
              <a:noFill/>
              <a:ln>
                <a:noFill/>
              </a:ln>
              <a:effectLst/>
            </c:spPr>
            <c:txPr>
              <a:bodyPr/>
              <a:lstStyle/>
              <a:p>
                <a:pPr>
                  <a:defRPr>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Section_14!$A$57:$A$63</c:f>
              <c:strCache>
                <c:ptCount val="7"/>
                <c:pt idx="0">
                  <c:v>Start</c:v>
                </c:pt>
                <c:pt idx="1">
                  <c:v>Delta 1</c:v>
                </c:pt>
                <c:pt idx="2">
                  <c:v>Delta 2</c:v>
                </c:pt>
                <c:pt idx="3">
                  <c:v>Delta 3</c:v>
                </c:pt>
                <c:pt idx="4">
                  <c:v>Delta 4</c:v>
                </c:pt>
                <c:pt idx="5">
                  <c:v>Delta 5</c:v>
                </c:pt>
                <c:pt idx="6">
                  <c:v>End</c:v>
                </c:pt>
              </c:strCache>
            </c:strRef>
          </c:cat>
          <c:val>
            <c:numRef>
              <c:f>Section_14!$D$57:$D$63</c:f>
              <c:numCache>
                <c:formatCode>General</c:formatCode>
                <c:ptCount val="7"/>
                <c:pt idx="0">
                  <c:v>500</c:v>
                </c:pt>
                <c:pt idx="6">
                  <c:v>370</c:v>
                </c:pt>
              </c:numCache>
            </c:numRef>
          </c:val>
          <c:extLst>
            <c:ext xmlns:c16="http://schemas.microsoft.com/office/drawing/2014/chart" uri="{C3380CC4-5D6E-409C-BE32-E72D297353CC}">
              <c16:uniqueId val="{00000000-1E6A-43B8-A106-50A8F52B4005}"/>
            </c:ext>
          </c:extLst>
        </c:ser>
        <c:ser>
          <c:idx val="3"/>
          <c:order val="1"/>
          <c:tx>
            <c:strRef>
              <c:f>Section_14!$G$56</c:f>
              <c:strCache>
                <c:ptCount val="1"/>
                <c:pt idx="0">
                  <c:v>Invisible base</c:v>
                </c:pt>
              </c:strCache>
            </c:strRef>
          </c:tx>
          <c:spPr>
            <a:noFill/>
          </c:spPr>
          <c:invertIfNegative val="0"/>
          <c:cat>
            <c:strRef>
              <c:f>Section_14!$A$57:$A$63</c:f>
              <c:strCache>
                <c:ptCount val="7"/>
                <c:pt idx="0">
                  <c:v>Start</c:v>
                </c:pt>
                <c:pt idx="1">
                  <c:v>Delta 1</c:v>
                </c:pt>
                <c:pt idx="2">
                  <c:v>Delta 2</c:v>
                </c:pt>
                <c:pt idx="3">
                  <c:v>Delta 3</c:v>
                </c:pt>
                <c:pt idx="4">
                  <c:v>Delta 4</c:v>
                </c:pt>
                <c:pt idx="5">
                  <c:v>Delta 5</c:v>
                </c:pt>
                <c:pt idx="6">
                  <c:v>End</c:v>
                </c:pt>
              </c:strCache>
            </c:strRef>
          </c:cat>
          <c:val>
            <c:numRef>
              <c:f>Section_14!$G$57:$G$63</c:f>
              <c:numCache>
                <c:formatCode>General</c:formatCode>
                <c:ptCount val="7"/>
                <c:pt idx="1">
                  <c:v>500</c:v>
                </c:pt>
                <c:pt idx="2">
                  <c:v>400</c:v>
                </c:pt>
                <c:pt idx="3">
                  <c:v>400</c:v>
                </c:pt>
                <c:pt idx="4">
                  <c:v>270</c:v>
                </c:pt>
                <c:pt idx="5">
                  <c:v>270</c:v>
                </c:pt>
              </c:numCache>
            </c:numRef>
          </c:val>
          <c:extLst>
            <c:ext xmlns:c16="http://schemas.microsoft.com/office/drawing/2014/chart" uri="{C3380CC4-5D6E-409C-BE32-E72D297353CC}">
              <c16:uniqueId val="{00000001-1E6A-43B8-A106-50A8F52B4005}"/>
            </c:ext>
          </c:extLst>
        </c:ser>
        <c:ser>
          <c:idx val="1"/>
          <c:order val="2"/>
          <c:tx>
            <c:strRef>
              <c:f>Section_14!$E$56</c:f>
              <c:strCache>
                <c:ptCount val="1"/>
                <c:pt idx="0">
                  <c:v>Plus</c:v>
                </c:pt>
              </c:strCache>
            </c:strRef>
          </c:tx>
          <c:spPr>
            <a:solidFill>
              <a:schemeClr val="accent3"/>
            </a:solidFill>
          </c:spPr>
          <c:invertIfNegative val="0"/>
          <c:dLbls>
            <c:numFmt formatCode="#,##0;;" sourceLinked="0"/>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Section_14!$A$57:$A$63</c:f>
              <c:strCache>
                <c:ptCount val="7"/>
                <c:pt idx="0">
                  <c:v>Start</c:v>
                </c:pt>
                <c:pt idx="1">
                  <c:v>Delta 1</c:v>
                </c:pt>
                <c:pt idx="2">
                  <c:v>Delta 2</c:v>
                </c:pt>
                <c:pt idx="3">
                  <c:v>Delta 3</c:v>
                </c:pt>
                <c:pt idx="4">
                  <c:v>Delta 4</c:v>
                </c:pt>
                <c:pt idx="5">
                  <c:v>Delta 5</c:v>
                </c:pt>
                <c:pt idx="6">
                  <c:v>End</c:v>
                </c:pt>
              </c:strCache>
            </c:strRef>
          </c:cat>
          <c:val>
            <c:numRef>
              <c:f>Section_14!$E$57:$E$63</c:f>
              <c:numCache>
                <c:formatCode>General</c:formatCode>
                <c:ptCount val="7"/>
                <c:pt idx="1">
                  <c:v>100</c:v>
                </c:pt>
                <c:pt idx="2">
                  <c:v>0</c:v>
                </c:pt>
                <c:pt idx="3">
                  <c:v>50</c:v>
                </c:pt>
                <c:pt idx="4">
                  <c:v>0</c:v>
                </c:pt>
                <c:pt idx="5">
                  <c:v>100</c:v>
                </c:pt>
              </c:numCache>
            </c:numRef>
          </c:val>
          <c:extLst>
            <c:ext xmlns:c16="http://schemas.microsoft.com/office/drawing/2014/chart" uri="{C3380CC4-5D6E-409C-BE32-E72D297353CC}">
              <c16:uniqueId val="{00000002-1E6A-43B8-A106-50A8F52B4005}"/>
            </c:ext>
          </c:extLst>
        </c:ser>
        <c:ser>
          <c:idx val="2"/>
          <c:order val="3"/>
          <c:tx>
            <c:strRef>
              <c:f>Section_14!$F$56</c:f>
              <c:strCache>
                <c:ptCount val="1"/>
                <c:pt idx="0">
                  <c:v>Minus</c:v>
                </c:pt>
              </c:strCache>
            </c:strRef>
          </c:tx>
          <c:spPr>
            <a:solidFill>
              <a:srgbClr val="FF0000"/>
            </a:solidFill>
            <a:ln>
              <a:noFill/>
            </a:ln>
          </c:spPr>
          <c:invertIfNegative val="0"/>
          <c:dLbls>
            <c:numFmt formatCode="\-#,##0;;" sourceLinked="0"/>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Section_14!$A$57:$A$63</c:f>
              <c:strCache>
                <c:ptCount val="7"/>
                <c:pt idx="0">
                  <c:v>Start</c:v>
                </c:pt>
                <c:pt idx="1">
                  <c:v>Delta 1</c:v>
                </c:pt>
                <c:pt idx="2">
                  <c:v>Delta 2</c:v>
                </c:pt>
                <c:pt idx="3">
                  <c:v>Delta 3</c:v>
                </c:pt>
                <c:pt idx="4">
                  <c:v>Delta 4</c:v>
                </c:pt>
                <c:pt idx="5">
                  <c:v>Delta 5</c:v>
                </c:pt>
                <c:pt idx="6">
                  <c:v>End</c:v>
                </c:pt>
              </c:strCache>
            </c:strRef>
          </c:cat>
          <c:val>
            <c:numRef>
              <c:f>Section_14!$F$57:$F$63</c:f>
              <c:numCache>
                <c:formatCode>General</c:formatCode>
                <c:ptCount val="7"/>
                <c:pt idx="1">
                  <c:v>0</c:v>
                </c:pt>
                <c:pt idx="2">
                  <c:v>200</c:v>
                </c:pt>
                <c:pt idx="3">
                  <c:v>0</c:v>
                </c:pt>
                <c:pt idx="4">
                  <c:v>180</c:v>
                </c:pt>
                <c:pt idx="5">
                  <c:v>0</c:v>
                </c:pt>
              </c:numCache>
            </c:numRef>
          </c:val>
          <c:extLst>
            <c:ext xmlns:c16="http://schemas.microsoft.com/office/drawing/2014/chart" uri="{C3380CC4-5D6E-409C-BE32-E72D297353CC}">
              <c16:uniqueId val="{00000003-1E6A-43B8-A106-50A8F52B4005}"/>
            </c:ext>
          </c:extLst>
        </c:ser>
        <c:dLbls>
          <c:showLegendKey val="0"/>
          <c:showVal val="0"/>
          <c:showCatName val="0"/>
          <c:showSerName val="0"/>
          <c:showPercent val="0"/>
          <c:showBubbleSize val="0"/>
        </c:dLbls>
        <c:gapWidth val="61"/>
        <c:overlap val="100"/>
        <c:axId val="130242816"/>
        <c:axId val="130252800"/>
      </c:barChart>
      <c:lineChart>
        <c:grouping val="standard"/>
        <c:varyColors val="0"/>
        <c:ser>
          <c:idx val="4"/>
          <c:order val="4"/>
          <c:tx>
            <c:strRef>
              <c:f>Section_14!$H$56</c:f>
              <c:strCache>
                <c:ptCount val="1"/>
                <c:pt idx="0">
                  <c:v>Connector 1</c:v>
                </c:pt>
              </c:strCache>
            </c:strRef>
          </c:tx>
          <c:spPr>
            <a:ln w="12700">
              <a:solidFill>
                <a:schemeClr val="bg1">
                  <a:lumMod val="65000"/>
                </a:schemeClr>
              </a:solidFill>
              <a:prstDash val="dash"/>
            </a:ln>
          </c:spPr>
          <c:marker>
            <c:symbol val="none"/>
          </c:marker>
          <c:val>
            <c:numRef>
              <c:f>Section_14!$H$57:$H$63</c:f>
              <c:numCache>
                <c:formatCode>General</c:formatCode>
                <c:ptCount val="7"/>
                <c:pt idx="0">
                  <c:v>500</c:v>
                </c:pt>
                <c:pt idx="1">
                  <c:v>500</c:v>
                </c:pt>
              </c:numCache>
            </c:numRef>
          </c:val>
          <c:smooth val="0"/>
          <c:extLst>
            <c:ext xmlns:c16="http://schemas.microsoft.com/office/drawing/2014/chart" uri="{C3380CC4-5D6E-409C-BE32-E72D297353CC}">
              <c16:uniqueId val="{00000004-1E6A-43B8-A106-50A8F52B4005}"/>
            </c:ext>
          </c:extLst>
        </c:ser>
        <c:ser>
          <c:idx val="5"/>
          <c:order val="5"/>
          <c:tx>
            <c:strRef>
              <c:f>Section_14!$I$56</c:f>
              <c:strCache>
                <c:ptCount val="1"/>
                <c:pt idx="0">
                  <c:v>Connector 2</c:v>
                </c:pt>
              </c:strCache>
            </c:strRef>
          </c:tx>
          <c:spPr>
            <a:ln w="12700">
              <a:solidFill>
                <a:schemeClr val="bg1">
                  <a:lumMod val="65000"/>
                </a:schemeClr>
              </a:solidFill>
              <a:prstDash val="dash"/>
            </a:ln>
          </c:spPr>
          <c:marker>
            <c:symbol val="none"/>
          </c:marker>
          <c:cat>
            <c:strRef>
              <c:f>Section_14!$A$57:$A$63</c:f>
              <c:strCache>
                <c:ptCount val="7"/>
                <c:pt idx="0">
                  <c:v>Start</c:v>
                </c:pt>
                <c:pt idx="1">
                  <c:v>Delta 1</c:v>
                </c:pt>
                <c:pt idx="2">
                  <c:v>Delta 2</c:v>
                </c:pt>
                <c:pt idx="3">
                  <c:v>Delta 3</c:v>
                </c:pt>
                <c:pt idx="4">
                  <c:v>Delta 4</c:v>
                </c:pt>
                <c:pt idx="5">
                  <c:v>Delta 5</c:v>
                </c:pt>
                <c:pt idx="6">
                  <c:v>End</c:v>
                </c:pt>
              </c:strCache>
            </c:strRef>
          </c:cat>
          <c:val>
            <c:numRef>
              <c:f>Section_14!$I$57:$I$63</c:f>
              <c:numCache>
                <c:formatCode>General</c:formatCode>
                <c:ptCount val="7"/>
                <c:pt idx="1">
                  <c:v>600</c:v>
                </c:pt>
                <c:pt idx="2">
                  <c:v>600</c:v>
                </c:pt>
              </c:numCache>
            </c:numRef>
          </c:val>
          <c:smooth val="0"/>
          <c:extLst>
            <c:ext xmlns:c16="http://schemas.microsoft.com/office/drawing/2014/chart" uri="{C3380CC4-5D6E-409C-BE32-E72D297353CC}">
              <c16:uniqueId val="{00000005-1E6A-43B8-A106-50A8F52B4005}"/>
            </c:ext>
          </c:extLst>
        </c:ser>
        <c:ser>
          <c:idx val="6"/>
          <c:order val="6"/>
          <c:tx>
            <c:strRef>
              <c:f>Section_14!$J$56</c:f>
              <c:strCache>
                <c:ptCount val="1"/>
                <c:pt idx="0">
                  <c:v>Connector 3</c:v>
                </c:pt>
              </c:strCache>
            </c:strRef>
          </c:tx>
          <c:spPr>
            <a:ln w="12700">
              <a:solidFill>
                <a:schemeClr val="bg1">
                  <a:lumMod val="65000"/>
                </a:schemeClr>
              </a:solidFill>
              <a:prstDash val="dash"/>
            </a:ln>
          </c:spPr>
          <c:marker>
            <c:symbol val="none"/>
          </c:marker>
          <c:cat>
            <c:strRef>
              <c:f>Section_14!$A$57:$A$63</c:f>
              <c:strCache>
                <c:ptCount val="7"/>
                <c:pt idx="0">
                  <c:v>Start</c:v>
                </c:pt>
                <c:pt idx="1">
                  <c:v>Delta 1</c:v>
                </c:pt>
                <c:pt idx="2">
                  <c:v>Delta 2</c:v>
                </c:pt>
                <c:pt idx="3">
                  <c:v>Delta 3</c:v>
                </c:pt>
                <c:pt idx="4">
                  <c:v>Delta 4</c:v>
                </c:pt>
                <c:pt idx="5">
                  <c:v>Delta 5</c:v>
                </c:pt>
                <c:pt idx="6">
                  <c:v>End</c:v>
                </c:pt>
              </c:strCache>
            </c:strRef>
          </c:cat>
          <c:val>
            <c:numRef>
              <c:f>Section_14!$J$57:$J$63</c:f>
              <c:numCache>
                <c:formatCode>General</c:formatCode>
                <c:ptCount val="7"/>
                <c:pt idx="2">
                  <c:v>400</c:v>
                </c:pt>
                <c:pt idx="3">
                  <c:v>400</c:v>
                </c:pt>
              </c:numCache>
            </c:numRef>
          </c:val>
          <c:smooth val="0"/>
          <c:extLst>
            <c:ext xmlns:c16="http://schemas.microsoft.com/office/drawing/2014/chart" uri="{C3380CC4-5D6E-409C-BE32-E72D297353CC}">
              <c16:uniqueId val="{00000006-1E6A-43B8-A106-50A8F52B4005}"/>
            </c:ext>
          </c:extLst>
        </c:ser>
        <c:ser>
          <c:idx val="7"/>
          <c:order val="7"/>
          <c:tx>
            <c:strRef>
              <c:f>Section_14!$K$56</c:f>
              <c:strCache>
                <c:ptCount val="1"/>
                <c:pt idx="0">
                  <c:v>Connector 4</c:v>
                </c:pt>
              </c:strCache>
            </c:strRef>
          </c:tx>
          <c:spPr>
            <a:ln w="12700">
              <a:solidFill>
                <a:schemeClr val="bg1">
                  <a:lumMod val="65000"/>
                </a:schemeClr>
              </a:solidFill>
              <a:prstDash val="dash"/>
            </a:ln>
          </c:spPr>
          <c:marker>
            <c:symbol val="none"/>
          </c:marker>
          <c:cat>
            <c:strRef>
              <c:f>Section_14!$A$57:$A$63</c:f>
              <c:strCache>
                <c:ptCount val="7"/>
                <c:pt idx="0">
                  <c:v>Start</c:v>
                </c:pt>
                <c:pt idx="1">
                  <c:v>Delta 1</c:v>
                </c:pt>
                <c:pt idx="2">
                  <c:v>Delta 2</c:v>
                </c:pt>
                <c:pt idx="3">
                  <c:v>Delta 3</c:v>
                </c:pt>
                <c:pt idx="4">
                  <c:v>Delta 4</c:v>
                </c:pt>
                <c:pt idx="5">
                  <c:v>Delta 5</c:v>
                </c:pt>
                <c:pt idx="6">
                  <c:v>End</c:v>
                </c:pt>
              </c:strCache>
            </c:strRef>
          </c:cat>
          <c:val>
            <c:numRef>
              <c:f>Section_14!$K$57:$K$63</c:f>
              <c:numCache>
                <c:formatCode>General</c:formatCode>
                <c:ptCount val="7"/>
                <c:pt idx="3">
                  <c:v>450</c:v>
                </c:pt>
                <c:pt idx="4">
                  <c:v>450</c:v>
                </c:pt>
              </c:numCache>
            </c:numRef>
          </c:val>
          <c:smooth val="0"/>
          <c:extLst>
            <c:ext xmlns:c16="http://schemas.microsoft.com/office/drawing/2014/chart" uri="{C3380CC4-5D6E-409C-BE32-E72D297353CC}">
              <c16:uniqueId val="{00000007-1E6A-43B8-A106-50A8F52B4005}"/>
            </c:ext>
          </c:extLst>
        </c:ser>
        <c:ser>
          <c:idx val="8"/>
          <c:order val="8"/>
          <c:tx>
            <c:strRef>
              <c:f>Section_14!$L$56</c:f>
              <c:strCache>
                <c:ptCount val="1"/>
                <c:pt idx="0">
                  <c:v>Connector 5</c:v>
                </c:pt>
              </c:strCache>
            </c:strRef>
          </c:tx>
          <c:spPr>
            <a:ln w="12700">
              <a:solidFill>
                <a:schemeClr val="bg1">
                  <a:lumMod val="65000"/>
                </a:schemeClr>
              </a:solidFill>
              <a:prstDash val="dash"/>
            </a:ln>
          </c:spPr>
          <c:marker>
            <c:symbol val="none"/>
          </c:marker>
          <c:cat>
            <c:strRef>
              <c:f>Section_14!$A$57:$A$63</c:f>
              <c:strCache>
                <c:ptCount val="7"/>
                <c:pt idx="0">
                  <c:v>Start</c:v>
                </c:pt>
                <c:pt idx="1">
                  <c:v>Delta 1</c:v>
                </c:pt>
                <c:pt idx="2">
                  <c:v>Delta 2</c:v>
                </c:pt>
                <c:pt idx="3">
                  <c:v>Delta 3</c:v>
                </c:pt>
                <c:pt idx="4">
                  <c:v>Delta 4</c:v>
                </c:pt>
                <c:pt idx="5">
                  <c:v>Delta 5</c:v>
                </c:pt>
                <c:pt idx="6">
                  <c:v>End</c:v>
                </c:pt>
              </c:strCache>
            </c:strRef>
          </c:cat>
          <c:val>
            <c:numRef>
              <c:f>Section_14!$L$57:$L$63</c:f>
              <c:numCache>
                <c:formatCode>General</c:formatCode>
                <c:ptCount val="7"/>
                <c:pt idx="4">
                  <c:v>270</c:v>
                </c:pt>
                <c:pt idx="5">
                  <c:v>270</c:v>
                </c:pt>
              </c:numCache>
            </c:numRef>
          </c:val>
          <c:smooth val="0"/>
          <c:extLst>
            <c:ext xmlns:c16="http://schemas.microsoft.com/office/drawing/2014/chart" uri="{C3380CC4-5D6E-409C-BE32-E72D297353CC}">
              <c16:uniqueId val="{00000008-1E6A-43B8-A106-50A8F52B4005}"/>
            </c:ext>
          </c:extLst>
        </c:ser>
        <c:ser>
          <c:idx val="9"/>
          <c:order val="9"/>
          <c:tx>
            <c:strRef>
              <c:f>Section_14!$M$56</c:f>
              <c:strCache>
                <c:ptCount val="1"/>
                <c:pt idx="0">
                  <c:v>Connector 6</c:v>
                </c:pt>
              </c:strCache>
            </c:strRef>
          </c:tx>
          <c:spPr>
            <a:ln w="12700">
              <a:prstDash val="dash"/>
            </a:ln>
          </c:spPr>
          <c:marker>
            <c:symbol val="none"/>
          </c:marker>
          <c:cat>
            <c:strRef>
              <c:f>Section_14!$A$57:$A$63</c:f>
              <c:strCache>
                <c:ptCount val="7"/>
                <c:pt idx="0">
                  <c:v>Start</c:v>
                </c:pt>
                <c:pt idx="1">
                  <c:v>Delta 1</c:v>
                </c:pt>
                <c:pt idx="2">
                  <c:v>Delta 2</c:v>
                </c:pt>
                <c:pt idx="3">
                  <c:v>Delta 3</c:v>
                </c:pt>
                <c:pt idx="4">
                  <c:v>Delta 4</c:v>
                </c:pt>
                <c:pt idx="5">
                  <c:v>Delta 5</c:v>
                </c:pt>
                <c:pt idx="6">
                  <c:v>End</c:v>
                </c:pt>
              </c:strCache>
            </c:strRef>
          </c:cat>
          <c:val>
            <c:numRef>
              <c:f>Section_14!$M$57:$M$63</c:f>
              <c:numCache>
                <c:formatCode>General</c:formatCode>
                <c:ptCount val="7"/>
                <c:pt idx="5">
                  <c:v>370</c:v>
                </c:pt>
                <c:pt idx="6">
                  <c:v>370</c:v>
                </c:pt>
              </c:numCache>
            </c:numRef>
          </c:val>
          <c:smooth val="0"/>
          <c:extLst>
            <c:ext xmlns:c16="http://schemas.microsoft.com/office/drawing/2014/chart" uri="{C3380CC4-5D6E-409C-BE32-E72D297353CC}">
              <c16:uniqueId val="{00000009-1E6A-43B8-A106-50A8F52B4005}"/>
            </c:ext>
          </c:extLst>
        </c:ser>
        <c:dLbls>
          <c:showLegendKey val="0"/>
          <c:showVal val="0"/>
          <c:showCatName val="0"/>
          <c:showSerName val="0"/>
          <c:showPercent val="0"/>
          <c:showBubbleSize val="0"/>
        </c:dLbls>
        <c:marker val="1"/>
        <c:smooth val="0"/>
        <c:axId val="130242816"/>
        <c:axId val="130252800"/>
      </c:lineChart>
      <c:catAx>
        <c:axId val="130242816"/>
        <c:scaling>
          <c:orientation val="minMax"/>
        </c:scaling>
        <c:delete val="0"/>
        <c:axPos val="b"/>
        <c:numFmt formatCode="General" sourceLinked="0"/>
        <c:majorTickMark val="none"/>
        <c:minorTickMark val="none"/>
        <c:tickLblPos val="nextTo"/>
        <c:spPr>
          <a:ln w="25400">
            <a:solidFill>
              <a:schemeClr val="tx1">
                <a:lumMod val="75000"/>
                <a:lumOff val="25000"/>
              </a:schemeClr>
            </a:solidFill>
          </a:ln>
        </c:spPr>
        <c:txPr>
          <a:bodyPr/>
          <a:lstStyle/>
          <a:p>
            <a:pPr>
              <a:defRPr sz="1050"/>
            </a:pPr>
            <a:endParaRPr lang="en-US"/>
          </a:p>
        </c:txPr>
        <c:crossAx val="130252800"/>
        <c:crosses val="autoZero"/>
        <c:auto val="1"/>
        <c:lblAlgn val="ctr"/>
        <c:lblOffset val="100"/>
        <c:noMultiLvlLbl val="0"/>
      </c:catAx>
      <c:valAx>
        <c:axId val="130252800"/>
        <c:scaling>
          <c:orientation val="minMax"/>
        </c:scaling>
        <c:delete val="1"/>
        <c:axPos val="l"/>
        <c:numFmt formatCode="General" sourceLinked="1"/>
        <c:majorTickMark val="out"/>
        <c:minorTickMark val="none"/>
        <c:tickLblPos val="nextTo"/>
        <c:crossAx val="130242816"/>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Section_14!$D$56</c:f>
              <c:strCache>
                <c:ptCount val="1"/>
                <c:pt idx="0">
                  <c:v>Start &amp; End</c:v>
                </c:pt>
              </c:strCache>
            </c:strRef>
          </c:tx>
          <c:spPr>
            <a:solidFill>
              <a:schemeClr val="tx1">
                <a:lumMod val="75000"/>
                <a:lumOff val="25000"/>
              </a:schemeClr>
            </a:solidFill>
          </c:spPr>
          <c:invertIfNegative val="0"/>
          <c:cat>
            <c:strRef>
              <c:f>Section_14!$A$57:$A$63</c:f>
              <c:strCache>
                <c:ptCount val="7"/>
                <c:pt idx="0">
                  <c:v>Start</c:v>
                </c:pt>
                <c:pt idx="1">
                  <c:v>Delta 1</c:v>
                </c:pt>
                <c:pt idx="2">
                  <c:v>Delta 2</c:v>
                </c:pt>
                <c:pt idx="3">
                  <c:v>Delta 3</c:v>
                </c:pt>
                <c:pt idx="4">
                  <c:v>Delta 4</c:v>
                </c:pt>
                <c:pt idx="5">
                  <c:v>Delta 5</c:v>
                </c:pt>
                <c:pt idx="6">
                  <c:v>End</c:v>
                </c:pt>
              </c:strCache>
            </c:strRef>
          </c:cat>
          <c:val>
            <c:numRef>
              <c:f>Section_14!$D$57:$D$63</c:f>
              <c:numCache>
                <c:formatCode>General</c:formatCode>
                <c:ptCount val="7"/>
                <c:pt idx="0">
                  <c:v>500</c:v>
                </c:pt>
                <c:pt idx="6">
                  <c:v>370</c:v>
                </c:pt>
              </c:numCache>
            </c:numRef>
          </c:val>
          <c:extLst>
            <c:ext xmlns:c16="http://schemas.microsoft.com/office/drawing/2014/chart" uri="{C3380CC4-5D6E-409C-BE32-E72D297353CC}">
              <c16:uniqueId val="{00000000-04DA-4FD1-BC8E-19290D798FF1}"/>
            </c:ext>
          </c:extLst>
        </c:ser>
        <c:ser>
          <c:idx val="3"/>
          <c:order val="1"/>
          <c:tx>
            <c:strRef>
              <c:f>Section_14!$G$56</c:f>
              <c:strCache>
                <c:ptCount val="1"/>
                <c:pt idx="0">
                  <c:v>Invisible base</c:v>
                </c:pt>
              </c:strCache>
            </c:strRef>
          </c:tx>
          <c:spPr>
            <a:noFill/>
          </c:spPr>
          <c:invertIfNegative val="0"/>
          <c:cat>
            <c:strRef>
              <c:f>Section_14!$A$57:$A$63</c:f>
              <c:strCache>
                <c:ptCount val="7"/>
                <c:pt idx="0">
                  <c:v>Start</c:v>
                </c:pt>
                <c:pt idx="1">
                  <c:v>Delta 1</c:v>
                </c:pt>
                <c:pt idx="2">
                  <c:v>Delta 2</c:v>
                </c:pt>
                <c:pt idx="3">
                  <c:v>Delta 3</c:v>
                </c:pt>
                <c:pt idx="4">
                  <c:v>Delta 4</c:v>
                </c:pt>
                <c:pt idx="5">
                  <c:v>Delta 5</c:v>
                </c:pt>
                <c:pt idx="6">
                  <c:v>End</c:v>
                </c:pt>
              </c:strCache>
            </c:strRef>
          </c:cat>
          <c:val>
            <c:numRef>
              <c:f>Section_14!$G$57:$G$63</c:f>
              <c:numCache>
                <c:formatCode>General</c:formatCode>
                <c:ptCount val="7"/>
                <c:pt idx="1">
                  <c:v>500</c:v>
                </c:pt>
                <c:pt idx="2">
                  <c:v>400</c:v>
                </c:pt>
                <c:pt idx="3">
                  <c:v>400</c:v>
                </c:pt>
                <c:pt idx="4">
                  <c:v>270</c:v>
                </c:pt>
                <c:pt idx="5">
                  <c:v>270</c:v>
                </c:pt>
              </c:numCache>
            </c:numRef>
          </c:val>
          <c:extLst>
            <c:ext xmlns:c16="http://schemas.microsoft.com/office/drawing/2014/chart" uri="{C3380CC4-5D6E-409C-BE32-E72D297353CC}">
              <c16:uniqueId val="{00000001-04DA-4FD1-BC8E-19290D798FF1}"/>
            </c:ext>
          </c:extLst>
        </c:ser>
        <c:ser>
          <c:idx val="1"/>
          <c:order val="2"/>
          <c:tx>
            <c:strRef>
              <c:f>Section_14!$E$56</c:f>
              <c:strCache>
                <c:ptCount val="1"/>
                <c:pt idx="0">
                  <c:v>Plus</c:v>
                </c:pt>
              </c:strCache>
            </c:strRef>
          </c:tx>
          <c:spPr>
            <a:solidFill>
              <a:schemeClr val="accent3"/>
            </a:solidFill>
          </c:spPr>
          <c:invertIfNegative val="0"/>
          <c:cat>
            <c:strRef>
              <c:f>Section_14!$A$57:$A$63</c:f>
              <c:strCache>
                <c:ptCount val="7"/>
                <c:pt idx="0">
                  <c:v>Start</c:v>
                </c:pt>
                <c:pt idx="1">
                  <c:v>Delta 1</c:v>
                </c:pt>
                <c:pt idx="2">
                  <c:v>Delta 2</c:v>
                </c:pt>
                <c:pt idx="3">
                  <c:v>Delta 3</c:v>
                </c:pt>
                <c:pt idx="4">
                  <c:v>Delta 4</c:v>
                </c:pt>
                <c:pt idx="5">
                  <c:v>Delta 5</c:v>
                </c:pt>
                <c:pt idx="6">
                  <c:v>End</c:v>
                </c:pt>
              </c:strCache>
            </c:strRef>
          </c:cat>
          <c:val>
            <c:numRef>
              <c:f>Section_14!$E$57:$E$63</c:f>
              <c:numCache>
                <c:formatCode>General</c:formatCode>
                <c:ptCount val="7"/>
                <c:pt idx="1">
                  <c:v>100</c:v>
                </c:pt>
                <c:pt idx="2">
                  <c:v>0</c:v>
                </c:pt>
                <c:pt idx="3">
                  <c:v>50</c:v>
                </c:pt>
                <c:pt idx="4">
                  <c:v>0</c:v>
                </c:pt>
                <c:pt idx="5">
                  <c:v>100</c:v>
                </c:pt>
              </c:numCache>
            </c:numRef>
          </c:val>
          <c:extLst>
            <c:ext xmlns:c16="http://schemas.microsoft.com/office/drawing/2014/chart" uri="{C3380CC4-5D6E-409C-BE32-E72D297353CC}">
              <c16:uniqueId val="{00000002-04DA-4FD1-BC8E-19290D798FF1}"/>
            </c:ext>
          </c:extLst>
        </c:ser>
        <c:ser>
          <c:idx val="2"/>
          <c:order val="3"/>
          <c:tx>
            <c:strRef>
              <c:f>Section_14!$F$56</c:f>
              <c:strCache>
                <c:ptCount val="1"/>
                <c:pt idx="0">
                  <c:v>Minus</c:v>
                </c:pt>
              </c:strCache>
            </c:strRef>
          </c:tx>
          <c:spPr>
            <a:solidFill>
              <a:srgbClr val="FF0000"/>
            </a:solidFill>
            <a:ln>
              <a:noFill/>
            </a:ln>
          </c:spPr>
          <c:invertIfNegative val="0"/>
          <c:cat>
            <c:strRef>
              <c:f>Section_14!$A$57:$A$63</c:f>
              <c:strCache>
                <c:ptCount val="7"/>
                <c:pt idx="0">
                  <c:v>Start</c:v>
                </c:pt>
                <c:pt idx="1">
                  <c:v>Delta 1</c:v>
                </c:pt>
                <c:pt idx="2">
                  <c:v>Delta 2</c:v>
                </c:pt>
                <c:pt idx="3">
                  <c:v>Delta 3</c:v>
                </c:pt>
                <c:pt idx="4">
                  <c:v>Delta 4</c:v>
                </c:pt>
                <c:pt idx="5">
                  <c:v>Delta 5</c:v>
                </c:pt>
                <c:pt idx="6">
                  <c:v>End</c:v>
                </c:pt>
              </c:strCache>
            </c:strRef>
          </c:cat>
          <c:val>
            <c:numRef>
              <c:f>Section_14!$F$57:$F$63</c:f>
              <c:numCache>
                <c:formatCode>General</c:formatCode>
                <c:ptCount val="7"/>
                <c:pt idx="1">
                  <c:v>0</c:v>
                </c:pt>
                <c:pt idx="2">
                  <c:v>200</c:v>
                </c:pt>
                <c:pt idx="3">
                  <c:v>0</c:v>
                </c:pt>
                <c:pt idx="4">
                  <c:v>180</c:v>
                </c:pt>
                <c:pt idx="5">
                  <c:v>0</c:v>
                </c:pt>
              </c:numCache>
            </c:numRef>
          </c:val>
          <c:extLst>
            <c:ext xmlns:c16="http://schemas.microsoft.com/office/drawing/2014/chart" uri="{C3380CC4-5D6E-409C-BE32-E72D297353CC}">
              <c16:uniqueId val="{00000003-04DA-4FD1-BC8E-19290D798FF1}"/>
            </c:ext>
          </c:extLst>
        </c:ser>
        <c:dLbls>
          <c:showLegendKey val="0"/>
          <c:showVal val="0"/>
          <c:showCatName val="0"/>
          <c:showSerName val="0"/>
          <c:showPercent val="0"/>
          <c:showBubbleSize val="0"/>
        </c:dLbls>
        <c:gapWidth val="61"/>
        <c:overlap val="100"/>
        <c:axId val="130662400"/>
        <c:axId val="130663936"/>
      </c:barChart>
      <c:lineChart>
        <c:grouping val="standard"/>
        <c:varyColors val="0"/>
        <c:ser>
          <c:idx val="4"/>
          <c:order val="4"/>
          <c:tx>
            <c:strRef>
              <c:f>Section_14!$H$56</c:f>
              <c:strCache>
                <c:ptCount val="1"/>
                <c:pt idx="0">
                  <c:v>Connector 1</c:v>
                </c:pt>
              </c:strCache>
            </c:strRef>
          </c:tx>
          <c:spPr>
            <a:ln w="12700">
              <a:solidFill>
                <a:schemeClr val="bg1">
                  <a:lumMod val="65000"/>
                </a:schemeClr>
              </a:solidFill>
              <a:prstDash val="dash"/>
            </a:ln>
          </c:spPr>
          <c:marker>
            <c:symbol val="none"/>
          </c:marker>
          <c:val>
            <c:numRef>
              <c:f>Section_14!$H$57:$H$63</c:f>
              <c:numCache>
                <c:formatCode>General</c:formatCode>
                <c:ptCount val="7"/>
                <c:pt idx="0">
                  <c:v>500</c:v>
                </c:pt>
                <c:pt idx="1">
                  <c:v>500</c:v>
                </c:pt>
              </c:numCache>
            </c:numRef>
          </c:val>
          <c:smooth val="0"/>
          <c:extLst>
            <c:ext xmlns:c16="http://schemas.microsoft.com/office/drawing/2014/chart" uri="{C3380CC4-5D6E-409C-BE32-E72D297353CC}">
              <c16:uniqueId val="{00000004-04DA-4FD1-BC8E-19290D798FF1}"/>
            </c:ext>
          </c:extLst>
        </c:ser>
        <c:ser>
          <c:idx val="5"/>
          <c:order val="5"/>
          <c:tx>
            <c:strRef>
              <c:f>Section_14!$I$56</c:f>
              <c:strCache>
                <c:ptCount val="1"/>
                <c:pt idx="0">
                  <c:v>Connector 2</c:v>
                </c:pt>
              </c:strCache>
            </c:strRef>
          </c:tx>
          <c:spPr>
            <a:ln w="12700">
              <a:solidFill>
                <a:schemeClr val="bg1">
                  <a:lumMod val="65000"/>
                </a:schemeClr>
              </a:solidFill>
              <a:prstDash val="dash"/>
            </a:ln>
          </c:spPr>
          <c:marker>
            <c:symbol val="none"/>
          </c:marker>
          <c:cat>
            <c:strRef>
              <c:f>Section_14!$A$57:$A$63</c:f>
              <c:strCache>
                <c:ptCount val="7"/>
                <c:pt idx="0">
                  <c:v>Start</c:v>
                </c:pt>
                <c:pt idx="1">
                  <c:v>Delta 1</c:v>
                </c:pt>
                <c:pt idx="2">
                  <c:v>Delta 2</c:v>
                </c:pt>
                <c:pt idx="3">
                  <c:v>Delta 3</c:v>
                </c:pt>
                <c:pt idx="4">
                  <c:v>Delta 4</c:v>
                </c:pt>
                <c:pt idx="5">
                  <c:v>Delta 5</c:v>
                </c:pt>
                <c:pt idx="6">
                  <c:v>End</c:v>
                </c:pt>
              </c:strCache>
            </c:strRef>
          </c:cat>
          <c:val>
            <c:numRef>
              <c:f>Section_14!$I$57:$I$63</c:f>
              <c:numCache>
                <c:formatCode>General</c:formatCode>
                <c:ptCount val="7"/>
                <c:pt idx="1">
                  <c:v>600</c:v>
                </c:pt>
                <c:pt idx="2">
                  <c:v>600</c:v>
                </c:pt>
              </c:numCache>
            </c:numRef>
          </c:val>
          <c:smooth val="0"/>
          <c:extLst>
            <c:ext xmlns:c16="http://schemas.microsoft.com/office/drawing/2014/chart" uri="{C3380CC4-5D6E-409C-BE32-E72D297353CC}">
              <c16:uniqueId val="{00000005-04DA-4FD1-BC8E-19290D798FF1}"/>
            </c:ext>
          </c:extLst>
        </c:ser>
        <c:ser>
          <c:idx val="6"/>
          <c:order val="6"/>
          <c:tx>
            <c:strRef>
              <c:f>Section_14!$J$56</c:f>
              <c:strCache>
                <c:ptCount val="1"/>
                <c:pt idx="0">
                  <c:v>Connector 3</c:v>
                </c:pt>
              </c:strCache>
            </c:strRef>
          </c:tx>
          <c:spPr>
            <a:ln w="12700">
              <a:solidFill>
                <a:schemeClr val="bg1">
                  <a:lumMod val="65000"/>
                </a:schemeClr>
              </a:solidFill>
              <a:prstDash val="dash"/>
            </a:ln>
          </c:spPr>
          <c:marker>
            <c:symbol val="none"/>
          </c:marker>
          <c:cat>
            <c:strRef>
              <c:f>Section_14!$A$57:$A$63</c:f>
              <c:strCache>
                <c:ptCount val="7"/>
                <c:pt idx="0">
                  <c:v>Start</c:v>
                </c:pt>
                <c:pt idx="1">
                  <c:v>Delta 1</c:v>
                </c:pt>
                <c:pt idx="2">
                  <c:v>Delta 2</c:v>
                </c:pt>
                <c:pt idx="3">
                  <c:v>Delta 3</c:v>
                </c:pt>
                <c:pt idx="4">
                  <c:v>Delta 4</c:v>
                </c:pt>
                <c:pt idx="5">
                  <c:v>Delta 5</c:v>
                </c:pt>
                <c:pt idx="6">
                  <c:v>End</c:v>
                </c:pt>
              </c:strCache>
            </c:strRef>
          </c:cat>
          <c:val>
            <c:numRef>
              <c:f>Section_14!$J$57:$J$63</c:f>
              <c:numCache>
                <c:formatCode>General</c:formatCode>
                <c:ptCount val="7"/>
                <c:pt idx="2">
                  <c:v>400</c:v>
                </c:pt>
                <c:pt idx="3">
                  <c:v>400</c:v>
                </c:pt>
              </c:numCache>
            </c:numRef>
          </c:val>
          <c:smooth val="0"/>
          <c:extLst>
            <c:ext xmlns:c16="http://schemas.microsoft.com/office/drawing/2014/chart" uri="{C3380CC4-5D6E-409C-BE32-E72D297353CC}">
              <c16:uniqueId val="{00000006-04DA-4FD1-BC8E-19290D798FF1}"/>
            </c:ext>
          </c:extLst>
        </c:ser>
        <c:ser>
          <c:idx val="7"/>
          <c:order val="7"/>
          <c:tx>
            <c:strRef>
              <c:f>Section_14!$K$56</c:f>
              <c:strCache>
                <c:ptCount val="1"/>
                <c:pt idx="0">
                  <c:v>Connector 4</c:v>
                </c:pt>
              </c:strCache>
            </c:strRef>
          </c:tx>
          <c:spPr>
            <a:ln w="12700">
              <a:solidFill>
                <a:schemeClr val="bg1">
                  <a:lumMod val="65000"/>
                </a:schemeClr>
              </a:solidFill>
              <a:prstDash val="dash"/>
            </a:ln>
          </c:spPr>
          <c:marker>
            <c:symbol val="none"/>
          </c:marker>
          <c:cat>
            <c:strRef>
              <c:f>Section_14!$A$57:$A$63</c:f>
              <c:strCache>
                <c:ptCount val="7"/>
                <c:pt idx="0">
                  <c:v>Start</c:v>
                </c:pt>
                <c:pt idx="1">
                  <c:v>Delta 1</c:v>
                </c:pt>
                <c:pt idx="2">
                  <c:v>Delta 2</c:v>
                </c:pt>
                <c:pt idx="3">
                  <c:v>Delta 3</c:v>
                </c:pt>
                <c:pt idx="4">
                  <c:v>Delta 4</c:v>
                </c:pt>
                <c:pt idx="5">
                  <c:v>Delta 5</c:v>
                </c:pt>
                <c:pt idx="6">
                  <c:v>End</c:v>
                </c:pt>
              </c:strCache>
            </c:strRef>
          </c:cat>
          <c:val>
            <c:numRef>
              <c:f>Section_14!$K$57:$K$63</c:f>
              <c:numCache>
                <c:formatCode>General</c:formatCode>
                <c:ptCount val="7"/>
                <c:pt idx="3">
                  <c:v>450</c:v>
                </c:pt>
                <c:pt idx="4">
                  <c:v>450</c:v>
                </c:pt>
              </c:numCache>
            </c:numRef>
          </c:val>
          <c:smooth val="0"/>
          <c:extLst>
            <c:ext xmlns:c16="http://schemas.microsoft.com/office/drawing/2014/chart" uri="{C3380CC4-5D6E-409C-BE32-E72D297353CC}">
              <c16:uniqueId val="{00000007-04DA-4FD1-BC8E-19290D798FF1}"/>
            </c:ext>
          </c:extLst>
        </c:ser>
        <c:ser>
          <c:idx val="8"/>
          <c:order val="8"/>
          <c:tx>
            <c:strRef>
              <c:f>Section_14!$L$56</c:f>
              <c:strCache>
                <c:ptCount val="1"/>
                <c:pt idx="0">
                  <c:v>Connector 5</c:v>
                </c:pt>
              </c:strCache>
            </c:strRef>
          </c:tx>
          <c:spPr>
            <a:ln w="12700">
              <a:solidFill>
                <a:schemeClr val="bg1">
                  <a:lumMod val="65000"/>
                </a:schemeClr>
              </a:solidFill>
              <a:prstDash val="dash"/>
            </a:ln>
          </c:spPr>
          <c:marker>
            <c:symbol val="none"/>
          </c:marker>
          <c:cat>
            <c:strRef>
              <c:f>Section_14!$A$57:$A$63</c:f>
              <c:strCache>
                <c:ptCount val="7"/>
                <c:pt idx="0">
                  <c:v>Start</c:v>
                </c:pt>
                <c:pt idx="1">
                  <c:v>Delta 1</c:v>
                </c:pt>
                <c:pt idx="2">
                  <c:v>Delta 2</c:v>
                </c:pt>
                <c:pt idx="3">
                  <c:v>Delta 3</c:v>
                </c:pt>
                <c:pt idx="4">
                  <c:v>Delta 4</c:v>
                </c:pt>
                <c:pt idx="5">
                  <c:v>Delta 5</c:v>
                </c:pt>
                <c:pt idx="6">
                  <c:v>End</c:v>
                </c:pt>
              </c:strCache>
            </c:strRef>
          </c:cat>
          <c:val>
            <c:numRef>
              <c:f>Section_14!$L$57:$L$63</c:f>
              <c:numCache>
                <c:formatCode>General</c:formatCode>
                <c:ptCount val="7"/>
                <c:pt idx="4">
                  <c:v>270</c:v>
                </c:pt>
                <c:pt idx="5">
                  <c:v>270</c:v>
                </c:pt>
              </c:numCache>
            </c:numRef>
          </c:val>
          <c:smooth val="0"/>
          <c:extLst>
            <c:ext xmlns:c16="http://schemas.microsoft.com/office/drawing/2014/chart" uri="{C3380CC4-5D6E-409C-BE32-E72D297353CC}">
              <c16:uniqueId val="{00000008-04DA-4FD1-BC8E-19290D798FF1}"/>
            </c:ext>
          </c:extLst>
        </c:ser>
        <c:ser>
          <c:idx val="9"/>
          <c:order val="9"/>
          <c:tx>
            <c:strRef>
              <c:f>Section_14!$M$56</c:f>
              <c:strCache>
                <c:ptCount val="1"/>
                <c:pt idx="0">
                  <c:v>Connector 6</c:v>
                </c:pt>
              </c:strCache>
            </c:strRef>
          </c:tx>
          <c:spPr>
            <a:ln w="12700">
              <a:prstDash val="dash"/>
            </a:ln>
          </c:spPr>
          <c:marker>
            <c:symbol val="none"/>
          </c:marker>
          <c:cat>
            <c:strRef>
              <c:f>Section_14!$A$57:$A$63</c:f>
              <c:strCache>
                <c:ptCount val="7"/>
                <c:pt idx="0">
                  <c:v>Start</c:v>
                </c:pt>
                <c:pt idx="1">
                  <c:v>Delta 1</c:v>
                </c:pt>
                <c:pt idx="2">
                  <c:v>Delta 2</c:v>
                </c:pt>
                <c:pt idx="3">
                  <c:v>Delta 3</c:v>
                </c:pt>
                <c:pt idx="4">
                  <c:v>Delta 4</c:v>
                </c:pt>
                <c:pt idx="5">
                  <c:v>Delta 5</c:v>
                </c:pt>
                <c:pt idx="6">
                  <c:v>End</c:v>
                </c:pt>
              </c:strCache>
            </c:strRef>
          </c:cat>
          <c:val>
            <c:numRef>
              <c:f>Section_14!$M$57:$M$63</c:f>
              <c:numCache>
                <c:formatCode>General</c:formatCode>
                <c:ptCount val="7"/>
                <c:pt idx="5">
                  <c:v>370</c:v>
                </c:pt>
                <c:pt idx="6">
                  <c:v>370</c:v>
                </c:pt>
              </c:numCache>
            </c:numRef>
          </c:val>
          <c:smooth val="0"/>
          <c:extLst>
            <c:ext xmlns:c16="http://schemas.microsoft.com/office/drawing/2014/chart" uri="{C3380CC4-5D6E-409C-BE32-E72D297353CC}">
              <c16:uniqueId val="{00000009-04DA-4FD1-BC8E-19290D798FF1}"/>
            </c:ext>
          </c:extLst>
        </c:ser>
        <c:ser>
          <c:idx val="10"/>
          <c:order val="10"/>
          <c:tx>
            <c:strRef>
              <c:f>Section_14!$N$56</c:f>
              <c:strCache>
                <c:ptCount val="1"/>
                <c:pt idx="0">
                  <c:v>Data Labels</c:v>
                </c:pt>
              </c:strCache>
            </c:strRef>
          </c:tx>
          <c:spPr>
            <a:ln>
              <a:noFill/>
            </a:ln>
          </c:spPr>
          <c:marker>
            <c:symbol val="none"/>
          </c:marker>
          <c:dLbls>
            <c:dLbl>
              <c:idx val="1"/>
              <c:tx>
                <c:strRef>
                  <c:f>Section_14!$B$58</c:f>
                  <c:strCache>
                    <c:ptCount val="1"/>
                    <c:pt idx="0">
                      <c:v>100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{9688C2AD-9A7C-495C-88C7-12275EBD8FC2}</c15:txfldGUID>
                      <c15:f>Section_14!$B$58</c15:f>
                      <c15:dlblFieldTableCache>
                        <c:ptCount val="1"/>
                        <c:pt idx="0">
                          <c:v>100</c:v>
                        </c:pt>
                      </c15:dlblFieldTableCache>
                    </c15:dlblFTEntry>
                  </c15:dlblFieldTable>
                  <c15:showDataLabelsRange val="0"/>
                </c:ext>
                <c:ext xmlns:c16="http://schemas.microsoft.com/office/drawing/2014/chart" uri="{C3380CC4-5D6E-409C-BE32-E72D297353CC}">
                  <c16:uniqueId val="{0000000A-04DA-4FD1-BC8E-19290D798FF1}"/>
                </c:ext>
              </c:extLst>
            </c:dLbl>
            <c:dLbl>
              <c:idx val="2"/>
              <c:tx>
                <c:strRef>
                  <c:f>Section_14!$B$59</c:f>
                  <c:strCache>
                    <c:ptCount val="1"/>
                    <c:pt idx="0">
                      <c:v>-200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{496B8834-03A5-4B2E-AA8A-CAA1003F35A9}</c15:txfldGUID>
                      <c15:f>Section_14!$B$59</c15:f>
                      <c15:dlblFieldTableCache>
                        <c:ptCount val="1"/>
                        <c:pt idx="0">
                          <c:v>-200</c:v>
                        </c:pt>
                      </c15:dlblFieldTableCache>
                    </c15:dlblFTEntry>
                  </c15:dlblFieldTable>
                  <c15:showDataLabelsRange val="0"/>
                </c:ext>
                <c:ext xmlns:c16="http://schemas.microsoft.com/office/drawing/2014/chart" uri="{C3380CC4-5D6E-409C-BE32-E72D297353CC}">
                  <c16:uniqueId val="{0000000B-04DA-4FD1-BC8E-19290D798FF1}"/>
                </c:ext>
              </c:extLst>
            </c:dLbl>
            <c:dLbl>
              <c:idx val="3"/>
              <c:tx>
                <c:strRef>
                  <c:f>Section_14!$B$60</c:f>
                  <c:strCache>
                    <c:ptCount val="1"/>
                    <c:pt idx="0">
                      <c:v>50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{4D49C1B5-3B14-4196-AC9C-E4CC787C3408}</c15:txfldGUID>
                      <c15:f>Section_14!$B$60</c15:f>
                      <c15:dlblFieldTableCache>
                        <c:ptCount val="1"/>
                        <c:pt idx="0">
                          <c:v>50</c:v>
                        </c:pt>
                      </c15:dlblFieldTableCache>
                    </c15:dlblFTEntry>
                  </c15:dlblFieldTable>
                  <c15:showDataLabelsRange val="0"/>
                </c:ext>
                <c:ext xmlns:c16="http://schemas.microsoft.com/office/drawing/2014/chart" uri="{C3380CC4-5D6E-409C-BE32-E72D297353CC}">
                  <c16:uniqueId val="{0000000C-04DA-4FD1-BC8E-19290D798FF1}"/>
                </c:ext>
              </c:extLst>
            </c:dLbl>
            <c:dLbl>
              <c:idx val="4"/>
              <c:tx>
                <c:strRef>
                  <c:f>Section_14!$B$61</c:f>
                  <c:strCache>
                    <c:ptCount val="1"/>
                    <c:pt idx="0">
                      <c:v>-180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{9CA66B49-CE47-429E-B80C-6DF8979E1405}</c15:txfldGUID>
                      <c15:f>Section_14!$B$61</c15:f>
                      <c15:dlblFieldTableCache>
                        <c:ptCount val="1"/>
                        <c:pt idx="0">
                          <c:v>-180</c:v>
                        </c:pt>
                      </c15:dlblFieldTableCache>
                    </c15:dlblFTEntry>
                  </c15:dlblFieldTable>
                  <c15:showDataLabelsRange val="0"/>
                </c:ext>
                <c:ext xmlns:c16="http://schemas.microsoft.com/office/drawing/2014/chart" uri="{C3380CC4-5D6E-409C-BE32-E72D297353CC}">
                  <c16:uniqueId val="{0000000D-04DA-4FD1-BC8E-19290D798FF1}"/>
                </c:ext>
              </c:extLst>
            </c:dLbl>
            <c:dLbl>
              <c:idx val="5"/>
              <c:tx>
                <c:strRef>
                  <c:f>Section_14!$B$62</c:f>
                  <c:strCache>
                    <c:ptCount val="1"/>
                    <c:pt idx="0">
                      <c:v>100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{B8C132F4-D417-4F5A-A5C1-F32F7343FC64}</c15:txfldGUID>
                      <c15:f>Section_14!$B$62</c15:f>
                      <c15:dlblFieldTableCache>
                        <c:ptCount val="1"/>
                        <c:pt idx="0">
                          <c:v>100</c:v>
                        </c:pt>
                      </c15:dlblFieldTableCache>
                    </c15:dlblFTEntry>
                  </c15:dlblFieldTable>
                  <c15:showDataLabelsRange val="0"/>
                </c:ext>
                <c:ext xmlns:c16="http://schemas.microsoft.com/office/drawing/2014/chart" uri="{C3380CC4-5D6E-409C-BE32-E72D297353CC}">
                  <c16:uniqueId val="{0000000E-04DA-4FD1-BC8E-19290D798FF1}"/>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Section_14!$N$57:$N$63</c:f>
              <c:numCache>
                <c:formatCode>General</c:formatCode>
                <c:ptCount val="7"/>
                <c:pt idx="0">
                  <c:v>500</c:v>
                </c:pt>
                <c:pt idx="1">
                  <c:v>600</c:v>
                </c:pt>
                <c:pt idx="2">
                  <c:v>600</c:v>
                </c:pt>
                <c:pt idx="3">
                  <c:v>450</c:v>
                </c:pt>
                <c:pt idx="4">
                  <c:v>450</c:v>
                </c:pt>
                <c:pt idx="5">
                  <c:v>370</c:v>
                </c:pt>
                <c:pt idx="6">
                  <c:v>370</c:v>
                </c:pt>
              </c:numCache>
            </c:numRef>
          </c:val>
          <c:smooth val="0"/>
          <c:extLst>
            <c:ext xmlns:c16="http://schemas.microsoft.com/office/drawing/2014/chart" uri="{C3380CC4-5D6E-409C-BE32-E72D297353CC}">
              <c16:uniqueId val="{0000000F-04DA-4FD1-BC8E-19290D798FF1}"/>
            </c:ext>
          </c:extLst>
        </c:ser>
        <c:dLbls>
          <c:showLegendKey val="0"/>
          <c:showVal val="0"/>
          <c:showCatName val="0"/>
          <c:showSerName val="0"/>
          <c:showPercent val="0"/>
          <c:showBubbleSize val="0"/>
        </c:dLbls>
        <c:marker val="1"/>
        <c:smooth val="0"/>
        <c:axId val="130662400"/>
        <c:axId val="130663936"/>
      </c:lineChart>
      <c:catAx>
        <c:axId val="130662400"/>
        <c:scaling>
          <c:orientation val="minMax"/>
        </c:scaling>
        <c:delete val="0"/>
        <c:axPos val="b"/>
        <c:numFmt formatCode="General" sourceLinked="0"/>
        <c:majorTickMark val="none"/>
        <c:minorTickMark val="none"/>
        <c:tickLblPos val="nextTo"/>
        <c:spPr>
          <a:ln w="25400">
            <a:solidFill>
              <a:schemeClr val="tx1">
                <a:lumMod val="75000"/>
                <a:lumOff val="25000"/>
              </a:schemeClr>
            </a:solidFill>
          </a:ln>
        </c:spPr>
        <c:txPr>
          <a:bodyPr/>
          <a:lstStyle/>
          <a:p>
            <a:pPr>
              <a:defRPr sz="1050"/>
            </a:pPr>
            <a:endParaRPr lang="en-US"/>
          </a:p>
        </c:txPr>
        <c:crossAx val="130663936"/>
        <c:crosses val="autoZero"/>
        <c:auto val="1"/>
        <c:lblAlgn val="ctr"/>
        <c:lblOffset val="100"/>
        <c:noMultiLvlLbl val="0"/>
      </c:catAx>
      <c:valAx>
        <c:axId val="130663936"/>
        <c:scaling>
          <c:orientation val="minMax"/>
        </c:scaling>
        <c:delete val="1"/>
        <c:axPos val="l"/>
        <c:numFmt formatCode="General" sourceLinked="1"/>
        <c:majorTickMark val="out"/>
        <c:minorTickMark val="none"/>
        <c:tickLblPos val="nextTo"/>
        <c:crossAx val="130662400"/>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1">
                    <a:lumMod val="75000"/>
                    <a:lumOff val="25000"/>
                  </a:schemeClr>
                </a:solidFill>
              </a:defRPr>
            </a:pPr>
            <a:r>
              <a:rPr lang="en-GB">
                <a:solidFill>
                  <a:schemeClr val="tx1">
                    <a:lumMod val="75000"/>
                    <a:lumOff val="25000"/>
                  </a:schemeClr>
                </a:solidFill>
              </a:rPr>
              <a:t>KPI</a:t>
            </a:r>
            <a:r>
              <a:rPr lang="en-GB" baseline="0">
                <a:solidFill>
                  <a:schemeClr val="tx1">
                    <a:lumMod val="75000"/>
                    <a:lumOff val="25000"/>
                  </a:schemeClr>
                </a:solidFill>
              </a:rPr>
              <a:t> Development</a:t>
            </a:r>
            <a:endParaRPr lang="en-GB">
              <a:solidFill>
                <a:schemeClr val="tx1">
                  <a:lumMod val="75000"/>
                  <a:lumOff val="25000"/>
                </a:schemeClr>
              </a:solidFill>
            </a:endParaRPr>
          </a:p>
        </c:rich>
      </c:tx>
      <c:overlay val="0"/>
    </c:title>
    <c:autoTitleDeleted val="0"/>
    <c:plotArea>
      <c:layout/>
      <c:barChart>
        <c:barDir val="col"/>
        <c:grouping val="clustered"/>
        <c:varyColors val="0"/>
        <c:ser>
          <c:idx val="0"/>
          <c:order val="0"/>
          <c:tx>
            <c:strRef>
              <c:f>Section_14!$D$7</c:f>
              <c:strCache>
                <c:ptCount val="1"/>
                <c:pt idx="0">
                  <c:v>Start &amp; End</c:v>
                </c:pt>
              </c:strCache>
            </c:strRef>
          </c:tx>
          <c:spPr>
            <a:solidFill>
              <a:schemeClr val="tx1">
                <a:lumMod val="75000"/>
                <a:lumOff val="25000"/>
              </a:schemeClr>
            </a:solidFill>
            <a:ln>
              <a:solidFill>
                <a:schemeClr val="bg1">
                  <a:lumMod val="65000"/>
                </a:schemeClr>
              </a:solid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Section_14!$A$8:$A$14</c:f>
              <c:strCache>
                <c:ptCount val="7"/>
                <c:pt idx="0">
                  <c:v>Start</c:v>
                </c:pt>
                <c:pt idx="1">
                  <c:v>Delta 1</c:v>
                </c:pt>
                <c:pt idx="2">
                  <c:v>Delta 2</c:v>
                </c:pt>
                <c:pt idx="3">
                  <c:v>Delta 3</c:v>
                </c:pt>
                <c:pt idx="4">
                  <c:v>Delta 4</c:v>
                </c:pt>
                <c:pt idx="5">
                  <c:v>Delta 5</c:v>
                </c:pt>
                <c:pt idx="6">
                  <c:v>End</c:v>
                </c:pt>
              </c:strCache>
            </c:strRef>
          </c:cat>
          <c:val>
            <c:numRef>
              <c:f>Section_14!$D$8:$D$14</c:f>
              <c:numCache>
                <c:formatCode>General</c:formatCode>
                <c:ptCount val="7"/>
                <c:pt idx="0">
                  <c:v>500</c:v>
                </c:pt>
                <c:pt idx="6">
                  <c:v>400</c:v>
                </c:pt>
              </c:numCache>
            </c:numRef>
          </c:val>
          <c:extLst>
            <c:ext xmlns:c16="http://schemas.microsoft.com/office/drawing/2014/chart" uri="{C3380CC4-5D6E-409C-BE32-E72D297353CC}">
              <c16:uniqueId val="{00000000-5D07-4155-A75B-EE77061843B7}"/>
            </c:ext>
          </c:extLst>
        </c:ser>
        <c:dLbls>
          <c:showLegendKey val="0"/>
          <c:showVal val="0"/>
          <c:showCatName val="0"/>
          <c:showSerName val="0"/>
          <c:showPercent val="0"/>
          <c:showBubbleSize val="0"/>
        </c:dLbls>
        <c:gapWidth val="53"/>
        <c:axId val="130399232"/>
        <c:axId val="130409216"/>
      </c:barChart>
      <c:lineChart>
        <c:grouping val="standard"/>
        <c:varyColors val="0"/>
        <c:ser>
          <c:idx val="1"/>
          <c:order val="1"/>
          <c:tx>
            <c:strRef>
              <c:f>Section_14!$E$7</c:f>
              <c:strCache>
                <c:ptCount val="1"/>
                <c:pt idx="0">
                  <c:v>Before</c:v>
                </c:pt>
              </c:strCache>
            </c:strRef>
          </c:tx>
          <c:spPr>
            <a:ln>
              <a:noFill/>
            </a:ln>
          </c:spPr>
          <c:marker>
            <c:symbol val="none"/>
          </c:marker>
          <c:cat>
            <c:strRef>
              <c:f>Section_14!$A$8:$A$14</c:f>
              <c:strCache>
                <c:ptCount val="7"/>
                <c:pt idx="0">
                  <c:v>Start</c:v>
                </c:pt>
                <c:pt idx="1">
                  <c:v>Delta 1</c:v>
                </c:pt>
                <c:pt idx="2">
                  <c:v>Delta 2</c:v>
                </c:pt>
                <c:pt idx="3">
                  <c:v>Delta 3</c:v>
                </c:pt>
                <c:pt idx="4">
                  <c:v>Delta 4</c:v>
                </c:pt>
                <c:pt idx="5">
                  <c:v>Delta 5</c:v>
                </c:pt>
                <c:pt idx="6">
                  <c:v>End</c:v>
                </c:pt>
              </c:strCache>
            </c:strRef>
          </c:cat>
          <c:val>
            <c:numRef>
              <c:f>Section_14!$E$8:$E$14</c:f>
              <c:numCache>
                <c:formatCode>General</c:formatCode>
                <c:ptCount val="7"/>
                <c:pt idx="1">
                  <c:v>500</c:v>
                </c:pt>
                <c:pt idx="2">
                  <c:v>600</c:v>
                </c:pt>
                <c:pt idx="3">
                  <c:v>400</c:v>
                </c:pt>
                <c:pt idx="4">
                  <c:v>480</c:v>
                </c:pt>
                <c:pt idx="5">
                  <c:v>300</c:v>
                </c:pt>
              </c:numCache>
            </c:numRef>
          </c:val>
          <c:smooth val="0"/>
          <c:extLst>
            <c:ext xmlns:c16="http://schemas.microsoft.com/office/drawing/2014/chart" uri="{C3380CC4-5D6E-409C-BE32-E72D297353CC}">
              <c16:uniqueId val="{00000001-5D07-4155-A75B-EE77061843B7}"/>
            </c:ext>
          </c:extLst>
        </c:ser>
        <c:ser>
          <c:idx val="2"/>
          <c:order val="2"/>
          <c:tx>
            <c:strRef>
              <c:f>Section_14!$F$7</c:f>
              <c:strCache>
                <c:ptCount val="1"/>
                <c:pt idx="0">
                  <c:v>After</c:v>
                </c:pt>
              </c:strCache>
            </c:strRef>
          </c:tx>
          <c:spPr>
            <a:ln>
              <a:noFill/>
            </a:ln>
          </c:spPr>
          <c:marker>
            <c:symbol val="none"/>
          </c:marker>
          <c:cat>
            <c:strRef>
              <c:f>Section_14!$A$8:$A$14</c:f>
              <c:strCache>
                <c:ptCount val="7"/>
                <c:pt idx="0">
                  <c:v>Start</c:v>
                </c:pt>
                <c:pt idx="1">
                  <c:v>Delta 1</c:v>
                </c:pt>
                <c:pt idx="2">
                  <c:v>Delta 2</c:v>
                </c:pt>
                <c:pt idx="3">
                  <c:v>Delta 3</c:v>
                </c:pt>
                <c:pt idx="4">
                  <c:v>Delta 4</c:v>
                </c:pt>
                <c:pt idx="5">
                  <c:v>Delta 5</c:v>
                </c:pt>
                <c:pt idx="6">
                  <c:v>End</c:v>
                </c:pt>
              </c:strCache>
            </c:strRef>
          </c:cat>
          <c:val>
            <c:numRef>
              <c:f>Section_14!$F$8:$F$14</c:f>
              <c:numCache>
                <c:formatCode>General</c:formatCode>
                <c:ptCount val="7"/>
                <c:pt idx="1">
                  <c:v>600</c:v>
                </c:pt>
                <c:pt idx="2">
                  <c:v>400</c:v>
                </c:pt>
                <c:pt idx="3">
                  <c:v>480</c:v>
                </c:pt>
                <c:pt idx="4">
                  <c:v>300</c:v>
                </c:pt>
                <c:pt idx="5">
                  <c:v>400</c:v>
                </c:pt>
              </c:numCache>
            </c:numRef>
          </c:val>
          <c:smooth val="0"/>
          <c:extLst>
            <c:ext xmlns:c16="http://schemas.microsoft.com/office/drawing/2014/chart" uri="{C3380CC4-5D6E-409C-BE32-E72D297353CC}">
              <c16:uniqueId val="{00000002-5D07-4155-A75B-EE77061843B7}"/>
            </c:ext>
          </c:extLst>
        </c:ser>
        <c:dLbls>
          <c:showLegendKey val="0"/>
          <c:showVal val="0"/>
          <c:showCatName val="0"/>
          <c:showSerName val="0"/>
          <c:showPercent val="0"/>
          <c:showBubbleSize val="0"/>
        </c:dLbls>
        <c:upDownBars>
          <c:gapWidth val="69"/>
          <c:upBars>
            <c:spPr>
              <a:solidFill>
                <a:schemeClr val="accent3"/>
              </a:solidFill>
              <a:ln>
                <a:solidFill>
                  <a:schemeClr val="bg1">
                    <a:lumMod val="65000"/>
                  </a:schemeClr>
                </a:solidFill>
              </a:ln>
            </c:spPr>
          </c:upBars>
          <c:downBars>
            <c:spPr>
              <a:solidFill>
                <a:schemeClr val="accent2"/>
              </a:solidFill>
              <a:ln>
                <a:solidFill>
                  <a:schemeClr val="bg1">
                    <a:lumMod val="65000"/>
                  </a:schemeClr>
                </a:solidFill>
              </a:ln>
            </c:spPr>
          </c:downBars>
        </c:upDownBars>
        <c:marker val="1"/>
        <c:smooth val="0"/>
        <c:axId val="130399232"/>
        <c:axId val="130409216"/>
      </c:lineChart>
      <c:scatterChart>
        <c:scatterStyle val="lineMarker"/>
        <c:varyColors val="0"/>
        <c:ser>
          <c:idx val="3"/>
          <c:order val="3"/>
          <c:tx>
            <c:strRef>
              <c:f>Section_14!$C$7</c:f>
              <c:strCache>
                <c:ptCount val="1"/>
                <c:pt idx="0">
                  <c:v>Cumulative</c:v>
                </c:pt>
              </c:strCache>
            </c:strRef>
          </c:tx>
          <c:spPr>
            <a:ln w="28575">
              <a:noFill/>
            </a:ln>
          </c:spPr>
          <c:marker>
            <c:symbol val="none"/>
          </c:marker>
          <c:errBars>
            <c:errDir val="x"/>
            <c:errBarType val="plus"/>
            <c:errValType val="fixedVal"/>
            <c:noEndCap val="1"/>
            <c:val val="1"/>
            <c:spPr>
              <a:ln w="6350">
                <a:solidFill>
                  <a:schemeClr val="bg1">
                    <a:lumMod val="65000"/>
                  </a:schemeClr>
                </a:solidFill>
                <a:prstDash val="solid"/>
              </a:ln>
            </c:spPr>
          </c:errBars>
          <c:yVal>
            <c:numRef>
              <c:f>Section_14!$C$8:$C$13</c:f>
              <c:numCache>
                <c:formatCode>General</c:formatCode>
                <c:ptCount val="6"/>
                <c:pt idx="0">
                  <c:v>500</c:v>
                </c:pt>
                <c:pt idx="1">
                  <c:v>600</c:v>
                </c:pt>
                <c:pt idx="2">
                  <c:v>400</c:v>
                </c:pt>
                <c:pt idx="3">
                  <c:v>480</c:v>
                </c:pt>
                <c:pt idx="4">
                  <c:v>300</c:v>
                </c:pt>
                <c:pt idx="5">
                  <c:v>400</c:v>
                </c:pt>
              </c:numCache>
            </c:numRef>
          </c:yVal>
          <c:smooth val="0"/>
          <c:extLst>
            <c:ext xmlns:c16="http://schemas.microsoft.com/office/drawing/2014/chart" uri="{C3380CC4-5D6E-409C-BE32-E72D297353CC}">
              <c16:uniqueId val="{00000003-5D07-4155-A75B-EE77061843B7}"/>
            </c:ext>
          </c:extLst>
        </c:ser>
        <c:ser>
          <c:idx val="4"/>
          <c:order val="4"/>
          <c:tx>
            <c:strRef>
              <c:f>Section_14!$G$7</c:f>
              <c:strCache>
                <c:ptCount val="1"/>
                <c:pt idx="0">
                  <c:v>Data label position</c:v>
                </c:pt>
              </c:strCache>
            </c:strRef>
          </c:tx>
          <c:spPr>
            <a:ln w="28575">
              <a:noFill/>
            </a:ln>
          </c:spPr>
          <c:marker>
            <c:symbol val="none"/>
          </c:marker>
          <c:dLbls>
            <c:dLbl>
              <c:idx val="1"/>
              <c:tx>
                <c:strRef>
                  <c:f>Section_14!$B$9</c:f>
                  <c:strCache>
                    <c:ptCount val="1"/>
                    <c:pt idx="0">
                      <c:v>100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{7B720D40-199B-4071-9C73-3967187B3D6F}</c15:txfldGUID>
                      <c15:f>Section_14!$B$9</c15:f>
                      <c15:dlblFieldTableCache>
                        <c:ptCount val="1"/>
                        <c:pt idx="0">
                          <c:v>100</c:v>
                        </c:pt>
                      </c15:dlblFieldTableCache>
                    </c15:dlblFTEntry>
                  </c15:dlblFieldTable>
                  <c15:showDataLabelsRange val="0"/>
                </c:ext>
                <c:ext xmlns:c16="http://schemas.microsoft.com/office/drawing/2014/chart" uri="{C3380CC4-5D6E-409C-BE32-E72D297353CC}">
                  <c16:uniqueId val="{00000004-5D07-4155-A75B-EE77061843B7}"/>
                </c:ext>
              </c:extLst>
            </c:dLbl>
            <c:dLbl>
              <c:idx val="2"/>
              <c:tx>
                <c:strRef>
                  <c:f>Section_14!$B$10</c:f>
                  <c:strCache>
                    <c:ptCount val="1"/>
                    <c:pt idx="0">
                      <c:v>-200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{C83EF42F-8905-4353-B658-7026FE526B2A}</c15:txfldGUID>
                      <c15:f>Section_14!$B$10</c15:f>
                      <c15:dlblFieldTableCache>
                        <c:ptCount val="1"/>
                        <c:pt idx="0">
                          <c:v>-200</c:v>
                        </c:pt>
                      </c15:dlblFieldTableCache>
                    </c15:dlblFTEntry>
                  </c15:dlblFieldTable>
                  <c15:showDataLabelsRange val="0"/>
                </c:ext>
                <c:ext xmlns:c16="http://schemas.microsoft.com/office/drawing/2014/chart" uri="{C3380CC4-5D6E-409C-BE32-E72D297353CC}">
                  <c16:uniqueId val="{00000005-5D07-4155-A75B-EE77061843B7}"/>
                </c:ext>
              </c:extLst>
            </c:dLbl>
            <c:dLbl>
              <c:idx val="3"/>
              <c:tx>
                <c:strRef>
                  <c:f>Section_14!$B$11</c:f>
                  <c:strCache>
                    <c:ptCount val="1"/>
                    <c:pt idx="0">
                      <c:v>80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{15EECFB8-9DC8-4648-93BA-A3E4E8D569E3}</c15:txfldGUID>
                      <c15:f>Section_14!$B$11</c15:f>
                      <c15:dlblFieldTableCache>
                        <c:ptCount val="1"/>
                        <c:pt idx="0">
                          <c:v>80</c:v>
                        </c:pt>
                      </c15:dlblFieldTableCache>
                    </c15:dlblFTEntry>
                  </c15:dlblFieldTable>
                  <c15:showDataLabelsRange val="0"/>
                </c:ext>
                <c:ext xmlns:c16="http://schemas.microsoft.com/office/drawing/2014/chart" uri="{C3380CC4-5D6E-409C-BE32-E72D297353CC}">
                  <c16:uniqueId val="{00000006-5D07-4155-A75B-EE77061843B7}"/>
                </c:ext>
              </c:extLst>
            </c:dLbl>
            <c:dLbl>
              <c:idx val="4"/>
              <c:tx>
                <c:strRef>
                  <c:f>Section_14!$B$12</c:f>
                  <c:strCache>
                    <c:ptCount val="1"/>
                    <c:pt idx="0">
                      <c:v>-180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{4E630D26-F8C3-4D6B-BAD0-C61B29CA7C89}</c15:txfldGUID>
                      <c15:f>Section_14!$B$12</c15:f>
                      <c15:dlblFieldTableCache>
                        <c:ptCount val="1"/>
                        <c:pt idx="0">
                          <c:v>-180</c:v>
                        </c:pt>
                      </c15:dlblFieldTableCache>
                    </c15:dlblFTEntry>
                  </c15:dlblFieldTable>
                  <c15:showDataLabelsRange val="0"/>
                </c:ext>
                <c:ext xmlns:c16="http://schemas.microsoft.com/office/drawing/2014/chart" uri="{C3380CC4-5D6E-409C-BE32-E72D297353CC}">
                  <c16:uniqueId val="{00000007-5D07-4155-A75B-EE77061843B7}"/>
                </c:ext>
              </c:extLst>
            </c:dLbl>
            <c:dLbl>
              <c:idx val="5"/>
              <c:tx>
                <c:strRef>
                  <c:f>Section_14!$B$13</c:f>
                  <c:strCache>
                    <c:ptCount val="1"/>
                    <c:pt idx="0">
                      <c:v>100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{55ED6DFB-5BD7-44F0-8C58-09CB33671388}</c15:txfldGUID>
                      <c15:f>Section_14!$B$13</c15:f>
                      <c15:dlblFieldTableCache>
                        <c:ptCount val="1"/>
                        <c:pt idx="0">
                          <c:v>100</c:v>
                        </c:pt>
                      </c15:dlblFieldTableCache>
                    </c15:dlblFTEntry>
                  </c15:dlblFieldTable>
                  <c15:showDataLabelsRange val="0"/>
                </c:ext>
                <c:ext xmlns:c16="http://schemas.microsoft.com/office/drawing/2014/chart" uri="{C3380CC4-5D6E-409C-BE32-E72D297353CC}">
                  <c16:uniqueId val="{00000008-5D07-4155-A75B-EE77061843B7}"/>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yVal>
            <c:numRef>
              <c:f>Section_14!$G$8:$G$14</c:f>
              <c:numCache>
                <c:formatCode>General</c:formatCode>
                <c:ptCount val="7"/>
                <c:pt idx="1">
                  <c:v>600</c:v>
                </c:pt>
                <c:pt idx="2">
                  <c:v>600</c:v>
                </c:pt>
                <c:pt idx="3">
                  <c:v>480</c:v>
                </c:pt>
                <c:pt idx="4">
                  <c:v>480</c:v>
                </c:pt>
                <c:pt idx="5">
                  <c:v>400</c:v>
                </c:pt>
              </c:numCache>
            </c:numRef>
          </c:yVal>
          <c:smooth val="0"/>
          <c:extLst>
            <c:ext xmlns:c16="http://schemas.microsoft.com/office/drawing/2014/chart" uri="{C3380CC4-5D6E-409C-BE32-E72D297353CC}">
              <c16:uniqueId val="{00000009-5D07-4155-A75B-EE77061843B7}"/>
            </c:ext>
          </c:extLst>
        </c:ser>
        <c:dLbls>
          <c:showLegendKey val="0"/>
          <c:showVal val="0"/>
          <c:showCatName val="0"/>
          <c:showSerName val="0"/>
          <c:showPercent val="0"/>
          <c:showBubbleSize val="0"/>
        </c:dLbls>
        <c:axId val="130399232"/>
        <c:axId val="130409216"/>
      </c:scatterChart>
      <c:catAx>
        <c:axId val="130399232"/>
        <c:scaling>
          <c:orientation val="minMax"/>
        </c:scaling>
        <c:delete val="0"/>
        <c:axPos val="b"/>
        <c:numFmt formatCode="General" sourceLinked="0"/>
        <c:majorTickMark val="none"/>
        <c:minorTickMark val="none"/>
        <c:tickLblPos val="low"/>
        <c:spPr>
          <a:ln w="25400">
            <a:solidFill>
              <a:schemeClr val="tx1">
                <a:lumMod val="85000"/>
                <a:lumOff val="15000"/>
              </a:schemeClr>
            </a:solidFill>
          </a:ln>
        </c:spPr>
        <c:txPr>
          <a:bodyPr/>
          <a:lstStyle/>
          <a:p>
            <a:pPr>
              <a:defRPr sz="1050"/>
            </a:pPr>
            <a:endParaRPr lang="en-US"/>
          </a:p>
        </c:txPr>
        <c:crossAx val="130409216"/>
        <c:crosses val="autoZero"/>
        <c:auto val="1"/>
        <c:lblAlgn val="ctr"/>
        <c:lblOffset val="100"/>
        <c:noMultiLvlLbl val="0"/>
      </c:catAx>
      <c:valAx>
        <c:axId val="130409216"/>
        <c:scaling>
          <c:orientation val="minMax"/>
        </c:scaling>
        <c:delete val="1"/>
        <c:axPos val="l"/>
        <c:numFmt formatCode="General" sourceLinked="1"/>
        <c:majorTickMark val="out"/>
        <c:minorTickMark val="none"/>
        <c:tickLblPos val="nextTo"/>
        <c:crossAx val="130399232"/>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[Excel_Visualization_Demo.xlsx]Appendix!PivotTable1</c:name>
    <c:fmtId val="0"/>
  </c:pivotSource>
  <c:chart>
    <c:title>
      <c:tx>
        <c:rich>
          <a:bodyPr/>
          <a:lstStyle/>
          <a:p>
            <a:pPr>
              <a:defRPr sz="1400">
                <a:solidFill>
                  <a:schemeClr val="tx1">
                    <a:lumMod val="75000"/>
                    <a:lumOff val="25000"/>
                  </a:schemeClr>
                </a:solidFill>
              </a:defRPr>
            </a:pPr>
            <a:r>
              <a:rPr lang="en-GB" sz="1400">
                <a:solidFill>
                  <a:schemeClr val="tx1">
                    <a:lumMod val="75000"/>
                    <a:lumOff val="25000"/>
                  </a:schemeClr>
                </a:solidFill>
              </a:rPr>
              <a:t>Sales</a:t>
            </a:r>
            <a:r>
              <a:rPr lang="en-GB" sz="1400" baseline="0">
                <a:solidFill>
                  <a:schemeClr val="tx1">
                    <a:lumMod val="75000"/>
                    <a:lumOff val="25000"/>
                  </a:schemeClr>
                </a:solidFill>
              </a:rPr>
              <a:t> by Company</a:t>
            </a:r>
            <a:endParaRPr lang="en-GB" sz="1400">
              <a:solidFill>
                <a:schemeClr val="tx1">
                  <a:lumMod val="75000"/>
                  <a:lumOff val="25000"/>
                </a:schemeClr>
              </a:solidFill>
            </a:endParaRPr>
          </a:p>
        </c:rich>
      </c:tx>
      <c:overlay val="0"/>
    </c:title>
    <c:autoTitleDeleted val="0"/>
    <c:pivotFmts>
      <c:pivotFmt>
        <c:idx val="0"/>
        <c:spPr>
          <a:solidFill>
            <a:schemeClr val="tx1">
              <a:lumMod val="75000"/>
              <a:lumOff val="25000"/>
            </a:schemeClr>
          </a:solidFill>
        </c:spPr>
        <c:marker>
          <c:symbol val="none"/>
        </c:marker>
        <c:dLbl>
          <c:idx val="0"/>
          <c:delete val="1"/>
          <c:extLst>
            <c:ext xmlns:c15="http://schemas.microsoft.com/office/drawing/2012/chart" uri="{CE6537A1-D6FC-4f65-9D91-7224C49458BB}"/>
          </c:extLst>
        </c:dLbl>
      </c:pivotFmt>
      <c:pivotFmt>
        <c:idx val="1"/>
        <c:spPr>
          <a:solidFill>
            <a:schemeClr val="accent3"/>
          </a:solidFill>
        </c:spPr>
        <c:marker>
          <c:symbol val="none"/>
        </c:marker>
        <c:dLbl>
          <c:idx val="0"/>
          <c:delete val="1"/>
          <c:extLst>
            <c:ext xmlns:c15="http://schemas.microsoft.com/office/drawing/2012/chart" uri="{CE6537A1-D6FC-4f65-9D91-7224C49458BB}"/>
          </c:extLst>
        </c:dLbl>
      </c:pivotFmt>
      <c:pivotFmt>
        <c:idx val="2"/>
        <c:spPr>
          <a:solidFill>
            <a:schemeClr val="accent2"/>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Appendix!$K$3</c:f>
              <c:strCache>
                <c:ptCount val="1"/>
                <c:pt idx="0">
                  <c:v>Sum of Sales</c:v>
                </c:pt>
              </c:strCache>
            </c:strRef>
          </c:tx>
          <c:spPr>
            <a:solidFill>
              <a:schemeClr val="tx1">
                <a:lumMod val="75000"/>
                <a:lumOff val="25000"/>
              </a:schemeClr>
            </a:solidFill>
          </c:spPr>
          <c:invertIfNegative val="0"/>
          <c:cat>
            <c:strRef>
              <c:f>Appendix!$J$4:$J$12</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Appendix!$K$4:$K$12</c:f>
              <c:numCache>
                <c:formatCode>General</c:formatCode>
                <c:ptCount val="9"/>
                <c:pt idx="0">
                  <c:v>120</c:v>
                </c:pt>
                <c:pt idx="1">
                  <c:v>105</c:v>
                </c:pt>
                <c:pt idx="2">
                  <c:v>110</c:v>
                </c:pt>
                <c:pt idx="3">
                  <c:v>129</c:v>
                </c:pt>
                <c:pt idx="4">
                  <c:v>108</c:v>
                </c:pt>
                <c:pt idx="5">
                  <c:v>103</c:v>
                </c:pt>
                <c:pt idx="6">
                  <c:v>121</c:v>
                </c:pt>
                <c:pt idx="7">
                  <c:v>117</c:v>
                </c:pt>
                <c:pt idx="8">
                  <c:v>109</c:v>
                </c:pt>
              </c:numCache>
            </c:numRef>
          </c:val>
          <c:extLst>
            <c:ext xmlns:c16="http://schemas.microsoft.com/office/drawing/2014/chart" uri="{C3380CC4-5D6E-409C-BE32-E72D297353CC}">
              <c16:uniqueId val="{00000000-F923-44F0-8FDF-E1E3F0537CF4}"/>
            </c:ext>
          </c:extLst>
        </c:ser>
        <c:ser>
          <c:idx val="1"/>
          <c:order val="1"/>
          <c:tx>
            <c:strRef>
              <c:f>Appendix!$L$3</c:f>
              <c:strCache>
                <c:ptCount val="1"/>
                <c:pt idx="0">
                  <c:v>Sum of Max</c:v>
                </c:pt>
              </c:strCache>
            </c:strRef>
          </c:tx>
          <c:spPr>
            <a:solidFill>
              <a:schemeClr val="accent3"/>
            </a:solidFill>
          </c:spPr>
          <c:invertIfNegative val="0"/>
          <c:cat>
            <c:strRef>
              <c:f>Appendix!$J$4:$J$12</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Appendix!$L$4:$L$12</c:f>
              <c:numCache>
                <c:formatCode>General</c:formatCode>
                <c:ptCount val="9"/>
                <c:pt idx="0">
                  <c:v>0</c:v>
                </c:pt>
                <c:pt idx="1">
                  <c:v>0</c:v>
                </c:pt>
                <c:pt idx="2">
                  <c:v>0</c:v>
                </c:pt>
                <c:pt idx="3">
                  <c:v>129</c:v>
                </c:pt>
                <c:pt idx="4">
                  <c:v>0</c:v>
                </c:pt>
                <c:pt idx="5">
                  <c:v>0</c:v>
                </c:pt>
                <c:pt idx="6">
                  <c:v>0</c:v>
                </c:pt>
                <c:pt idx="7">
                  <c:v>0</c:v>
                </c:pt>
                <c:pt idx="8">
                  <c:v>0</c:v>
                </c:pt>
              </c:numCache>
            </c:numRef>
          </c:val>
          <c:extLst>
            <c:ext xmlns:c16="http://schemas.microsoft.com/office/drawing/2014/chart" uri="{C3380CC4-5D6E-409C-BE32-E72D297353CC}">
              <c16:uniqueId val="{00000001-F923-44F0-8FDF-E1E3F0537CF4}"/>
            </c:ext>
          </c:extLst>
        </c:ser>
        <c:ser>
          <c:idx val="2"/>
          <c:order val="2"/>
          <c:tx>
            <c:strRef>
              <c:f>Appendix!$M$3</c:f>
              <c:strCache>
                <c:ptCount val="1"/>
                <c:pt idx="0">
                  <c:v>Sum of Min</c:v>
                </c:pt>
              </c:strCache>
            </c:strRef>
          </c:tx>
          <c:spPr>
            <a:solidFill>
              <a:schemeClr val="accent2"/>
            </a:solidFill>
          </c:spPr>
          <c:invertIfNegative val="0"/>
          <c:cat>
            <c:strRef>
              <c:f>Appendix!$J$4:$J$12</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Appendix!$M$4:$M$12</c:f>
              <c:numCache>
                <c:formatCode>0</c:formatCode>
                <c:ptCount val="9"/>
                <c:pt idx="0">
                  <c:v>0</c:v>
                </c:pt>
                <c:pt idx="1">
                  <c:v>0</c:v>
                </c:pt>
                <c:pt idx="2">
                  <c:v>0</c:v>
                </c:pt>
                <c:pt idx="3">
                  <c:v>0</c:v>
                </c:pt>
                <c:pt idx="4">
                  <c:v>0</c:v>
                </c:pt>
                <c:pt idx="5">
                  <c:v>103</c:v>
                </c:pt>
                <c:pt idx="6">
                  <c:v>0</c:v>
                </c:pt>
                <c:pt idx="7">
                  <c:v>0</c:v>
                </c:pt>
                <c:pt idx="8">
                  <c:v>0</c:v>
                </c:pt>
              </c:numCache>
            </c:numRef>
          </c:val>
          <c:extLst>
            <c:ext xmlns:c16="http://schemas.microsoft.com/office/drawing/2014/chart" uri="{C3380CC4-5D6E-409C-BE32-E72D297353CC}">
              <c16:uniqueId val="{00000002-F923-44F0-8FDF-E1E3F0537CF4}"/>
            </c:ext>
          </c:extLst>
        </c:ser>
        <c:dLbls>
          <c:showLegendKey val="0"/>
          <c:showVal val="0"/>
          <c:showCatName val="0"/>
          <c:showSerName val="0"/>
          <c:showPercent val="0"/>
          <c:showBubbleSize val="0"/>
        </c:dLbls>
        <c:gapWidth val="124"/>
        <c:overlap val="100"/>
        <c:axId val="130589440"/>
        <c:axId val="130590976"/>
      </c:barChart>
      <c:catAx>
        <c:axId val="130589440"/>
        <c:scaling>
          <c:orientation val="minMax"/>
        </c:scaling>
        <c:delete val="0"/>
        <c:axPos val="b"/>
        <c:numFmt formatCode="General" sourceLinked="0"/>
        <c:majorTickMark val="out"/>
        <c:minorTickMark val="none"/>
        <c:tickLblPos val="nextTo"/>
        <c:txPr>
          <a:bodyPr/>
          <a:lstStyle/>
          <a:p>
            <a:pPr>
              <a:defRPr sz="900"/>
            </a:pPr>
            <a:endParaRPr lang="en-US"/>
          </a:p>
        </c:txPr>
        <c:crossAx val="130590976"/>
        <c:crosses val="autoZero"/>
        <c:auto val="1"/>
        <c:lblAlgn val="ctr"/>
        <c:lblOffset val="100"/>
        <c:noMultiLvlLbl val="0"/>
      </c:catAx>
      <c:valAx>
        <c:axId val="13059097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30589440"/>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Sales -</a:t>
            </a:r>
            <a:r>
              <a:rPr lang="en-US" sz="1400" baseline="0"/>
              <a:t> Last 12 Months</a:t>
            </a:r>
            <a:endParaRPr lang="en-US" sz="1400"/>
          </a:p>
        </c:rich>
      </c:tx>
      <c:overlay val="1"/>
    </c:title>
    <c:autoTitleDeleted val="0"/>
    <c:plotArea>
      <c:layout>
        <c:manualLayout>
          <c:layoutTarget val="inner"/>
          <c:xMode val="edge"/>
          <c:yMode val="edge"/>
          <c:x val="2.3024594453165882E-2"/>
          <c:y val="0.16243654822335024"/>
          <c:w val="0.95395081109366819"/>
          <c:h val="0.66800911307406374"/>
        </c:manualLayout>
      </c:layout>
      <c:barChart>
        <c:barDir val="col"/>
        <c:grouping val="clustered"/>
        <c:varyColors val="0"/>
        <c:ser>
          <c:idx val="0"/>
          <c:order val="0"/>
          <c:tx>
            <c:strRef>
              <c:f>Section_5!$A$52</c:f>
              <c:strCache>
                <c:ptCount val="1"/>
                <c:pt idx="0">
                  <c:v>Sales</c:v>
                </c:pt>
              </c:strCache>
            </c:strRef>
          </c:tx>
          <c:spPr>
            <a:solidFill>
              <a:schemeClr val="tx1">
                <a:lumMod val="75000"/>
                <a:lumOff val="25000"/>
              </a:schemeClr>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Section_5!$B$51:$M$51</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Section_5!$B$52:$M$52</c:f>
              <c:numCache>
                <c:formatCode>0</c:formatCode>
                <c:ptCount val="12"/>
                <c:pt idx="0">
                  <c:v>133.10000000000002</c:v>
                </c:pt>
                <c:pt idx="1">
                  <c:v>97.2</c:v>
                </c:pt>
                <c:pt idx="2">
                  <c:v>97.85</c:v>
                </c:pt>
                <c:pt idx="3">
                  <c:v>114.94999999999999</c:v>
                </c:pt>
                <c:pt idx="4">
                  <c:v>93.600000000000009</c:v>
                </c:pt>
                <c:pt idx="5">
                  <c:v>95.92</c:v>
                </c:pt>
                <c:pt idx="6">
                  <c:v>109.08</c:v>
                </c:pt>
                <c:pt idx="7">
                  <c:v>114.24000000000001</c:v>
                </c:pt>
                <c:pt idx="8">
                  <c:v>126.88000000000001</c:v>
                </c:pt>
                <c:pt idx="9">
                  <c:v>154.79999999999998</c:v>
                </c:pt>
                <c:pt idx="10">
                  <c:v>140</c:v>
                </c:pt>
                <c:pt idx="11">
                  <c:v>120</c:v>
                </c:pt>
              </c:numCache>
            </c:numRef>
          </c:val>
          <c:extLst>
            <c:ext xmlns:c16="http://schemas.microsoft.com/office/drawing/2014/chart" uri="{C3380CC4-5D6E-409C-BE32-E72D297353CC}">
              <c16:uniqueId val="{00000000-29C2-449A-A70B-AA7D9EF0FCE0}"/>
            </c:ext>
          </c:extLst>
        </c:ser>
        <c:dLbls>
          <c:showLegendKey val="0"/>
          <c:showVal val="0"/>
          <c:showCatName val="0"/>
          <c:showSerName val="0"/>
          <c:showPercent val="0"/>
          <c:showBubbleSize val="0"/>
        </c:dLbls>
        <c:gapWidth val="84"/>
        <c:axId val="122459264"/>
        <c:axId val="122460800"/>
      </c:barChart>
      <c:catAx>
        <c:axId val="122459264"/>
        <c:scaling>
          <c:orientation val="minMax"/>
        </c:scaling>
        <c:delete val="0"/>
        <c:axPos val="b"/>
        <c:numFmt formatCode="General" sourceLinked="1"/>
        <c:majorTickMark val="none"/>
        <c:minorTickMark val="none"/>
        <c:tickLblPos val="nextTo"/>
        <c:spPr>
          <a:ln w="19050">
            <a:solidFill>
              <a:schemeClr val="tx1">
                <a:lumMod val="95000"/>
                <a:lumOff val="5000"/>
              </a:schemeClr>
            </a:solidFill>
          </a:ln>
        </c:spPr>
        <c:crossAx val="122460800"/>
        <c:crosses val="autoZero"/>
        <c:auto val="1"/>
        <c:lblAlgn val="ctr"/>
        <c:lblOffset val="100"/>
        <c:noMultiLvlLbl val="0"/>
      </c:catAx>
      <c:valAx>
        <c:axId val="122460800"/>
        <c:scaling>
          <c:orientation val="minMax"/>
        </c:scaling>
        <c:delete val="1"/>
        <c:axPos val="l"/>
        <c:numFmt formatCode="0" sourceLinked="1"/>
        <c:majorTickMark val="out"/>
        <c:minorTickMark val="none"/>
        <c:tickLblPos val="nextTo"/>
        <c:crossAx val="122459264"/>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600">
                <a:solidFill>
                  <a:schemeClr val="tx1">
                    <a:lumMod val="75000"/>
                    <a:lumOff val="25000"/>
                  </a:schemeClr>
                </a:solidFill>
              </a:rPr>
              <a:t>Turnover</a:t>
            </a:r>
            <a:r>
              <a:rPr lang="en-GB" sz="1600" baseline="0">
                <a:solidFill>
                  <a:schemeClr val="tx1">
                    <a:lumMod val="75000"/>
                    <a:lumOff val="25000"/>
                  </a:schemeClr>
                </a:solidFill>
              </a:rPr>
              <a:t> by Company - Not Ranked</a:t>
            </a:r>
            <a:endParaRPr lang="en-GB">
              <a:solidFill>
                <a:schemeClr val="tx1">
                  <a:lumMod val="75000"/>
                  <a:lumOff val="25000"/>
                </a:schemeClr>
              </a:solidFill>
            </a:endParaRPr>
          </a:p>
        </c:rich>
      </c:tx>
      <c:overlay val="0"/>
    </c:title>
    <c:autoTitleDeleted val="0"/>
    <c:plotArea>
      <c:layout/>
      <c:barChart>
        <c:barDir val="bar"/>
        <c:grouping val="clustered"/>
        <c:varyColors val="0"/>
        <c:ser>
          <c:idx val="0"/>
          <c:order val="0"/>
          <c:tx>
            <c:strRef>
              <c:f>Section_6!$B$4</c:f>
              <c:strCache>
                <c:ptCount val="1"/>
                <c:pt idx="0">
                  <c:v>Turnover</c:v>
                </c:pt>
              </c:strCache>
            </c:strRef>
          </c:tx>
          <c:spPr>
            <a:solidFill>
              <a:schemeClr val="tx1">
                <a:lumMod val="75000"/>
                <a:lumOff val="25000"/>
              </a:schemeClr>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Section_6!$A$5:$A$10</c:f>
              <c:strCache>
                <c:ptCount val="6"/>
                <c:pt idx="0">
                  <c:v>Company A</c:v>
                </c:pt>
                <c:pt idx="1">
                  <c:v>Company B</c:v>
                </c:pt>
                <c:pt idx="2">
                  <c:v>Company C</c:v>
                </c:pt>
                <c:pt idx="3">
                  <c:v>Company D</c:v>
                </c:pt>
                <c:pt idx="4">
                  <c:v>Company E</c:v>
                </c:pt>
                <c:pt idx="5">
                  <c:v>Company F</c:v>
                </c:pt>
              </c:strCache>
            </c:strRef>
          </c:cat>
          <c:val>
            <c:numRef>
              <c:f>Section_6!$B$5:$B$10</c:f>
              <c:numCache>
                <c:formatCode>#,##0</c:formatCode>
                <c:ptCount val="6"/>
                <c:pt idx="0">
                  <c:v>44400</c:v>
                </c:pt>
                <c:pt idx="1">
                  <c:v>13200</c:v>
                </c:pt>
                <c:pt idx="2">
                  <c:v>19000</c:v>
                </c:pt>
                <c:pt idx="3">
                  <c:v>9000</c:v>
                </c:pt>
                <c:pt idx="4">
                  <c:v>11000</c:v>
                </c:pt>
                <c:pt idx="5">
                  <c:v>20000</c:v>
                </c:pt>
              </c:numCache>
            </c:numRef>
          </c:val>
          <c:extLst>
            <c:ext xmlns:c16="http://schemas.microsoft.com/office/drawing/2014/chart" uri="{C3380CC4-5D6E-409C-BE32-E72D297353CC}">
              <c16:uniqueId val="{00000000-FF38-4852-B935-E992AE25820E}"/>
            </c:ext>
          </c:extLst>
        </c:ser>
        <c:dLbls>
          <c:showLegendKey val="0"/>
          <c:showVal val="0"/>
          <c:showCatName val="0"/>
          <c:showSerName val="0"/>
          <c:showPercent val="0"/>
          <c:showBubbleSize val="0"/>
        </c:dLbls>
        <c:gapWidth val="58"/>
        <c:axId val="122502528"/>
        <c:axId val="122541184"/>
      </c:barChart>
      <c:catAx>
        <c:axId val="122502528"/>
        <c:scaling>
          <c:orientation val="maxMin"/>
        </c:scaling>
        <c:delete val="0"/>
        <c:axPos val="l"/>
        <c:numFmt formatCode="General" sourceLinked="0"/>
        <c:majorTickMark val="none"/>
        <c:minorTickMark val="none"/>
        <c:tickLblPos val="nextTo"/>
        <c:spPr>
          <a:ln w="19050">
            <a:solidFill>
              <a:schemeClr val="tx1">
                <a:lumMod val="75000"/>
                <a:lumOff val="25000"/>
              </a:schemeClr>
            </a:solidFill>
          </a:ln>
        </c:spPr>
        <c:crossAx val="122541184"/>
        <c:crosses val="autoZero"/>
        <c:auto val="1"/>
        <c:lblAlgn val="ctr"/>
        <c:lblOffset val="100"/>
        <c:noMultiLvlLbl val="0"/>
      </c:catAx>
      <c:valAx>
        <c:axId val="122541184"/>
        <c:scaling>
          <c:orientation val="minMax"/>
        </c:scaling>
        <c:delete val="1"/>
        <c:axPos val="t"/>
        <c:numFmt formatCode="#,##0" sourceLinked="1"/>
        <c:majorTickMark val="out"/>
        <c:minorTickMark val="none"/>
        <c:tickLblPos val="nextTo"/>
        <c:crossAx val="122502528"/>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solidFill>
                  <a:schemeClr val="tx1">
                    <a:lumMod val="75000"/>
                    <a:lumOff val="25000"/>
                  </a:schemeClr>
                </a:solidFill>
              </a:defRPr>
            </a:pPr>
            <a:r>
              <a:rPr lang="en-US" sz="1600">
                <a:solidFill>
                  <a:schemeClr val="tx1">
                    <a:lumMod val="75000"/>
                    <a:lumOff val="25000"/>
                  </a:schemeClr>
                </a:solidFill>
              </a:rPr>
              <a:t>Turnover by Company</a:t>
            </a:r>
          </a:p>
        </c:rich>
      </c:tx>
      <c:overlay val="0"/>
    </c:title>
    <c:autoTitleDeleted val="0"/>
    <c:plotArea>
      <c:layout/>
      <c:barChart>
        <c:barDir val="bar"/>
        <c:grouping val="clustered"/>
        <c:varyColors val="0"/>
        <c:ser>
          <c:idx val="0"/>
          <c:order val="0"/>
          <c:tx>
            <c:strRef>
              <c:f>Section_6!$B$4</c:f>
              <c:strCache>
                <c:ptCount val="1"/>
                <c:pt idx="0">
                  <c:v>Turnover</c:v>
                </c:pt>
              </c:strCache>
            </c:strRef>
          </c:tx>
          <c:spPr>
            <a:solidFill>
              <a:schemeClr val="tx1">
                <a:lumMod val="75000"/>
                <a:lumOff val="25000"/>
              </a:schemeClr>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Section_6!$E$37:$E$42</c:f>
              <c:strCache>
                <c:ptCount val="6"/>
                <c:pt idx="0">
                  <c:v>Company A</c:v>
                </c:pt>
                <c:pt idx="1">
                  <c:v>Company C</c:v>
                </c:pt>
                <c:pt idx="2">
                  <c:v>Company F</c:v>
                </c:pt>
                <c:pt idx="3">
                  <c:v>Company B</c:v>
                </c:pt>
                <c:pt idx="4">
                  <c:v>Company E</c:v>
                </c:pt>
                <c:pt idx="5">
                  <c:v>Company D</c:v>
                </c:pt>
              </c:strCache>
            </c:strRef>
          </c:cat>
          <c:val>
            <c:numRef>
              <c:f>Section_6!$F$37:$F$42</c:f>
              <c:numCache>
                <c:formatCode>#,##0</c:formatCode>
                <c:ptCount val="6"/>
                <c:pt idx="0">
                  <c:v>44400</c:v>
                </c:pt>
                <c:pt idx="1">
                  <c:v>20000</c:v>
                </c:pt>
                <c:pt idx="2">
                  <c:v>20000</c:v>
                </c:pt>
                <c:pt idx="3">
                  <c:v>13200</c:v>
                </c:pt>
                <c:pt idx="4">
                  <c:v>11000</c:v>
                </c:pt>
                <c:pt idx="5">
                  <c:v>9000</c:v>
                </c:pt>
              </c:numCache>
            </c:numRef>
          </c:val>
          <c:extLst>
            <c:ext xmlns:c16="http://schemas.microsoft.com/office/drawing/2014/chart" uri="{C3380CC4-5D6E-409C-BE32-E72D297353CC}">
              <c16:uniqueId val="{00000000-939A-4572-AB28-C0CCD2690D1A}"/>
            </c:ext>
          </c:extLst>
        </c:ser>
        <c:dLbls>
          <c:showLegendKey val="0"/>
          <c:showVal val="0"/>
          <c:showCatName val="0"/>
          <c:showSerName val="0"/>
          <c:showPercent val="0"/>
          <c:showBubbleSize val="0"/>
        </c:dLbls>
        <c:gapWidth val="58"/>
        <c:axId val="124011648"/>
        <c:axId val="124013184"/>
      </c:barChart>
      <c:catAx>
        <c:axId val="124011648"/>
        <c:scaling>
          <c:orientation val="maxMin"/>
        </c:scaling>
        <c:delete val="0"/>
        <c:axPos val="l"/>
        <c:numFmt formatCode="General" sourceLinked="0"/>
        <c:majorTickMark val="none"/>
        <c:minorTickMark val="none"/>
        <c:tickLblPos val="nextTo"/>
        <c:spPr>
          <a:ln w="19050">
            <a:solidFill>
              <a:schemeClr val="tx1">
                <a:lumMod val="75000"/>
                <a:lumOff val="25000"/>
              </a:schemeClr>
            </a:solidFill>
          </a:ln>
        </c:spPr>
        <c:crossAx val="124013184"/>
        <c:crosses val="autoZero"/>
        <c:auto val="1"/>
        <c:lblAlgn val="ctr"/>
        <c:lblOffset val="100"/>
        <c:noMultiLvlLbl val="0"/>
      </c:catAx>
      <c:valAx>
        <c:axId val="124013184"/>
        <c:scaling>
          <c:orientation val="minMax"/>
        </c:scaling>
        <c:delete val="1"/>
        <c:axPos val="t"/>
        <c:numFmt formatCode="#,##0" sourceLinked="1"/>
        <c:majorTickMark val="out"/>
        <c:minorTickMark val="none"/>
        <c:tickLblPos val="nextTo"/>
        <c:crossAx val="124011648"/>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600">
                <a:solidFill>
                  <a:schemeClr val="tx1">
                    <a:lumMod val="75000"/>
                    <a:lumOff val="25000"/>
                  </a:schemeClr>
                </a:solidFill>
              </a:rPr>
              <a:t>Turnover</a:t>
            </a:r>
            <a:r>
              <a:rPr lang="en-GB" sz="1600" baseline="0">
                <a:solidFill>
                  <a:schemeClr val="tx1">
                    <a:lumMod val="75000"/>
                    <a:lumOff val="25000"/>
                  </a:schemeClr>
                </a:solidFill>
              </a:rPr>
              <a:t> by Company - Ranked</a:t>
            </a:r>
            <a:endParaRPr lang="en-GB">
              <a:solidFill>
                <a:schemeClr val="tx1">
                  <a:lumMod val="75000"/>
                  <a:lumOff val="25000"/>
                </a:schemeClr>
              </a:solidFill>
            </a:endParaRPr>
          </a:p>
        </c:rich>
      </c:tx>
      <c:overlay val="0"/>
    </c:title>
    <c:autoTitleDeleted val="0"/>
    <c:plotArea>
      <c:layout/>
      <c:barChart>
        <c:barDir val="bar"/>
        <c:grouping val="clustered"/>
        <c:varyColors val="0"/>
        <c:ser>
          <c:idx val="0"/>
          <c:order val="0"/>
          <c:tx>
            <c:strRef>
              <c:f>Section_6!$F$19</c:f>
              <c:strCache>
                <c:ptCount val="1"/>
                <c:pt idx="0">
                  <c:v>Turnover</c:v>
                </c:pt>
              </c:strCache>
            </c:strRef>
          </c:tx>
          <c:spPr>
            <a:solidFill>
              <a:schemeClr val="tx1">
                <a:lumMod val="75000"/>
                <a:lumOff val="25000"/>
              </a:schemeClr>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Section_6!$E$20:$E$25</c:f>
              <c:strCache>
                <c:ptCount val="6"/>
                <c:pt idx="0">
                  <c:v>Company A</c:v>
                </c:pt>
                <c:pt idx="1">
                  <c:v>Company F</c:v>
                </c:pt>
                <c:pt idx="2">
                  <c:v>Company C</c:v>
                </c:pt>
                <c:pt idx="3">
                  <c:v>Company B</c:v>
                </c:pt>
                <c:pt idx="4">
                  <c:v>Company E</c:v>
                </c:pt>
                <c:pt idx="5">
                  <c:v>Company D</c:v>
                </c:pt>
              </c:strCache>
            </c:strRef>
          </c:cat>
          <c:val>
            <c:numRef>
              <c:f>Section_6!$F$20:$F$25</c:f>
              <c:numCache>
                <c:formatCode>#,##0</c:formatCode>
                <c:ptCount val="6"/>
                <c:pt idx="0">
                  <c:v>44400</c:v>
                </c:pt>
                <c:pt idx="1">
                  <c:v>20000</c:v>
                </c:pt>
                <c:pt idx="2">
                  <c:v>19000</c:v>
                </c:pt>
                <c:pt idx="3">
                  <c:v>13200</c:v>
                </c:pt>
                <c:pt idx="4">
                  <c:v>11000</c:v>
                </c:pt>
                <c:pt idx="5">
                  <c:v>9000</c:v>
                </c:pt>
              </c:numCache>
            </c:numRef>
          </c:val>
          <c:extLst>
            <c:ext xmlns:c16="http://schemas.microsoft.com/office/drawing/2014/chart" uri="{C3380CC4-5D6E-409C-BE32-E72D297353CC}">
              <c16:uniqueId val="{00000000-F155-4D33-A6D5-C822B82CF10D}"/>
            </c:ext>
          </c:extLst>
        </c:ser>
        <c:dLbls>
          <c:showLegendKey val="0"/>
          <c:showVal val="0"/>
          <c:showCatName val="0"/>
          <c:showSerName val="0"/>
          <c:showPercent val="0"/>
          <c:showBubbleSize val="0"/>
        </c:dLbls>
        <c:gapWidth val="58"/>
        <c:axId val="124054144"/>
        <c:axId val="123928960"/>
      </c:barChart>
      <c:catAx>
        <c:axId val="124054144"/>
        <c:scaling>
          <c:orientation val="maxMin"/>
        </c:scaling>
        <c:delete val="0"/>
        <c:axPos val="l"/>
        <c:numFmt formatCode="General" sourceLinked="0"/>
        <c:majorTickMark val="none"/>
        <c:minorTickMark val="none"/>
        <c:tickLblPos val="nextTo"/>
        <c:spPr>
          <a:ln w="19050">
            <a:solidFill>
              <a:schemeClr val="tx1">
                <a:lumMod val="75000"/>
                <a:lumOff val="25000"/>
              </a:schemeClr>
            </a:solidFill>
          </a:ln>
        </c:spPr>
        <c:crossAx val="123928960"/>
        <c:crosses val="autoZero"/>
        <c:auto val="1"/>
        <c:lblAlgn val="ctr"/>
        <c:lblOffset val="100"/>
        <c:noMultiLvlLbl val="0"/>
      </c:catAx>
      <c:valAx>
        <c:axId val="123928960"/>
        <c:scaling>
          <c:orientation val="minMax"/>
        </c:scaling>
        <c:delete val="1"/>
        <c:axPos val="t"/>
        <c:numFmt formatCode="#,##0" sourceLinked="1"/>
        <c:majorTickMark val="out"/>
        <c:minorTickMark val="none"/>
        <c:tickLblPos val="nextTo"/>
        <c:crossAx val="124054144"/>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50.xml"/><Relationship Id="rId3" Type="http://schemas.openxmlformats.org/officeDocument/2006/relationships/chart" Target="../charts/chart45.xml"/><Relationship Id="rId7" Type="http://schemas.openxmlformats.org/officeDocument/2006/relationships/chart" Target="../charts/chart49.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 Id="rId9" Type="http://schemas.openxmlformats.org/officeDocument/2006/relationships/chart" Target="../charts/chart5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6.xml"/><Relationship Id="rId7" Type="http://schemas.openxmlformats.org/officeDocument/2006/relationships/image" Target="../media/image10.png"/><Relationship Id="rId2" Type="http://schemas.openxmlformats.org/officeDocument/2006/relationships/chart" Target="../charts/chart55.xml"/><Relationship Id="rId1" Type="http://schemas.openxmlformats.org/officeDocument/2006/relationships/chart" Target="../charts/chart54.xml"/><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chart" Target="../charts/chart57.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chart" Target="../charts/chart5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9"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2.xml"/><Relationship Id="rId3" Type="http://schemas.openxmlformats.org/officeDocument/2006/relationships/chart" Target="../charts/chart24.xml"/><Relationship Id="rId7" Type="http://schemas.openxmlformats.org/officeDocument/2006/relationships/chart" Target="../charts/chart27.xml"/><Relationship Id="rId12" Type="http://schemas.openxmlformats.org/officeDocument/2006/relationships/image" Target="../media/image5.emf"/><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image" Target="../media/image3.png"/><Relationship Id="rId11" Type="http://schemas.openxmlformats.org/officeDocument/2006/relationships/chart" Target="../charts/chart31.xml"/><Relationship Id="rId5" Type="http://schemas.openxmlformats.org/officeDocument/2006/relationships/chart" Target="../charts/chart26.xml"/><Relationship Id="rId15" Type="http://schemas.openxmlformats.org/officeDocument/2006/relationships/chart" Target="../charts/chart34.xml"/><Relationship Id="rId10" Type="http://schemas.openxmlformats.org/officeDocument/2006/relationships/chart" Target="../charts/chart30.xml"/><Relationship Id="rId4" Type="http://schemas.openxmlformats.org/officeDocument/2006/relationships/chart" Target="../charts/chart25.xml"/><Relationship Id="rId9" Type="http://schemas.openxmlformats.org/officeDocument/2006/relationships/chart" Target="../charts/chart29.xml"/><Relationship Id="rId14"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8</xdr:col>
      <xdr:colOff>76199</xdr:colOff>
      <xdr:row>54</xdr:row>
      <xdr:rowOff>123824</xdr:rowOff>
    </xdr:from>
    <xdr:to>
      <xdr:col>12</xdr:col>
      <xdr:colOff>704850</xdr:colOff>
      <xdr:row>66</xdr:row>
      <xdr:rowOff>85725</xdr:rowOff>
    </xdr:to>
    <xdr:graphicFrame macro="">
      <xdr:nvGraphicFramePr>
        <xdr:cNvPr id="2" name="Diagram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342900</xdr:colOff>
      <xdr:row>96</xdr:row>
      <xdr:rowOff>28574</xdr:rowOff>
    </xdr:from>
    <xdr:to>
      <xdr:col>13</xdr:col>
      <xdr:colOff>409575</xdr:colOff>
      <xdr:row>110</xdr:row>
      <xdr:rowOff>114299</xdr:rowOff>
    </xdr:to>
    <xdr:graphicFrame macro="">
      <xdr:nvGraphicFramePr>
        <xdr:cNvPr id="3" name="Diagram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476250</xdr:colOff>
      <xdr:row>44</xdr:row>
      <xdr:rowOff>57149</xdr:rowOff>
    </xdr:from>
    <xdr:to>
      <xdr:col>8</xdr:col>
      <xdr:colOff>552450</xdr:colOff>
      <xdr:row>51</xdr:row>
      <xdr:rowOff>47625</xdr:rowOff>
    </xdr:to>
    <xdr:sp macro="" textlink="">
      <xdr:nvSpPr>
        <xdr:cNvPr id="4" name="Rechteckige Legende 3">
          <a:extLst>
            <a:ext uri="{FF2B5EF4-FFF2-40B4-BE49-F238E27FC236}">
              <a16:creationId xmlns:a16="http://schemas.microsoft.com/office/drawing/2014/main" id="{00000000-0008-0000-0100-000004000000}"/>
            </a:ext>
          </a:extLst>
        </xdr:cNvPr>
        <xdr:cNvSpPr/>
      </xdr:nvSpPr>
      <xdr:spPr>
        <a:xfrm>
          <a:off x="5210175" y="8677274"/>
          <a:ext cx="2047875" cy="1323976"/>
        </a:xfrm>
        <a:prstGeom prst="wedgeRectCallout">
          <a:avLst>
            <a:gd name="adj1" fmla="val -65240"/>
            <a:gd name="adj2" fmla="val 19401"/>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Tip: Wrap</a:t>
          </a:r>
          <a:r>
            <a:rPr lang="en-GB" sz="1100" baseline="0">
              <a:solidFill>
                <a:schemeClr val="tx1"/>
              </a:solidFill>
            </a:rPr>
            <a:t> your offset function in a SUM, Average or Count function (Any function that uses ranges) to make sure it works, before using it in Name Manager. Make sure you fix the cell references.</a:t>
          </a:r>
          <a:endParaRPr lang="en-GB" sz="1100">
            <a:solidFill>
              <a:schemeClr val="tx1"/>
            </a:solidFill>
          </a:endParaRPr>
        </a:p>
      </xdr:txBody>
    </xdr:sp>
    <xdr:clientData/>
  </xdr:twoCellAnchor>
  <xdr:twoCellAnchor>
    <xdr:from>
      <xdr:col>3</xdr:col>
      <xdr:colOff>657225</xdr:colOff>
      <xdr:row>54</xdr:row>
      <xdr:rowOff>95249</xdr:rowOff>
    </xdr:from>
    <xdr:to>
      <xdr:col>7</xdr:col>
      <xdr:colOff>609600</xdr:colOff>
      <xdr:row>66</xdr:row>
      <xdr:rowOff>104775</xdr:rowOff>
    </xdr:to>
    <xdr:graphicFrame macro="">
      <xdr:nvGraphicFramePr>
        <xdr:cNvPr id="5" name="Diagramm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295275</xdr:colOff>
      <xdr:row>74</xdr:row>
      <xdr:rowOff>57150</xdr:rowOff>
    </xdr:from>
    <xdr:to>
      <xdr:col>11</xdr:col>
      <xdr:colOff>657225</xdr:colOff>
      <xdr:row>86</xdr:row>
      <xdr:rowOff>9525</xdr:rowOff>
    </xdr:to>
    <xdr:graphicFrame macro="">
      <xdr:nvGraphicFramePr>
        <xdr:cNvPr id="8" name="Diagramm 4">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476250</xdr:colOff>
      <xdr:row>87</xdr:row>
      <xdr:rowOff>180975</xdr:rowOff>
    </xdr:from>
    <xdr:to>
      <xdr:col>6</xdr:col>
      <xdr:colOff>9525</xdr:colOff>
      <xdr:row>90</xdr:row>
      <xdr:rowOff>114300</xdr:rowOff>
    </xdr:to>
    <xdr:sp macro="" textlink="">
      <xdr:nvSpPr>
        <xdr:cNvPr id="7" name="Rechteckige Legende 3">
          <a:extLst>
            <a:ext uri="{FF2B5EF4-FFF2-40B4-BE49-F238E27FC236}">
              <a16:creationId xmlns:a16="http://schemas.microsoft.com/office/drawing/2014/main" id="{00000000-0008-0000-0100-000007000000}"/>
            </a:ext>
          </a:extLst>
        </xdr:cNvPr>
        <xdr:cNvSpPr/>
      </xdr:nvSpPr>
      <xdr:spPr>
        <a:xfrm>
          <a:off x="2695575" y="17068800"/>
          <a:ext cx="2047875" cy="504825"/>
        </a:xfrm>
        <a:prstGeom prst="wedgeRectCallout">
          <a:avLst>
            <a:gd name="adj1" fmla="val -65240"/>
            <a:gd name="adj2" fmla="val 19401"/>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Test this by adding the next month and</a:t>
          </a:r>
          <a:r>
            <a:rPr lang="en-GB" sz="1100" baseline="0">
              <a:solidFill>
                <a:schemeClr val="tx1"/>
              </a:solidFill>
            </a:rPr>
            <a:t> sample data for it</a:t>
          </a:r>
          <a:endParaRPr lang="en-GB" sz="1100">
            <a:solidFill>
              <a:schemeClr val="tx1"/>
            </a:solidFill>
          </a:endParaRPr>
        </a:p>
      </xdr:txBody>
    </xdr:sp>
    <xdr:clientData/>
  </xdr:twoCellAnchor>
  <xdr:twoCellAnchor>
    <xdr:from>
      <xdr:col>3</xdr:col>
      <xdr:colOff>561975</xdr:colOff>
      <xdr:row>116</xdr:row>
      <xdr:rowOff>47625</xdr:rowOff>
    </xdr:from>
    <xdr:to>
      <xdr:col>6</xdr:col>
      <xdr:colOff>95250</xdr:colOff>
      <xdr:row>118</xdr:row>
      <xdr:rowOff>171450</xdr:rowOff>
    </xdr:to>
    <xdr:sp macro="" textlink="">
      <xdr:nvSpPr>
        <xdr:cNvPr id="9" name="Rechteckige Legende 3">
          <a:extLst>
            <a:ext uri="{FF2B5EF4-FFF2-40B4-BE49-F238E27FC236}">
              <a16:creationId xmlns:a16="http://schemas.microsoft.com/office/drawing/2014/main" id="{00000000-0008-0000-0100-000009000000}"/>
            </a:ext>
          </a:extLst>
        </xdr:cNvPr>
        <xdr:cNvSpPr/>
      </xdr:nvSpPr>
      <xdr:spPr>
        <a:xfrm>
          <a:off x="2781300" y="22545675"/>
          <a:ext cx="2047875" cy="504825"/>
        </a:xfrm>
        <a:prstGeom prst="wedgeRectCallout">
          <a:avLst>
            <a:gd name="adj1" fmla="val -65240"/>
            <a:gd name="adj2" fmla="val 19401"/>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Test this by adding the next month and</a:t>
          </a:r>
          <a:r>
            <a:rPr lang="en-GB" sz="1100" baseline="0">
              <a:solidFill>
                <a:schemeClr val="tx1"/>
              </a:solidFill>
            </a:rPr>
            <a:t> sample data for it</a:t>
          </a:r>
          <a:endParaRPr lang="en-GB" sz="1100">
            <a:solidFill>
              <a:schemeClr val="tx1"/>
            </a:solidFill>
          </a:endParaRPr>
        </a:p>
      </xdr:txBody>
    </xdr:sp>
    <xdr:clientData/>
  </xdr:twoCellAnchor>
  <xdr:twoCellAnchor>
    <xdr:from>
      <xdr:col>10</xdr:col>
      <xdr:colOff>219075</xdr:colOff>
      <xdr:row>49</xdr:row>
      <xdr:rowOff>38101</xdr:rowOff>
    </xdr:from>
    <xdr:to>
      <xdr:col>12</xdr:col>
      <xdr:colOff>742950</xdr:colOff>
      <xdr:row>53</xdr:row>
      <xdr:rowOff>1</xdr:rowOff>
    </xdr:to>
    <xdr:sp macro="" textlink="">
      <xdr:nvSpPr>
        <xdr:cNvPr id="10" name="Rechteckige Legende 3">
          <a:extLst>
            <a:ext uri="{FF2B5EF4-FFF2-40B4-BE49-F238E27FC236}">
              <a16:creationId xmlns:a16="http://schemas.microsoft.com/office/drawing/2014/main" id="{00000000-0008-0000-0100-00000A000000}"/>
            </a:ext>
          </a:extLst>
        </xdr:cNvPr>
        <xdr:cNvSpPr/>
      </xdr:nvSpPr>
      <xdr:spPr>
        <a:xfrm>
          <a:off x="8448675" y="9610726"/>
          <a:ext cx="2047875" cy="723900"/>
        </a:xfrm>
        <a:prstGeom prst="wedgeRectCallout">
          <a:avLst>
            <a:gd name="adj1" fmla="val -69891"/>
            <a:gd name="adj2" fmla="val 65682"/>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Go to Name Manager</a:t>
          </a:r>
          <a:r>
            <a:rPr lang="en-GB" sz="1100" baseline="0">
              <a:solidFill>
                <a:schemeClr val="tx1"/>
              </a:solidFill>
            </a:rPr>
            <a:t> to see the OFFSET formulas that have been setup </a:t>
          </a:r>
          <a:endParaRPr lang="en-GB" sz="1100">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295274</xdr:colOff>
      <xdr:row>5</xdr:row>
      <xdr:rowOff>142875</xdr:rowOff>
    </xdr:from>
    <xdr:to>
      <xdr:col>17</xdr:col>
      <xdr:colOff>295275</xdr:colOff>
      <xdr:row>20</xdr:row>
      <xdr:rowOff>123825</xdr:rowOff>
    </xdr:to>
    <xdr:graphicFrame macro="">
      <xdr:nvGraphicFramePr>
        <xdr:cNvPr id="5" name="Diagramm 6">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438150</xdr:colOff>
      <xdr:row>37</xdr:row>
      <xdr:rowOff>114300</xdr:rowOff>
    </xdr:from>
    <xdr:ext cx="7210425" cy="2674286"/>
    <xdr:graphicFrame macro="">
      <xdr:nvGraphicFramePr>
        <xdr:cNvPr id="8" name="Diagramm 10">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11.xml><?xml version="1.0" encoding="utf-8"?>
<c:userShapes xmlns:c="http://schemas.openxmlformats.org/drawingml/2006/chart">
  <cdr:relSizeAnchor xmlns:cdr="http://schemas.openxmlformats.org/drawingml/2006/chartDrawing">
    <cdr:from>
      <cdr:x>0.85665</cdr:x>
      <cdr:y>0.05306</cdr:y>
    </cdr:from>
    <cdr:to>
      <cdr:x>0.85674</cdr:x>
      <cdr:y>0.15563</cdr:y>
    </cdr:to>
    <cdr:cxnSp macro="">
      <cdr:nvCxnSpPr>
        <cdr:cNvPr id="3" name="Straight Connector 2">
          <a:extLst xmlns:a="http://schemas.openxmlformats.org/drawingml/2006/main">
            <a:ext uri="{FF2B5EF4-FFF2-40B4-BE49-F238E27FC236}">
              <a16:creationId xmlns:a16="http://schemas.microsoft.com/office/drawing/2014/main" id="{5ED7B7D9-2BD4-4EE5-94AA-DA01A1E4BC0A}"/>
            </a:ext>
          </a:extLst>
        </cdr:cNvPr>
        <cdr:cNvCxnSpPr/>
      </cdr:nvCxnSpPr>
      <cdr:spPr>
        <a:xfrm xmlns:a="http://schemas.openxmlformats.org/drawingml/2006/main">
          <a:off x="6176800" y="141889"/>
          <a:ext cx="657" cy="274320"/>
        </a:xfrm>
        <a:prstGeom xmlns:a="http://schemas.openxmlformats.org/drawingml/2006/main" prst="line">
          <a:avLst/>
        </a:prstGeom>
        <a:ln xmlns:a="http://schemas.openxmlformats.org/drawingml/2006/main" w="19050">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0.85756</cdr:x>
      <cdr:y>0.04569</cdr:y>
    </cdr:from>
    <cdr:to>
      <cdr:x>0.97873</cdr:x>
      <cdr:y>0.18324</cdr:y>
    </cdr:to>
    <cdr:sp macro="" textlink="">
      <cdr:nvSpPr>
        <cdr:cNvPr id="9" name="TextBox 8">
          <a:extLst xmlns:a="http://schemas.openxmlformats.org/drawingml/2006/main">
            <a:ext uri="{FF2B5EF4-FFF2-40B4-BE49-F238E27FC236}">
              <a16:creationId xmlns:a16="http://schemas.microsoft.com/office/drawing/2014/main" id="{267D0A3C-6FD3-4A80-969E-2E478E78FD25}"/>
            </a:ext>
          </a:extLst>
        </cdr:cNvPr>
        <cdr:cNvSpPr txBox="1"/>
      </cdr:nvSpPr>
      <cdr:spPr>
        <a:xfrm xmlns:a="http://schemas.openxmlformats.org/drawingml/2006/main">
          <a:off x="6183366" y="122183"/>
          <a:ext cx="873673" cy="367862"/>
        </a:xfrm>
        <a:prstGeom xmlns:a="http://schemas.openxmlformats.org/drawingml/2006/main" prst="rect">
          <a:avLst/>
        </a:prstGeom>
      </cdr:spPr>
      <cdr:txBody>
        <a:bodyPr xmlns:a="http://schemas.openxmlformats.org/drawingml/2006/main" vertOverflow="clip" wrap="none" rtlCol="0" anchor="b"/>
        <a:lstStyle xmlns:a="http://schemas.openxmlformats.org/drawingml/2006/main"/>
        <a:p xmlns:a="http://schemas.openxmlformats.org/drawingml/2006/main">
          <a:r>
            <a:rPr lang="en-GB" sz="1050"/>
            <a:t>Forecast Split</a:t>
          </a:r>
        </a:p>
      </cdr:txBody>
    </cdr:sp>
  </cdr:relSizeAnchor>
</c:userShapes>
</file>

<file path=xl/drawings/drawing12.xml><?xml version="1.0" encoding="utf-8"?>
<xdr:wsDr xmlns:xdr="http://schemas.openxmlformats.org/drawingml/2006/spreadsheetDrawing" xmlns:a="http://schemas.openxmlformats.org/drawingml/2006/main">
  <xdr:oneCellAnchor>
    <xdr:from>
      <xdr:col>4</xdr:col>
      <xdr:colOff>219075</xdr:colOff>
      <xdr:row>1</xdr:row>
      <xdr:rowOff>152399</xdr:rowOff>
    </xdr:from>
    <xdr:ext cx="5219700" cy="3105151"/>
    <xdr:graphicFrame macro="">
      <xdr:nvGraphicFramePr>
        <xdr:cNvPr id="6" name="Diagramm 5">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4</xdr:col>
      <xdr:colOff>123825</xdr:colOff>
      <xdr:row>18</xdr:row>
      <xdr:rowOff>28575</xdr:rowOff>
    </xdr:from>
    <xdr:ext cx="5219700" cy="3038475"/>
    <xdr:graphicFrame macro="">
      <xdr:nvGraphicFramePr>
        <xdr:cNvPr id="7" name="Diagramm 6">
          <a:extLst>
            <a:ext uri="{FF2B5EF4-FFF2-40B4-BE49-F238E27FC236}">
              <a16:creationId xmlns:a16="http://schemas.microsoft.com/office/drawing/2014/main" id="{00000000-0008-0000-0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twoCellAnchor>
    <xdr:from>
      <xdr:col>1</xdr:col>
      <xdr:colOff>1800225</xdr:colOff>
      <xdr:row>120</xdr:row>
      <xdr:rowOff>161925</xdr:rowOff>
    </xdr:from>
    <xdr:to>
      <xdr:col>6</xdr:col>
      <xdr:colOff>723900</xdr:colOff>
      <xdr:row>134</xdr:row>
      <xdr:rowOff>9524</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204258</xdr:colOff>
      <xdr:row>146</xdr:row>
      <xdr:rowOff>79376</xdr:rowOff>
    </xdr:from>
    <xdr:to>
      <xdr:col>16</xdr:col>
      <xdr:colOff>261407</xdr:colOff>
      <xdr:row>163</xdr:row>
      <xdr:rowOff>136526</xdr:rowOff>
    </xdr:to>
    <xdr:graphicFrame macro="">
      <xdr:nvGraphicFramePr>
        <xdr:cNvPr id="12" name="Diagramm 1">
          <a:extLst>
            <a:ext uri="{FF2B5EF4-FFF2-40B4-BE49-F238E27FC236}">
              <a16:creationId xmlns:a16="http://schemas.microsoft.com/office/drawing/2014/main" id="{00000000-0008-0000-0A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60613</xdr:colOff>
      <xdr:row>220</xdr:row>
      <xdr:rowOff>43296</xdr:rowOff>
    </xdr:from>
    <xdr:to>
      <xdr:col>17</xdr:col>
      <xdr:colOff>120395</xdr:colOff>
      <xdr:row>231</xdr:row>
      <xdr:rowOff>142356</xdr:rowOff>
    </xdr:to>
    <xdr:graphicFrame macro="">
      <xdr:nvGraphicFramePr>
        <xdr:cNvPr id="13" name="Diagramm 2">
          <a:extLst>
            <a:ext uri="{FF2B5EF4-FFF2-40B4-BE49-F238E27FC236}">
              <a16:creationId xmlns:a16="http://schemas.microsoft.com/office/drawing/2014/main" id="{00000000-0008-0000-0A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51956</xdr:colOff>
      <xdr:row>207</xdr:row>
      <xdr:rowOff>164522</xdr:rowOff>
    </xdr:from>
    <xdr:to>
      <xdr:col>17</xdr:col>
      <xdr:colOff>114300</xdr:colOff>
      <xdr:row>220</xdr:row>
      <xdr:rowOff>133349</xdr:rowOff>
    </xdr:to>
    <xdr:graphicFrame macro="">
      <xdr:nvGraphicFramePr>
        <xdr:cNvPr id="14" name="Diagramm 3">
          <a:extLst>
            <a:ext uri="{FF2B5EF4-FFF2-40B4-BE49-F238E27FC236}">
              <a16:creationId xmlns:a16="http://schemas.microsoft.com/office/drawing/2014/main" id="{00000000-0008-0000-0A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695325</xdr:colOff>
      <xdr:row>88</xdr:row>
      <xdr:rowOff>123825</xdr:rowOff>
    </xdr:from>
    <xdr:to>
      <xdr:col>8</xdr:col>
      <xdr:colOff>628650</xdr:colOff>
      <xdr:row>103</xdr:row>
      <xdr:rowOff>171450</xdr:rowOff>
    </xdr:to>
    <xdr:grpSp>
      <xdr:nvGrpSpPr>
        <xdr:cNvPr id="5" name="Group 4">
          <a:extLst>
            <a:ext uri="{FF2B5EF4-FFF2-40B4-BE49-F238E27FC236}">
              <a16:creationId xmlns:a16="http://schemas.microsoft.com/office/drawing/2014/main" id="{00000000-0008-0000-0A00-000005000000}"/>
            </a:ext>
          </a:extLst>
        </xdr:cNvPr>
        <xdr:cNvGrpSpPr/>
      </xdr:nvGrpSpPr>
      <xdr:grpSpPr>
        <a:xfrm>
          <a:off x="6250305" y="16735425"/>
          <a:ext cx="4352925" cy="2790825"/>
          <a:chOff x="6772275" y="13744575"/>
          <a:chExt cx="3990975" cy="2905125"/>
        </a:xfrm>
      </xdr:grpSpPr>
      <xdr:graphicFrame macro="">
        <xdr:nvGraphicFramePr>
          <xdr:cNvPr id="8" name="Diagramm 5">
            <a:extLst>
              <a:ext uri="{FF2B5EF4-FFF2-40B4-BE49-F238E27FC236}">
                <a16:creationId xmlns:a16="http://schemas.microsoft.com/office/drawing/2014/main" id="{00000000-0008-0000-0A00-000008000000}"/>
              </a:ext>
            </a:extLst>
          </xdr:cNvPr>
          <xdr:cNvGraphicFramePr>
            <a:graphicFrameLocks/>
          </xdr:cNvGraphicFramePr>
        </xdr:nvGraphicFramePr>
        <xdr:xfrm>
          <a:off x="6772275" y="13744575"/>
          <a:ext cx="3990975" cy="2695575"/>
        </xdr:xfrm>
        <a:graphic>
          <a:graphicData uri="http://schemas.openxmlformats.org/drawingml/2006/chart">
            <c:chart xmlns:c="http://schemas.openxmlformats.org/drawingml/2006/chart" xmlns:r="http://schemas.openxmlformats.org/officeDocument/2006/relationships" r:id="rId7"/>
          </a:graphicData>
        </a:graphic>
      </xdr:graphicFrame>
      <xdr:cxnSp macro="">
        <xdr:nvCxnSpPr>
          <xdr:cNvPr id="10" name="Gerade Verbindung 7">
            <a:extLst>
              <a:ext uri="{FF2B5EF4-FFF2-40B4-BE49-F238E27FC236}">
                <a16:creationId xmlns:a16="http://schemas.microsoft.com/office/drawing/2014/main" id="{00000000-0008-0000-0A00-00000A000000}"/>
              </a:ext>
            </a:extLst>
          </xdr:cNvPr>
          <xdr:cNvCxnSpPr/>
        </xdr:nvCxnSpPr>
        <xdr:spPr>
          <a:xfrm>
            <a:off x="7639050" y="16392525"/>
            <a:ext cx="676275" cy="0"/>
          </a:xfrm>
          <a:prstGeom prst="line">
            <a:avLst/>
          </a:prstGeom>
          <a:ln w="19050">
            <a:solidFill>
              <a:schemeClr val="tx1">
                <a:lumMod val="50000"/>
                <a:lumOff val="50000"/>
              </a:schemeClr>
            </a:solidFill>
          </a:ln>
        </xdr:spPr>
        <xdr:style>
          <a:lnRef idx="1">
            <a:schemeClr val="dk1"/>
          </a:lnRef>
          <a:fillRef idx="0">
            <a:schemeClr val="dk1"/>
          </a:fillRef>
          <a:effectRef idx="0">
            <a:schemeClr val="dk1"/>
          </a:effectRef>
          <a:fontRef idx="minor">
            <a:schemeClr val="tx1"/>
          </a:fontRef>
        </xdr:style>
      </xdr:cxnSp>
      <xdr:sp macro="" textlink="$B$89">
        <xdr:nvSpPr>
          <xdr:cNvPr id="4" name="TextBox 3">
            <a:extLst>
              <a:ext uri="{FF2B5EF4-FFF2-40B4-BE49-F238E27FC236}">
                <a16:creationId xmlns:a16="http://schemas.microsoft.com/office/drawing/2014/main" id="{00000000-0008-0000-0A00-000004000000}"/>
              </a:ext>
            </a:extLst>
          </xdr:cNvPr>
          <xdr:cNvSpPr txBox="1"/>
        </xdr:nvSpPr>
        <xdr:spPr>
          <a:xfrm>
            <a:off x="7553325" y="16411575"/>
            <a:ext cx="828675"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BED83C-44A4-46CD-832E-E0F27A3DA260}" type="TxLink">
              <a:rPr lang="en-US" sz="1100" b="0" i="0" u="none" strike="noStrike">
                <a:solidFill>
                  <a:srgbClr val="000000"/>
                </a:solidFill>
                <a:latin typeface="Calibri"/>
              </a:rPr>
              <a:pPr/>
              <a:t> 1,630   </a:t>
            </a:fld>
            <a:endParaRPr lang="en-GB" sz="1100"/>
          </a:p>
        </xdr:txBody>
      </xdr:sp>
    </xdr:grpSp>
    <xdr:clientData/>
  </xdr:twoCellAnchor>
  <xdr:twoCellAnchor>
    <xdr:from>
      <xdr:col>4</xdr:col>
      <xdr:colOff>129886</xdr:colOff>
      <xdr:row>59</xdr:row>
      <xdr:rowOff>173181</xdr:rowOff>
    </xdr:from>
    <xdr:to>
      <xdr:col>9</xdr:col>
      <xdr:colOff>163559</xdr:colOff>
      <xdr:row>74</xdr:row>
      <xdr:rowOff>156824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225136</xdr:colOff>
      <xdr:row>315</xdr:row>
      <xdr:rowOff>77932</xdr:rowOff>
    </xdr:from>
    <xdr:to>
      <xdr:col>5</xdr:col>
      <xdr:colOff>98713</xdr:colOff>
      <xdr:row>317</xdr:row>
      <xdr:rowOff>164524</xdr:rowOff>
    </xdr:to>
    <xdr:sp macro="" textlink="">
      <xdr:nvSpPr>
        <xdr:cNvPr id="15" name="Rechteckige Legende 1">
          <a:extLst>
            <a:ext uri="{FF2B5EF4-FFF2-40B4-BE49-F238E27FC236}">
              <a16:creationId xmlns:a16="http://schemas.microsoft.com/office/drawing/2014/main" id="{00000000-0008-0000-0A00-00000F000000}"/>
            </a:ext>
          </a:extLst>
        </xdr:cNvPr>
        <xdr:cNvSpPr/>
      </xdr:nvSpPr>
      <xdr:spPr>
        <a:xfrm>
          <a:off x="4918363" y="57297205"/>
          <a:ext cx="1752600" cy="519546"/>
        </a:xfrm>
        <a:prstGeom prst="wedgeRectCallout">
          <a:avLst>
            <a:gd name="adj1" fmla="val -137504"/>
            <a:gd name="adj2" fmla="val 61212"/>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The Size of the cells define the size</a:t>
          </a:r>
          <a:r>
            <a:rPr lang="en-GB" sz="1100" baseline="0">
              <a:solidFill>
                <a:schemeClr val="tx1"/>
              </a:solidFill>
            </a:rPr>
            <a:t> of the sparkline.</a:t>
          </a:r>
          <a:endParaRPr lang="en-GB" sz="1100">
            <a:solidFill>
              <a:schemeClr val="tx1"/>
            </a:solidFill>
          </a:endParaRPr>
        </a:p>
      </xdr:txBody>
    </xdr:sp>
    <xdr:clientData/>
  </xdr:twoCellAnchor>
  <xdr:twoCellAnchor>
    <xdr:from>
      <xdr:col>4</xdr:col>
      <xdr:colOff>466725</xdr:colOff>
      <xdr:row>37</xdr:row>
      <xdr:rowOff>9525</xdr:rowOff>
    </xdr:from>
    <xdr:to>
      <xdr:col>10</xdr:col>
      <xdr:colOff>657225</xdr:colOff>
      <xdr:row>56</xdr:row>
      <xdr:rowOff>161925</xdr:rowOff>
    </xdr:to>
    <xdr:graphicFrame macro="">
      <xdr:nvGraphicFramePr>
        <xdr:cNvPr id="23" name="Chart 22">
          <a:extLst>
            <a:ext uri="{FF2B5EF4-FFF2-40B4-BE49-F238E27FC236}">
              <a16:creationId xmlns:a16="http://schemas.microsoft.com/office/drawing/2014/main" id="{00000000-0008-0000-0A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52</xdr:row>
      <xdr:rowOff>169066</xdr:rowOff>
    </xdr:from>
    <xdr:to>
      <xdr:col>14</xdr:col>
      <xdr:colOff>776288</xdr:colOff>
      <xdr:row>74</xdr:row>
      <xdr:rowOff>0</xdr:rowOff>
    </xdr:to>
    <xdr:graphicFrame macro="">
      <xdr:nvGraphicFramePr>
        <xdr:cNvPr id="2" name="Chart 1">
          <a:extLst>
            <a:ext uri="{FF2B5EF4-FFF2-40B4-BE49-F238E27FC236}">
              <a16:creationId xmlns:a16="http://schemas.microsoft.com/office/drawing/2014/main" id="{82C74EF4-BC38-4BE3-9F6C-AAE372EF4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269080</xdr:colOff>
      <xdr:row>18</xdr:row>
      <xdr:rowOff>335754</xdr:rowOff>
    </xdr:from>
    <xdr:to>
      <xdr:col>10</xdr:col>
      <xdr:colOff>1214438</xdr:colOff>
      <xdr:row>31</xdr:row>
      <xdr:rowOff>57150</xdr:rowOff>
    </xdr:to>
    <xdr:graphicFrame macro="">
      <xdr:nvGraphicFramePr>
        <xdr:cNvPr id="3" name="Chart 2">
          <a:extLst>
            <a:ext uri="{FF2B5EF4-FFF2-40B4-BE49-F238E27FC236}">
              <a16:creationId xmlns:a16="http://schemas.microsoft.com/office/drawing/2014/main" id="{CCE7F7B9-68C3-4E5F-B538-0EA57B05A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138545</xdr:colOff>
      <xdr:row>38</xdr:row>
      <xdr:rowOff>173181</xdr:rowOff>
    </xdr:from>
    <xdr:to>
      <xdr:col>12</xdr:col>
      <xdr:colOff>538595</xdr:colOff>
      <xdr:row>50</xdr:row>
      <xdr:rowOff>178378</xdr:rowOff>
    </xdr:to>
    <xdr:graphicFrame macro="">
      <xdr:nvGraphicFramePr>
        <xdr:cNvPr id="8" name="Diagramm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25977</xdr:colOff>
      <xdr:row>64</xdr:row>
      <xdr:rowOff>77066</xdr:rowOff>
    </xdr:from>
    <xdr:to>
      <xdr:col>6</xdr:col>
      <xdr:colOff>737177</xdr:colOff>
      <xdr:row>77</xdr:row>
      <xdr:rowOff>19916</xdr:rowOff>
    </xdr:to>
    <xdr:graphicFrame macro="">
      <xdr:nvGraphicFramePr>
        <xdr:cNvPr id="9" name="Diagramm 8">
          <a:extLst>
            <a:ext uri="{FF2B5EF4-FFF2-40B4-BE49-F238E27FC236}">
              <a16:creationId xmlns:a16="http://schemas.microsoft.com/office/drawing/2014/main" id="{00000000-0008-0000-0B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804429</xdr:colOff>
      <xdr:row>64</xdr:row>
      <xdr:rowOff>10391</xdr:rowOff>
    </xdr:from>
    <xdr:to>
      <xdr:col>12</xdr:col>
      <xdr:colOff>490970</xdr:colOff>
      <xdr:row>76</xdr:row>
      <xdr:rowOff>143741</xdr:rowOff>
    </xdr:to>
    <xdr:graphicFrame macro="">
      <xdr:nvGraphicFramePr>
        <xdr:cNvPr id="10" name="Diagramm 9">
          <a:extLst>
            <a:ext uri="{FF2B5EF4-FFF2-40B4-BE49-F238E27FC236}">
              <a16:creationId xmlns:a16="http://schemas.microsoft.com/office/drawing/2014/main" id="{00000000-0008-0000-0B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375996</xdr:colOff>
      <xdr:row>2</xdr:row>
      <xdr:rowOff>76487</xdr:rowOff>
    </xdr:from>
    <xdr:to>
      <xdr:col>12</xdr:col>
      <xdr:colOff>589780</xdr:colOff>
      <xdr:row>16</xdr:row>
      <xdr:rowOff>122476</xdr:rowOff>
    </xdr:to>
    <xdr:graphicFrame macro="">
      <xdr:nvGraphicFramePr>
        <xdr:cNvPr id="13" name="Diagramm 12">
          <a:extLst>
            <a:ext uri="{FF2B5EF4-FFF2-40B4-BE49-F238E27FC236}">
              <a16:creationId xmlns:a16="http://schemas.microsoft.com/office/drawing/2014/main" id="{00000000-0008-0000-0B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155864</xdr:colOff>
      <xdr:row>18</xdr:row>
      <xdr:rowOff>119591</xdr:rowOff>
    </xdr:from>
    <xdr:to>
      <xdr:col>4</xdr:col>
      <xdr:colOff>539810</xdr:colOff>
      <xdr:row>36</xdr:row>
      <xdr:rowOff>181292</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5"/>
        <a:stretch>
          <a:fillRect/>
        </a:stretch>
      </xdr:blipFill>
      <xdr:spPr>
        <a:xfrm>
          <a:off x="155864" y="3583227"/>
          <a:ext cx="3293401" cy="3490701"/>
        </a:xfrm>
        <a:prstGeom prst="rect">
          <a:avLst/>
        </a:prstGeom>
      </xdr:spPr>
    </xdr:pic>
    <xdr:clientData/>
  </xdr:twoCellAnchor>
  <xdr:twoCellAnchor editAs="oneCell">
    <xdr:from>
      <xdr:col>4</xdr:col>
      <xdr:colOff>710045</xdr:colOff>
      <xdr:row>18</xdr:row>
      <xdr:rowOff>129941</xdr:rowOff>
    </xdr:from>
    <xdr:to>
      <xdr:col>9</xdr:col>
      <xdr:colOff>616651</xdr:colOff>
      <xdr:row>34</xdr:row>
      <xdr:rowOff>103420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6"/>
        <a:stretch>
          <a:fillRect/>
        </a:stretch>
      </xdr:blipFill>
      <xdr:spPr>
        <a:xfrm>
          <a:off x="3619500" y="3593577"/>
          <a:ext cx="4591174" cy="3021479"/>
        </a:xfrm>
        <a:prstGeom prst="rect">
          <a:avLst/>
        </a:prstGeom>
      </xdr:spPr>
    </xdr:pic>
    <xdr:clientData/>
  </xdr:twoCellAnchor>
  <xdr:twoCellAnchor editAs="oneCell">
    <xdr:from>
      <xdr:col>10</xdr:col>
      <xdr:colOff>0</xdr:colOff>
      <xdr:row>18</xdr:row>
      <xdr:rowOff>138948</xdr:rowOff>
    </xdr:from>
    <xdr:to>
      <xdr:col>15</xdr:col>
      <xdr:colOff>542154</xdr:colOff>
      <xdr:row>35</xdr:row>
      <xdr:rowOff>90350</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7"/>
        <a:stretch>
          <a:fillRect/>
        </a:stretch>
      </xdr:blipFill>
      <xdr:spPr>
        <a:xfrm>
          <a:off x="8451273" y="3628562"/>
          <a:ext cx="4637904" cy="3189902"/>
        </a:xfrm>
        <a:prstGeom prst="rect">
          <a:avLst/>
        </a:prstGeom>
      </xdr:spPr>
    </xdr:pic>
    <xdr:clientData/>
  </xdr:twoCellAnchor>
  <xdr:twoCellAnchor editAs="oneCell">
    <xdr:from>
      <xdr:col>10</xdr:col>
      <xdr:colOff>432953</xdr:colOff>
      <xdr:row>36</xdr:row>
      <xdr:rowOff>95249</xdr:rowOff>
    </xdr:from>
    <xdr:to>
      <xdr:col>12</xdr:col>
      <xdr:colOff>710044</xdr:colOff>
      <xdr:row>40</xdr:row>
      <xdr:rowOff>147203</xdr:rowOff>
    </xdr:to>
    <xdr:sp macro="" textlink="">
      <xdr:nvSpPr>
        <xdr:cNvPr id="11" name="Rechteckige Legende 1">
          <a:extLst>
            <a:ext uri="{FF2B5EF4-FFF2-40B4-BE49-F238E27FC236}">
              <a16:creationId xmlns:a16="http://schemas.microsoft.com/office/drawing/2014/main" id="{00000000-0008-0000-0B00-00000B000000}"/>
            </a:ext>
          </a:extLst>
        </xdr:cNvPr>
        <xdr:cNvSpPr/>
      </xdr:nvSpPr>
      <xdr:spPr>
        <a:xfrm>
          <a:off x="8884226" y="7013863"/>
          <a:ext cx="1991591" cy="839931"/>
        </a:xfrm>
        <a:prstGeom prst="wedgeRectCallout">
          <a:avLst>
            <a:gd name="adj1" fmla="val -31180"/>
            <a:gd name="adj2" fmla="val 66796"/>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Note: Does not work for negative</a:t>
          </a:r>
          <a:r>
            <a:rPr lang="en-GB" sz="1100" baseline="0">
              <a:solidFill>
                <a:schemeClr val="tx1"/>
              </a:solidFill>
            </a:rPr>
            <a:t> deltas where the subtotals fall in the negative vertical axis</a:t>
          </a:r>
          <a:endParaRPr lang="en-GB" sz="1100">
            <a:solidFill>
              <a:schemeClr val="tx1"/>
            </a:solidFill>
          </a:endParaRPr>
        </a:p>
      </xdr:txBody>
    </xdr:sp>
    <xdr:clientData/>
  </xdr:twoCellAnchor>
  <xdr:twoCellAnchor editAs="oneCell">
    <xdr:from>
      <xdr:col>4</xdr:col>
      <xdr:colOff>796636</xdr:colOff>
      <xdr:row>29</xdr:row>
      <xdr:rowOff>8659</xdr:rowOff>
    </xdr:from>
    <xdr:to>
      <xdr:col>6</xdr:col>
      <xdr:colOff>1117023</xdr:colOff>
      <xdr:row>34</xdr:row>
      <xdr:rowOff>69273</xdr:rowOff>
    </xdr:to>
    <xdr:sp macro="" textlink="">
      <xdr:nvSpPr>
        <xdr:cNvPr id="12" name="Rechteckige Legende 1">
          <a:extLst>
            <a:ext uri="{FF2B5EF4-FFF2-40B4-BE49-F238E27FC236}">
              <a16:creationId xmlns:a16="http://schemas.microsoft.com/office/drawing/2014/main" id="{00000000-0008-0000-0B00-00000C000000}"/>
            </a:ext>
          </a:extLst>
        </xdr:cNvPr>
        <xdr:cNvSpPr/>
      </xdr:nvSpPr>
      <xdr:spPr>
        <a:xfrm>
          <a:off x="3706091" y="5593773"/>
          <a:ext cx="1991591" cy="1013114"/>
        </a:xfrm>
        <a:prstGeom prst="wedgeRectCallout">
          <a:avLst>
            <a:gd name="adj1" fmla="val -22484"/>
            <a:gd name="adj2" fmla="val 47993"/>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Note:</a:t>
          </a:r>
          <a:r>
            <a:rPr lang="en-GB" sz="1100" baseline="0">
              <a:solidFill>
                <a:schemeClr val="tx1"/>
              </a:solidFill>
            </a:rPr>
            <a:t> You can also add all the series at one go once you have a good understanding of the purpose of each series and how these need to be formatted</a:t>
          </a:r>
          <a:endParaRPr lang="en-GB" sz="1100">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8</xdr:col>
      <xdr:colOff>400049</xdr:colOff>
      <xdr:row>16</xdr:row>
      <xdr:rowOff>142875</xdr:rowOff>
    </xdr:from>
    <xdr:to>
      <xdr:col>17</xdr:col>
      <xdr:colOff>514350</xdr:colOff>
      <xdr:row>31</xdr:row>
      <xdr:rowOff>28575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104776</xdr:colOff>
      <xdr:row>3</xdr:row>
      <xdr:rowOff>76200</xdr:rowOff>
    </xdr:from>
    <xdr:to>
      <xdr:col>8</xdr:col>
      <xdr:colOff>476251</xdr:colOff>
      <xdr:row>9</xdr:row>
      <xdr:rowOff>133349</xdr:rowOff>
    </xdr:to>
    <xdr:sp macro="" textlink="">
      <xdr:nvSpPr>
        <xdr:cNvPr id="3" name="Rechteckige Legende 1">
          <a:extLst>
            <a:ext uri="{FF2B5EF4-FFF2-40B4-BE49-F238E27FC236}">
              <a16:creationId xmlns:a16="http://schemas.microsoft.com/office/drawing/2014/main" id="{00000000-0008-0000-0C00-000003000000}"/>
            </a:ext>
          </a:extLst>
        </xdr:cNvPr>
        <xdr:cNvSpPr/>
      </xdr:nvSpPr>
      <xdr:spPr>
        <a:xfrm>
          <a:off x="4686301" y="723900"/>
          <a:ext cx="1752600" cy="1200149"/>
        </a:xfrm>
        <a:prstGeom prst="wedgeRectCallout">
          <a:avLst>
            <a:gd name="adj1" fmla="val -39311"/>
            <a:gd name="adj2" fmla="val -67019"/>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tx1"/>
              </a:solidFill>
            </a:rPr>
            <a:t>1. </a:t>
          </a:r>
          <a:r>
            <a:rPr lang="en-GB" sz="1100">
              <a:solidFill>
                <a:schemeClr val="tx1"/>
              </a:solidFill>
            </a:rPr>
            <a:t>Add "Total Sales", "Max Total Sales", "Min Total Sales" to raw</a:t>
          </a:r>
          <a:r>
            <a:rPr lang="en-GB" sz="1100" baseline="0">
              <a:solidFill>
                <a:schemeClr val="tx1"/>
              </a:solidFill>
            </a:rPr>
            <a:t> data. These are required to create calculated fields for Max and Min in the Pivot Table.</a:t>
          </a:r>
        </a:p>
      </xdr:txBody>
    </xdr:sp>
    <xdr:clientData/>
  </xdr:twoCellAnchor>
  <xdr:twoCellAnchor editAs="oneCell">
    <xdr:from>
      <xdr:col>13</xdr:col>
      <xdr:colOff>371474</xdr:colOff>
      <xdr:row>3</xdr:row>
      <xdr:rowOff>0</xdr:rowOff>
    </xdr:from>
    <xdr:to>
      <xdr:col>19</xdr:col>
      <xdr:colOff>95249</xdr:colOff>
      <xdr:row>15</xdr:row>
      <xdr:rowOff>0</xdr:rowOff>
    </xdr:to>
    <xdr:sp macro="" textlink="">
      <xdr:nvSpPr>
        <xdr:cNvPr id="4" name="Rechteckige Legende 1">
          <a:extLst>
            <a:ext uri="{FF2B5EF4-FFF2-40B4-BE49-F238E27FC236}">
              <a16:creationId xmlns:a16="http://schemas.microsoft.com/office/drawing/2014/main" id="{00000000-0008-0000-0C00-000004000000}"/>
            </a:ext>
          </a:extLst>
        </xdr:cNvPr>
        <xdr:cNvSpPr/>
      </xdr:nvSpPr>
      <xdr:spPr>
        <a:xfrm>
          <a:off x="10134599" y="647700"/>
          <a:ext cx="3514725" cy="2286000"/>
        </a:xfrm>
        <a:prstGeom prst="wedgeRectCallout">
          <a:avLst>
            <a:gd name="adj1" fmla="val -54216"/>
            <a:gd name="adj2" fmla="val -58269"/>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tx1"/>
              </a:solidFill>
            </a:rPr>
            <a:t>2. </a:t>
          </a:r>
          <a:r>
            <a:rPr lang="en-GB" sz="1100">
              <a:solidFill>
                <a:schemeClr val="tx1"/>
              </a:solidFill>
            </a:rPr>
            <a:t>Create 2</a:t>
          </a:r>
          <a:r>
            <a:rPr lang="en-GB" sz="1100" baseline="0">
              <a:solidFill>
                <a:schemeClr val="tx1"/>
              </a:solidFill>
            </a:rPr>
            <a:t> Calculated fields in the Pivot Table. One for Max and one for Min with the following formula. This works because "Max Total Sales" and "Min Total Sales" are only filled if the Max or Min Condition are met. Rest is zero.</a:t>
          </a:r>
        </a:p>
      </xdr:txBody>
    </xdr:sp>
    <xdr:clientData/>
  </xdr:twoCellAnchor>
  <xdr:twoCellAnchor editAs="oneCell">
    <xdr:from>
      <xdr:col>13</xdr:col>
      <xdr:colOff>419099</xdr:colOff>
      <xdr:row>7</xdr:row>
      <xdr:rowOff>46570</xdr:rowOff>
    </xdr:from>
    <xdr:to>
      <xdr:col>17</xdr:col>
      <xdr:colOff>332976</xdr:colOff>
      <xdr:row>10</xdr:row>
      <xdr:rowOff>152292</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2"/>
        <a:stretch>
          <a:fillRect/>
        </a:stretch>
      </xdr:blipFill>
      <xdr:spPr>
        <a:xfrm>
          <a:off x="10182224" y="1456270"/>
          <a:ext cx="2485627" cy="677222"/>
        </a:xfrm>
        <a:prstGeom prst="rect">
          <a:avLst/>
        </a:prstGeom>
      </xdr:spPr>
    </xdr:pic>
    <xdr:clientData/>
  </xdr:twoCellAnchor>
  <xdr:twoCellAnchor editAs="oneCell">
    <xdr:from>
      <xdr:col>13</xdr:col>
      <xdr:colOff>428624</xdr:colOff>
      <xdr:row>11</xdr:row>
      <xdr:rowOff>59992</xdr:rowOff>
    </xdr:from>
    <xdr:to>
      <xdr:col>17</xdr:col>
      <xdr:colOff>428225</xdr:colOff>
      <xdr:row>14</xdr:row>
      <xdr:rowOff>133249</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3"/>
        <a:stretch>
          <a:fillRect/>
        </a:stretch>
      </xdr:blipFill>
      <xdr:spPr>
        <a:xfrm>
          <a:off x="10191749" y="2231692"/>
          <a:ext cx="2571351" cy="644757"/>
        </a:xfrm>
        <a:prstGeom prst="rect">
          <a:avLst/>
        </a:prstGeom>
      </xdr:spPr>
    </xdr:pic>
    <xdr:clientData/>
  </xdr:twoCellAnchor>
  <xdr:twoCellAnchor editAs="oneCell">
    <xdr:from>
      <xdr:col>17</xdr:col>
      <xdr:colOff>171450</xdr:colOff>
      <xdr:row>18</xdr:row>
      <xdr:rowOff>19050</xdr:rowOff>
    </xdr:from>
    <xdr:to>
      <xdr:col>20</xdr:col>
      <xdr:colOff>95250</xdr:colOff>
      <xdr:row>21</xdr:row>
      <xdr:rowOff>114299</xdr:rowOff>
    </xdr:to>
    <xdr:sp macro="" textlink="">
      <xdr:nvSpPr>
        <xdr:cNvPr id="8" name="Rechteckige Legende 1">
          <a:extLst>
            <a:ext uri="{FF2B5EF4-FFF2-40B4-BE49-F238E27FC236}">
              <a16:creationId xmlns:a16="http://schemas.microsoft.com/office/drawing/2014/main" id="{00000000-0008-0000-0C00-000008000000}"/>
            </a:ext>
          </a:extLst>
        </xdr:cNvPr>
        <xdr:cNvSpPr/>
      </xdr:nvSpPr>
      <xdr:spPr>
        <a:xfrm>
          <a:off x="12506325" y="3524250"/>
          <a:ext cx="1752600" cy="666749"/>
        </a:xfrm>
        <a:prstGeom prst="wedgeRectCallout">
          <a:avLst>
            <a:gd name="adj1" fmla="val -30616"/>
            <a:gd name="adj2" fmla="val 63140"/>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tx1"/>
              </a:solidFill>
            </a:rPr>
            <a:t>3. </a:t>
          </a:r>
          <a:r>
            <a:rPr lang="en-GB" sz="1100">
              <a:solidFill>
                <a:schemeClr val="tx1"/>
              </a:solidFill>
            </a:rPr>
            <a:t>Insert</a:t>
          </a:r>
          <a:r>
            <a:rPr lang="en-GB" sz="1100" baseline="0">
              <a:solidFill>
                <a:schemeClr val="tx1"/>
              </a:solidFill>
            </a:rPr>
            <a:t> a Pivot Chart and use the same techniques as in Section 7.</a:t>
          </a:r>
        </a:p>
      </xdr:txBody>
    </xdr:sp>
    <xdr:clientData/>
  </xdr:twoCellAnchor>
  <xdr:twoCellAnchor editAs="oneCell">
    <xdr:from>
      <xdr:col>3</xdr:col>
      <xdr:colOff>371475</xdr:colOff>
      <xdr:row>34</xdr:row>
      <xdr:rowOff>9525</xdr:rowOff>
    </xdr:from>
    <xdr:to>
      <xdr:col>5</xdr:col>
      <xdr:colOff>438150</xdr:colOff>
      <xdr:row>38</xdr:row>
      <xdr:rowOff>19050</xdr:rowOff>
    </xdr:to>
    <xdr:sp macro="" textlink="">
      <xdr:nvSpPr>
        <xdr:cNvPr id="9" name="Rechteckige Legende 1">
          <a:extLst>
            <a:ext uri="{FF2B5EF4-FFF2-40B4-BE49-F238E27FC236}">
              <a16:creationId xmlns:a16="http://schemas.microsoft.com/office/drawing/2014/main" id="{00000000-0008-0000-0C00-000009000000}"/>
            </a:ext>
          </a:extLst>
        </xdr:cNvPr>
        <xdr:cNvSpPr/>
      </xdr:nvSpPr>
      <xdr:spPr>
        <a:xfrm>
          <a:off x="2305050" y="6638925"/>
          <a:ext cx="1752600" cy="771525"/>
        </a:xfrm>
        <a:prstGeom prst="wedgeRectCallout">
          <a:avLst>
            <a:gd name="adj1" fmla="val 76993"/>
            <a:gd name="adj2" fmla="val -13668"/>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a:solidFill>
                <a:schemeClr val="tx1"/>
              </a:solidFill>
            </a:rPr>
            <a:t>As an alternative use the SUMIFS</a:t>
          </a:r>
          <a:r>
            <a:rPr lang="en-GB" sz="1100" b="0" baseline="0">
              <a:solidFill>
                <a:schemeClr val="tx1"/>
              </a:solidFill>
            </a:rPr>
            <a:t> function to summarize the data into a Table for the Chart</a:t>
          </a:r>
          <a:r>
            <a:rPr lang="en-GB" sz="1100" baseline="0">
              <a:solidFill>
                <a:schemeClr val="tx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333375</xdr:colOff>
      <xdr:row>20</xdr:row>
      <xdr:rowOff>85725</xdr:rowOff>
    </xdr:from>
    <xdr:to>
      <xdr:col>9</xdr:col>
      <xdr:colOff>657224</xdr:colOff>
      <xdr:row>30</xdr:row>
      <xdr:rowOff>161925</xdr:rowOff>
    </xdr:to>
    <xdr:graphicFrame macro="">
      <xdr:nvGraphicFramePr>
        <xdr:cNvPr id="2" name="Diagram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1257299</xdr:colOff>
      <xdr:row>52</xdr:row>
      <xdr:rowOff>152399</xdr:rowOff>
    </xdr:from>
    <xdr:to>
      <xdr:col>7</xdr:col>
      <xdr:colOff>666749</xdr:colOff>
      <xdr:row>62</xdr:row>
      <xdr:rowOff>123824</xdr:rowOff>
    </xdr:to>
    <xdr:graphicFrame macro="">
      <xdr:nvGraphicFramePr>
        <xdr:cNvPr id="3" name="Diagramm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161925</xdr:colOff>
      <xdr:row>45</xdr:row>
      <xdr:rowOff>114300</xdr:rowOff>
    </xdr:from>
    <xdr:to>
      <xdr:col>14</xdr:col>
      <xdr:colOff>552450</xdr:colOff>
      <xdr:row>49</xdr:row>
      <xdr:rowOff>76200</xdr:rowOff>
    </xdr:to>
    <xdr:sp macro="" textlink="">
      <xdr:nvSpPr>
        <xdr:cNvPr id="4" name="Rechteckige Legende 3">
          <a:extLst>
            <a:ext uri="{FF2B5EF4-FFF2-40B4-BE49-F238E27FC236}">
              <a16:creationId xmlns:a16="http://schemas.microsoft.com/office/drawing/2014/main" id="{00000000-0008-0000-0200-000004000000}"/>
            </a:ext>
          </a:extLst>
        </xdr:cNvPr>
        <xdr:cNvSpPr/>
      </xdr:nvSpPr>
      <xdr:spPr>
        <a:xfrm>
          <a:off x="11391900" y="9782175"/>
          <a:ext cx="1152525" cy="476250"/>
        </a:xfrm>
        <a:prstGeom prst="wedgeRectCallout">
          <a:avLst>
            <a:gd name="adj1" fmla="val -67562"/>
            <a:gd name="adj2" fmla="val 53525"/>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Start from here...</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95250</xdr:colOff>
      <xdr:row>2</xdr:row>
      <xdr:rowOff>9524</xdr:rowOff>
    </xdr:from>
    <xdr:to>
      <xdr:col>7</xdr:col>
      <xdr:colOff>723900</xdr:colOff>
      <xdr:row>15</xdr:row>
      <xdr:rowOff>76199</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42</xdr:row>
      <xdr:rowOff>104775</xdr:rowOff>
    </xdr:from>
    <xdr:to>
      <xdr:col>6</xdr:col>
      <xdr:colOff>66675</xdr:colOff>
      <xdr:row>56</xdr:row>
      <xdr:rowOff>180975</xdr:rowOff>
    </xdr:to>
    <xdr:graphicFrame macro="">
      <xdr:nvGraphicFramePr>
        <xdr:cNvPr id="3" name="Diagram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409575</xdr:colOff>
      <xdr:row>17</xdr:row>
      <xdr:rowOff>19050</xdr:rowOff>
    </xdr:from>
    <xdr:to>
      <xdr:col>12</xdr:col>
      <xdr:colOff>95250</xdr:colOff>
      <xdr:row>30</xdr:row>
      <xdr:rowOff>85725</xdr:rowOff>
    </xdr:to>
    <xdr:graphicFrame macro="">
      <xdr:nvGraphicFramePr>
        <xdr:cNvPr id="4" name="Diagramm 1">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44</xdr:row>
      <xdr:rowOff>85725</xdr:rowOff>
    </xdr:from>
    <xdr:to>
      <xdr:col>12</xdr:col>
      <xdr:colOff>28575</xdr:colOff>
      <xdr:row>61</xdr:row>
      <xdr:rowOff>57150</xdr:rowOff>
    </xdr:to>
    <xdr:graphicFrame macro="">
      <xdr:nvGraphicFramePr>
        <xdr:cNvPr id="2" name="Diagramm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2</xdr:row>
      <xdr:rowOff>123825</xdr:rowOff>
    </xdr:from>
    <xdr:to>
      <xdr:col>14</xdr:col>
      <xdr:colOff>285750</xdr:colOff>
      <xdr:row>17</xdr:row>
      <xdr:rowOff>9525</xdr:rowOff>
    </xdr:to>
    <xdr:graphicFrame macro="">
      <xdr:nvGraphicFramePr>
        <xdr:cNvPr id="3" name="Diagramm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419100</xdr:colOff>
      <xdr:row>19</xdr:row>
      <xdr:rowOff>123825</xdr:rowOff>
    </xdr:from>
    <xdr:to>
      <xdr:col>14</xdr:col>
      <xdr:colOff>285750</xdr:colOff>
      <xdr:row>34</xdr:row>
      <xdr:rowOff>9525</xdr:rowOff>
    </xdr:to>
    <xdr:graphicFrame macro="">
      <xdr:nvGraphicFramePr>
        <xdr:cNvPr id="4" name="Diagramm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10</xdr:row>
      <xdr:rowOff>152400</xdr:rowOff>
    </xdr:from>
    <xdr:to>
      <xdr:col>6</xdr:col>
      <xdr:colOff>333375</xdr:colOff>
      <xdr:row>14</xdr:row>
      <xdr:rowOff>28575</xdr:rowOff>
    </xdr:to>
    <xdr:sp macro="" textlink="">
      <xdr:nvSpPr>
        <xdr:cNvPr id="5" name="Rechteckige Legende 3">
          <a:extLst>
            <a:ext uri="{FF2B5EF4-FFF2-40B4-BE49-F238E27FC236}">
              <a16:creationId xmlns:a16="http://schemas.microsoft.com/office/drawing/2014/main" id="{00000000-0008-0000-0400-000005000000}"/>
            </a:ext>
          </a:extLst>
        </xdr:cNvPr>
        <xdr:cNvSpPr/>
      </xdr:nvSpPr>
      <xdr:spPr>
        <a:xfrm>
          <a:off x="3667125" y="2133600"/>
          <a:ext cx="1228725" cy="638175"/>
        </a:xfrm>
        <a:prstGeom prst="wedgeRectCallout">
          <a:avLst>
            <a:gd name="adj1" fmla="val -32381"/>
            <a:gd name="adj2" fmla="val 67704"/>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Add adjustment</a:t>
          </a:r>
          <a:r>
            <a:rPr lang="en-GB" sz="1100" baseline="0">
              <a:solidFill>
                <a:schemeClr val="tx1"/>
              </a:solidFill>
            </a:rPr>
            <a:t> factors for better positioning if desired</a:t>
          </a:r>
          <a:endParaRPr lang="en-GB"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82365</xdr:colOff>
      <xdr:row>3</xdr:row>
      <xdr:rowOff>25214</xdr:rowOff>
    </xdr:from>
    <xdr:to>
      <xdr:col>17</xdr:col>
      <xdr:colOff>48187</xdr:colOff>
      <xdr:row>17</xdr:row>
      <xdr:rowOff>91889</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30816</xdr:colOff>
      <xdr:row>130</xdr:row>
      <xdr:rowOff>25214</xdr:rowOff>
    </xdr:from>
    <xdr:to>
      <xdr:col>17</xdr:col>
      <xdr:colOff>663950</xdr:colOff>
      <xdr:row>144</xdr:row>
      <xdr:rowOff>162486</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76200</xdr:colOff>
      <xdr:row>131</xdr:row>
      <xdr:rowOff>9525</xdr:rowOff>
    </xdr:from>
    <xdr:to>
      <xdr:col>8</xdr:col>
      <xdr:colOff>123825</xdr:colOff>
      <xdr:row>133</xdr:row>
      <xdr:rowOff>29475</xdr:rowOff>
    </xdr:to>
    <xdr:grpSp>
      <xdr:nvGrpSpPr>
        <xdr:cNvPr id="6" name="Gruppieren 5">
          <a:extLst>
            <a:ext uri="{FF2B5EF4-FFF2-40B4-BE49-F238E27FC236}">
              <a16:creationId xmlns:a16="http://schemas.microsoft.com/office/drawing/2014/main" id="{00000000-0008-0000-0500-000006000000}"/>
            </a:ext>
          </a:extLst>
        </xdr:cNvPr>
        <xdr:cNvGrpSpPr/>
      </xdr:nvGrpSpPr>
      <xdr:grpSpPr>
        <a:xfrm>
          <a:off x="4123267" y="25138592"/>
          <a:ext cx="1613958" cy="392483"/>
          <a:chOff x="3657599" y="7229475"/>
          <a:chExt cx="1590675" cy="400950"/>
        </a:xfrm>
      </xdr:grpSpPr>
      <xdr:sp macro="" textlink="">
        <xdr:nvSpPr>
          <xdr:cNvPr id="3" name="Rechteck 2">
            <a:extLst>
              <a:ext uri="{FF2B5EF4-FFF2-40B4-BE49-F238E27FC236}">
                <a16:creationId xmlns:a16="http://schemas.microsoft.com/office/drawing/2014/main" id="{00000000-0008-0000-0500-000003000000}"/>
              </a:ext>
            </a:extLst>
          </xdr:cNvPr>
          <xdr:cNvSpPr/>
        </xdr:nvSpPr>
        <xdr:spPr>
          <a:xfrm>
            <a:off x="3790950" y="7229475"/>
            <a:ext cx="1333500" cy="276225"/>
          </a:xfrm>
          <a:prstGeom prst="rect">
            <a:avLst/>
          </a:prstGeom>
          <a:solidFill>
            <a:schemeClr val="bg1"/>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ysClr val="windowText" lastClr="000000"/>
                </a:solidFill>
              </a:rPr>
              <a:t>New</a:t>
            </a:r>
            <a:r>
              <a:rPr lang="en-GB" sz="1100" b="1" baseline="0">
                <a:solidFill>
                  <a:sysClr val="windowText" lastClr="000000"/>
                </a:solidFill>
              </a:rPr>
              <a:t> Location</a:t>
            </a:r>
            <a:endParaRPr lang="en-GB" sz="1100" b="1">
              <a:solidFill>
                <a:sysClr val="windowText" lastClr="000000"/>
              </a:solidFill>
            </a:endParaRPr>
          </a:p>
        </xdr:txBody>
      </xdr:sp>
      <xdr:sp macro="" textlink="">
        <xdr:nvSpPr>
          <xdr:cNvPr id="7" name="Rechteck 6">
            <a:extLst>
              <a:ext uri="{FF2B5EF4-FFF2-40B4-BE49-F238E27FC236}">
                <a16:creationId xmlns:a16="http://schemas.microsoft.com/office/drawing/2014/main" id="{00000000-0008-0000-0500-000007000000}"/>
              </a:ext>
            </a:extLst>
          </xdr:cNvPr>
          <xdr:cNvSpPr/>
        </xdr:nvSpPr>
        <xdr:spPr>
          <a:xfrm>
            <a:off x="4440445" y="7515225"/>
            <a:ext cx="47215" cy="11520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8</xdr:col>
      <xdr:colOff>359212</xdr:colOff>
      <xdr:row>19</xdr:row>
      <xdr:rowOff>137583</xdr:rowOff>
    </xdr:from>
    <xdr:to>
      <xdr:col>14</xdr:col>
      <xdr:colOff>482478</xdr:colOff>
      <xdr:row>34</xdr:row>
      <xdr:rowOff>150038</xdr:rowOff>
    </xdr:to>
    <xdr:graphicFrame macro="">
      <xdr:nvGraphicFramePr>
        <xdr:cNvPr id="10" name="Chart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466166</xdr:colOff>
      <xdr:row>75</xdr:row>
      <xdr:rowOff>155201</xdr:rowOff>
    </xdr:from>
    <xdr:to>
      <xdr:col>18</xdr:col>
      <xdr:colOff>672352</xdr:colOff>
      <xdr:row>91</xdr:row>
      <xdr:rowOff>155201</xdr:rowOff>
    </xdr:to>
    <xdr:graphicFrame macro="">
      <xdr:nvGraphicFramePr>
        <xdr:cNvPr id="13" name="Diagramm 1">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7</xdr:col>
      <xdr:colOff>477372</xdr:colOff>
      <xdr:row>93</xdr:row>
      <xdr:rowOff>31936</xdr:rowOff>
    </xdr:from>
    <xdr:ext cx="6907305" cy="3228976"/>
    <xdr:graphicFrame macro="">
      <xdr:nvGraphicFramePr>
        <xdr:cNvPr id="14" name="Diagramm 1">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twoCellAnchor>
    <xdr:from>
      <xdr:col>6</xdr:col>
      <xdr:colOff>74082</xdr:colOff>
      <xdr:row>36</xdr:row>
      <xdr:rowOff>74084</xdr:rowOff>
    </xdr:from>
    <xdr:to>
      <xdr:col>17</xdr:col>
      <xdr:colOff>317499</xdr:colOff>
      <xdr:row>47</xdr:row>
      <xdr:rowOff>6350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74084</xdr:colOff>
      <xdr:row>46</xdr:row>
      <xdr:rowOff>179918</xdr:rowOff>
    </xdr:from>
    <xdr:to>
      <xdr:col>17</xdr:col>
      <xdr:colOff>338666</xdr:colOff>
      <xdr:row>54</xdr:row>
      <xdr:rowOff>95250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127001</xdr:colOff>
      <xdr:row>55</xdr:row>
      <xdr:rowOff>74084</xdr:rowOff>
    </xdr:from>
    <xdr:to>
      <xdr:col>17</xdr:col>
      <xdr:colOff>370418</xdr:colOff>
      <xdr:row>66</xdr:row>
      <xdr:rowOff>6350</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783168</xdr:colOff>
      <xdr:row>66</xdr:row>
      <xdr:rowOff>10554</xdr:rowOff>
    </xdr:from>
    <xdr:to>
      <xdr:col>18</xdr:col>
      <xdr:colOff>149227</xdr:colOff>
      <xdr:row>71</xdr:row>
      <xdr:rowOff>59235</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190500</xdr:colOff>
      <xdr:row>42</xdr:row>
      <xdr:rowOff>85725</xdr:rowOff>
    </xdr:from>
    <xdr:to>
      <xdr:col>12</xdr:col>
      <xdr:colOff>419100</xdr:colOff>
      <xdr:row>46</xdr:row>
      <xdr:rowOff>104775</xdr:rowOff>
    </xdr:to>
    <xdr:sp macro="" textlink="">
      <xdr:nvSpPr>
        <xdr:cNvPr id="2" name="Rechteckige Legende 1">
          <a:extLst>
            <a:ext uri="{FF2B5EF4-FFF2-40B4-BE49-F238E27FC236}">
              <a16:creationId xmlns:a16="http://schemas.microsoft.com/office/drawing/2014/main" id="{00000000-0008-0000-0600-000002000000}"/>
            </a:ext>
          </a:extLst>
        </xdr:cNvPr>
        <xdr:cNvSpPr/>
      </xdr:nvSpPr>
      <xdr:spPr>
        <a:xfrm>
          <a:off x="5857875" y="5686425"/>
          <a:ext cx="1752600" cy="676275"/>
        </a:xfrm>
        <a:prstGeom prst="wedgeRectCallout">
          <a:avLst>
            <a:gd name="adj1" fmla="val -50548"/>
            <a:gd name="adj2" fmla="val 90762"/>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In Excel 2007 data bars</a:t>
          </a:r>
          <a:r>
            <a:rPr lang="en-GB" sz="1100" baseline="0">
              <a:solidFill>
                <a:schemeClr val="tx1"/>
              </a:solidFill>
            </a:rPr>
            <a:t> do not show negative values</a:t>
          </a:r>
          <a:endParaRPr lang="en-GB"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4</xdr:col>
      <xdr:colOff>9524</xdr:colOff>
      <xdr:row>2</xdr:row>
      <xdr:rowOff>76200</xdr:rowOff>
    </xdr:from>
    <xdr:ext cx="6772276" cy="2790825"/>
    <xdr:graphicFrame macro="">
      <xdr:nvGraphicFramePr>
        <xdr:cNvPr id="8" name="Diagramm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4</xdr:col>
      <xdr:colOff>85725</xdr:colOff>
      <xdr:row>35</xdr:row>
      <xdr:rowOff>85725</xdr:rowOff>
    </xdr:from>
    <xdr:ext cx="6772276" cy="2790825"/>
    <xdr:graphicFrame macro="">
      <xdr:nvGraphicFramePr>
        <xdr:cNvPr id="9" name="Diagramm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4</xdr:col>
      <xdr:colOff>9525</xdr:colOff>
      <xdr:row>18</xdr:row>
      <xdr:rowOff>142875</xdr:rowOff>
    </xdr:from>
    <xdr:ext cx="6772276" cy="2790825"/>
    <xdr:graphicFrame macro="">
      <xdr:nvGraphicFramePr>
        <xdr:cNvPr id="11" name="Diagramm 7">
          <a:extLst>
            <a:ext uri="{FF2B5EF4-FFF2-40B4-BE49-F238E27FC236}">
              <a16:creationId xmlns:a16="http://schemas.microsoft.com/office/drawing/2014/main" id="{00000000-0008-0000-07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twoCellAnchor editAs="oneCell">
    <xdr:from>
      <xdr:col>11</xdr:col>
      <xdr:colOff>161923</xdr:colOff>
      <xdr:row>151</xdr:row>
      <xdr:rowOff>19051</xdr:rowOff>
    </xdr:from>
    <xdr:to>
      <xdr:col>14</xdr:col>
      <xdr:colOff>38099</xdr:colOff>
      <xdr:row>166</xdr:row>
      <xdr:rowOff>314325</xdr:rowOff>
    </xdr:to>
    <xdr:graphicFrame macro="">
      <xdr:nvGraphicFramePr>
        <xdr:cNvPr id="14" name="Diagramm 11">
          <a:extLst>
            <a:ext uri="{FF2B5EF4-FFF2-40B4-BE49-F238E27FC236}">
              <a16:creationId xmlns:a16="http://schemas.microsoft.com/office/drawing/2014/main" id="{00000000-0008-0000-07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257175</xdr:colOff>
      <xdr:row>164</xdr:row>
      <xdr:rowOff>0</xdr:rowOff>
    </xdr:from>
    <xdr:to>
      <xdr:col>5</xdr:col>
      <xdr:colOff>76200</xdr:colOff>
      <xdr:row>176</xdr:row>
      <xdr:rowOff>247649</xdr:rowOff>
    </xdr:to>
    <xdr:graphicFrame macro="">
      <xdr:nvGraphicFramePr>
        <xdr:cNvPr id="18" name="Diagramm 18">
          <a:extLst>
            <a:ext uri="{FF2B5EF4-FFF2-40B4-BE49-F238E27FC236}">
              <a16:creationId xmlns:a16="http://schemas.microsoft.com/office/drawing/2014/main" id="{00000000-0008-0000-07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xdr:col>
      <xdr:colOff>152400</xdr:colOff>
      <xdr:row>194</xdr:row>
      <xdr:rowOff>38100</xdr:rowOff>
    </xdr:from>
    <xdr:ext cx="266667" cy="219048"/>
    <xdr:pic>
      <xdr:nvPicPr>
        <xdr:cNvPr id="19" name="Grafik 21">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6"/>
        <a:stretch>
          <a:fillRect/>
        </a:stretch>
      </xdr:blipFill>
      <xdr:spPr>
        <a:xfrm>
          <a:off x="876300" y="32232600"/>
          <a:ext cx="266667" cy="219048"/>
        </a:xfrm>
        <a:prstGeom prst="rect">
          <a:avLst/>
        </a:prstGeom>
      </xdr:spPr>
    </xdr:pic>
    <xdr:clientData/>
  </xdr:oneCellAnchor>
  <xdr:twoCellAnchor editAs="oneCell">
    <xdr:from>
      <xdr:col>4</xdr:col>
      <xdr:colOff>85725</xdr:colOff>
      <xdr:row>193</xdr:row>
      <xdr:rowOff>133350</xdr:rowOff>
    </xdr:from>
    <xdr:to>
      <xdr:col>5</xdr:col>
      <xdr:colOff>57151</xdr:colOff>
      <xdr:row>210</xdr:row>
      <xdr:rowOff>85724</xdr:rowOff>
    </xdr:to>
    <xdr:graphicFrame macro="">
      <xdr:nvGraphicFramePr>
        <xdr:cNvPr id="24" name="Diagramm 22">
          <a:extLst>
            <a:ext uri="{FF2B5EF4-FFF2-40B4-BE49-F238E27FC236}">
              <a16:creationId xmlns:a16="http://schemas.microsoft.com/office/drawing/2014/main" id="{00000000-0008-0000-07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598434</xdr:colOff>
      <xdr:row>179</xdr:row>
      <xdr:rowOff>190176</xdr:rowOff>
    </xdr:from>
    <xdr:to>
      <xdr:col>11</xdr:col>
      <xdr:colOff>465084</xdr:colOff>
      <xdr:row>189</xdr:row>
      <xdr:rowOff>16430</xdr:rowOff>
    </xdr:to>
    <xdr:graphicFrame macro="">
      <xdr:nvGraphicFramePr>
        <xdr:cNvPr id="23" name="Diagramm 3">
          <a:extLst>
            <a:ext uri="{FF2B5EF4-FFF2-40B4-BE49-F238E27FC236}">
              <a16:creationId xmlns:a16="http://schemas.microsoft.com/office/drawing/2014/main" id="{00000000-0008-0000-07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171450</xdr:colOff>
      <xdr:row>92</xdr:row>
      <xdr:rowOff>161925</xdr:rowOff>
    </xdr:from>
    <xdr:to>
      <xdr:col>14</xdr:col>
      <xdr:colOff>476250</xdr:colOff>
      <xdr:row>108</xdr:row>
      <xdr:rowOff>123825</xdr:rowOff>
    </xdr:to>
    <xdr:graphicFrame macro="">
      <xdr:nvGraphicFramePr>
        <xdr:cNvPr id="32" name="Chart 31">
          <a:extLst>
            <a:ext uri="{FF2B5EF4-FFF2-40B4-BE49-F238E27FC236}">
              <a16:creationId xmlns:a16="http://schemas.microsoft.com/office/drawing/2014/main" id="{00000000-0008-0000-07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304799</xdr:colOff>
      <xdr:row>150</xdr:row>
      <xdr:rowOff>47625</xdr:rowOff>
    </xdr:from>
    <xdr:to>
      <xdr:col>5</xdr:col>
      <xdr:colOff>238125</xdr:colOff>
      <xdr:row>161</xdr:row>
      <xdr:rowOff>1314450</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504824</xdr:colOff>
      <xdr:row>75</xdr:row>
      <xdr:rowOff>85725</xdr:rowOff>
    </xdr:from>
    <xdr:to>
      <xdr:col>13</xdr:col>
      <xdr:colOff>647699</xdr:colOff>
      <xdr:row>88</xdr:row>
      <xdr:rowOff>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38100</xdr:colOff>
      <xdr:row>161</xdr:row>
      <xdr:rowOff>1933575</xdr:rowOff>
    </xdr:from>
    <xdr:to>
      <xdr:col>8</xdr:col>
      <xdr:colOff>114300</xdr:colOff>
      <xdr:row>161</xdr:row>
      <xdr:rowOff>1990725</xdr:rowOff>
    </xdr:to>
    <xdr:sp macro="" textlink="">
      <xdr:nvSpPr>
        <xdr:cNvPr id="7" name="Rectangle 6">
          <a:extLst>
            <a:ext uri="{FF2B5EF4-FFF2-40B4-BE49-F238E27FC236}">
              <a16:creationId xmlns:a16="http://schemas.microsoft.com/office/drawing/2014/main" id="{00000000-0008-0000-0700-000007000000}"/>
            </a:ext>
          </a:extLst>
        </xdr:cNvPr>
        <xdr:cNvSpPr/>
      </xdr:nvSpPr>
      <xdr:spPr>
        <a:xfrm>
          <a:off x="6981825" y="23650575"/>
          <a:ext cx="76200" cy="5715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mc:AlternateContent xmlns:mc="http://schemas.openxmlformats.org/markup-compatibility/2006">
    <mc:Choice xmlns:a14="http://schemas.microsoft.com/office/drawing/2010/main" Requires="a14">
      <xdr:twoCellAnchor editAs="oneCell">
        <xdr:from>
          <xdr:col>6</xdr:col>
          <xdr:colOff>9525</xdr:colOff>
          <xdr:row>198</xdr:row>
          <xdr:rowOff>57151</xdr:rowOff>
        </xdr:from>
        <xdr:to>
          <xdr:col>10</xdr:col>
          <xdr:colOff>457200</xdr:colOff>
          <xdr:row>204</xdr:row>
          <xdr:rowOff>47626</xdr:rowOff>
        </xdr:to>
        <xdr:pic>
          <xdr:nvPicPr>
            <xdr:cNvPr id="20" name="Picture 19">
              <a:extLst>
                <a:ext uri="{FF2B5EF4-FFF2-40B4-BE49-F238E27FC236}">
                  <a16:creationId xmlns:a16="http://schemas.microsoft.com/office/drawing/2014/main" id="{00000000-0008-0000-0700-000014000000}"/>
                </a:ext>
              </a:extLst>
            </xdr:cNvPr>
            <xdr:cNvPicPr>
              <a:picLocks noChangeAspect="1" noChangeArrowheads="1"/>
              <a:extLst>
                <a:ext uri="{84589F7E-364E-4C9E-8A38-B11213B215E9}">
                  <a14:cameraTool cellRange="$E$194:$E$211" spid="_x0000_s7275"/>
                </a:ext>
              </a:extLst>
            </xdr:cNvPicPr>
          </xdr:nvPicPr>
          <xdr:blipFill>
            <a:blip xmlns:r="http://schemas.openxmlformats.org/officeDocument/2006/relationships" r:embed="rId12"/>
            <a:srcRect/>
            <a:stretch>
              <a:fillRect/>
            </a:stretch>
          </xdr:blipFill>
          <xdr:spPr bwMode="auto">
            <a:xfrm rot="5400000">
              <a:off x="6486525" y="29003626"/>
              <a:ext cx="1133475" cy="3457575"/>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editAs="oneCell">
    <xdr:from>
      <xdr:col>7</xdr:col>
      <xdr:colOff>666750</xdr:colOff>
      <xdr:row>194</xdr:row>
      <xdr:rowOff>57149</xdr:rowOff>
    </xdr:from>
    <xdr:to>
      <xdr:col>10</xdr:col>
      <xdr:colOff>219075</xdr:colOff>
      <xdr:row>197</xdr:row>
      <xdr:rowOff>28574</xdr:rowOff>
    </xdr:to>
    <xdr:sp macro="" textlink="">
      <xdr:nvSpPr>
        <xdr:cNvPr id="21" name="Rechteckige Legende 1">
          <a:extLst>
            <a:ext uri="{FF2B5EF4-FFF2-40B4-BE49-F238E27FC236}">
              <a16:creationId xmlns:a16="http://schemas.microsoft.com/office/drawing/2014/main" id="{00000000-0008-0000-0700-000015000000}"/>
            </a:ext>
          </a:extLst>
        </xdr:cNvPr>
        <xdr:cNvSpPr/>
      </xdr:nvSpPr>
      <xdr:spPr>
        <a:xfrm>
          <a:off x="7715250" y="29403674"/>
          <a:ext cx="1752600" cy="542925"/>
        </a:xfrm>
        <a:prstGeom prst="wedgeRectCallout">
          <a:avLst>
            <a:gd name="adj1" fmla="val -17939"/>
            <a:gd name="adj2" fmla="val 96025"/>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Turned</a:t>
          </a:r>
          <a:r>
            <a:rPr lang="en-GB" sz="1100" baseline="0">
              <a:solidFill>
                <a:schemeClr val="tx1"/>
              </a:solidFill>
            </a:rPr>
            <a:t>, with the use of the Camera tool</a:t>
          </a:r>
          <a:endParaRPr lang="en-GB" sz="1100">
            <a:solidFill>
              <a:schemeClr val="tx1"/>
            </a:solidFill>
          </a:endParaRPr>
        </a:p>
      </xdr:txBody>
    </xdr:sp>
    <xdr:clientData/>
  </xdr:twoCellAnchor>
  <xdr:oneCellAnchor>
    <xdr:from>
      <xdr:col>4</xdr:col>
      <xdr:colOff>76200</xdr:colOff>
      <xdr:row>55</xdr:row>
      <xdr:rowOff>133350</xdr:rowOff>
    </xdr:from>
    <xdr:ext cx="6772276" cy="2790825"/>
    <xdr:graphicFrame macro="">
      <xdr:nvGraphicFramePr>
        <xdr:cNvPr id="16" name="Diagramm 8">
          <a:extLst>
            <a:ext uri="{FF2B5EF4-FFF2-40B4-BE49-F238E27FC236}">
              <a16:creationId xmlns:a16="http://schemas.microsoft.com/office/drawing/2014/main" id="{00000000-0008-0000-07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oneCellAnchor>
  <xdr:twoCellAnchor>
    <xdr:from>
      <xdr:col>4</xdr:col>
      <xdr:colOff>152400</xdr:colOff>
      <xdr:row>126</xdr:row>
      <xdr:rowOff>171450</xdr:rowOff>
    </xdr:from>
    <xdr:to>
      <xdr:col>9</xdr:col>
      <xdr:colOff>237971</xdr:colOff>
      <xdr:row>144</xdr:row>
      <xdr:rowOff>57150</xdr:rowOff>
    </xdr:to>
    <xdr:grpSp>
      <xdr:nvGrpSpPr>
        <xdr:cNvPr id="17" name="Group 16">
          <a:extLst>
            <a:ext uri="{FF2B5EF4-FFF2-40B4-BE49-F238E27FC236}">
              <a16:creationId xmlns:a16="http://schemas.microsoft.com/office/drawing/2014/main" id="{00000000-0008-0000-0700-000011000000}"/>
            </a:ext>
          </a:extLst>
        </xdr:cNvPr>
        <xdr:cNvGrpSpPr/>
      </xdr:nvGrpSpPr>
      <xdr:grpSpPr>
        <a:xfrm>
          <a:off x="4000500" y="24502110"/>
          <a:ext cx="4520411" cy="3177540"/>
          <a:chOff x="4352925" y="25612725"/>
          <a:chExt cx="4400396" cy="3314700"/>
        </a:xfrm>
      </xdr:grpSpPr>
      <xdr:grpSp>
        <xdr:nvGrpSpPr>
          <xdr:cNvPr id="13" name="Group 12">
            <a:extLst>
              <a:ext uri="{FF2B5EF4-FFF2-40B4-BE49-F238E27FC236}">
                <a16:creationId xmlns:a16="http://schemas.microsoft.com/office/drawing/2014/main" id="{00000000-0008-0000-0700-00000D000000}"/>
              </a:ext>
            </a:extLst>
          </xdr:cNvPr>
          <xdr:cNvGrpSpPr/>
        </xdr:nvGrpSpPr>
        <xdr:grpSpPr>
          <a:xfrm>
            <a:off x="4352925" y="25936575"/>
            <a:ext cx="4324351" cy="2990850"/>
            <a:chOff x="4438650" y="26050875"/>
            <a:chExt cx="4324351" cy="2990850"/>
          </a:xfrm>
        </xdr:grpSpPr>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4438650" y="26088976"/>
            <a:ext cx="4324351" cy="2847974"/>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2" name="Chart 11">
              <a:extLst>
                <a:ext uri="{FF2B5EF4-FFF2-40B4-BE49-F238E27FC236}">
                  <a16:creationId xmlns:a16="http://schemas.microsoft.com/office/drawing/2014/main" id="{00000000-0008-0000-0700-00000C000000}"/>
                </a:ext>
              </a:extLst>
            </xdr:cNvPr>
            <xdr:cNvGraphicFramePr/>
          </xdr:nvGraphicFramePr>
          <xdr:xfrm>
            <a:off x="4800600" y="26050875"/>
            <a:ext cx="3905251" cy="2990850"/>
          </xdr:xfrm>
          <a:graphic>
            <a:graphicData uri="http://schemas.openxmlformats.org/drawingml/2006/chart">
              <c:chart xmlns:c="http://schemas.openxmlformats.org/drawingml/2006/chart" xmlns:r="http://schemas.openxmlformats.org/officeDocument/2006/relationships" r:id="rId15"/>
            </a:graphicData>
          </a:graphic>
        </xdr:graphicFrame>
      </xdr:grpSp>
      <xdr:sp macro="" textlink="">
        <xdr:nvSpPr>
          <xdr:cNvPr id="15" name="TextBox 14">
            <a:extLst>
              <a:ext uri="{FF2B5EF4-FFF2-40B4-BE49-F238E27FC236}">
                <a16:creationId xmlns:a16="http://schemas.microsoft.com/office/drawing/2014/main" id="{00000000-0008-0000-0700-00000F000000}"/>
              </a:ext>
            </a:extLst>
          </xdr:cNvPr>
          <xdr:cNvSpPr txBox="1"/>
        </xdr:nvSpPr>
        <xdr:spPr>
          <a:xfrm>
            <a:off x="4619625" y="25612725"/>
            <a:ext cx="41336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solidFill>
                  <a:schemeClr val="tx1">
                    <a:lumMod val="75000"/>
                    <a:lumOff val="25000"/>
                  </a:schemeClr>
                </a:solidFill>
              </a:rPr>
              <a:t>Actual</a:t>
            </a:r>
            <a:r>
              <a:rPr lang="en-GB" sz="1400" b="1" u="none" baseline="0">
                <a:solidFill>
                  <a:schemeClr val="tx1">
                    <a:lumMod val="75000"/>
                    <a:lumOff val="25000"/>
                  </a:schemeClr>
                </a:solidFill>
              </a:rPr>
              <a:t> Profit Development &amp; Comparison to Budget</a:t>
            </a:r>
            <a:endParaRPr lang="en-GB" sz="1400" b="1" u="none">
              <a:solidFill>
                <a:schemeClr val="tx1">
                  <a:lumMod val="75000"/>
                  <a:lumOff val="25000"/>
                </a:schemeClr>
              </a:solidFill>
            </a:endParaRPr>
          </a:p>
        </xdr:txBody>
      </xdr:sp>
    </xdr:grpSp>
    <xdr:clientData/>
  </xdr:twoCellAnchor>
</xdr:wsDr>
</file>

<file path=xl/drawings/drawing8.xml><?xml version="1.0" encoding="utf-8"?>
<c:userShapes xmlns:c="http://schemas.openxmlformats.org/drawingml/2006/chart">
  <cdr:relSizeAnchor xmlns:cdr="http://schemas.openxmlformats.org/drawingml/2006/chartDrawing">
    <cdr:from>
      <cdr:x>0.85432</cdr:x>
      <cdr:y>0.71505</cdr:y>
    </cdr:from>
    <cdr:to>
      <cdr:x>0.85432</cdr:x>
      <cdr:y>0.77699</cdr:y>
    </cdr:to>
    <cdr:cxnSp macro="">
      <cdr:nvCxnSpPr>
        <cdr:cNvPr id="4" name="Straight Connector 3">
          <a:extLst xmlns:a="http://schemas.openxmlformats.org/drawingml/2006/main">
            <a:ext uri="{FF2B5EF4-FFF2-40B4-BE49-F238E27FC236}">
              <a16:creationId xmlns:a16="http://schemas.microsoft.com/office/drawing/2014/main" id="{44CDA5A8-1AEA-4B81-9366-09870E463442}"/>
            </a:ext>
          </a:extLst>
        </cdr:cNvPr>
        <cdr:cNvCxnSpPr/>
      </cdr:nvCxnSpPr>
      <cdr:spPr>
        <a:xfrm xmlns:a="http://schemas.openxmlformats.org/drawingml/2006/main">
          <a:off x="4524374" y="1266820"/>
          <a:ext cx="0" cy="109728"/>
        </a:xfrm>
        <a:prstGeom xmlns:a="http://schemas.openxmlformats.org/drawingml/2006/main" prst="line">
          <a:avLst/>
        </a:prstGeom>
        <a:ln xmlns:a="http://schemas.openxmlformats.org/drawingml/2006/main" w="19050">
          <a:solidFill>
            <a:schemeClr val="tx1">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0.84514</cdr:x>
      <cdr:y>0.59207</cdr:y>
    </cdr:from>
    <cdr:to>
      <cdr:x>0.85416</cdr:x>
      <cdr:y>0.64903</cdr:y>
    </cdr:to>
    <cdr:sp macro="" textlink="">
      <cdr:nvSpPr>
        <cdr:cNvPr id="3" name="Rectangle 2">
          <a:extLst xmlns:a="http://schemas.openxmlformats.org/drawingml/2006/main">
            <a:ext uri="{FF2B5EF4-FFF2-40B4-BE49-F238E27FC236}">
              <a16:creationId xmlns:a16="http://schemas.microsoft.com/office/drawing/2014/main" id="{364B04C5-0663-4406-9894-80E4B8D8E020}"/>
            </a:ext>
          </a:extLst>
        </cdr:cNvPr>
        <cdr:cNvSpPr/>
      </cdr:nvSpPr>
      <cdr:spPr>
        <a:xfrm xmlns:a="http://schemas.openxmlformats.org/drawingml/2006/main">
          <a:off x="4278703" y="1044462"/>
          <a:ext cx="45648" cy="10049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339536</xdr:colOff>
      <xdr:row>4</xdr:row>
      <xdr:rowOff>91328</xdr:rowOff>
    </xdr:from>
    <xdr:to>
      <xdr:col>20</xdr:col>
      <xdr:colOff>302558</xdr:colOff>
      <xdr:row>19</xdr:row>
      <xdr:rowOff>33619</xdr:rowOff>
    </xdr:to>
    <xdr:graphicFrame macro="">
      <xdr:nvGraphicFramePr>
        <xdr:cNvPr id="8" name="Diagramm 4">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430305</xdr:colOff>
      <xdr:row>27</xdr:row>
      <xdr:rowOff>201706</xdr:rowOff>
    </xdr:from>
    <xdr:to>
      <xdr:col>15</xdr:col>
      <xdr:colOff>134469</xdr:colOff>
      <xdr:row>41</xdr:row>
      <xdr:rowOff>58837</xdr:rowOff>
    </xdr:to>
    <xdr:graphicFrame macro="">
      <xdr:nvGraphicFramePr>
        <xdr:cNvPr id="9" name="Diagramm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8</xdr:col>
      <xdr:colOff>337809</xdr:colOff>
      <xdr:row>100</xdr:row>
      <xdr:rowOff>142685</xdr:rowOff>
    </xdr:from>
    <xdr:ext cx="6650692" cy="2571749"/>
    <xdr:graphicFrame macro="">
      <xdr:nvGraphicFramePr>
        <xdr:cNvPr id="13" name="Diagramm 4">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7</xdr:col>
      <xdr:colOff>172523</xdr:colOff>
      <xdr:row>113</xdr:row>
      <xdr:rowOff>33987</xdr:rowOff>
    </xdr:from>
    <xdr:ext cx="7691718" cy="2466976"/>
    <xdr:graphicFrame macro="">
      <xdr:nvGraphicFramePr>
        <xdr:cNvPr id="14" name="Diagramm 5">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7</xdr:col>
      <xdr:colOff>386041</xdr:colOff>
      <xdr:row>73</xdr:row>
      <xdr:rowOff>103094</xdr:rowOff>
    </xdr:from>
    <xdr:ext cx="5353051" cy="2924175"/>
    <xdr:graphicFrame macro="">
      <xdr:nvGraphicFramePr>
        <xdr:cNvPr id="15" name="Diagramm 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7</xdr:col>
      <xdr:colOff>414617</xdr:colOff>
      <xdr:row>49</xdr:row>
      <xdr:rowOff>44824</xdr:rowOff>
    </xdr:from>
    <xdr:ext cx="5759824" cy="2924735"/>
    <xdr:graphicFrame macro="">
      <xdr:nvGraphicFramePr>
        <xdr:cNvPr id="16" name="Diagramm 4">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ila Gharani" refreshedDate="42386.576798263886" createdVersion="4" refreshedVersion="4" minRefreshableVersion="3" recordCount="27" xr:uid="{00000000-000A-0000-FFFF-FFFF01000000}">
  <cacheSource type="worksheet">
    <worksheetSource ref="A3:F30" sheet="Appendix"/>
  </cacheSource>
  <cacheFields count="8">
    <cacheField name="Invoice #" numFmtId="1">
      <sharedItems/>
    </cacheField>
    <cacheField name="Company" numFmtId="0">
      <sharedItems count="9">
        <s v="Company A"/>
        <s v="Company B"/>
        <s v="Company C"/>
        <s v="Company D"/>
        <s v="Company E"/>
        <s v="Company F"/>
        <s v="Company G"/>
        <s v="Company H"/>
        <s v="Company I"/>
      </sharedItems>
    </cacheField>
    <cacheField name="Sales" numFmtId="1">
      <sharedItems containsSemiMixedTypes="0" containsString="0" containsNumber="1" minValue="34.333333333333336" maxValue="43"/>
    </cacheField>
    <cacheField name="Total Sales" numFmtId="1">
      <sharedItems containsSemiMixedTypes="0" containsString="0" containsNumber="1" containsInteger="1" minValue="103" maxValue="129"/>
    </cacheField>
    <cacheField name="Max Total Sales" numFmtId="1">
      <sharedItems containsMixedTypes="1" containsNumber="1" containsInteger="1" minValue="129" maxValue="129"/>
    </cacheField>
    <cacheField name="Min Total Sales" numFmtId="1">
      <sharedItems containsMixedTypes="1" containsNumber="1" containsInteger="1" minValue="103" maxValue="103"/>
    </cacheField>
    <cacheField name="Max" numFmtId="0" formula="IF('Max Total Sales'&lt;&gt;0,Sales,0)" databaseField="0"/>
    <cacheField name="Min" numFmtId="0" formula="IF('Min Total Sales'&lt;&gt;0,Sales,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
  <r>
    <s v="INV1"/>
    <x v="0"/>
    <n v="40"/>
    <n v="120"/>
    <s v=""/>
    <s v=""/>
  </r>
  <r>
    <s v="INV2"/>
    <x v="1"/>
    <n v="35"/>
    <n v="105"/>
    <s v=""/>
    <s v=""/>
  </r>
  <r>
    <s v="INV3"/>
    <x v="2"/>
    <n v="36.666666666666664"/>
    <n v="110"/>
    <s v=""/>
    <s v=""/>
  </r>
  <r>
    <s v="INV4"/>
    <x v="3"/>
    <n v="43"/>
    <n v="129"/>
    <n v="129"/>
    <s v=""/>
  </r>
  <r>
    <s v="INV5"/>
    <x v="4"/>
    <n v="36"/>
    <n v="108"/>
    <s v=""/>
    <s v=""/>
  </r>
  <r>
    <s v="INV6"/>
    <x v="5"/>
    <n v="34.333333333333336"/>
    <n v="103"/>
    <s v=""/>
    <n v="103"/>
  </r>
  <r>
    <s v="INV7"/>
    <x v="6"/>
    <n v="40.333333333333336"/>
    <n v="121"/>
    <s v=""/>
    <s v=""/>
  </r>
  <r>
    <s v="INV8"/>
    <x v="7"/>
    <n v="39"/>
    <n v="117"/>
    <s v=""/>
    <s v=""/>
  </r>
  <r>
    <s v="INV9"/>
    <x v="8"/>
    <n v="36.333333333333336"/>
    <n v="109"/>
    <s v=""/>
    <s v=""/>
  </r>
  <r>
    <s v="INV10"/>
    <x v="0"/>
    <n v="40"/>
    <n v="120"/>
    <s v=""/>
    <s v=""/>
  </r>
  <r>
    <s v="INV11"/>
    <x v="1"/>
    <n v="35"/>
    <n v="105"/>
    <s v=""/>
    <s v=""/>
  </r>
  <r>
    <s v="INV12"/>
    <x v="2"/>
    <n v="36.666666666666664"/>
    <n v="110"/>
    <s v=""/>
    <s v=""/>
  </r>
  <r>
    <s v="INV13"/>
    <x v="3"/>
    <n v="43"/>
    <n v="129"/>
    <n v="129"/>
    <s v=""/>
  </r>
  <r>
    <s v="INV14"/>
    <x v="4"/>
    <n v="36"/>
    <n v="108"/>
    <s v=""/>
    <s v=""/>
  </r>
  <r>
    <s v="INV15"/>
    <x v="5"/>
    <n v="34.333333333333336"/>
    <n v="103"/>
    <s v=""/>
    <n v="103"/>
  </r>
  <r>
    <s v="INV16"/>
    <x v="6"/>
    <n v="40.333333333333336"/>
    <n v="121"/>
    <s v=""/>
    <s v=""/>
  </r>
  <r>
    <s v="INV17"/>
    <x v="7"/>
    <n v="39"/>
    <n v="117"/>
    <s v=""/>
    <s v=""/>
  </r>
  <r>
    <s v="INV18"/>
    <x v="8"/>
    <n v="36.333333333333336"/>
    <n v="109"/>
    <s v=""/>
    <s v=""/>
  </r>
  <r>
    <s v="INV19"/>
    <x v="0"/>
    <n v="40"/>
    <n v="120"/>
    <s v=""/>
    <s v=""/>
  </r>
  <r>
    <s v="INV20"/>
    <x v="1"/>
    <n v="35"/>
    <n v="105"/>
    <s v=""/>
    <s v=""/>
  </r>
  <r>
    <s v="INV21"/>
    <x v="2"/>
    <n v="36.666666666666664"/>
    <n v="110"/>
    <s v=""/>
    <s v=""/>
  </r>
  <r>
    <s v="INV22"/>
    <x v="3"/>
    <n v="43"/>
    <n v="129"/>
    <n v="129"/>
    <s v=""/>
  </r>
  <r>
    <s v="INV23"/>
    <x v="4"/>
    <n v="36"/>
    <n v="108"/>
    <s v=""/>
    <s v=""/>
  </r>
  <r>
    <s v="INV24"/>
    <x v="5"/>
    <n v="34.333333333333336"/>
    <n v="103"/>
    <s v=""/>
    <n v="103"/>
  </r>
  <r>
    <s v="INV25"/>
    <x v="6"/>
    <n v="40.333333333333336"/>
    <n v="121"/>
    <s v=""/>
    <s v=""/>
  </r>
  <r>
    <s v="INV26"/>
    <x v="7"/>
    <n v="39"/>
    <n v="117"/>
    <s v=""/>
    <s v=""/>
  </r>
  <r>
    <s v="INV27"/>
    <x v="8"/>
    <n v="36.333333333333336"/>
    <n v="109"/>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
  <location ref="J3:M12" firstHeaderRow="0" firstDataRow="1" firstDataCol="1"/>
  <pivotFields count="8">
    <pivotField showAll="0" defaultSubtotal="0"/>
    <pivotField axis="axisRow" showAll="0" defaultSubtotal="0">
      <items count="9">
        <item x="0"/>
        <item x="1"/>
        <item x="2"/>
        <item x="3"/>
        <item x="4"/>
        <item x="5"/>
        <item x="6"/>
        <item x="7"/>
        <item x="8"/>
      </items>
    </pivotField>
    <pivotField dataField="1" numFmtId="1" showAll="0" defaultSubtotal="0"/>
    <pivotField numFmtId="1" showAll="0" defaultSubtotal="0"/>
    <pivotField showAll="0" defaultSubtotal="0"/>
    <pivotField showAll="0" defaultSubtotal="0"/>
    <pivotField dataField="1" dragToRow="0" dragToCol="0" dragToPage="0" showAll="0" defaultSubtotal="0"/>
    <pivotField dataField="1" dragToRow="0" dragToCol="0" dragToPage="0" showAll="0" defaultSubtotal="0"/>
  </pivotFields>
  <rowFields count="1">
    <field x="1"/>
  </rowFields>
  <rowItems count="9">
    <i>
      <x/>
    </i>
    <i>
      <x v="1"/>
    </i>
    <i>
      <x v="2"/>
    </i>
    <i>
      <x v="3"/>
    </i>
    <i>
      <x v="4"/>
    </i>
    <i>
      <x v="5"/>
    </i>
    <i>
      <x v="6"/>
    </i>
    <i>
      <x v="7"/>
    </i>
    <i>
      <x v="8"/>
    </i>
  </rowItems>
  <colFields count="1">
    <field x="-2"/>
  </colFields>
  <colItems count="3">
    <i>
      <x/>
    </i>
    <i i="1">
      <x v="1"/>
    </i>
    <i i="2">
      <x v="2"/>
    </i>
  </colItems>
  <dataFields count="3">
    <dataField name="Sum of Sales" fld="2" baseField="0" baseItem="0"/>
    <dataField name="Sum of Max" fld="6" baseField="0" baseItem="0"/>
    <dataField name="Sum of Min" fld="7" baseField="0" baseItem="0" numFmtId="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3:E10" totalsRowShown="0" tableBorderDxfId="7">
  <autoFilter ref="B3:E10" xr:uid="{00000000-0009-0000-0100-000001000000}"/>
  <tableColumns count="4">
    <tableColumn id="1" xr3:uid="{00000000-0010-0000-0000-000001000000}" name="Month" dataDxfId="6"/>
    <tableColumn id="2" xr3:uid="{00000000-0010-0000-0000-000002000000}" name="Sales Rev." dataDxfId="5"/>
    <tableColumn id="3" xr3:uid="{00000000-0010-0000-0000-000003000000}" name="Quantity" dataDxfId="4"/>
    <tableColumn id="4" xr3:uid="{00000000-0010-0000-0000-000004000000}" name="Price" dataDxfId="3">
      <calculatedColumnFormula>Table1[[#This Row],[Sales Rev.]]/Table1[[#This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msdn.microsoft.com/en-us/library/cc296089(v=office.12).aspx"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0.14999847407452621"/>
  </sheetPr>
  <dimension ref="A1:F17"/>
  <sheetViews>
    <sheetView showGridLines="0" zoomScale="110" zoomScaleNormal="110" workbookViewId="0">
      <selection activeCell="D7" sqref="D7"/>
    </sheetView>
  </sheetViews>
  <sheetFormatPr defaultColWidth="9.109375" defaultRowHeight="14.4" zeroHeight="1"/>
  <cols>
    <col min="1" max="1" width="9.109375" customWidth="1"/>
    <col min="2" max="2" width="3.109375" customWidth="1"/>
    <col min="3" max="3" width="12.44140625" customWidth="1"/>
    <col min="4" max="4" width="64.44140625" customWidth="1"/>
    <col min="5" max="5" width="32.44140625" customWidth="1"/>
    <col min="6" max="6" width="16.5546875" customWidth="1"/>
  </cols>
  <sheetData>
    <row r="1" spans="1:6">
      <c r="A1" s="236"/>
      <c r="B1" s="236"/>
      <c r="C1" s="236"/>
      <c r="D1" s="236"/>
      <c r="E1" s="236"/>
      <c r="F1" s="236"/>
    </row>
    <row r="2" spans="1:6" ht="23.4">
      <c r="A2" s="236"/>
      <c r="B2" s="67"/>
      <c r="C2" s="67"/>
      <c r="D2" s="237" t="s">
        <v>268</v>
      </c>
      <c r="E2" s="287" t="s">
        <v>326</v>
      </c>
      <c r="F2" s="236"/>
    </row>
    <row r="3" spans="1:6" ht="18" customHeight="1">
      <c r="A3" s="236"/>
      <c r="B3" s="68"/>
      <c r="C3" s="235" t="s">
        <v>249</v>
      </c>
      <c r="D3" s="168" t="s">
        <v>241</v>
      </c>
      <c r="E3" s="168"/>
      <c r="F3" s="236"/>
    </row>
    <row r="4" spans="1:6" ht="18" customHeight="1">
      <c r="A4" s="236"/>
      <c r="B4" s="68"/>
      <c r="C4" s="235" t="s">
        <v>250</v>
      </c>
      <c r="D4" s="172" t="s">
        <v>240</v>
      </c>
      <c r="E4" s="172"/>
      <c r="F4" s="236"/>
    </row>
    <row r="5" spans="1:6" ht="18" customHeight="1">
      <c r="A5" s="236"/>
      <c r="B5" s="68"/>
      <c r="C5" s="235" t="s">
        <v>251</v>
      </c>
      <c r="D5" s="172" t="s">
        <v>242</v>
      </c>
      <c r="E5" s="172"/>
      <c r="F5" s="236"/>
    </row>
    <row r="6" spans="1:6" ht="18" customHeight="1">
      <c r="A6" s="236"/>
      <c r="B6" s="68"/>
      <c r="C6" s="235" t="s">
        <v>252</v>
      </c>
      <c r="D6" s="172" t="s">
        <v>243</v>
      </c>
      <c r="E6" s="172"/>
      <c r="F6" s="236"/>
    </row>
    <row r="7" spans="1:6" ht="32.25" customHeight="1">
      <c r="A7" s="236"/>
      <c r="B7" s="68"/>
      <c r="C7" s="235" t="s">
        <v>253</v>
      </c>
      <c r="D7" s="172" t="s">
        <v>244</v>
      </c>
      <c r="E7" s="290" t="s">
        <v>345</v>
      </c>
      <c r="F7" s="236"/>
    </row>
    <row r="8" spans="1:6" ht="18" customHeight="1">
      <c r="A8" s="236"/>
      <c r="B8" s="68"/>
      <c r="C8" s="235" t="s">
        <v>254</v>
      </c>
      <c r="D8" s="172" t="s">
        <v>127</v>
      </c>
      <c r="E8" s="172"/>
      <c r="F8" s="236"/>
    </row>
    <row r="9" spans="1:6" ht="28.8">
      <c r="A9" s="236"/>
      <c r="B9" s="68"/>
      <c r="C9" s="235" t="s">
        <v>255</v>
      </c>
      <c r="D9" s="172" t="s">
        <v>245</v>
      </c>
      <c r="E9" s="290" t="s">
        <v>328</v>
      </c>
      <c r="F9" s="236"/>
    </row>
    <row r="10" spans="1:6" ht="18" customHeight="1">
      <c r="A10" s="236"/>
      <c r="B10" s="68"/>
      <c r="C10" s="235" t="s">
        <v>256</v>
      </c>
      <c r="D10" s="172" t="s">
        <v>246</v>
      </c>
      <c r="E10" s="172"/>
      <c r="F10" s="236"/>
    </row>
    <row r="11" spans="1:6" ht="18" customHeight="1">
      <c r="A11" s="236"/>
      <c r="B11" s="68"/>
      <c r="C11" s="235" t="s">
        <v>257</v>
      </c>
      <c r="D11" s="172" t="s">
        <v>166</v>
      </c>
      <c r="E11" s="172"/>
      <c r="F11" s="236"/>
    </row>
    <row r="12" spans="1:6" ht="18" customHeight="1">
      <c r="A12" s="236"/>
      <c r="B12" s="68"/>
      <c r="C12" s="235" t="s">
        <v>258</v>
      </c>
      <c r="D12" s="172" t="s">
        <v>247</v>
      </c>
      <c r="E12" s="298" t="s">
        <v>374</v>
      </c>
      <c r="F12" s="236"/>
    </row>
    <row r="13" spans="1:6" ht="18" customHeight="1">
      <c r="A13" s="236"/>
      <c r="B13" s="68"/>
      <c r="C13" s="235" t="s">
        <v>259</v>
      </c>
      <c r="D13" s="172" t="s">
        <v>248</v>
      </c>
      <c r="E13" s="172"/>
      <c r="F13" s="236"/>
    </row>
    <row r="14" spans="1:6" ht="28.8">
      <c r="A14" s="236"/>
      <c r="B14" s="68"/>
      <c r="C14" s="235" t="s">
        <v>312</v>
      </c>
      <c r="D14" s="288" t="s">
        <v>313</v>
      </c>
      <c r="E14" s="289" t="s">
        <v>327</v>
      </c>
      <c r="F14" s="236"/>
    </row>
    <row r="15" spans="1:6" ht="22.5" customHeight="1">
      <c r="A15" s="236"/>
      <c r="B15" s="68"/>
      <c r="F15" s="236"/>
    </row>
    <row r="16" spans="1:6">
      <c r="A16" s="236"/>
      <c r="B16" s="236"/>
      <c r="C16" s="236"/>
      <c r="D16" s="236"/>
      <c r="E16" s="236"/>
      <c r="F16" s="236"/>
    </row>
    <row r="17" spans="1:6">
      <c r="A17" s="236"/>
      <c r="B17" s="236"/>
      <c r="C17" s="236"/>
      <c r="D17" s="236"/>
      <c r="E17" s="236"/>
      <c r="F17" s="236"/>
    </row>
  </sheetData>
  <hyperlinks>
    <hyperlink ref="C3" location="Section_4!A1" display="Section 4" xr:uid="{00000000-0004-0000-0000-000000000000}"/>
    <hyperlink ref="C4" location="Section_5!A1" display="Section 5" xr:uid="{00000000-0004-0000-0000-000001000000}"/>
    <hyperlink ref="C5" location="Section_6!A1" display="Section 6" xr:uid="{00000000-0004-0000-0000-000002000000}"/>
    <hyperlink ref="C6" location="Section_7!A1" display="Section 7" xr:uid="{00000000-0004-0000-0000-000003000000}"/>
    <hyperlink ref="C7" location="Section_8!A1" display="Section 8" xr:uid="{00000000-0004-0000-0000-000004000000}"/>
    <hyperlink ref="C8" location="Section_9!A1" display="Section 9" xr:uid="{00000000-0004-0000-0000-000005000000}"/>
    <hyperlink ref="C9" location="Section_10!A1" display="Section 10" xr:uid="{00000000-0004-0000-0000-000006000000}"/>
    <hyperlink ref="C10" location="Section_11!A1" display="Section 11" xr:uid="{00000000-0004-0000-0000-000007000000}"/>
    <hyperlink ref="C11" location="Section_12!A1" display="Section 12" xr:uid="{00000000-0004-0000-0000-000008000000}"/>
    <hyperlink ref="C12" location="Section_13!A1" display="Section 13" xr:uid="{00000000-0004-0000-0000-000009000000}"/>
    <hyperlink ref="C13" location="Section_14!A1" display="Section 14" xr:uid="{00000000-0004-0000-0000-00000A000000}"/>
    <hyperlink ref="C14" location="Appendix!A1" display="Appendix" xr:uid="{00000000-0004-0000-0000-00000B000000}"/>
    <hyperlink ref="E9" location="Section_10!A130" display="Updated for new bar chart method with connecting lines" xr:uid="{00000000-0004-0000-0000-00000C000000}"/>
    <hyperlink ref="E12" location="Section_13Gantt!A36" display="Updated to include Gantt Charts" xr:uid="{00000000-0004-0000-0000-00000D000000}"/>
    <hyperlink ref="E7" location="Section_8!A55" display="Updated for &quot;better variance charts&quot; using error bar technique" xr:uid="{00000000-0004-0000-0000-00000E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Q58"/>
  <sheetViews>
    <sheetView showGridLines="0" zoomScale="85" zoomScaleNormal="85" workbookViewId="0"/>
  </sheetViews>
  <sheetFormatPr defaultColWidth="11.44140625" defaultRowHeight="14.4"/>
  <cols>
    <col min="1" max="1" width="13.77734375" customWidth="1"/>
    <col min="2" max="2" width="9.109375" customWidth="1"/>
    <col min="3" max="3" width="7.88671875" customWidth="1"/>
    <col min="4" max="20" width="8" customWidth="1"/>
  </cols>
  <sheetData>
    <row r="1" spans="1:13" ht="21">
      <c r="A1" s="37" t="s">
        <v>267</v>
      </c>
      <c r="B1" s="38"/>
      <c r="C1" s="15"/>
      <c r="D1" s="15"/>
      <c r="E1" s="15"/>
      <c r="F1" s="15"/>
      <c r="G1" s="15"/>
      <c r="H1" s="15"/>
      <c r="I1" s="15"/>
      <c r="J1" s="15"/>
      <c r="K1" s="15"/>
      <c r="L1" s="15"/>
      <c r="M1" s="15"/>
    </row>
    <row r="4" spans="1:13">
      <c r="C4" s="119" t="s">
        <v>107</v>
      </c>
      <c r="D4" s="119" t="s">
        <v>47</v>
      </c>
      <c r="E4" s="119" t="s">
        <v>19</v>
      </c>
    </row>
    <row r="5" spans="1:13">
      <c r="A5">
        <v>2015</v>
      </c>
      <c r="B5" s="107" t="s">
        <v>15</v>
      </c>
      <c r="C5" s="122">
        <v>129</v>
      </c>
      <c r="D5" s="107"/>
      <c r="E5" s="107"/>
    </row>
    <row r="6" spans="1:13">
      <c r="B6" s="108" t="s">
        <v>25</v>
      </c>
      <c r="C6" s="123">
        <v>110</v>
      </c>
      <c r="D6" s="108"/>
      <c r="E6" s="108"/>
    </row>
    <row r="7" spans="1:13">
      <c r="B7" s="108" t="s">
        <v>16</v>
      </c>
      <c r="C7" s="123">
        <v>120</v>
      </c>
      <c r="D7" s="108"/>
      <c r="E7" s="108"/>
    </row>
    <row r="8" spans="1:13">
      <c r="B8" s="108" t="s">
        <v>26</v>
      </c>
      <c r="C8" s="123">
        <v>125</v>
      </c>
      <c r="D8" s="108"/>
      <c r="E8" s="108"/>
    </row>
    <row r="9" spans="1:13">
      <c r="B9" s="108" t="s">
        <v>16</v>
      </c>
      <c r="C9" s="123">
        <v>126</v>
      </c>
      <c r="D9" s="108"/>
      <c r="E9" s="108"/>
    </row>
    <row r="10" spans="1:13">
      <c r="B10" s="108" t="s">
        <v>15</v>
      </c>
      <c r="C10" s="123">
        <v>128</v>
      </c>
      <c r="D10" s="108"/>
      <c r="E10" s="108"/>
    </row>
    <row r="11" spans="1:13">
      <c r="B11" s="108" t="s">
        <v>15</v>
      </c>
      <c r="C11" s="124">
        <f>D11</f>
        <v>121</v>
      </c>
      <c r="D11" s="123">
        <v>121</v>
      </c>
      <c r="E11" s="108"/>
    </row>
    <row r="12" spans="1:13">
      <c r="B12" s="108" t="s">
        <v>26</v>
      </c>
      <c r="C12" s="108"/>
      <c r="D12" s="123">
        <v>117</v>
      </c>
      <c r="E12" s="108"/>
    </row>
    <row r="13" spans="1:13">
      <c r="B13" s="108" t="s">
        <v>17</v>
      </c>
      <c r="C13" s="108"/>
      <c r="D13" s="123">
        <v>109</v>
      </c>
      <c r="E13" s="108"/>
    </row>
    <row r="14" spans="1:13">
      <c r="B14" s="108" t="s">
        <v>27</v>
      </c>
      <c r="C14" s="108"/>
      <c r="D14" s="123">
        <v>108</v>
      </c>
      <c r="E14" s="108"/>
    </row>
    <row r="15" spans="1:13">
      <c r="B15" s="108" t="s">
        <v>28</v>
      </c>
      <c r="C15" s="108"/>
      <c r="D15" s="123">
        <v>112</v>
      </c>
      <c r="E15" s="108"/>
    </row>
    <row r="16" spans="1:13">
      <c r="B16" s="108" t="s">
        <v>18</v>
      </c>
      <c r="C16" s="108"/>
      <c r="D16" s="123">
        <v>122</v>
      </c>
      <c r="E16" s="108"/>
    </row>
    <row r="17" spans="1:9">
      <c r="A17">
        <v>2016</v>
      </c>
      <c r="B17" s="108" t="s">
        <v>15</v>
      </c>
      <c r="C17" s="108"/>
      <c r="D17" s="112">
        <f>E17</f>
        <v>131.58000000000001</v>
      </c>
      <c r="E17" s="123">
        <v>131.58000000000001</v>
      </c>
    </row>
    <row r="18" spans="1:9">
      <c r="B18" s="108" t="s">
        <v>25</v>
      </c>
      <c r="C18" s="108"/>
      <c r="D18" s="108"/>
      <c r="E18" s="123">
        <v>135.52740000000003</v>
      </c>
    </row>
    <row r="19" spans="1:9">
      <c r="B19" s="108" t="s">
        <v>16</v>
      </c>
      <c r="C19" s="108"/>
      <c r="D19" s="108"/>
      <c r="E19" s="123">
        <v>138</v>
      </c>
    </row>
    <row r="20" spans="1:9">
      <c r="B20" s="108" t="s">
        <v>26</v>
      </c>
      <c r="C20" s="108"/>
      <c r="D20" s="108"/>
      <c r="E20" s="123">
        <v>133.10000000000002</v>
      </c>
    </row>
    <row r="21" spans="1:9">
      <c r="B21" s="108" t="s">
        <v>16</v>
      </c>
      <c r="C21" s="108"/>
      <c r="D21" s="108"/>
      <c r="E21" s="123">
        <v>138</v>
      </c>
    </row>
    <row r="22" spans="1:9">
      <c r="B22" s="108" t="s">
        <v>15</v>
      </c>
      <c r="C22" s="108"/>
      <c r="D22" s="108"/>
      <c r="E22" s="123">
        <v>140</v>
      </c>
    </row>
    <row r="23" spans="1:9">
      <c r="B23" s="108" t="s">
        <v>15</v>
      </c>
      <c r="C23" s="108"/>
      <c r="D23" s="108"/>
      <c r="E23" s="123">
        <v>145</v>
      </c>
    </row>
    <row r="24" spans="1:9">
      <c r="B24" s="108" t="s">
        <v>26</v>
      </c>
      <c r="C24" s="108"/>
      <c r="D24" s="108"/>
      <c r="E24" s="123">
        <v>146</v>
      </c>
    </row>
    <row r="25" spans="1:9">
      <c r="B25" s="108" t="s">
        <v>17</v>
      </c>
      <c r="C25" s="108"/>
      <c r="D25" s="108"/>
      <c r="E25" s="123">
        <v>148</v>
      </c>
    </row>
    <row r="26" spans="1:9">
      <c r="B26" s="108" t="s">
        <v>27</v>
      </c>
      <c r="C26" s="108"/>
      <c r="D26" s="108"/>
      <c r="E26" s="123">
        <v>150</v>
      </c>
    </row>
    <row r="27" spans="1:9">
      <c r="B27" s="108" t="s">
        <v>28</v>
      </c>
      <c r="C27" s="108"/>
      <c r="D27" s="108"/>
      <c r="E27" s="123">
        <v>155</v>
      </c>
    </row>
    <row r="28" spans="1:9">
      <c r="B28" s="108" t="s">
        <v>18</v>
      </c>
      <c r="C28" s="108"/>
      <c r="D28" s="108"/>
      <c r="E28" s="123">
        <v>158</v>
      </c>
    </row>
    <row r="30" spans="1:9" ht="17.399999999999999">
      <c r="A30" s="16" t="s">
        <v>187</v>
      </c>
      <c r="B30" s="16"/>
      <c r="C30" s="16"/>
      <c r="D30" s="16"/>
      <c r="E30" s="16"/>
      <c r="F30" s="16"/>
      <c r="G30" s="16"/>
      <c r="H30" s="16"/>
      <c r="I30" s="16"/>
    </row>
    <row r="31" spans="1:9" ht="3" customHeight="1" thickBot="1"/>
    <row r="32" spans="1:9" ht="29.4" thickBot="1">
      <c r="A32" s="5" t="s">
        <v>273</v>
      </c>
      <c r="B32" s="6">
        <v>3</v>
      </c>
    </row>
    <row r="33" spans="1:3" ht="4.5" customHeight="1"/>
    <row r="34" spans="1:3">
      <c r="A34" s="42" t="s">
        <v>23</v>
      </c>
      <c r="B34" s="73">
        <f>B32+0.5</f>
        <v>3.5</v>
      </c>
    </row>
    <row r="35" spans="1:3">
      <c r="A35" s="42" t="s">
        <v>24</v>
      </c>
      <c r="B35" s="74">
        <f>0</f>
        <v>0</v>
      </c>
    </row>
    <row r="36" spans="1:3">
      <c r="A36" s="42" t="s">
        <v>186</v>
      </c>
      <c r="B36" s="74">
        <f>INDEX(F54:Q54,B32)</f>
        <v>5026</v>
      </c>
    </row>
    <row r="37" spans="1:3" ht="6.75" customHeight="1"/>
    <row r="38" spans="1:3">
      <c r="A38" s="42" t="s">
        <v>23</v>
      </c>
      <c r="B38" s="42" t="s">
        <v>24</v>
      </c>
      <c r="C38" s="42" t="s">
        <v>188</v>
      </c>
    </row>
    <row r="39" spans="1:3">
      <c r="A39" s="10">
        <v>13</v>
      </c>
      <c r="B39" s="221">
        <f>SUM($Q$54:Q54)</f>
        <v>4493</v>
      </c>
      <c r="C39" s="10" t="str">
        <f>D54</f>
        <v>Europe</v>
      </c>
    </row>
    <row r="40" spans="1:3" ht="12" customHeight="1">
      <c r="A40" s="10">
        <v>13</v>
      </c>
      <c r="B40" s="221">
        <f>SUM($Q$54:Q55)</f>
        <v>14508</v>
      </c>
      <c r="C40" s="10" t="str">
        <f>D55</f>
        <v>Asia</v>
      </c>
    </row>
    <row r="41" spans="1:3">
      <c r="A41" s="10">
        <v>13</v>
      </c>
      <c r="B41" s="10">
        <f>SUM($Q$54:Q56)</f>
        <v>18293</v>
      </c>
      <c r="C41" s="10" t="str">
        <f>D56</f>
        <v>America</v>
      </c>
    </row>
    <row r="42" spans="1:3">
      <c r="A42" s="10">
        <v>13</v>
      </c>
      <c r="B42" s="10">
        <f>SUM($Q$54:Q57)</f>
        <v>22493</v>
      </c>
      <c r="C42" s="10" t="str">
        <f>D57</f>
        <v>Africa</v>
      </c>
    </row>
    <row r="43" spans="1:3" ht="9" customHeight="1"/>
    <row r="44" spans="1:3" ht="21" customHeight="1"/>
    <row r="52" spans="4:17">
      <c r="F52" s="45" t="s">
        <v>6</v>
      </c>
      <c r="G52" s="45" t="s">
        <v>7</v>
      </c>
      <c r="H52" s="45" t="s">
        <v>72</v>
      </c>
      <c r="I52" s="45" t="s">
        <v>8</v>
      </c>
      <c r="J52" s="45" t="s">
        <v>76</v>
      </c>
      <c r="K52" s="45" t="s">
        <v>9</v>
      </c>
      <c r="L52" s="45" t="s">
        <v>10</v>
      </c>
      <c r="M52" s="45" t="s">
        <v>11</v>
      </c>
      <c r="N52" s="45" t="s">
        <v>12</v>
      </c>
      <c r="O52" s="45" t="s">
        <v>77</v>
      </c>
      <c r="P52" s="45" t="s">
        <v>13</v>
      </c>
      <c r="Q52" s="45" t="s">
        <v>79</v>
      </c>
    </row>
    <row r="53" spans="4:17" ht="6.75" customHeight="1" thickBot="1">
      <c r="F53" s="211"/>
      <c r="G53" s="211"/>
      <c r="H53" s="211"/>
      <c r="I53" s="211"/>
      <c r="J53" s="211"/>
      <c r="K53" s="211"/>
      <c r="L53" s="211"/>
      <c r="M53" s="211"/>
      <c r="N53" s="211"/>
      <c r="O53" s="211"/>
      <c r="P53" s="211"/>
      <c r="Q53" s="211"/>
    </row>
    <row r="54" spans="4:17" ht="15" thickTop="1">
      <c r="D54" t="s">
        <v>104</v>
      </c>
      <c r="E54" s="198"/>
      <c r="F54" s="202">
        <v>3881</v>
      </c>
      <c r="G54" s="202">
        <v>4676</v>
      </c>
      <c r="H54" s="202">
        <v>5026</v>
      </c>
      <c r="I54" s="202">
        <v>5225</v>
      </c>
      <c r="J54" s="202">
        <v>5367</v>
      </c>
      <c r="K54" s="202">
        <v>5034</v>
      </c>
      <c r="L54" s="202">
        <v>5423</v>
      </c>
      <c r="M54" s="202">
        <v>5533</v>
      </c>
      <c r="N54" s="202">
        <v>5331</v>
      </c>
      <c r="O54" s="202">
        <v>5292</v>
      </c>
      <c r="P54" s="202">
        <v>5034</v>
      </c>
      <c r="Q54" s="202">
        <v>4493</v>
      </c>
    </row>
    <row r="55" spans="4:17" ht="15.75" customHeight="1">
      <c r="D55" t="s">
        <v>105</v>
      </c>
      <c r="E55" s="199"/>
      <c r="F55" s="202">
        <v>4876</v>
      </c>
      <c r="G55" s="202">
        <v>9526</v>
      </c>
      <c r="H55" s="202">
        <v>10410</v>
      </c>
      <c r="I55" s="202">
        <v>10300</v>
      </c>
      <c r="J55" s="202">
        <v>10139</v>
      </c>
      <c r="K55" s="202">
        <v>10161</v>
      </c>
      <c r="L55" s="202">
        <v>10541</v>
      </c>
      <c r="M55" s="202">
        <v>11389</v>
      </c>
      <c r="N55" s="202">
        <v>7093</v>
      </c>
      <c r="O55" s="202">
        <v>10707</v>
      </c>
      <c r="P55" s="202">
        <v>10575</v>
      </c>
      <c r="Q55" s="202">
        <v>10015</v>
      </c>
    </row>
    <row r="56" spans="4:17" ht="15.75" customHeight="1">
      <c r="D56" t="s">
        <v>32</v>
      </c>
      <c r="E56" s="200"/>
      <c r="F56" s="202">
        <v>3127</v>
      </c>
      <c r="G56" s="202">
        <v>2878</v>
      </c>
      <c r="H56" s="202">
        <v>3774</v>
      </c>
      <c r="I56" s="202">
        <v>4214</v>
      </c>
      <c r="J56" s="202">
        <v>5168</v>
      </c>
      <c r="K56" s="202">
        <v>5294</v>
      </c>
      <c r="L56" s="202">
        <v>5433</v>
      </c>
      <c r="M56" s="202">
        <v>5247</v>
      </c>
      <c r="N56" s="202">
        <v>5140</v>
      </c>
      <c r="O56" s="202">
        <v>5448</v>
      </c>
      <c r="P56" s="202">
        <v>4685</v>
      </c>
      <c r="Q56" s="202">
        <v>3785</v>
      </c>
    </row>
    <row r="57" spans="4:17" ht="15.75" customHeight="1" thickBot="1">
      <c r="D57" t="s">
        <v>137</v>
      </c>
      <c r="E57" s="201"/>
      <c r="F57" s="202">
        <v>3816</v>
      </c>
      <c r="G57" s="202">
        <v>1608</v>
      </c>
      <c r="H57" s="202">
        <v>4872</v>
      </c>
      <c r="I57" s="202">
        <v>3540</v>
      </c>
      <c r="J57" s="202">
        <v>4890</v>
      </c>
      <c r="K57" s="202">
        <v>3540</v>
      </c>
      <c r="L57" s="202">
        <v>5208</v>
      </c>
      <c r="M57" s="202">
        <v>5118</v>
      </c>
      <c r="N57" s="202">
        <v>4050</v>
      </c>
      <c r="O57" s="202">
        <v>3126</v>
      </c>
      <c r="P57" s="202">
        <v>2622</v>
      </c>
      <c r="Q57" s="202">
        <v>4200</v>
      </c>
    </row>
    <row r="58" spans="4:17" ht="15.75" customHeight="1" thickTop="1"/>
  </sheetData>
  <conditionalFormatting sqref="F53:Q53">
    <cfRule type="expression" dxfId="0" priority="1">
      <formula>COUNTA($F$54:F54)&lt;=$B$32</formula>
    </cfRule>
  </conditionalFormatting>
  <pageMargins left="0.7" right="0.7" top="0.78740157499999996" bottom="0.78740157499999996"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P326"/>
  <sheetViews>
    <sheetView showGridLines="0" zoomScaleNormal="100" workbookViewId="0">
      <selection activeCell="A36" sqref="A36"/>
    </sheetView>
  </sheetViews>
  <sheetFormatPr defaultColWidth="11.44140625" defaultRowHeight="14.4"/>
  <cols>
    <col min="1" max="1" width="12.77734375" customWidth="1"/>
    <col min="2" max="2" width="32.44140625" customWidth="1"/>
    <col min="3" max="3" width="19" customWidth="1"/>
    <col min="4" max="4" width="16.77734375" customWidth="1"/>
    <col min="5" max="5" width="11.44140625" customWidth="1"/>
    <col min="6" max="6" width="20.5546875" customWidth="1"/>
    <col min="7" max="7" width="18.5546875" customWidth="1"/>
    <col min="8" max="8" width="13.88671875" customWidth="1"/>
    <col min="9" max="9" width="15.109375" customWidth="1"/>
  </cols>
  <sheetData>
    <row r="1" spans="1:12" ht="21">
      <c r="A1" s="37" t="s">
        <v>190</v>
      </c>
      <c r="B1" s="15"/>
      <c r="C1" s="15"/>
      <c r="D1" s="15"/>
      <c r="E1" s="15"/>
      <c r="F1" s="15"/>
      <c r="G1" s="15"/>
      <c r="H1" s="15"/>
      <c r="I1" s="15"/>
      <c r="J1" s="15"/>
      <c r="K1" s="15"/>
      <c r="L1" s="15"/>
    </row>
    <row r="5" spans="1:12">
      <c r="A5" s="109" t="s">
        <v>233</v>
      </c>
      <c r="B5" s="109" t="s">
        <v>235</v>
      </c>
      <c r="C5" s="109" t="s">
        <v>234</v>
      </c>
    </row>
    <row r="6" spans="1:12">
      <c r="A6" s="108">
        <v>2</v>
      </c>
      <c r="B6" s="108">
        <v>12</v>
      </c>
      <c r="C6" s="108">
        <v>10</v>
      </c>
    </row>
    <row r="7" spans="1:12">
      <c r="A7" s="108">
        <v>5</v>
      </c>
      <c r="B7" s="108">
        <v>30</v>
      </c>
      <c r="C7" s="108">
        <v>15</v>
      </c>
    </row>
    <row r="8" spans="1:12">
      <c r="A8" s="108">
        <v>12</v>
      </c>
      <c r="B8" s="108">
        <v>66</v>
      </c>
      <c r="C8" s="108">
        <v>20</v>
      </c>
    </row>
    <row r="9" spans="1:12">
      <c r="A9" s="108">
        <v>15</v>
      </c>
      <c r="B9" s="108">
        <v>60</v>
      </c>
      <c r="C9" s="108">
        <v>10</v>
      </c>
    </row>
    <row r="10" spans="1:12">
      <c r="A10" s="108">
        <v>20</v>
      </c>
      <c r="B10" s="108">
        <v>100</v>
      </c>
      <c r="C10" s="108">
        <v>20</v>
      </c>
    </row>
    <row r="11" spans="1:12">
      <c r="A11" s="108">
        <v>26</v>
      </c>
      <c r="B11" s="108">
        <v>110</v>
      </c>
      <c r="C11" s="108">
        <v>40</v>
      </c>
    </row>
    <row r="12" spans="1:12">
      <c r="A12" s="108">
        <v>30</v>
      </c>
      <c r="B12" s="108">
        <v>150</v>
      </c>
      <c r="C12" s="108">
        <v>30</v>
      </c>
    </row>
    <row r="13" spans="1:12">
      <c r="A13" s="108">
        <v>32</v>
      </c>
      <c r="B13" s="108">
        <v>140</v>
      </c>
      <c r="C13" s="108">
        <v>40</v>
      </c>
    </row>
    <row r="14" spans="1:12">
      <c r="A14" s="108">
        <v>33</v>
      </c>
      <c r="B14" s="108">
        <v>160</v>
      </c>
      <c r="C14" s="108">
        <v>40</v>
      </c>
    </row>
    <row r="15" spans="1:12">
      <c r="A15" s="108">
        <v>40</v>
      </c>
      <c r="B15" s="108">
        <v>200</v>
      </c>
      <c r="C15" s="108">
        <v>50</v>
      </c>
    </row>
    <row r="16" spans="1:12">
      <c r="A16" s="108">
        <v>43</v>
      </c>
      <c r="B16" s="108">
        <v>230</v>
      </c>
      <c r="C16" s="108">
        <v>70</v>
      </c>
    </row>
    <row r="17" spans="1:3">
      <c r="A17" s="108">
        <v>50</v>
      </c>
      <c r="B17" s="108">
        <v>300</v>
      </c>
      <c r="C17" s="108">
        <v>100</v>
      </c>
    </row>
    <row r="36" spans="1:12" ht="21">
      <c r="A36" s="37" t="s">
        <v>337</v>
      </c>
      <c r="B36" s="15"/>
      <c r="C36" s="15"/>
      <c r="D36" s="15"/>
      <c r="E36" s="15"/>
      <c r="F36" s="15"/>
      <c r="G36" s="15"/>
      <c r="H36" s="15"/>
      <c r="I36" s="15"/>
      <c r="J36" s="15"/>
      <c r="K36" s="15"/>
      <c r="L36" s="15"/>
    </row>
    <row r="38" spans="1:12">
      <c r="A38" s="295" t="s">
        <v>23</v>
      </c>
      <c r="B38" s="295" t="s">
        <v>24</v>
      </c>
      <c r="C38" s="296" t="s">
        <v>340</v>
      </c>
      <c r="D38" s="109" t="s">
        <v>170</v>
      </c>
    </row>
    <row r="39" spans="1:12">
      <c r="A39" s="297">
        <v>4.0374999999999996</v>
      </c>
      <c r="B39" s="297">
        <v>5.75</v>
      </c>
      <c r="C39" s="291" t="s">
        <v>329</v>
      </c>
      <c r="D39" s="292">
        <v>220</v>
      </c>
    </row>
    <row r="40" spans="1:12">
      <c r="A40" s="297">
        <v>4.2750000000000004</v>
      </c>
      <c r="B40" s="297">
        <v>6.75</v>
      </c>
      <c r="C40" s="293" t="s">
        <v>338</v>
      </c>
      <c r="D40" s="294">
        <v>210</v>
      </c>
    </row>
    <row r="41" spans="1:12">
      <c r="A41" s="297">
        <v>4.5125000000000002</v>
      </c>
      <c r="B41" s="297">
        <v>5.125</v>
      </c>
      <c r="C41" s="293" t="s">
        <v>339</v>
      </c>
      <c r="D41" s="294">
        <v>170</v>
      </c>
    </row>
    <row r="42" spans="1:12">
      <c r="A42" s="297">
        <v>4.75</v>
      </c>
      <c r="B42" s="297">
        <v>5.875</v>
      </c>
      <c r="C42" s="293" t="s">
        <v>330</v>
      </c>
      <c r="D42" s="294">
        <v>230</v>
      </c>
    </row>
    <row r="43" spans="1:12">
      <c r="A43" s="297">
        <v>7.125</v>
      </c>
      <c r="B43" s="297">
        <v>6.875</v>
      </c>
      <c r="C43" s="293" t="s">
        <v>138</v>
      </c>
      <c r="D43" s="294">
        <v>700</v>
      </c>
    </row>
    <row r="44" spans="1:12">
      <c r="A44" s="297">
        <v>0.71250000000000002</v>
      </c>
      <c r="B44" s="297">
        <v>5</v>
      </c>
      <c r="C44" s="293" t="s">
        <v>331</v>
      </c>
      <c r="D44" s="294">
        <v>900</v>
      </c>
    </row>
    <row r="45" spans="1:12">
      <c r="A45" s="297">
        <v>4.75</v>
      </c>
      <c r="B45" s="297">
        <v>1.25</v>
      </c>
      <c r="C45" s="293" t="s">
        <v>332</v>
      </c>
      <c r="D45" s="294">
        <v>198</v>
      </c>
    </row>
    <row r="46" spans="1:12">
      <c r="A46" s="297">
        <v>1.5674999999999999</v>
      </c>
      <c r="B46" s="297">
        <v>2.5</v>
      </c>
      <c r="C46" s="293" t="s">
        <v>333</v>
      </c>
      <c r="D46" s="294">
        <v>217</v>
      </c>
    </row>
    <row r="47" spans="1:12">
      <c r="A47" s="297">
        <v>0.61750000000000005</v>
      </c>
      <c r="B47" s="297">
        <v>6.5</v>
      </c>
      <c r="C47" s="293" t="s">
        <v>334</v>
      </c>
      <c r="D47" s="294">
        <v>238</v>
      </c>
    </row>
    <row r="48" spans="1:12">
      <c r="A48" s="297">
        <v>4.4175000000000004</v>
      </c>
      <c r="B48" s="297">
        <v>4</v>
      </c>
      <c r="C48" s="293" t="s">
        <v>137</v>
      </c>
      <c r="D48" s="294">
        <v>261</v>
      </c>
    </row>
    <row r="49" spans="1:12">
      <c r="A49" s="297">
        <v>8.2174999999999994</v>
      </c>
      <c r="B49" s="297">
        <v>1.875</v>
      </c>
      <c r="C49" s="293" t="s">
        <v>139</v>
      </c>
      <c r="D49" s="294">
        <v>270</v>
      </c>
    </row>
    <row r="50" spans="1:12">
      <c r="A50" s="297">
        <v>9.5</v>
      </c>
      <c r="B50" s="297">
        <v>1</v>
      </c>
      <c r="C50" s="293" t="s">
        <v>335</v>
      </c>
      <c r="D50" s="294">
        <v>200</v>
      </c>
    </row>
    <row r="51" spans="1:12">
      <c r="A51" s="297">
        <v>5.32</v>
      </c>
      <c r="B51" s="297">
        <v>4.375</v>
      </c>
      <c r="C51" s="293" t="s">
        <v>336</v>
      </c>
      <c r="D51" s="294">
        <v>700</v>
      </c>
    </row>
    <row r="52" spans="1:12">
      <c r="A52" s="297">
        <v>8.0749999999999993</v>
      </c>
      <c r="B52" s="297">
        <v>5</v>
      </c>
      <c r="C52" s="293" t="s">
        <v>105</v>
      </c>
      <c r="D52" s="294">
        <v>800</v>
      </c>
    </row>
    <row r="59" spans="1:12" ht="21">
      <c r="A59" s="37" t="s">
        <v>189</v>
      </c>
      <c r="B59" s="15"/>
      <c r="C59" s="15"/>
      <c r="D59" s="15"/>
      <c r="E59" s="15"/>
      <c r="F59" s="15"/>
      <c r="G59" s="15"/>
      <c r="H59" s="15"/>
      <c r="I59" s="15"/>
      <c r="J59" s="15"/>
      <c r="K59" s="15"/>
      <c r="L59" s="15"/>
    </row>
    <row r="62" spans="1:12">
      <c r="A62" s="36" t="s">
        <v>88</v>
      </c>
      <c r="B62" s="36" t="s">
        <v>191</v>
      </c>
      <c r="C62" s="36" t="s">
        <v>192</v>
      </c>
      <c r="D62" s="36" t="s">
        <v>193</v>
      </c>
    </row>
    <row r="63" spans="1:12">
      <c r="A63" s="107" t="s">
        <v>83</v>
      </c>
      <c r="B63" s="107">
        <v>18</v>
      </c>
      <c r="C63" s="107">
        <v>63</v>
      </c>
      <c r="D63" s="107">
        <v>35</v>
      </c>
    </row>
    <row r="64" spans="1:12">
      <c r="A64" s="108" t="s">
        <v>84</v>
      </c>
      <c r="B64" s="108">
        <v>24</v>
      </c>
      <c r="C64" s="108">
        <v>65</v>
      </c>
      <c r="D64" s="108">
        <v>40</v>
      </c>
    </row>
    <row r="65" spans="1:12">
      <c r="A65" s="108" t="s">
        <v>85</v>
      </c>
      <c r="B65" s="108">
        <v>20</v>
      </c>
      <c r="C65" s="108">
        <v>50</v>
      </c>
      <c r="D65" s="108">
        <v>31</v>
      </c>
    </row>
    <row r="66" spans="1:12">
      <c r="A66" s="108" t="s">
        <v>86</v>
      </c>
      <c r="B66" s="108">
        <v>21</v>
      </c>
      <c r="C66" s="108">
        <v>60</v>
      </c>
      <c r="D66" s="108">
        <v>30</v>
      </c>
    </row>
    <row r="67" spans="1:12">
      <c r="A67" s="108" t="s">
        <v>87</v>
      </c>
      <c r="B67" s="108">
        <v>24</v>
      </c>
      <c r="C67" s="108">
        <v>58</v>
      </c>
      <c r="D67" s="108">
        <v>43</v>
      </c>
    </row>
    <row r="68" spans="1:12">
      <c r="L68" t="s">
        <v>236</v>
      </c>
    </row>
    <row r="69" spans="1:12">
      <c r="B69" t="s">
        <v>194</v>
      </c>
      <c r="C69" s="40" t="s">
        <v>23</v>
      </c>
      <c r="D69" s="40" t="s">
        <v>24</v>
      </c>
    </row>
    <row r="70" spans="1:12">
      <c r="C70" s="113">
        <f>COUNTA(A63:A67)+0.5</f>
        <v>5.5</v>
      </c>
      <c r="D70" s="113">
        <f>B67</f>
        <v>24</v>
      </c>
    </row>
    <row r="71" spans="1:12">
      <c r="C71" s="113">
        <f>C70</f>
        <v>5.5</v>
      </c>
      <c r="D71" s="113">
        <f>C67</f>
        <v>58</v>
      </c>
    </row>
    <row r="72" spans="1:12">
      <c r="C72" s="113">
        <f>C70</f>
        <v>5.5</v>
      </c>
      <c r="D72" s="112">
        <f>AVERAGE(D70:D71)</f>
        <v>41</v>
      </c>
    </row>
    <row r="81" spans="1:12" ht="21">
      <c r="A81" s="37" t="s">
        <v>206</v>
      </c>
      <c r="B81" s="15"/>
      <c r="C81" s="15"/>
      <c r="D81" s="15"/>
      <c r="E81" s="15"/>
      <c r="F81" s="15"/>
      <c r="G81" s="15"/>
      <c r="H81" s="15"/>
      <c r="I81" s="15"/>
      <c r="J81" s="15"/>
      <c r="K81" s="15"/>
      <c r="L81" s="15"/>
    </row>
    <row r="83" spans="1:12" ht="28.8">
      <c r="A83" s="13" t="s">
        <v>200</v>
      </c>
      <c r="B83" s="13" t="s">
        <v>201</v>
      </c>
      <c r="C83" s="13" t="s">
        <v>45</v>
      </c>
      <c r="D83" s="233" t="s">
        <v>202</v>
      </c>
      <c r="E83" s="60" t="s">
        <v>46</v>
      </c>
      <c r="F83" s="34" t="s">
        <v>203</v>
      </c>
      <c r="G83" s="34" t="s">
        <v>204</v>
      </c>
      <c r="H83" s="234" t="s">
        <v>205</v>
      </c>
    </row>
    <row r="84" spans="1:12">
      <c r="A84" s="12" t="s">
        <v>195</v>
      </c>
      <c r="B84" s="12">
        <v>700</v>
      </c>
      <c r="C84" s="99">
        <f t="shared" ref="C84:C89" si="0">B84/$B$89</f>
        <v>0.42944785276073622</v>
      </c>
      <c r="D84" s="102">
        <f>RANK(C84,$C$84:$C$88,0)</f>
        <v>1</v>
      </c>
      <c r="E84" s="17">
        <v>1</v>
      </c>
      <c r="F84" s="10" t="str">
        <f>INDEX($A$84:$A$88,MATCH(E84,$D$84:$D$88,0))</f>
        <v>Cost Centre 1</v>
      </c>
      <c r="G84" s="10">
        <f>INDEX($B$84:$B$88,MATCH(E84,$D$84:$D$88,0))</f>
        <v>700</v>
      </c>
      <c r="H84" s="99">
        <f>INDEX($C$84:$C$88,MATCH(E84,$D$84:$D$88,0))</f>
        <v>0.42944785276073622</v>
      </c>
    </row>
    <row r="85" spans="1:12">
      <c r="A85" s="12" t="s">
        <v>196</v>
      </c>
      <c r="B85" s="12">
        <v>150</v>
      </c>
      <c r="C85" s="99">
        <f t="shared" si="0"/>
        <v>9.202453987730061E-2</v>
      </c>
      <c r="D85" s="102">
        <f>RANK(C85,$C$84:$C$88,0)</f>
        <v>3</v>
      </c>
      <c r="E85" s="17">
        <v>2</v>
      </c>
      <c r="F85" s="10" t="str">
        <f>INDEX($A$84:$A$88,MATCH(E85,$D$84:$D$88,0))</f>
        <v>Cost Centre 3</v>
      </c>
      <c r="G85" s="10">
        <f>INDEX($B$84:$B$88,MATCH(E85,$D$84:$D$88,0))</f>
        <v>600</v>
      </c>
      <c r="H85" s="99">
        <f>INDEX($C$84:$C$88,MATCH(E85,$D$84:$D$88,0))</f>
        <v>0.36809815950920244</v>
      </c>
    </row>
    <row r="86" spans="1:12">
      <c r="A86" s="12" t="s">
        <v>197</v>
      </c>
      <c r="B86" s="12">
        <v>600</v>
      </c>
      <c r="C86" s="99">
        <f t="shared" si="0"/>
        <v>0.36809815950920244</v>
      </c>
      <c r="D86" s="102">
        <f>RANK(C86,$C$84:$C$88,0)</f>
        <v>2</v>
      </c>
      <c r="E86" s="17">
        <v>3</v>
      </c>
      <c r="F86" s="10" t="str">
        <f>INDEX($A$84:$A$88,MATCH(E86,$D$84:$D$88,0))</f>
        <v>Cost Centre 2</v>
      </c>
      <c r="G86" s="10">
        <f>INDEX($B$84:$B$88,MATCH(E86,$D$84:$D$88,0))</f>
        <v>150</v>
      </c>
      <c r="H86" s="99">
        <f>INDEX($C$84:$C$88,MATCH(E86,$D$84:$D$88,0))</f>
        <v>9.202453987730061E-2</v>
      </c>
    </row>
    <row r="87" spans="1:12">
      <c r="A87" s="12" t="s">
        <v>198</v>
      </c>
      <c r="B87" s="12">
        <v>100</v>
      </c>
      <c r="C87" s="99">
        <f t="shared" si="0"/>
        <v>6.1349693251533742E-2</v>
      </c>
      <c r="D87" s="102">
        <f>RANK(C87,$C$84:$C$88,0)</f>
        <v>4</v>
      </c>
      <c r="E87" s="17">
        <v>4</v>
      </c>
      <c r="F87" s="10" t="str">
        <f>INDEX($A$84:$A$88,MATCH(E87,$D$84:$D$88,0))</f>
        <v>Cost Centre 4</v>
      </c>
      <c r="G87" s="10">
        <f>INDEX($B$84:$B$88,MATCH(E87,$D$84:$D$88,0))</f>
        <v>100</v>
      </c>
      <c r="H87" s="99">
        <f>INDEX($C$84:$C$88,MATCH(E87,$D$84:$D$88,0))</f>
        <v>6.1349693251533742E-2</v>
      </c>
    </row>
    <row r="88" spans="1:12">
      <c r="A88" s="12" t="s">
        <v>199</v>
      </c>
      <c r="B88" s="12">
        <v>80</v>
      </c>
      <c r="C88" s="99">
        <f t="shared" si="0"/>
        <v>4.9079754601226995E-2</v>
      </c>
      <c r="D88" s="102">
        <f>RANK(C88,$C$84:$C$88,0)</f>
        <v>5</v>
      </c>
      <c r="E88" s="17">
        <v>5</v>
      </c>
      <c r="F88" s="10" t="str">
        <f>INDEX($A$84:$A$88,MATCH(E88,$D$84:$D$88,0))</f>
        <v>Cost Centre 5</v>
      </c>
      <c r="G88" s="10">
        <f>INDEX($B$84:$B$88,MATCH(E88,$D$84:$D$88,0))</f>
        <v>80</v>
      </c>
      <c r="H88" s="99">
        <f>INDEX($C$84:$C$88,MATCH(E88,$D$84:$D$88,0))</f>
        <v>4.9079754601226995E-2</v>
      </c>
    </row>
    <row r="89" spans="1:12">
      <c r="A89" s="103" t="s">
        <v>44</v>
      </c>
      <c r="B89" s="210">
        <f>SUM(B84:B88)</f>
        <v>1630</v>
      </c>
      <c r="C89" s="99">
        <f t="shared" si="0"/>
        <v>1</v>
      </c>
      <c r="D89" s="1"/>
    </row>
    <row r="105" spans="1:12">
      <c r="F105" s="101"/>
    </row>
    <row r="110" spans="1:12" ht="21">
      <c r="A110" s="37" t="s">
        <v>274</v>
      </c>
      <c r="B110" s="15"/>
      <c r="C110" s="15"/>
      <c r="D110" s="15"/>
      <c r="E110" s="15"/>
      <c r="F110" s="15"/>
      <c r="G110" s="15"/>
      <c r="H110" s="15"/>
      <c r="I110" s="15"/>
      <c r="J110" s="15"/>
      <c r="K110" s="15"/>
      <c r="L110" s="15"/>
    </row>
    <row r="113" spans="1:10" ht="28.5" customHeight="1">
      <c r="A113" s="13" t="s">
        <v>200</v>
      </c>
      <c r="B113" s="13" t="s">
        <v>201</v>
      </c>
      <c r="C113" s="13" t="s">
        <v>45</v>
      </c>
      <c r="D113" s="233" t="s">
        <v>202</v>
      </c>
      <c r="E113" s="60" t="s">
        <v>46</v>
      </c>
      <c r="F113" s="34" t="s">
        <v>203</v>
      </c>
      <c r="G113" s="233" t="s">
        <v>205</v>
      </c>
      <c r="H113" s="34" t="s">
        <v>50</v>
      </c>
      <c r="I113" s="34" t="s">
        <v>204</v>
      </c>
    </row>
    <row r="114" spans="1:10">
      <c r="A114" s="12" t="s">
        <v>195</v>
      </c>
      <c r="B114" s="12">
        <v>700</v>
      </c>
      <c r="C114" s="99">
        <f t="shared" ref="C114:C119" si="1">B114/$B$119</f>
        <v>0.42944785276073622</v>
      </c>
      <c r="D114" s="102">
        <f>RANK(C114,$C$114:$C$118,0)</f>
        <v>1</v>
      </c>
      <c r="E114" s="17">
        <v>1</v>
      </c>
      <c r="F114" s="10" t="str">
        <f>INDEX($A$114:$A$118,MATCH(E114,$D$114:$D$118,0))</f>
        <v>Cost Centre 1</v>
      </c>
      <c r="G114" s="99">
        <f>INDEX($C$114:$C$118,MATCH(E114,$D$114:$D$118,0))</f>
        <v>0.42944785276073622</v>
      </c>
      <c r="H114" s="203">
        <f>SUM($G$114:G114)</f>
        <v>0.42944785276073622</v>
      </c>
      <c r="I114" s="10">
        <f>INDEX($B$114:$B$118,MATCH(E114,$D$114:$D$118,0))</f>
        <v>700</v>
      </c>
      <c r="J114" t="str">
        <f>IF(ROUND(H114,0)&gt;=0.8,0.8,"")</f>
        <v/>
      </c>
    </row>
    <row r="115" spans="1:10">
      <c r="A115" s="12" t="s">
        <v>196</v>
      </c>
      <c r="B115" s="12">
        <v>150</v>
      </c>
      <c r="C115" s="99">
        <f t="shared" si="1"/>
        <v>9.202453987730061E-2</v>
      </c>
      <c r="D115" s="102">
        <f>RANK(C115,$C$114:$C$118,0)</f>
        <v>3</v>
      </c>
      <c r="E115" s="17">
        <v>2</v>
      </c>
      <c r="F115" s="10" t="str">
        <f>INDEX($A$114:$A$118,MATCH(E115,$D$114:$D$118,0))</f>
        <v>Cost Centre 3</v>
      </c>
      <c r="G115" s="99">
        <f>INDEX($C$114:$C$118,MATCH(E115,$D$114:$D$118,0))</f>
        <v>0.36809815950920244</v>
      </c>
      <c r="H115" s="203">
        <f>SUM($G$114:G115)</f>
        <v>0.79754601226993871</v>
      </c>
      <c r="I115" s="10">
        <f>INDEX($B$84:$B$88,MATCH(E115,$D$84:$D$88,0))</f>
        <v>600</v>
      </c>
      <c r="J115" s="1"/>
    </row>
    <row r="116" spans="1:10">
      <c r="A116" s="12" t="s">
        <v>197</v>
      </c>
      <c r="B116" s="12">
        <v>600</v>
      </c>
      <c r="C116" s="99">
        <f t="shared" si="1"/>
        <v>0.36809815950920244</v>
      </c>
      <c r="D116" s="102">
        <f>RANK(C116,$C$114:$C$118,0)</f>
        <v>2</v>
      </c>
      <c r="E116" s="17">
        <v>3</v>
      </c>
      <c r="F116" s="10" t="str">
        <f>INDEX($A$114:$A$118,MATCH(E116,$D$114:$D$118,0))</f>
        <v>Cost Centre 2</v>
      </c>
      <c r="G116" s="99">
        <f>INDEX($C$114:$C$118,MATCH(E116,$D$114:$D$118,0))</f>
        <v>9.202453987730061E-2</v>
      </c>
      <c r="H116" s="203">
        <f>SUM($G$114:G116)</f>
        <v>0.88957055214723935</v>
      </c>
      <c r="I116" s="10">
        <f>INDEX($B$84:$B$88,MATCH(E116,$D$84:$D$88,0))</f>
        <v>150</v>
      </c>
      <c r="J116" s="1"/>
    </row>
    <row r="117" spans="1:10">
      <c r="A117" s="12" t="s">
        <v>198</v>
      </c>
      <c r="B117" s="12">
        <v>100</v>
      </c>
      <c r="C117" s="99">
        <f t="shared" si="1"/>
        <v>6.1349693251533742E-2</v>
      </c>
      <c r="D117" s="102">
        <f>RANK(C117,$C$114:$C$118,0)</f>
        <v>4</v>
      </c>
      <c r="E117" s="17">
        <v>4</v>
      </c>
      <c r="F117" s="10" t="str">
        <f>INDEX($A$114:$A$118,MATCH(E117,$D$114:$D$118,0))</f>
        <v>Cost Centre 4</v>
      </c>
      <c r="G117" s="99">
        <f>INDEX($C$114:$C$118,MATCH(E117,$D$114:$D$118,0))</f>
        <v>6.1349693251533742E-2</v>
      </c>
      <c r="H117" s="203">
        <f>SUM($G$114:G117)</f>
        <v>0.95092024539877307</v>
      </c>
      <c r="I117" s="10">
        <f>INDEX($B$84:$B$88,MATCH(E117,$D$84:$D$88,0))</f>
        <v>100</v>
      </c>
      <c r="J117" s="1"/>
    </row>
    <row r="118" spans="1:10">
      <c r="A118" s="12" t="s">
        <v>199</v>
      </c>
      <c r="B118" s="12">
        <v>80</v>
      </c>
      <c r="C118" s="99">
        <f t="shared" si="1"/>
        <v>4.9079754601226995E-2</v>
      </c>
      <c r="D118" s="102">
        <f>RANK(C118,$C$114:$C$118,0)</f>
        <v>5</v>
      </c>
      <c r="E118" s="17">
        <v>5</v>
      </c>
      <c r="F118" s="10" t="str">
        <f>INDEX($A$114:$A$118,MATCH(E118,$D$114:$D$118,0))</f>
        <v>Cost Centre 5</v>
      </c>
      <c r="G118" s="99">
        <f>INDEX($C$114:$C$118,MATCH(E118,$D$114:$D$118,0))</f>
        <v>4.9079754601226995E-2</v>
      </c>
      <c r="H118" s="203">
        <f>SUM($G$114:G118)</f>
        <v>1</v>
      </c>
      <c r="I118" s="10">
        <f>INDEX($B$84:$B$88,MATCH(E118,$D$84:$D$88,0))</f>
        <v>80</v>
      </c>
      <c r="J118" s="1"/>
    </row>
    <row r="119" spans="1:10">
      <c r="A119" s="103" t="s">
        <v>44</v>
      </c>
      <c r="B119" s="104">
        <f>SUM(B114:B118)</f>
        <v>1630</v>
      </c>
      <c r="C119" s="99">
        <f t="shared" si="1"/>
        <v>1</v>
      </c>
      <c r="D119" s="1"/>
    </row>
    <row r="137" spans="1:13" ht="21">
      <c r="A137" s="37" t="s">
        <v>207</v>
      </c>
      <c r="B137" s="15"/>
      <c r="C137" s="15"/>
      <c r="D137" s="15"/>
      <c r="E137" s="15"/>
      <c r="F137" s="15"/>
      <c r="G137" s="15"/>
      <c r="H137" s="15"/>
      <c r="I137" s="15"/>
      <c r="J137" s="15"/>
      <c r="K137" s="15"/>
      <c r="L137" s="15"/>
    </row>
    <row r="140" spans="1:13">
      <c r="A140" t="s">
        <v>237</v>
      </c>
    </row>
    <row r="142" spans="1:13">
      <c r="C142" s="8" t="s">
        <v>238</v>
      </c>
      <c r="D142" s="22">
        <f>COUNTA(C150:C161)</f>
        <v>12</v>
      </c>
    </row>
    <row r="143" spans="1:13">
      <c r="B143" s="8"/>
      <c r="D143" s="20" t="s">
        <v>23</v>
      </c>
      <c r="E143" s="21" t="s">
        <v>24</v>
      </c>
      <c r="F143" s="8"/>
      <c r="G143" s="8"/>
      <c r="H143" s="8"/>
      <c r="I143" s="8"/>
      <c r="J143" s="8"/>
      <c r="K143" s="8"/>
      <c r="L143" s="8"/>
      <c r="M143" s="8"/>
    </row>
    <row r="144" spans="1:13">
      <c r="B144" s="8"/>
      <c r="C144" s="23">
        <v>1</v>
      </c>
      <c r="D144" s="272">
        <f>$D$142*C144+0.5</f>
        <v>12.5</v>
      </c>
      <c r="E144" s="273">
        <v>0</v>
      </c>
      <c r="F144" s="8"/>
      <c r="G144" s="8"/>
      <c r="H144" s="8"/>
      <c r="I144" s="8"/>
      <c r="J144" s="8"/>
      <c r="K144" s="8"/>
      <c r="L144" s="8"/>
      <c r="M144" s="8"/>
    </row>
    <row r="145" spans="2:13">
      <c r="B145" s="8"/>
      <c r="C145" s="24">
        <v>2</v>
      </c>
      <c r="D145" s="274">
        <f>$D$142*C145+0.5</f>
        <v>24.5</v>
      </c>
      <c r="E145" s="275">
        <v>0</v>
      </c>
      <c r="F145" s="8"/>
      <c r="G145" s="8"/>
      <c r="H145" s="8"/>
      <c r="I145" s="8"/>
      <c r="J145" s="8"/>
      <c r="K145" s="8"/>
      <c r="L145" s="8"/>
      <c r="M145" s="8"/>
    </row>
    <row r="146" spans="2:13">
      <c r="B146" s="8"/>
      <c r="C146" s="24">
        <v>3</v>
      </c>
      <c r="D146" s="276">
        <f>$D$142*C146+0.5</f>
        <v>36.5</v>
      </c>
      <c r="E146" s="277">
        <v>0</v>
      </c>
      <c r="F146" s="8"/>
      <c r="G146" s="8"/>
      <c r="H146" s="8"/>
      <c r="I146" s="8"/>
      <c r="J146" s="8"/>
      <c r="K146" s="8"/>
      <c r="L146" s="8"/>
      <c r="M146" s="8"/>
    </row>
    <row r="149" spans="2:13">
      <c r="C149" s="31"/>
      <c r="D149" s="32" t="s">
        <v>107</v>
      </c>
      <c r="E149" s="32" t="s">
        <v>19</v>
      </c>
      <c r="F149" s="32" t="s">
        <v>107</v>
      </c>
      <c r="G149" s="32" t="s">
        <v>19</v>
      </c>
    </row>
    <row r="150" spans="2:13">
      <c r="B150" t="s">
        <v>83</v>
      </c>
      <c r="C150" s="26" t="s">
        <v>15</v>
      </c>
      <c r="D150" s="27">
        <v>149</v>
      </c>
      <c r="E150" s="27">
        <v>163.9</v>
      </c>
      <c r="F150" s="27"/>
      <c r="G150" s="27"/>
    </row>
    <row r="151" spans="2:13">
      <c r="C151" s="28" t="s">
        <v>22</v>
      </c>
      <c r="D151" s="12">
        <v>274</v>
      </c>
      <c r="E151" s="12">
        <v>301.40000000000003</v>
      </c>
      <c r="F151" s="12"/>
      <c r="G151" s="12"/>
    </row>
    <row r="152" spans="2:13">
      <c r="C152" s="28" t="s">
        <v>22</v>
      </c>
      <c r="D152" s="12">
        <v>490</v>
      </c>
      <c r="E152" s="12">
        <v>539</v>
      </c>
      <c r="F152" s="12"/>
      <c r="G152" s="12"/>
    </row>
    <row r="153" spans="2:13">
      <c r="C153" s="28" t="s">
        <v>22</v>
      </c>
      <c r="D153" s="12">
        <v>641</v>
      </c>
      <c r="E153" s="12">
        <v>705.1</v>
      </c>
      <c r="F153" s="12"/>
      <c r="G153" s="12"/>
    </row>
    <row r="154" spans="2:13">
      <c r="C154" s="28" t="s">
        <v>16</v>
      </c>
      <c r="D154" s="12">
        <v>823</v>
      </c>
      <c r="E154" s="12">
        <v>905.30000000000007</v>
      </c>
      <c r="F154" s="12"/>
      <c r="G154" s="12"/>
    </row>
    <row r="155" spans="2:13">
      <c r="C155" s="28" t="s">
        <v>22</v>
      </c>
      <c r="D155" s="12">
        <v>1003</v>
      </c>
      <c r="E155" s="12">
        <v>1103.3000000000002</v>
      </c>
      <c r="F155" s="12"/>
      <c r="G155" s="12"/>
    </row>
    <row r="156" spans="2:13">
      <c r="C156" s="28" t="s">
        <v>22</v>
      </c>
      <c r="D156" s="12">
        <v>1164</v>
      </c>
      <c r="E156" s="12">
        <v>1280.4000000000001</v>
      </c>
      <c r="F156" s="12"/>
      <c r="G156" s="12"/>
    </row>
    <row r="157" spans="2:13">
      <c r="C157" s="28" t="s">
        <v>22</v>
      </c>
      <c r="D157" s="12">
        <v>1272</v>
      </c>
      <c r="E157" s="12">
        <v>1399.2</v>
      </c>
      <c r="F157" s="12"/>
      <c r="G157" s="12"/>
    </row>
    <row r="158" spans="2:13">
      <c r="C158" s="28" t="s">
        <v>17</v>
      </c>
      <c r="D158" s="12">
        <v>1395</v>
      </c>
      <c r="E158" s="12">
        <v>1534.5000000000002</v>
      </c>
      <c r="F158" s="12"/>
      <c r="G158" s="12"/>
    </row>
    <row r="159" spans="2:13">
      <c r="C159" s="28" t="s">
        <v>22</v>
      </c>
      <c r="D159" s="12">
        <v>1538</v>
      </c>
      <c r="E159" s="12">
        <v>1691.8000000000002</v>
      </c>
      <c r="F159" s="12"/>
      <c r="G159" s="12"/>
    </row>
    <row r="160" spans="2:13">
      <c r="C160" s="28" t="s">
        <v>22</v>
      </c>
      <c r="D160" s="12">
        <v>1712</v>
      </c>
      <c r="E160" s="12">
        <v>1883.2</v>
      </c>
      <c r="F160" s="12"/>
      <c r="G160" s="12"/>
    </row>
    <row r="161" spans="2:7">
      <c r="C161" s="29" t="s">
        <v>18</v>
      </c>
      <c r="D161" s="30">
        <v>1938</v>
      </c>
      <c r="E161" s="30">
        <v>2131.8000000000002</v>
      </c>
      <c r="F161" s="30"/>
      <c r="G161" s="30"/>
    </row>
    <row r="162" spans="2:7">
      <c r="B162" t="s">
        <v>84</v>
      </c>
      <c r="C162" s="26" t="s">
        <v>15</v>
      </c>
      <c r="D162" s="27"/>
      <c r="E162" s="27"/>
      <c r="F162" s="27">
        <v>47</v>
      </c>
      <c r="G162" s="27">
        <f t="shared" ref="G162:G173" si="2">F162*1.5</f>
        <v>70.5</v>
      </c>
    </row>
    <row r="163" spans="2:7">
      <c r="C163" s="28" t="s">
        <v>22</v>
      </c>
      <c r="D163" s="12"/>
      <c r="E163" s="12"/>
      <c r="F163" s="12">
        <v>144</v>
      </c>
      <c r="G163" s="12">
        <f t="shared" si="2"/>
        <v>216</v>
      </c>
    </row>
    <row r="164" spans="2:7">
      <c r="C164" s="28" t="s">
        <v>22</v>
      </c>
      <c r="D164" s="12"/>
      <c r="E164" s="12"/>
      <c r="F164" s="12">
        <v>268</v>
      </c>
      <c r="G164" s="12">
        <f t="shared" si="2"/>
        <v>402</v>
      </c>
    </row>
    <row r="165" spans="2:7">
      <c r="C165" s="28" t="s">
        <v>22</v>
      </c>
      <c r="D165" s="12"/>
      <c r="E165" s="12"/>
      <c r="F165" s="12">
        <v>358</v>
      </c>
      <c r="G165" s="12">
        <f t="shared" si="2"/>
        <v>537</v>
      </c>
    </row>
    <row r="166" spans="2:7">
      <c r="C166" s="28" t="s">
        <v>16</v>
      </c>
      <c r="D166" s="12"/>
      <c r="E166" s="12"/>
      <c r="F166" s="12">
        <v>430</v>
      </c>
      <c r="G166" s="12">
        <f t="shared" si="2"/>
        <v>645</v>
      </c>
    </row>
    <row r="167" spans="2:7">
      <c r="C167" s="28" t="s">
        <v>22</v>
      </c>
      <c r="D167" s="12"/>
      <c r="E167" s="12"/>
      <c r="F167" s="12">
        <v>516</v>
      </c>
      <c r="G167" s="12">
        <f t="shared" si="2"/>
        <v>774</v>
      </c>
    </row>
    <row r="168" spans="2:7">
      <c r="C168" s="28" t="s">
        <v>22</v>
      </c>
      <c r="D168" s="12"/>
      <c r="E168" s="12"/>
      <c r="F168" s="12">
        <v>608</v>
      </c>
      <c r="G168" s="12">
        <f t="shared" si="2"/>
        <v>912</v>
      </c>
    </row>
    <row r="169" spans="2:7">
      <c r="C169" s="28" t="s">
        <v>22</v>
      </c>
      <c r="D169" s="12"/>
      <c r="E169" s="12"/>
      <c r="F169" s="12">
        <v>710</v>
      </c>
      <c r="G169" s="12">
        <f t="shared" si="2"/>
        <v>1065</v>
      </c>
    </row>
    <row r="170" spans="2:7">
      <c r="C170" s="28" t="s">
        <v>17</v>
      </c>
      <c r="D170" s="12"/>
      <c r="E170" s="12"/>
      <c r="F170" s="12">
        <v>796</v>
      </c>
      <c r="G170" s="12">
        <f t="shared" si="2"/>
        <v>1194</v>
      </c>
    </row>
    <row r="171" spans="2:7">
      <c r="C171" s="28" t="s">
        <v>22</v>
      </c>
      <c r="D171" s="12"/>
      <c r="E171" s="12"/>
      <c r="F171" s="12">
        <v>866</v>
      </c>
      <c r="G171" s="12">
        <f t="shared" si="2"/>
        <v>1299</v>
      </c>
    </row>
    <row r="172" spans="2:7">
      <c r="C172" s="28" t="s">
        <v>22</v>
      </c>
      <c r="D172" s="12"/>
      <c r="E172" s="12"/>
      <c r="F172" s="12">
        <v>990</v>
      </c>
      <c r="G172" s="12">
        <f t="shared" si="2"/>
        <v>1485</v>
      </c>
    </row>
    <row r="173" spans="2:7">
      <c r="C173" s="29" t="s">
        <v>18</v>
      </c>
      <c r="D173" s="30"/>
      <c r="E173" s="30"/>
      <c r="F173" s="30">
        <v>1090</v>
      </c>
      <c r="G173" s="30">
        <f t="shared" si="2"/>
        <v>1635</v>
      </c>
    </row>
    <row r="174" spans="2:7">
      <c r="B174" t="s">
        <v>85</v>
      </c>
      <c r="C174" s="26" t="s">
        <v>15</v>
      </c>
      <c r="D174" s="27">
        <v>119</v>
      </c>
      <c r="E174" s="27">
        <f t="shared" ref="E174:E185" si="3">D174*0.9</f>
        <v>107.10000000000001</v>
      </c>
      <c r="F174" s="27"/>
      <c r="G174" s="27"/>
    </row>
    <row r="175" spans="2:7">
      <c r="C175" s="28" t="s">
        <v>22</v>
      </c>
      <c r="D175" s="12">
        <v>139</v>
      </c>
      <c r="E175" s="12">
        <f t="shared" si="3"/>
        <v>125.10000000000001</v>
      </c>
      <c r="F175" s="12"/>
      <c r="G175" s="12"/>
    </row>
    <row r="176" spans="2:7">
      <c r="C176" s="28" t="s">
        <v>22</v>
      </c>
      <c r="D176" s="12">
        <v>245</v>
      </c>
      <c r="E176" s="12">
        <f t="shared" si="3"/>
        <v>220.5</v>
      </c>
      <c r="F176" s="12"/>
      <c r="G176" s="12"/>
    </row>
    <row r="177" spans="2:7">
      <c r="C177" s="28" t="s">
        <v>22</v>
      </c>
      <c r="D177" s="12">
        <v>350</v>
      </c>
      <c r="E177" s="12">
        <f t="shared" si="3"/>
        <v>315</v>
      </c>
      <c r="F177" s="12"/>
      <c r="G177" s="12"/>
    </row>
    <row r="178" spans="2:7">
      <c r="C178" s="28" t="s">
        <v>16</v>
      </c>
      <c r="D178" s="12">
        <v>410</v>
      </c>
      <c r="E178" s="12">
        <f t="shared" si="3"/>
        <v>369</v>
      </c>
      <c r="F178" s="12"/>
      <c r="G178" s="12"/>
    </row>
    <row r="179" spans="2:7">
      <c r="C179" s="28" t="s">
        <v>22</v>
      </c>
      <c r="D179" s="12">
        <v>499</v>
      </c>
      <c r="E179" s="12">
        <f t="shared" si="3"/>
        <v>449.1</v>
      </c>
      <c r="F179" s="12"/>
      <c r="G179" s="12"/>
    </row>
    <row r="180" spans="2:7">
      <c r="C180" s="28" t="s">
        <v>22</v>
      </c>
      <c r="D180" s="12">
        <v>547</v>
      </c>
      <c r="E180" s="12">
        <f t="shared" si="3"/>
        <v>492.3</v>
      </c>
      <c r="F180" s="12"/>
      <c r="G180" s="12"/>
    </row>
    <row r="181" spans="2:7">
      <c r="C181" s="28" t="s">
        <v>22</v>
      </c>
      <c r="D181" s="12">
        <v>520</v>
      </c>
      <c r="E181" s="12">
        <f t="shared" si="3"/>
        <v>468</v>
      </c>
      <c r="F181" s="12"/>
      <c r="G181" s="12"/>
    </row>
    <row r="182" spans="2:7">
      <c r="C182" s="28" t="s">
        <v>17</v>
      </c>
      <c r="D182" s="12">
        <v>550</v>
      </c>
      <c r="E182" s="12">
        <f t="shared" si="3"/>
        <v>495</v>
      </c>
      <c r="F182" s="12"/>
      <c r="G182" s="12"/>
    </row>
    <row r="183" spans="2:7">
      <c r="C183" s="28" t="s">
        <v>22</v>
      </c>
      <c r="D183" s="12">
        <v>551</v>
      </c>
      <c r="E183" s="12">
        <f t="shared" si="3"/>
        <v>495.90000000000003</v>
      </c>
      <c r="F183" s="12"/>
      <c r="G183" s="12"/>
    </row>
    <row r="184" spans="2:7">
      <c r="C184" s="28" t="s">
        <v>22</v>
      </c>
      <c r="D184" s="12">
        <v>573</v>
      </c>
      <c r="E184" s="12">
        <f t="shared" si="3"/>
        <v>515.70000000000005</v>
      </c>
      <c r="F184" s="12"/>
      <c r="G184" s="12"/>
    </row>
    <row r="185" spans="2:7">
      <c r="C185" s="29" t="s">
        <v>18</v>
      </c>
      <c r="D185" s="30">
        <v>472</v>
      </c>
      <c r="E185" s="30">
        <f t="shared" si="3"/>
        <v>424.8</v>
      </c>
      <c r="F185" s="30"/>
      <c r="G185" s="30"/>
    </row>
    <row r="186" spans="2:7">
      <c r="B186" t="s">
        <v>86</v>
      </c>
      <c r="C186" s="26" t="s">
        <v>15</v>
      </c>
      <c r="D186" s="27"/>
      <c r="E186" s="27"/>
      <c r="F186" s="27">
        <v>146</v>
      </c>
      <c r="G186" s="27">
        <f t="shared" ref="G186:G197" si="4">F186*0.7</f>
        <v>102.19999999999999</v>
      </c>
    </row>
    <row r="187" spans="2:7">
      <c r="C187" s="28" t="s">
        <v>22</v>
      </c>
      <c r="D187" s="12"/>
      <c r="E187" s="12"/>
      <c r="F187" s="12">
        <v>307</v>
      </c>
      <c r="G187" s="12">
        <f t="shared" si="4"/>
        <v>214.89999999999998</v>
      </c>
    </row>
    <row r="188" spans="2:7">
      <c r="C188" s="28" t="s">
        <v>22</v>
      </c>
      <c r="D188" s="12"/>
      <c r="E188" s="12"/>
      <c r="F188" s="12">
        <v>433</v>
      </c>
      <c r="G188" s="12">
        <f t="shared" si="4"/>
        <v>303.09999999999997</v>
      </c>
    </row>
    <row r="189" spans="2:7">
      <c r="C189" s="28" t="s">
        <v>22</v>
      </c>
      <c r="D189" s="12"/>
      <c r="E189" s="12"/>
      <c r="F189" s="12">
        <v>560</v>
      </c>
      <c r="G189" s="12">
        <f t="shared" si="4"/>
        <v>392</v>
      </c>
    </row>
    <row r="190" spans="2:7">
      <c r="C190" s="28" t="s">
        <v>16</v>
      </c>
      <c r="D190" s="12"/>
      <c r="E190" s="12"/>
      <c r="F190" s="12">
        <v>669</v>
      </c>
      <c r="G190" s="12">
        <f t="shared" si="4"/>
        <v>468.29999999999995</v>
      </c>
    </row>
    <row r="191" spans="2:7">
      <c r="C191" s="28" t="s">
        <v>22</v>
      </c>
      <c r="D191" s="12"/>
      <c r="E191" s="12"/>
      <c r="F191" s="12">
        <v>780</v>
      </c>
      <c r="G191" s="12">
        <f t="shared" si="4"/>
        <v>546</v>
      </c>
    </row>
    <row r="192" spans="2:7">
      <c r="C192" s="28" t="s">
        <v>22</v>
      </c>
      <c r="D192" s="12"/>
      <c r="E192" s="12"/>
      <c r="F192" s="12">
        <v>884</v>
      </c>
      <c r="G192" s="12">
        <f t="shared" si="4"/>
        <v>618.79999999999995</v>
      </c>
    </row>
    <row r="193" spans="2:7">
      <c r="C193" s="28" t="s">
        <v>22</v>
      </c>
      <c r="D193" s="12"/>
      <c r="E193" s="12"/>
      <c r="F193" s="12">
        <v>1263</v>
      </c>
      <c r="G193" s="12">
        <f t="shared" si="4"/>
        <v>884.09999999999991</v>
      </c>
    </row>
    <row r="194" spans="2:7">
      <c r="C194" s="28" t="s">
        <v>17</v>
      </c>
      <c r="D194" s="12"/>
      <c r="E194" s="12"/>
      <c r="F194" s="12">
        <v>1263</v>
      </c>
      <c r="G194" s="12">
        <f t="shared" si="4"/>
        <v>884.09999999999991</v>
      </c>
    </row>
    <row r="195" spans="2:7">
      <c r="C195" s="28" t="s">
        <v>22</v>
      </c>
      <c r="D195" s="12"/>
      <c r="E195" s="12"/>
      <c r="F195" s="12">
        <v>1263</v>
      </c>
      <c r="G195" s="12">
        <f t="shared" si="4"/>
        <v>884.09999999999991</v>
      </c>
    </row>
    <row r="196" spans="2:7">
      <c r="C196" s="28" t="s">
        <v>22</v>
      </c>
      <c r="D196" s="12"/>
      <c r="E196" s="12"/>
      <c r="F196" s="12">
        <v>1339</v>
      </c>
      <c r="G196" s="12">
        <f t="shared" si="4"/>
        <v>937.3</v>
      </c>
    </row>
    <row r="197" spans="2:7">
      <c r="C197" s="29" t="s">
        <v>18</v>
      </c>
      <c r="D197" s="30"/>
      <c r="E197" s="30"/>
      <c r="F197" s="30">
        <v>1283</v>
      </c>
      <c r="G197" s="30">
        <f t="shared" si="4"/>
        <v>898.09999999999991</v>
      </c>
    </row>
    <row r="200" spans="2:7">
      <c r="B200" s="36" t="s">
        <v>30</v>
      </c>
      <c r="C200" s="36"/>
      <c r="D200" s="36"/>
      <c r="E200" s="36"/>
      <c r="F200" s="36"/>
      <c r="G200" s="36"/>
    </row>
    <row r="201" spans="2:7">
      <c r="C201" s="31"/>
      <c r="D201" s="32" t="s">
        <v>107</v>
      </c>
      <c r="E201" s="32" t="s">
        <v>19</v>
      </c>
      <c r="F201" s="32" t="s">
        <v>107</v>
      </c>
      <c r="G201" s="32" t="s">
        <v>19</v>
      </c>
    </row>
    <row r="202" spans="2:7">
      <c r="B202" t="s">
        <v>83</v>
      </c>
      <c r="C202" s="26" t="s">
        <v>15</v>
      </c>
      <c r="D202" s="27">
        <v>119.2</v>
      </c>
      <c r="E202" s="27">
        <v>131.12</v>
      </c>
      <c r="F202" s="27"/>
      <c r="G202" s="27"/>
    </row>
    <row r="203" spans="2:7">
      <c r="C203" s="28" t="s">
        <v>22</v>
      </c>
      <c r="D203" s="12">
        <v>219.20000000000002</v>
      </c>
      <c r="E203" s="12">
        <v>241.12000000000003</v>
      </c>
      <c r="F203" s="12"/>
      <c r="G203" s="12"/>
    </row>
    <row r="204" spans="2:7">
      <c r="C204" s="28" t="s">
        <v>22</v>
      </c>
      <c r="D204" s="12">
        <v>392</v>
      </c>
      <c r="E204" s="12">
        <v>431.20000000000005</v>
      </c>
      <c r="F204" s="12"/>
      <c r="G204" s="12"/>
    </row>
    <row r="205" spans="2:7">
      <c r="C205" s="28" t="s">
        <v>22</v>
      </c>
      <c r="D205" s="12">
        <v>512.80000000000007</v>
      </c>
      <c r="E205" s="12">
        <v>564.08000000000004</v>
      </c>
      <c r="F205" s="12"/>
      <c r="G205" s="12"/>
    </row>
    <row r="206" spans="2:7">
      <c r="C206" s="28" t="s">
        <v>16</v>
      </c>
      <c r="D206" s="12">
        <v>658.40000000000009</v>
      </c>
      <c r="E206" s="12">
        <v>724.24000000000012</v>
      </c>
      <c r="F206" s="12"/>
      <c r="G206" s="12"/>
    </row>
    <row r="207" spans="2:7">
      <c r="C207" s="28" t="s">
        <v>22</v>
      </c>
      <c r="D207" s="12">
        <v>802.40000000000009</v>
      </c>
      <c r="E207" s="12">
        <v>882.64000000000021</v>
      </c>
      <c r="F207" s="12"/>
      <c r="G207" s="12"/>
    </row>
    <row r="208" spans="2:7">
      <c r="C208" s="28" t="s">
        <v>22</v>
      </c>
      <c r="D208" s="12">
        <v>931.2</v>
      </c>
      <c r="E208" s="12">
        <v>1024.3200000000002</v>
      </c>
      <c r="F208" s="12"/>
      <c r="G208" s="12"/>
    </row>
    <row r="209" spans="2:7">
      <c r="C209" s="28" t="s">
        <v>22</v>
      </c>
      <c r="D209" s="12">
        <v>1017.6</v>
      </c>
      <c r="E209" s="12">
        <v>1119.3600000000001</v>
      </c>
      <c r="F209" s="12"/>
      <c r="G209" s="12"/>
    </row>
    <row r="210" spans="2:7">
      <c r="C210" s="28" t="s">
        <v>17</v>
      </c>
      <c r="D210" s="12">
        <v>1116</v>
      </c>
      <c r="E210" s="12">
        <v>1227.6000000000001</v>
      </c>
      <c r="F210" s="12"/>
      <c r="G210" s="12"/>
    </row>
    <row r="211" spans="2:7">
      <c r="C211" s="28" t="s">
        <v>22</v>
      </c>
      <c r="D211" s="12">
        <v>1230.4000000000001</v>
      </c>
      <c r="E211" s="12">
        <v>1353.4400000000003</v>
      </c>
      <c r="F211" s="12"/>
      <c r="G211" s="12"/>
    </row>
    <row r="212" spans="2:7">
      <c r="C212" s="28" t="s">
        <v>22</v>
      </c>
      <c r="D212" s="12">
        <v>1369.6000000000001</v>
      </c>
      <c r="E212" s="12">
        <v>1506.5600000000002</v>
      </c>
      <c r="F212" s="12"/>
      <c r="G212" s="12"/>
    </row>
    <row r="213" spans="2:7">
      <c r="C213" s="29" t="s">
        <v>18</v>
      </c>
      <c r="D213" s="30">
        <v>1550.4</v>
      </c>
      <c r="E213" s="30">
        <v>1705.4400000000003</v>
      </c>
      <c r="F213" s="30"/>
      <c r="G213" s="30"/>
    </row>
    <row r="214" spans="2:7">
      <c r="B214" t="s">
        <v>84</v>
      </c>
      <c r="C214" s="26" t="s">
        <v>15</v>
      </c>
      <c r="D214" s="27"/>
      <c r="E214" s="27"/>
      <c r="F214" s="27">
        <v>18.8</v>
      </c>
      <c r="G214" s="27">
        <v>28.200000000000003</v>
      </c>
    </row>
    <row r="215" spans="2:7">
      <c r="C215" s="28" t="s">
        <v>22</v>
      </c>
      <c r="D215" s="12"/>
      <c r="E215" s="12"/>
      <c r="F215" s="12">
        <v>57.6</v>
      </c>
      <c r="G215" s="12">
        <v>86.4</v>
      </c>
    </row>
    <row r="216" spans="2:7">
      <c r="C216" s="28" t="s">
        <v>22</v>
      </c>
      <c r="D216" s="12"/>
      <c r="E216" s="12"/>
      <c r="F216" s="12">
        <v>107.2</v>
      </c>
      <c r="G216" s="12">
        <v>160.80000000000001</v>
      </c>
    </row>
    <row r="217" spans="2:7">
      <c r="C217" s="28" t="s">
        <v>22</v>
      </c>
      <c r="D217" s="12"/>
      <c r="E217" s="12"/>
      <c r="F217" s="12">
        <v>143.20000000000002</v>
      </c>
      <c r="G217" s="12">
        <v>214.8</v>
      </c>
    </row>
    <row r="218" spans="2:7">
      <c r="C218" s="28" t="s">
        <v>16</v>
      </c>
      <c r="D218" s="12"/>
      <c r="E218" s="12"/>
      <c r="F218" s="12">
        <v>172</v>
      </c>
      <c r="G218" s="12">
        <v>258</v>
      </c>
    </row>
    <row r="219" spans="2:7">
      <c r="C219" s="28" t="s">
        <v>22</v>
      </c>
      <c r="D219" s="12"/>
      <c r="E219" s="12"/>
      <c r="F219" s="12">
        <v>206.4</v>
      </c>
      <c r="G219" s="12">
        <v>309.60000000000002</v>
      </c>
    </row>
    <row r="220" spans="2:7">
      <c r="C220" s="28" t="s">
        <v>22</v>
      </c>
      <c r="D220" s="12"/>
      <c r="E220" s="12"/>
      <c r="F220" s="12">
        <v>243.20000000000002</v>
      </c>
      <c r="G220" s="12">
        <v>364.8</v>
      </c>
    </row>
    <row r="221" spans="2:7">
      <c r="C221" s="28" t="s">
        <v>22</v>
      </c>
      <c r="D221" s="12"/>
      <c r="E221" s="12"/>
      <c r="F221" s="12">
        <v>284</v>
      </c>
      <c r="G221" s="12">
        <v>426</v>
      </c>
    </row>
    <row r="222" spans="2:7">
      <c r="C222" s="28" t="s">
        <v>17</v>
      </c>
      <c r="D222" s="12"/>
      <c r="E222" s="12"/>
      <c r="F222" s="12">
        <v>318.40000000000003</v>
      </c>
      <c r="G222" s="12">
        <v>477.6</v>
      </c>
    </row>
    <row r="223" spans="2:7">
      <c r="C223" s="28" t="s">
        <v>22</v>
      </c>
      <c r="D223" s="12"/>
      <c r="E223" s="12"/>
      <c r="F223" s="12">
        <v>346.40000000000003</v>
      </c>
      <c r="G223" s="12">
        <v>519.6</v>
      </c>
    </row>
    <row r="224" spans="2:7">
      <c r="C224" s="28" t="s">
        <v>22</v>
      </c>
      <c r="D224" s="12"/>
      <c r="E224" s="12"/>
      <c r="F224" s="12">
        <v>396</v>
      </c>
      <c r="G224" s="12">
        <v>594</v>
      </c>
    </row>
    <row r="225" spans="2:7">
      <c r="C225" s="29" t="s">
        <v>18</v>
      </c>
      <c r="D225" s="30"/>
      <c r="E225" s="30"/>
      <c r="F225" s="30">
        <v>436</v>
      </c>
      <c r="G225" s="30">
        <v>654</v>
      </c>
    </row>
    <row r="226" spans="2:7">
      <c r="B226" t="s">
        <v>85</v>
      </c>
      <c r="C226" s="26" t="s">
        <v>15</v>
      </c>
      <c r="D226" s="27">
        <v>59.5</v>
      </c>
      <c r="E226" s="27">
        <v>53.550000000000004</v>
      </c>
      <c r="F226" s="27"/>
      <c r="G226" s="27"/>
    </row>
    <row r="227" spans="2:7">
      <c r="C227" s="28" t="s">
        <v>22</v>
      </c>
      <c r="D227" s="12">
        <v>69.5</v>
      </c>
      <c r="E227" s="12">
        <v>62.550000000000004</v>
      </c>
      <c r="F227" s="12"/>
      <c r="G227" s="12"/>
    </row>
    <row r="228" spans="2:7">
      <c r="C228" s="28" t="s">
        <v>22</v>
      </c>
      <c r="D228" s="12">
        <v>122.5</v>
      </c>
      <c r="E228" s="12">
        <v>110.25</v>
      </c>
      <c r="F228" s="12"/>
      <c r="G228" s="12"/>
    </row>
    <row r="229" spans="2:7">
      <c r="C229" s="28" t="s">
        <v>22</v>
      </c>
      <c r="D229" s="12">
        <v>175</v>
      </c>
      <c r="E229" s="12">
        <v>157.5</v>
      </c>
      <c r="F229" s="12"/>
      <c r="G229" s="12"/>
    </row>
    <row r="230" spans="2:7">
      <c r="C230" s="28" t="s">
        <v>16</v>
      </c>
      <c r="D230" s="12">
        <v>205</v>
      </c>
      <c r="E230" s="12">
        <v>184.5</v>
      </c>
      <c r="F230" s="12"/>
      <c r="G230" s="12"/>
    </row>
    <row r="231" spans="2:7">
      <c r="C231" s="28" t="s">
        <v>22</v>
      </c>
      <c r="D231" s="12">
        <v>249.5</v>
      </c>
      <c r="E231" s="12">
        <v>224.55</v>
      </c>
      <c r="F231" s="12"/>
      <c r="G231" s="12"/>
    </row>
    <row r="232" spans="2:7">
      <c r="C232" s="28" t="s">
        <v>22</v>
      </c>
      <c r="D232" s="12">
        <v>273.5</v>
      </c>
      <c r="E232" s="12">
        <v>246.15</v>
      </c>
      <c r="F232" s="12"/>
      <c r="G232" s="12"/>
    </row>
    <row r="233" spans="2:7">
      <c r="C233" s="28" t="s">
        <v>22</v>
      </c>
      <c r="D233" s="12">
        <v>260</v>
      </c>
      <c r="E233" s="12">
        <v>234</v>
      </c>
      <c r="F233" s="12"/>
      <c r="G233" s="12"/>
    </row>
    <row r="234" spans="2:7">
      <c r="C234" s="28" t="s">
        <v>17</v>
      </c>
      <c r="D234" s="12">
        <v>275</v>
      </c>
      <c r="E234" s="12">
        <v>247.5</v>
      </c>
      <c r="F234" s="12"/>
      <c r="G234" s="12"/>
    </row>
    <row r="235" spans="2:7">
      <c r="C235" s="28" t="s">
        <v>22</v>
      </c>
      <c r="D235" s="12">
        <v>275.5</v>
      </c>
      <c r="E235" s="12">
        <v>247.95000000000002</v>
      </c>
      <c r="F235" s="12"/>
      <c r="G235" s="12"/>
    </row>
    <row r="236" spans="2:7">
      <c r="C236" s="28" t="s">
        <v>22</v>
      </c>
      <c r="D236" s="12">
        <v>286.5</v>
      </c>
      <c r="E236" s="12">
        <v>257.85000000000002</v>
      </c>
      <c r="F236" s="12"/>
      <c r="G236" s="12"/>
    </row>
    <row r="237" spans="2:7">
      <c r="C237" s="29" t="s">
        <v>18</v>
      </c>
      <c r="D237" s="30">
        <v>236</v>
      </c>
      <c r="E237" s="30">
        <v>212.4</v>
      </c>
      <c r="F237" s="30"/>
      <c r="G237" s="30"/>
    </row>
    <row r="238" spans="2:7">
      <c r="B238" t="s">
        <v>86</v>
      </c>
      <c r="C238" s="26" t="s">
        <v>15</v>
      </c>
      <c r="D238" s="27"/>
      <c r="E238" s="27"/>
      <c r="F238" s="27">
        <v>43.8</v>
      </c>
      <c r="G238" s="27">
        <v>30.659999999999997</v>
      </c>
    </row>
    <row r="239" spans="2:7">
      <c r="C239" s="28" t="s">
        <v>22</v>
      </c>
      <c r="D239" s="12"/>
      <c r="E239" s="12"/>
      <c r="F239" s="12">
        <v>92.1</v>
      </c>
      <c r="G239" s="12">
        <v>64.469999999999985</v>
      </c>
    </row>
    <row r="240" spans="2:7">
      <c r="C240" s="28" t="s">
        <v>22</v>
      </c>
      <c r="D240" s="12"/>
      <c r="E240" s="12"/>
      <c r="F240" s="12">
        <v>129.9</v>
      </c>
      <c r="G240" s="12">
        <v>90.929999999999993</v>
      </c>
    </row>
    <row r="241" spans="2:7">
      <c r="C241" s="28" t="s">
        <v>22</v>
      </c>
      <c r="D241" s="12"/>
      <c r="E241" s="12"/>
      <c r="F241" s="12">
        <v>168</v>
      </c>
      <c r="G241" s="12">
        <v>117.6</v>
      </c>
    </row>
    <row r="242" spans="2:7">
      <c r="C242" s="28" t="s">
        <v>16</v>
      </c>
      <c r="D242" s="12"/>
      <c r="E242" s="12"/>
      <c r="F242" s="12">
        <v>200.7</v>
      </c>
      <c r="G242" s="12">
        <v>140.48999999999998</v>
      </c>
    </row>
    <row r="243" spans="2:7">
      <c r="C243" s="28" t="s">
        <v>22</v>
      </c>
      <c r="D243" s="12"/>
      <c r="E243" s="12"/>
      <c r="F243" s="12">
        <v>234</v>
      </c>
      <c r="G243" s="12">
        <v>163.79999999999998</v>
      </c>
    </row>
    <row r="244" spans="2:7">
      <c r="C244" s="28" t="s">
        <v>22</v>
      </c>
      <c r="D244" s="12"/>
      <c r="E244" s="12"/>
      <c r="F244" s="12">
        <v>265.2</v>
      </c>
      <c r="G244" s="12">
        <v>185.64</v>
      </c>
    </row>
    <row r="245" spans="2:7">
      <c r="C245" s="28" t="s">
        <v>22</v>
      </c>
      <c r="D245" s="12"/>
      <c r="E245" s="12"/>
      <c r="F245" s="12">
        <v>378.9</v>
      </c>
      <c r="G245" s="12">
        <v>265.22999999999996</v>
      </c>
    </row>
    <row r="246" spans="2:7">
      <c r="C246" s="28" t="s">
        <v>17</v>
      </c>
      <c r="D246" s="12"/>
      <c r="E246" s="12"/>
      <c r="F246" s="12">
        <v>378.9</v>
      </c>
      <c r="G246" s="12">
        <v>265.22999999999996</v>
      </c>
    </row>
    <row r="247" spans="2:7">
      <c r="C247" s="28" t="s">
        <v>22</v>
      </c>
      <c r="D247" s="12"/>
      <c r="E247" s="12"/>
      <c r="F247" s="12">
        <v>378.9</v>
      </c>
      <c r="G247" s="12">
        <v>265.22999999999996</v>
      </c>
    </row>
    <row r="248" spans="2:7">
      <c r="C248" s="28" t="s">
        <v>22</v>
      </c>
      <c r="D248" s="12"/>
      <c r="E248" s="12"/>
      <c r="F248" s="12">
        <v>401.7</v>
      </c>
      <c r="G248" s="12">
        <v>281.19</v>
      </c>
    </row>
    <row r="249" spans="2:7">
      <c r="C249" s="29" t="s">
        <v>18</v>
      </c>
      <c r="D249" s="30"/>
      <c r="E249" s="30"/>
      <c r="F249" s="30">
        <v>384.9</v>
      </c>
      <c r="G249" s="30">
        <v>269.42999999999995</v>
      </c>
    </row>
    <row r="250" spans="2:7">
      <c r="D250" s="8"/>
      <c r="E250" s="8"/>
      <c r="F250" s="8"/>
      <c r="G250" s="8"/>
    </row>
    <row r="251" spans="2:7">
      <c r="B251" s="34" t="s">
        <v>29</v>
      </c>
      <c r="C251" s="34"/>
      <c r="D251" s="35"/>
      <c r="E251" s="35"/>
      <c r="F251" s="35"/>
      <c r="G251" s="35"/>
    </row>
    <row r="252" spans="2:7">
      <c r="C252" s="31"/>
      <c r="D252" s="33" t="s">
        <v>107</v>
      </c>
      <c r="E252" s="33" t="s">
        <v>19</v>
      </c>
      <c r="F252" s="33" t="s">
        <v>107</v>
      </c>
      <c r="G252" s="33" t="s">
        <v>19</v>
      </c>
    </row>
    <row r="253" spans="2:7">
      <c r="B253" t="s">
        <v>83</v>
      </c>
      <c r="C253" s="26" t="s">
        <v>15</v>
      </c>
      <c r="D253" s="27">
        <v>29.8</v>
      </c>
      <c r="E253" s="27">
        <v>32.78</v>
      </c>
      <c r="F253" s="27"/>
      <c r="G253" s="27"/>
    </row>
    <row r="254" spans="2:7">
      <c r="C254" s="28" t="s">
        <v>22</v>
      </c>
      <c r="D254" s="12">
        <v>54.800000000000004</v>
      </c>
      <c r="E254" s="12">
        <v>60.280000000000008</v>
      </c>
      <c r="F254" s="12"/>
      <c r="G254" s="12"/>
    </row>
    <row r="255" spans="2:7">
      <c r="C255" s="28" t="s">
        <v>22</v>
      </c>
      <c r="D255" s="12">
        <v>98</v>
      </c>
      <c r="E255" s="12">
        <v>107.80000000000001</v>
      </c>
      <c r="F255" s="12"/>
      <c r="G255" s="12"/>
    </row>
    <row r="256" spans="2:7">
      <c r="C256" s="28" t="s">
        <v>22</v>
      </c>
      <c r="D256" s="12">
        <v>128.20000000000002</v>
      </c>
      <c r="E256" s="12">
        <v>141.02000000000001</v>
      </c>
      <c r="F256" s="12"/>
      <c r="G256" s="12"/>
    </row>
    <row r="257" spans="2:7">
      <c r="C257" s="28" t="s">
        <v>16</v>
      </c>
      <c r="D257" s="12">
        <v>164.60000000000002</v>
      </c>
      <c r="E257" s="12">
        <v>181.06000000000003</v>
      </c>
      <c r="F257" s="12"/>
      <c r="G257" s="12"/>
    </row>
    <row r="258" spans="2:7">
      <c r="C258" s="28" t="s">
        <v>22</v>
      </c>
      <c r="D258" s="12">
        <v>200.60000000000002</v>
      </c>
      <c r="E258" s="12">
        <v>220.66000000000005</v>
      </c>
      <c r="F258" s="12"/>
      <c r="G258" s="12"/>
    </row>
    <row r="259" spans="2:7">
      <c r="C259" s="28" t="s">
        <v>22</v>
      </c>
      <c r="D259" s="12">
        <v>232.8</v>
      </c>
      <c r="E259" s="12">
        <v>256.08000000000004</v>
      </c>
      <c r="F259" s="12"/>
      <c r="G259" s="12"/>
    </row>
    <row r="260" spans="2:7">
      <c r="C260" s="28" t="s">
        <v>22</v>
      </c>
      <c r="D260" s="12">
        <v>254.4</v>
      </c>
      <c r="E260" s="12">
        <v>279.84000000000003</v>
      </c>
      <c r="F260" s="12"/>
      <c r="G260" s="12"/>
    </row>
    <row r="261" spans="2:7">
      <c r="C261" s="28" t="s">
        <v>17</v>
      </c>
      <c r="D261" s="12">
        <v>279</v>
      </c>
      <c r="E261" s="12">
        <v>306.90000000000003</v>
      </c>
      <c r="F261" s="12"/>
      <c r="G261" s="12"/>
    </row>
    <row r="262" spans="2:7">
      <c r="C262" s="28" t="s">
        <v>22</v>
      </c>
      <c r="D262" s="12">
        <v>307.60000000000002</v>
      </c>
      <c r="E262" s="12">
        <v>338.36000000000007</v>
      </c>
      <c r="F262" s="12"/>
      <c r="G262" s="12"/>
    </row>
    <row r="263" spans="2:7">
      <c r="C263" s="28" t="s">
        <v>22</v>
      </c>
      <c r="D263" s="12">
        <v>342.40000000000003</v>
      </c>
      <c r="E263" s="12">
        <v>376.64000000000004</v>
      </c>
      <c r="F263" s="12"/>
      <c r="G263" s="12"/>
    </row>
    <row r="264" spans="2:7">
      <c r="C264" s="29" t="s">
        <v>18</v>
      </c>
      <c r="D264" s="30">
        <v>387.6</v>
      </c>
      <c r="E264" s="30">
        <v>426.36000000000007</v>
      </c>
      <c r="F264" s="30"/>
      <c r="G264" s="30"/>
    </row>
    <row r="265" spans="2:7">
      <c r="B265" t="s">
        <v>84</v>
      </c>
      <c r="C265" s="26" t="s">
        <v>15</v>
      </c>
      <c r="D265" s="27"/>
      <c r="E265" s="27"/>
      <c r="F265" s="27">
        <v>28.2</v>
      </c>
      <c r="G265" s="27">
        <v>42.3</v>
      </c>
    </row>
    <row r="266" spans="2:7">
      <c r="C266" s="28" t="s">
        <v>22</v>
      </c>
      <c r="D266" s="12"/>
      <c r="E266" s="12"/>
      <c r="F266" s="12">
        <v>86.399999999999991</v>
      </c>
      <c r="G266" s="12">
        <v>129.6</v>
      </c>
    </row>
    <row r="267" spans="2:7">
      <c r="C267" s="28" t="s">
        <v>22</v>
      </c>
      <c r="D267" s="12"/>
      <c r="E267" s="12"/>
      <c r="F267" s="12">
        <v>160.79999999999998</v>
      </c>
      <c r="G267" s="12">
        <v>241.2</v>
      </c>
    </row>
    <row r="268" spans="2:7">
      <c r="C268" s="28" t="s">
        <v>22</v>
      </c>
      <c r="D268" s="12"/>
      <c r="E268" s="12"/>
      <c r="F268" s="12">
        <v>214.79999999999998</v>
      </c>
      <c r="G268" s="12">
        <v>322.2</v>
      </c>
    </row>
    <row r="269" spans="2:7">
      <c r="C269" s="28" t="s">
        <v>16</v>
      </c>
      <c r="D269" s="12"/>
      <c r="E269" s="12"/>
      <c r="F269" s="12">
        <v>258</v>
      </c>
      <c r="G269" s="12">
        <v>387</v>
      </c>
    </row>
    <row r="270" spans="2:7">
      <c r="C270" s="28" t="s">
        <v>22</v>
      </c>
      <c r="D270" s="12"/>
      <c r="E270" s="12"/>
      <c r="F270" s="12">
        <v>309.59999999999997</v>
      </c>
      <c r="G270" s="12">
        <v>464.4</v>
      </c>
    </row>
    <row r="271" spans="2:7">
      <c r="C271" s="28" t="s">
        <v>22</v>
      </c>
      <c r="D271" s="12"/>
      <c r="E271" s="12"/>
      <c r="F271" s="12">
        <v>364.8</v>
      </c>
      <c r="G271" s="12">
        <v>547.19999999999993</v>
      </c>
    </row>
    <row r="272" spans="2:7">
      <c r="C272" s="28" t="s">
        <v>22</v>
      </c>
      <c r="D272" s="12"/>
      <c r="E272" s="12"/>
      <c r="F272" s="12">
        <v>426</v>
      </c>
      <c r="G272" s="12">
        <v>639</v>
      </c>
    </row>
    <row r="273" spans="2:7">
      <c r="C273" s="28" t="s">
        <v>17</v>
      </c>
      <c r="D273" s="12"/>
      <c r="E273" s="12"/>
      <c r="F273" s="12">
        <v>477.59999999999997</v>
      </c>
      <c r="G273" s="12">
        <v>716.4</v>
      </c>
    </row>
    <row r="274" spans="2:7">
      <c r="C274" s="28" t="s">
        <v>22</v>
      </c>
      <c r="D274" s="12"/>
      <c r="E274" s="12"/>
      <c r="F274" s="12">
        <v>519.6</v>
      </c>
      <c r="G274" s="12">
        <v>779.4</v>
      </c>
    </row>
    <row r="275" spans="2:7">
      <c r="C275" s="28" t="s">
        <v>22</v>
      </c>
      <c r="D275" s="12"/>
      <c r="E275" s="12"/>
      <c r="F275" s="12">
        <v>594</v>
      </c>
      <c r="G275" s="12">
        <v>891</v>
      </c>
    </row>
    <row r="276" spans="2:7">
      <c r="C276" s="29" t="s">
        <v>18</v>
      </c>
      <c r="D276" s="30"/>
      <c r="E276" s="30"/>
      <c r="F276" s="30">
        <v>654</v>
      </c>
      <c r="G276" s="30">
        <v>981</v>
      </c>
    </row>
    <row r="277" spans="2:7">
      <c r="B277" t="s">
        <v>85</v>
      </c>
      <c r="C277" s="26" t="s">
        <v>15</v>
      </c>
      <c r="D277" s="27">
        <v>59.5</v>
      </c>
      <c r="E277" s="27">
        <v>53.550000000000004</v>
      </c>
      <c r="F277" s="27"/>
      <c r="G277" s="27"/>
    </row>
    <row r="278" spans="2:7">
      <c r="C278" s="28" t="s">
        <v>22</v>
      </c>
      <c r="D278" s="12">
        <v>69.5</v>
      </c>
      <c r="E278" s="12">
        <v>62.550000000000004</v>
      </c>
      <c r="F278" s="12"/>
      <c r="G278" s="12"/>
    </row>
    <row r="279" spans="2:7">
      <c r="C279" s="28" t="s">
        <v>22</v>
      </c>
      <c r="D279" s="12">
        <v>122.5</v>
      </c>
      <c r="E279" s="12">
        <v>110.25</v>
      </c>
      <c r="F279" s="12"/>
      <c r="G279" s="12"/>
    </row>
    <row r="280" spans="2:7">
      <c r="C280" s="28" t="s">
        <v>22</v>
      </c>
      <c r="D280" s="12">
        <v>175</v>
      </c>
      <c r="E280" s="12">
        <v>157.5</v>
      </c>
      <c r="F280" s="12"/>
      <c r="G280" s="12"/>
    </row>
    <row r="281" spans="2:7">
      <c r="C281" s="28" t="s">
        <v>16</v>
      </c>
      <c r="D281" s="12">
        <v>205</v>
      </c>
      <c r="E281" s="12">
        <v>184.5</v>
      </c>
      <c r="F281" s="12"/>
      <c r="G281" s="12"/>
    </row>
    <row r="282" spans="2:7">
      <c r="C282" s="28" t="s">
        <v>22</v>
      </c>
      <c r="D282" s="12">
        <v>249.5</v>
      </c>
      <c r="E282" s="12">
        <v>224.55</v>
      </c>
      <c r="F282" s="12"/>
      <c r="G282" s="12"/>
    </row>
    <row r="283" spans="2:7">
      <c r="C283" s="28" t="s">
        <v>22</v>
      </c>
      <c r="D283" s="12">
        <v>273.5</v>
      </c>
      <c r="E283" s="12">
        <v>246.15</v>
      </c>
      <c r="F283" s="12"/>
      <c r="G283" s="12"/>
    </row>
    <row r="284" spans="2:7">
      <c r="C284" s="28" t="s">
        <v>22</v>
      </c>
      <c r="D284" s="12">
        <v>260</v>
      </c>
      <c r="E284" s="12">
        <v>234</v>
      </c>
      <c r="F284" s="12"/>
      <c r="G284" s="12"/>
    </row>
    <row r="285" spans="2:7">
      <c r="C285" s="28" t="s">
        <v>17</v>
      </c>
      <c r="D285" s="12">
        <v>275</v>
      </c>
      <c r="E285" s="12">
        <v>247.5</v>
      </c>
      <c r="F285" s="12"/>
      <c r="G285" s="12"/>
    </row>
    <row r="286" spans="2:7">
      <c r="C286" s="28" t="s">
        <v>22</v>
      </c>
      <c r="D286" s="12">
        <v>275.5</v>
      </c>
      <c r="E286" s="12">
        <v>247.95000000000002</v>
      </c>
      <c r="F286" s="12"/>
      <c r="G286" s="12"/>
    </row>
    <row r="287" spans="2:7">
      <c r="C287" s="28" t="s">
        <v>22</v>
      </c>
      <c r="D287" s="12">
        <v>286.5</v>
      </c>
      <c r="E287" s="12">
        <v>257.85000000000002</v>
      </c>
      <c r="F287" s="12"/>
      <c r="G287" s="12"/>
    </row>
    <row r="288" spans="2:7">
      <c r="C288" s="29" t="s">
        <v>18</v>
      </c>
      <c r="D288" s="30">
        <v>236</v>
      </c>
      <c r="E288" s="30">
        <v>212.4</v>
      </c>
      <c r="F288" s="30"/>
      <c r="G288" s="30"/>
    </row>
    <row r="289" spans="2:7">
      <c r="B289" t="s">
        <v>86</v>
      </c>
      <c r="C289" s="26" t="s">
        <v>15</v>
      </c>
      <c r="D289" s="27"/>
      <c r="E289" s="27"/>
      <c r="F289" s="27">
        <v>102.19999999999999</v>
      </c>
      <c r="G289" s="27">
        <v>71.539999999999992</v>
      </c>
    </row>
    <row r="290" spans="2:7">
      <c r="C290" s="28" t="s">
        <v>22</v>
      </c>
      <c r="D290" s="12"/>
      <c r="E290" s="12"/>
      <c r="F290" s="12">
        <v>214.89999999999998</v>
      </c>
      <c r="G290" s="12">
        <v>150.42999999999998</v>
      </c>
    </row>
    <row r="291" spans="2:7">
      <c r="C291" s="28" t="s">
        <v>22</v>
      </c>
      <c r="D291" s="12"/>
      <c r="E291" s="12"/>
      <c r="F291" s="12">
        <v>303.09999999999997</v>
      </c>
      <c r="G291" s="12">
        <v>212.16999999999996</v>
      </c>
    </row>
    <row r="292" spans="2:7">
      <c r="C292" s="28" t="s">
        <v>22</v>
      </c>
      <c r="D292" s="12"/>
      <c r="E292" s="12"/>
      <c r="F292" s="12">
        <v>392</v>
      </c>
      <c r="G292" s="12">
        <v>274.39999999999998</v>
      </c>
    </row>
    <row r="293" spans="2:7">
      <c r="C293" s="28" t="s">
        <v>16</v>
      </c>
      <c r="D293" s="12"/>
      <c r="E293" s="12"/>
      <c r="F293" s="12">
        <v>468.29999999999995</v>
      </c>
      <c r="G293" s="12">
        <v>327.80999999999995</v>
      </c>
    </row>
    <row r="294" spans="2:7">
      <c r="C294" s="28" t="s">
        <v>22</v>
      </c>
      <c r="D294" s="12"/>
      <c r="E294" s="12"/>
      <c r="F294" s="12">
        <v>546</v>
      </c>
      <c r="G294" s="12">
        <v>382.2</v>
      </c>
    </row>
    <row r="295" spans="2:7">
      <c r="C295" s="28" t="s">
        <v>22</v>
      </c>
      <c r="D295" s="12"/>
      <c r="E295" s="12"/>
      <c r="F295" s="12">
        <v>618.79999999999995</v>
      </c>
      <c r="G295" s="12">
        <v>433.15999999999997</v>
      </c>
    </row>
    <row r="296" spans="2:7">
      <c r="C296" s="28" t="s">
        <v>22</v>
      </c>
      <c r="D296" s="12"/>
      <c r="E296" s="12"/>
      <c r="F296" s="12">
        <v>884.09999999999991</v>
      </c>
      <c r="G296" s="12">
        <v>618.86999999999989</v>
      </c>
    </row>
    <row r="297" spans="2:7">
      <c r="C297" s="28" t="s">
        <v>17</v>
      </c>
      <c r="D297" s="12"/>
      <c r="E297" s="12"/>
      <c r="F297" s="12">
        <v>884.09999999999991</v>
      </c>
      <c r="G297" s="12">
        <v>618.86999999999989</v>
      </c>
    </row>
    <row r="298" spans="2:7">
      <c r="C298" s="28" t="s">
        <v>22</v>
      </c>
      <c r="D298" s="12"/>
      <c r="E298" s="12"/>
      <c r="F298" s="12">
        <v>884.09999999999991</v>
      </c>
      <c r="G298" s="12">
        <v>618.86999999999989</v>
      </c>
    </row>
    <row r="299" spans="2:7">
      <c r="C299" s="28" t="s">
        <v>22</v>
      </c>
      <c r="D299" s="12"/>
      <c r="E299" s="12"/>
      <c r="F299" s="12">
        <v>937.3</v>
      </c>
      <c r="G299" s="12">
        <v>656.1099999999999</v>
      </c>
    </row>
    <row r="300" spans="2:7">
      <c r="C300" s="29" t="s">
        <v>18</v>
      </c>
      <c r="D300" s="30"/>
      <c r="E300" s="30"/>
      <c r="F300" s="30">
        <v>898.09999999999991</v>
      </c>
      <c r="G300" s="30">
        <v>628.66999999999985</v>
      </c>
    </row>
    <row r="306" spans="1:16" ht="21">
      <c r="A306" s="37" t="s">
        <v>41</v>
      </c>
      <c r="B306" s="38"/>
      <c r="C306" s="38"/>
      <c r="D306" s="38"/>
      <c r="E306" s="38"/>
      <c r="F306" s="38"/>
      <c r="G306" s="38"/>
      <c r="H306" s="38"/>
      <c r="I306" s="38"/>
      <c r="J306" s="38"/>
      <c r="K306" s="38"/>
      <c r="L306" s="38"/>
      <c r="M306" s="38"/>
      <c r="N306" s="38"/>
      <c r="O306" s="38"/>
    </row>
    <row r="308" spans="1:16">
      <c r="B308" s="40" t="s">
        <v>6</v>
      </c>
      <c r="C308" s="40" t="s">
        <v>7</v>
      </c>
      <c r="D308" s="40" t="s">
        <v>72</v>
      </c>
      <c r="E308" s="40" t="s">
        <v>8</v>
      </c>
      <c r="F308" s="40" t="s">
        <v>76</v>
      </c>
      <c r="G308" s="40" t="s">
        <v>9</v>
      </c>
      <c r="H308" s="40" t="s">
        <v>10</v>
      </c>
      <c r="I308" s="40" t="s">
        <v>11</v>
      </c>
      <c r="J308" s="40" t="s">
        <v>12</v>
      </c>
      <c r="K308" s="40" t="s">
        <v>77</v>
      </c>
      <c r="L308" s="40" t="s">
        <v>13</v>
      </c>
      <c r="M308" s="40" t="s">
        <v>79</v>
      </c>
    </row>
    <row r="309" spans="1:16">
      <c r="A309" s="110" t="s">
        <v>83</v>
      </c>
      <c r="B309" s="105">
        <v>149</v>
      </c>
      <c r="C309" s="105">
        <v>125</v>
      </c>
      <c r="D309" s="105">
        <v>490</v>
      </c>
      <c r="E309" s="105">
        <v>151</v>
      </c>
      <c r="F309" s="105">
        <v>823</v>
      </c>
      <c r="G309" s="105">
        <v>180</v>
      </c>
      <c r="H309" s="105">
        <v>300</v>
      </c>
      <c r="I309" s="105">
        <v>108</v>
      </c>
      <c r="J309" s="105">
        <v>600</v>
      </c>
      <c r="K309" s="105">
        <v>143</v>
      </c>
      <c r="L309" s="105">
        <v>800</v>
      </c>
      <c r="M309" s="105">
        <v>700</v>
      </c>
    </row>
    <row r="310" spans="1:16">
      <c r="A310" s="111" t="s">
        <v>84</v>
      </c>
      <c r="B310" s="106">
        <v>47</v>
      </c>
      <c r="C310" s="106">
        <v>97</v>
      </c>
      <c r="D310" s="106">
        <v>268</v>
      </c>
      <c r="E310" s="106">
        <v>90</v>
      </c>
      <c r="F310" s="106">
        <v>430</v>
      </c>
      <c r="G310" s="106">
        <v>86</v>
      </c>
      <c r="H310" s="106">
        <v>608</v>
      </c>
      <c r="I310" s="106">
        <v>102</v>
      </c>
      <c r="J310" s="106">
        <v>796</v>
      </c>
      <c r="K310" s="106">
        <v>70</v>
      </c>
      <c r="L310" s="106">
        <v>990</v>
      </c>
      <c r="M310" s="106">
        <v>100</v>
      </c>
    </row>
    <row r="311" spans="1:16">
      <c r="A311" s="111" t="s">
        <v>85</v>
      </c>
      <c r="B311" s="106">
        <v>119</v>
      </c>
      <c r="C311" s="106">
        <v>20</v>
      </c>
      <c r="D311" s="106">
        <v>245</v>
      </c>
      <c r="E311" s="106">
        <v>105</v>
      </c>
      <c r="F311" s="106">
        <v>410</v>
      </c>
      <c r="G311" s="106">
        <v>89</v>
      </c>
      <c r="H311" s="106">
        <v>547</v>
      </c>
      <c r="I311" s="106">
        <v>-27</v>
      </c>
      <c r="J311" s="106">
        <v>550</v>
      </c>
      <c r="K311" s="106">
        <v>1</v>
      </c>
      <c r="L311" s="106">
        <v>573</v>
      </c>
      <c r="M311" s="106">
        <v>-101</v>
      </c>
    </row>
    <row r="312" spans="1:16">
      <c r="A312" s="111" t="s">
        <v>86</v>
      </c>
      <c r="B312" s="106">
        <v>146</v>
      </c>
      <c r="C312" s="106">
        <v>161</v>
      </c>
      <c r="D312" s="106">
        <v>433</v>
      </c>
      <c r="E312" s="106">
        <v>127</v>
      </c>
      <c r="F312" s="106">
        <v>-100</v>
      </c>
      <c r="G312" s="106">
        <v>-100</v>
      </c>
      <c r="H312" s="106">
        <v>884</v>
      </c>
      <c r="I312" s="106">
        <v>379</v>
      </c>
      <c r="J312" s="106">
        <v>900</v>
      </c>
      <c r="K312" s="106">
        <v>0</v>
      </c>
      <c r="L312" s="106">
        <v>800</v>
      </c>
      <c r="M312" s="106">
        <v>-56</v>
      </c>
    </row>
    <row r="313" spans="1:16">
      <c r="A313" s="111" t="s">
        <v>87</v>
      </c>
      <c r="B313" s="105">
        <v>150</v>
      </c>
      <c r="C313" s="105">
        <v>125</v>
      </c>
      <c r="D313" s="105">
        <v>500</v>
      </c>
      <c r="E313" s="105">
        <v>151</v>
      </c>
      <c r="F313" s="105">
        <v>823</v>
      </c>
      <c r="G313" s="105">
        <v>-180</v>
      </c>
      <c r="H313" s="105">
        <v>-170</v>
      </c>
      <c r="I313" s="105">
        <v>-100</v>
      </c>
      <c r="J313" s="105">
        <v>600</v>
      </c>
      <c r="K313" s="105">
        <v>143</v>
      </c>
      <c r="L313" s="105">
        <v>800</v>
      </c>
      <c r="M313" s="105">
        <v>700</v>
      </c>
    </row>
    <row r="314" spans="1:16">
      <c r="A314" s="111" t="s">
        <v>89</v>
      </c>
      <c r="B314" s="106">
        <v>146</v>
      </c>
      <c r="C314" s="106">
        <v>161</v>
      </c>
      <c r="D314" s="106">
        <v>-187</v>
      </c>
      <c r="E314" s="106">
        <v>100</v>
      </c>
      <c r="F314" s="106">
        <v>100</v>
      </c>
      <c r="G314" s="106">
        <v>90</v>
      </c>
      <c r="H314" s="106">
        <v>180</v>
      </c>
      <c r="I314" s="106">
        <v>400</v>
      </c>
      <c r="J314" s="106">
        <v>100</v>
      </c>
      <c r="K314" s="106">
        <v>363</v>
      </c>
      <c r="L314" s="106">
        <v>76</v>
      </c>
      <c r="M314" s="106">
        <v>-56</v>
      </c>
    </row>
    <row r="315" spans="1:16">
      <c r="A315" s="111" t="s">
        <v>90</v>
      </c>
      <c r="B315" s="106">
        <v>119</v>
      </c>
      <c r="C315" s="106">
        <v>20</v>
      </c>
      <c r="D315" s="106">
        <v>245</v>
      </c>
      <c r="E315" s="106">
        <v>105</v>
      </c>
      <c r="F315" s="106">
        <v>410</v>
      </c>
      <c r="G315" s="106">
        <v>89</v>
      </c>
      <c r="H315" s="106">
        <v>103</v>
      </c>
      <c r="I315" s="106">
        <v>72</v>
      </c>
      <c r="J315" s="106">
        <v>85</v>
      </c>
      <c r="K315" s="106">
        <v>68</v>
      </c>
      <c r="L315" s="106">
        <v>78</v>
      </c>
      <c r="M315" s="106">
        <v>-171</v>
      </c>
    </row>
    <row r="316" spans="1:16">
      <c r="B316" s="8"/>
      <c r="C316" s="8"/>
      <c r="D316" s="8"/>
      <c r="E316" s="8"/>
      <c r="F316" s="8"/>
      <c r="G316" s="8"/>
    </row>
    <row r="317" spans="1:16" ht="18">
      <c r="B317" s="342" t="s">
        <v>153</v>
      </c>
      <c r="C317" s="342"/>
    </row>
    <row r="318" spans="1:16">
      <c r="B318" s="98" t="s">
        <v>42</v>
      </c>
      <c r="C318" s="98"/>
      <c r="F318" s="8"/>
      <c r="G318" s="8"/>
      <c r="H318" s="8"/>
      <c r="I318" s="8"/>
      <c r="J318" s="8"/>
      <c r="K318" s="8"/>
      <c r="L318" s="8"/>
      <c r="M318" s="8"/>
      <c r="N318" s="8"/>
      <c r="O318" s="8"/>
      <c r="P318" s="8"/>
    </row>
    <row r="319" spans="1:16" ht="24.9" customHeight="1">
      <c r="A319" s="97" t="s">
        <v>83</v>
      </c>
      <c r="B319" s="96"/>
      <c r="C319" s="74"/>
      <c r="F319" s="8"/>
      <c r="G319" s="8"/>
      <c r="H319" s="8"/>
      <c r="I319" s="8"/>
      <c r="J319" s="8"/>
      <c r="K319" s="8"/>
      <c r="L319" s="8"/>
      <c r="M319" s="8"/>
      <c r="N319" s="8"/>
      <c r="O319" s="8"/>
      <c r="P319" s="8"/>
    </row>
    <row r="320" spans="1:16" ht="24.9" customHeight="1">
      <c r="A320" s="97" t="s">
        <v>84</v>
      </c>
      <c r="B320" s="96"/>
      <c r="C320" s="74"/>
      <c r="F320" s="8"/>
      <c r="G320" s="8"/>
      <c r="H320" s="8"/>
      <c r="I320" s="8"/>
      <c r="J320" s="8"/>
      <c r="K320" s="8"/>
      <c r="L320" s="8"/>
      <c r="M320" s="8"/>
      <c r="N320" s="8"/>
      <c r="O320" s="8"/>
      <c r="P320" s="8"/>
    </row>
    <row r="321" spans="1:16" ht="24.9" customHeight="1">
      <c r="A321" s="97" t="s">
        <v>85</v>
      </c>
      <c r="B321" s="96"/>
      <c r="C321" s="74"/>
      <c r="F321" s="8"/>
      <c r="G321" s="8"/>
      <c r="H321" s="8"/>
      <c r="I321" s="8"/>
      <c r="J321" s="8"/>
      <c r="K321" s="8"/>
      <c r="L321" s="8"/>
      <c r="M321" s="8"/>
      <c r="N321" s="8"/>
      <c r="O321" s="8"/>
      <c r="P321" s="8"/>
    </row>
    <row r="322" spans="1:16" ht="24.9" customHeight="1">
      <c r="A322" s="97" t="s">
        <v>86</v>
      </c>
      <c r="B322" s="96"/>
      <c r="C322" s="74"/>
      <c r="F322" s="8"/>
      <c r="G322" s="8"/>
      <c r="H322" s="8"/>
      <c r="I322" s="8"/>
      <c r="J322" s="8"/>
      <c r="K322" s="8"/>
      <c r="L322" s="8"/>
      <c r="M322" s="8"/>
      <c r="N322" s="8"/>
      <c r="O322" s="8"/>
      <c r="P322" s="8"/>
    </row>
    <row r="323" spans="1:16" ht="24.9" customHeight="1">
      <c r="A323" s="97" t="s">
        <v>87</v>
      </c>
      <c r="B323" s="96"/>
      <c r="C323" s="74"/>
      <c r="F323" s="8"/>
      <c r="G323" s="8"/>
      <c r="H323" s="8"/>
      <c r="I323" s="8"/>
      <c r="J323" s="8"/>
      <c r="K323" s="8"/>
      <c r="L323" s="8"/>
      <c r="M323" s="8"/>
      <c r="N323" s="8"/>
      <c r="O323" s="8"/>
      <c r="P323" s="8"/>
    </row>
    <row r="324" spans="1:16" ht="24.9" customHeight="1">
      <c r="A324" s="97" t="s">
        <v>89</v>
      </c>
      <c r="B324" s="96"/>
      <c r="C324" s="74"/>
      <c r="F324" s="8"/>
      <c r="G324" s="8"/>
      <c r="H324" s="8"/>
      <c r="I324" s="8"/>
      <c r="J324" s="8"/>
      <c r="K324" s="8"/>
      <c r="L324" s="8"/>
      <c r="M324" s="8"/>
      <c r="N324" s="8"/>
      <c r="O324" s="8"/>
      <c r="P324" s="8"/>
    </row>
    <row r="325" spans="1:16" ht="24.9" customHeight="1">
      <c r="A325" s="97" t="s">
        <v>90</v>
      </c>
      <c r="B325" s="96"/>
      <c r="C325" s="74"/>
      <c r="F325" s="8"/>
      <c r="G325" s="8"/>
      <c r="H325" s="8"/>
      <c r="I325" s="8"/>
      <c r="J325" s="8"/>
      <c r="K325" s="8"/>
      <c r="L325" s="8"/>
      <c r="M325" s="8"/>
      <c r="N325" s="8"/>
      <c r="O325" s="8"/>
      <c r="P325" s="8"/>
    </row>
    <row r="326" spans="1:16">
      <c r="B326" s="95"/>
    </row>
  </sheetData>
  <mergeCells count="1">
    <mergeCell ref="B317:C317"/>
  </mergeCells>
  <pageMargins left="0.7" right="0.7" top="0.78740157499999996" bottom="0.78740157499999996" header="0.3" footer="0.3"/>
  <pageSetup paperSize="9" orientation="portrait" r:id="rId1"/>
  <drawing r:id="rId2"/>
  <extLst>
    <ext xmlns:x14="http://schemas.microsoft.com/office/spreadsheetml/2009/9/main" uri="{05C60535-1F16-4fd2-B633-F4F36F0B64E0}">
      <x14:sparklineGroups xmlns:xm="http://schemas.microsoft.com/office/excel/2006/main">
        <x14:sparklineGroup manualMax="0" manualMin="0" lineWeight="1.5" displayEmptyCellsAs="gap" high="1" low="1" xr2:uid="{00000000-0003-0000-0A00-000001000000}">
          <x14:colorSeries theme="5" tint="-0.499984740745262"/>
          <x14:colorNegative theme="6"/>
          <x14:colorAxis rgb="FF000000"/>
          <x14:colorMarkers theme="5" tint="-0.499984740745262"/>
          <x14:colorFirst theme="5" tint="0.39997558519241921"/>
          <x14:colorLast theme="5" tint="0.39997558519241921"/>
          <x14:colorHigh rgb="FF00B050"/>
          <x14:colorLow rgb="FFFF0000"/>
          <x14:sparklines>
            <x14:sparkline>
              <xm:f>Section_13!B309:M309</xm:f>
              <xm:sqref>B319</xm:sqref>
            </x14:sparkline>
            <x14:sparkline>
              <xm:f>Section_13!B310:M310</xm:f>
              <xm:sqref>B320</xm:sqref>
            </x14:sparkline>
            <x14:sparkline>
              <xm:f>Section_13!B311:M311</xm:f>
              <xm:sqref>B321</xm:sqref>
            </x14:sparkline>
            <x14:sparkline>
              <xm:f>Section_13!B312:M312</xm:f>
              <xm:sqref>B322</xm:sqref>
            </x14:sparkline>
            <x14:sparkline>
              <xm:f>Section_13!B313:M313</xm:f>
              <xm:sqref>B323</xm:sqref>
            </x14:sparkline>
            <x14:sparkline>
              <xm:f>Section_13!B314:M314</xm:f>
              <xm:sqref>B324</xm:sqref>
            </x14:sparkline>
            <x14:sparkline>
              <xm:f>Section_13!B315:M315</xm:f>
              <xm:sqref>B325</xm:sqref>
            </x14:sparkline>
          </x14:sparklines>
        </x14:sparklineGroup>
        <x14:sparklineGroup manualMax="0" manualMin="0" type="column" displayEmptyCellsAs="gap" negative="1" minAxisType="group" maxAxisType="group" xr2:uid="{00000000-0003-0000-0A00-000000000000}">
          <x14:colorSeries theme="1" tint="0.34998626667073579"/>
          <x14:colorNegative rgb="FFFF0000"/>
          <x14:colorAxis rgb="FF000000"/>
          <x14:colorMarkers theme="4" tint="-0.499984740745262"/>
          <x14:colorFirst theme="4" tint="0.39997558519241921"/>
          <x14:colorLast theme="4" tint="0.39997558519241921"/>
          <x14:colorHigh theme="4"/>
          <x14:colorLow theme="4"/>
          <x14:sparklines>
            <x14:sparkline>
              <xm:f>Section_13!B309:M309</xm:f>
              <xm:sqref>C319</xm:sqref>
            </x14:sparkline>
            <x14:sparkline>
              <xm:f>Section_13!B310:M310</xm:f>
              <xm:sqref>C320</xm:sqref>
            </x14:sparkline>
            <x14:sparkline>
              <xm:f>Section_13!B311:M311</xm:f>
              <xm:sqref>C321</xm:sqref>
            </x14:sparkline>
            <x14:sparkline>
              <xm:f>Section_13!B312:M312</xm:f>
              <xm:sqref>C322</xm:sqref>
            </x14:sparkline>
            <x14:sparkline>
              <xm:f>Section_13!B313:M313</xm:f>
              <xm:sqref>C323</xm:sqref>
            </x14:sparkline>
            <x14:sparkline>
              <xm:f>Section_13!B314:M314</xm:f>
              <xm:sqref>C324</xm:sqref>
            </x14:sparkline>
            <x14:sparkline>
              <xm:f>Section_13!B315:M315</xm:f>
              <xm:sqref>C325</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54"/>
  <sheetViews>
    <sheetView showGridLines="0" workbookViewId="0">
      <selection activeCell="A36" sqref="A36"/>
    </sheetView>
  </sheetViews>
  <sheetFormatPr defaultColWidth="9.109375" defaultRowHeight="14.4"/>
  <cols>
    <col min="1" max="1" width="18.5546875" customWidth="1"/>
    <col min="2" max="2" width="9.77734375" customWidth="1"/>
    <col min="3" max="3" width="14.5546875" customWidth="1"/>
    <col min="4" max="4" width="9.77734375" customWidth="1"/>
    <col min="5" max="5" width="5.77734375" style="306" customWidth="1"/>
    <col min="6" max="6" width="9.77734375" customWidth="1"/>
    <col min="7" max="7" width="14.5546875" customWidth="1"/>
    <col min="8" max="8" width="9.77734375" customWidth="1"/>
    <col min="9" max="9" width="13.5546875" customWidth="1"/>
    <col min="10" max="10" width="5.44140625" customWidth="1"/>
    <col min="11" max="11" width="23.5546875" customWidth="1"/>
    <col min="12" max="12" width="14.5546875" customWidth="1"/>
    <col min="13" max="13" width="6.44140625" customWidth="1"/>
    <col min="14" max="14" width="11.77734375" customWidth="1"/>
    <col min="15" max="15" width="23.5546875" customWidth="1"/>
    <col min="16" max="16" width="10.5546875" customWidth="1"/>
  </cols>
  <sheetData>
    <row r="1" spans="1:17" ht="15.6">
      <c r="A1" s="204" t="s">
        <v>371</v>
      </c>
      <c r="B1" s="15"/>
      <c r="C1" s="15"/>
      <c r="D1" s="15"/>
      <c r="E1" s="305"/>
      <c r="F1" s="15"/>
      <c r="G1" s="15"/>
      <c r="H1" s="15"/>
      <c r="I1" s="15"/>
      <c r="J1" s="15"/>
      <c r="K1" s="15"/>
      <c r="L1" s="15"/>
      <c r="M1" s="15"/>
      <c r="N1" s="15"/>
      <c r="O1" s="15"/>
      <c r="P1" s="15"/>
      <c r="Q1" s="15"/>
    </row>
    <row r="3" spans="1:17">
      <c r="A3" s="31" t="s">
        <v>353</v>
      </c>
      <c r="B3" s="155" t="s">
        <v>354</v>
      </c>
      <c r="C3" s="155" t="s">
        <v>355</v>
      </c>
      <c r="D3" s="155" t="s">
        <v>356</v>
      </c>
      <c r="E3" s="333" t="s">
        <v>358</v>
      </c>
      <c r="F3" s="333" t="s">
        <v>372</v>
      </c>
      <c r="G3" s="17" t="s">
        <v>360</v>
      </c>
    </row>
    <row r="4" spans="1:17" ht="15" thickBot="1">
      <c r="A4" s="312" t="s">
        <v>361</v>
      </c>
      <c r="B4" s="324">
        <v>42737</v>
      </c>
      <c r="C4" s="325">
        <v>15</v>
      </c>
      <c r="D4" s="317">
        <f>IF(B4="","",WORKDAY(B4,C4,$G$4:$G$18))</f>
        <v>42759</v>
      </c>
      <c r="E4" s="321">
        <f>D4-B4</f>
        <v>22</v>
      </c>
      <c r="F4" s="321">
        <v>1</v>
      </c>
      <c r="G4" s="314">
        <v>42736</v>
      </c>
    </row>
    <row r="5" spans="1:17" ht="15" thickBot="1">
      <c r="A5" s="315" t="s">
        <v>362</v>
      </c>
      <c r="B5" s="326">
        <v>42748</v>
      </c>
      <c r="C5" s="327">
        <v>13</v>
      </c>
      <c r="D5" s="334">
        <f t="shared" ref="D5:D11" si="0">IF(B5="","",WORKDAY(B5,C5,$G$4:$G$18))</f>
        <v>42767</v>
      </c>
      <c r="E5" s="321">
        <f t="shared" ref="E5:E12" si="1">D5-B5</f>
        <v>19</v>
      </c>
      <c r="F5" s="321">
        <v>2</v>
      </c>
      <c r="G5" s="314">
        <v>42741</v>
      </c>
    </row>
    <row r="6" spans="1:17" ht="15" thickBot="1">
      <c r="A6" s="315" t="s">
        <v>363</v>
      </c>
      <c r="B6" s="328">
        <v>42767</v>
      </c>
      <c r="C6" s="329">
        <v>12</v>
      </c>
      <c r="D6" s="335">
        <f t="shared" si="0"/>
        <v>42783</v>
      </c>
      <c r="E6" s="321">
        <f t="shared" si="1"/>
        <v>16</v>
      </c>
      <c r="F6" s="321">
        <v>3</v>
      </c>
      <c r="G6" s="314">
        <v>42841</v>
      </c>
    </row>
    <row r="7" spans="1:17" ht="15" thickBot="1">
      <c r="A7" s="315" t="s">
        <v>364</v>
      </c>
      <c r="B7" s="328">
        <v>42783</v>
      </c>
      <c r="C7" s="329">
        <v>13</v>
      </c>
      <c r="D7" s="335">
        <f t="shared" si="0"/>
        <v>42802</v>
      </c>
      <c r="E7" s="321">
        <f t="shared" si="1"/>
        <v>19</v>
      </c>
      <c r="F7" s="321">
        <v>4</v>
      </c>
      <c r="G7" s="314">
        <v>42842</v>
      </c>
    </row>
    <row r="8" spans="1:17" ht="15" thickBot="1">
      <c r="A8" s="315" t="s">
        <v>365</v>
      </c>
      <c r="B8" s="328">
        <v>42802</v>
      </c>
      <c r="C8" s="329">
        <v>7</v>
      </c>
      <c r="D8" s="335">
        <f t="shared" si="0"/>
        <v>42811</v>
      </c>
      <c r="E8" s="321">
        <f t="shared" si="1"/>
        <v>9</v>
      </c>
      <c r="F8" s="321">
        <v>5</v>
      </c>
      <c r="G8" s="314">
        <v>42856</v>
      </c>
    </row>
    <row r="9" spans="1:17" ht="15" thickBot="1">
      <c r="A9" s="315" t="s">
        <v>366</v>
      </c>
      <c r="B9" s="328">
        <v>42811</v>
      </c>
      <c r="C9" s="329">
        <v>13</v>
      </c>
      <c r="D9" s="335">
        <f t="shared" si="0"/>
        <v>42830</v>
      </c>
      <c r="E9" s="321">
        <f t="shared" si="1"/>
        <v>19</v>
      </c>
      <c r="F9" s="321">
        <v>6</v>
      </c>
      <c r="G9" s="314">
        <v>42880</v>
      </c>
    </row>
    <row r="10" spans="1:17" ht="15" thickBot="1">
      <c r="A10" s="315" t="s">
        <v>367</v>
      </c>
      <c r="B10" s="328">
        <v>42830</v>
      </c>
      <c r="C10" s="329">
        <v>10</v>
      </c>
      <c r="D10" s="335">
        <f t="shared" si="0"/>
        <v>42845</v>
      </c>
      <c r="E10" s="321">
        <f t="shared" si="1"/>
        <v>15</v>
      </c>
      <c r="F10" s="321">
        <v>7</v>
      </c>
      <c r="G10" s="314">
        <v>42890</v>
      </c>
    </row>
    <row r="11" spans="1:17" ht="15" thickBot="1">
      <c r="A11" s="315" t="s">
        <v>368</v>
      </c>
      <c r="B11" s="328">
        <v>42845</v>
      </c>
      <c r="C11" s="329">
        <v>8</v>
      </c>
      <c r="D11" s="335">
        <f t="shared" si="0"/>
        <v>42858</v>
      </c>
      <c r="E11" s="321">
        <f t="shared" si="1"/>
        <v>13</v>
      </c>
      <c r="F11" s="321">
        <v>8</v>
      </c>
      <c r="G11" s="314">
        <v>42891</v>
      </c>
    </row>
    <row r="12" spans="1:17" ht="15" thickBot="1">
      <c r="A12" s="315" t="s">
        <v>369</v>
      </c>
      <c r="B12" s="328">
        <v>42858</v>
      </c>
      <c r="C12" s="329">
        <v>15</v>
      </c>
      <c r="D12" s="335">
        <f>IF(B12="","",WORKDAY(B12,C12,$G$4:$G$18))</f>
        <v>42879</v>
      </c>
      <c r="E12" s="321">
        <f t="shared" si="1"/>
        <v>21</v>
      </c>
      <c r="F12" s="321">
        <v>9</v>
      </c>
      <c r="G12" s="314">
        <v>42901</v>
      </c>
    </row>
    <row r="13" spans="1:17">
      <c r="E13"/>
      <c r="G13" s="314">
        <v>42962</v>
      </c>
    </row>
    <row r="14" spans="1:17">
      <c r="E14"/>
      <c r="G14" s="314">
        <v>43034</v>
      </c>
    </row>
    <row r="15" spans="1:17">
      <c r="E15"/>
      <c r="G15" s="314">
        <v>43040</v>
      </c>
    </row>
    <row r="16" spans="1:17">
      <c r="E16"/>
      <c r="G16" s="314">
        <v>43077</v>
      </c>
    </row>
    <row r="17" spans="1:10">
      <c r="E17"/>
      <c r="G17" s="314">
        <v>43094</v>
      </c>
    </row>
    <row r="18" spans="1:10">
      <c r="E18"/>
      <c r="G18" s="314">
        <v>43095</v>
      </c>
    </row>
    <row r="19" spans="1:10" ht="29.7" customHeight="1"/>
    <row r="20" spans="1:10">
      <c r="B20" s="336" t="str">
        <f>C3</f>
        <v># Working days</v>
      </c>
    </row>
    <row r="21" spans="1:10" ht="15" thickBot="1"/>
    <row r="22" spans="1:10" ht="15" thickBot="1">
      <c r="A22" s="315" t="s">
        <v>361</v>
      </c>
      <c r="B22" s="329">
        <f>C4</f>
        <v>15</v>
      </c>
      <c r="C22" s="329"/>
      <c r="D22" s="329"/>
      <c r="E22" s="329"/>
      <c r="F22" s="329"/>
      <c r="G22" s="329"/>
      <c r="H22" s="329"/>
      <c r="I22" s="329"/>
      <c r="J22" s="329"/>
    </row>
    <row r="23" spans="1:10" ht="15" thickBot="1">
      <c r="A23" s="315" t="s">
        <v>362</v>
      </c>
      <c r="B23" s="329">
        <f t="shared" ref="B23:B30" si="2">C5</f>
        <v>13</v>
      </c>
      <c r="C23" s="329"/>
      <c r="D23" s="329"/>
      <c r="E23" s="329"/>
      <c r="F23" s="329"/>
      <c r="G23" s="329"/>
      <c r="H23" s="329"/>
      <c r="I23" s="329"/>
      <c r="J23" s="329"/>
    </row>
    <row r="24" spans="1:10" ht="15" thickBot="1">
      <c r="A24" s="315" t="s">
        <v>363</v>
      </c>
      <c r="B24" s="329">
        <f t="shared" si="2"/>
        <v>12</v>
      </c>
      <c r="C24" s="329"/>
      <c r="D24" s="329"/>
      <c r="E24" s="329"/>
      <c r="F24" s="329"/>
      <c r="G24" s="329"/>
      <c r="H24" s="329"/>
      <c r="I24" s="329"/>
      <c r="J24" s="329"/>
    </row>
    <row r="25" spans="1:10" ht="15" thickBot="1">
      <c r="A25" s="315" t="s">
        <v>373</v>
      </c>
      <c r="B25" s="329">
        <f t="shared" si="2"/>
        <v>13</v>
      </c>
      <c r="C25" s="329"/>
      <c r="D25" s="329"/>
      <c r="E25" s="329"/>
      <c r="F25" s="329"/>
      <c r="G25" s="329"/>
      <c r="H25" s="329"/>
      <c r="I25" s="329"/>
      <c r="J25" s="329"/>
    </row>
    <row r="26" spans="1:10" ht="15" thickBot="1">
      <c r="A26" s="315" t="s">
        <v>365</v>
      </c>
      <c r="B26" s="329">
        <f t="shared" si="2"/>
        <v>7</v>
      </c>
      <c r="C26" s="329"/>
      <c r="D26" s="329"/>
      <c r="E26" s="329"/>
      <c r="F26" s="329"/>
      <c r="G26" s="329"/>
      <c r="H26" s="329"/>
      <c r="I26" s="329"/>
      <c r="J26" s="329"/>
    </row>
    <row r="27" spans="1:10" ht="15" thickBot="1">
      <c r="A27" s="315" t="s">
        <v>366</v>
      </c>
      <c r="B27" s="329">
        <f t="shared" si="2"/>
        <v>13</v>
      </c>
      <c r="C27" s="329"/>
      <c r="D27" s="329"/>
      <c r="E27" s="329"/>
      <c r="F27" s="329"/>
      <c r="G27" s="329"/>
      <c r="H27" s="329"/>
      <c r="I27" s="329"/>
      <c r="J27" s="329"/>
    </row>
    <row r="28" spans="1:10" ht="15" thickBot="1">
      <c r="A28" s="315" t="s">
        <v>367</v>
      </c>
      <c r="B28" s="329">
        <f t="shared" si="2"/>
        <v>10</v>
      </c>
      <c r="C28" s="329"/>
      <c r="D28" s="329"/>
      <c r="E28" s="329"/>
      <c r="F28" s="329"/>
      <c r="G28" s="329"/>
      <c r="H28" s="329"/>
      <c r="I28" s="329"/>
      <c r="J28" s="329"/>
    </row>
    <row r="29" spans="1:10" ht="15" thickBot="1">
      <c r="A29" s="315" t="s">
        <v>368</v>
      </c>
      <c r="B29" s="329">
        <f t="shared" si="2"/>
        <v>8</v>
      </c>
      <c r="C29" s="329"/>
      <c r="D29" s="329"/>
      <c r="E29" s="329"/>
      <c r="F29" s="329"/>
      <c r="G29" s="329"/>
      <c r="H29" s="329"/>
      <c r="I29" s="329"/>
      <c r="J29" s="329"/>
    </row>
    <row r="30" spans="1:10" ht="15" thickBot="1">
      <c r="A30" s="315" t="s">
        <v>369</v>
      </c>
      <c r="B30" s="329">
        <f t="shared" si="2"/>
        <v>15</v>
      </c>
      <c r="C30" s="329"/>
      <c r="D30" s="329"/>
      <c r="E30" s="329"/>
      <c r="F30" s="329"/>
      <c r="G30" s="329"/>
      <c r="H30" s="329"/>
      <c r="I30" s="329"/>
      <c r="J30" s="329"/>
    </row>
    <row r="36" spans="1:17" ht="15.6">
      <c r="A36" s="204" t="s">
        <v>350</v>
      </c>
      <c r="B36" s="15"/>
      <c r="C36" s="15"/>
      <c r="D36" s="15"/>
      <c r="E36" s="305"/>
      <c r="F36" s="15"/>
      <c r="G36" s="15"/>
      <c r="H36" s="15"/>
      <c r="I36" s="15"/>
      <c r="J36" s="15"/>
      <c r="K36" s="15"/>
      <c r="L36" s="15"/>
      <c r="M36" s="15"/>
      <c r="N36" s="15"/>
      <c r="O36" s="15"/>
      <c r="P36" s="15"/>
      <c r="Q36" s="15"/>
    </row>
    <row r="37" spans="1:17">
      <c r="L37" t="s">
        <v>351</v>
      </c>
    </row>
    <row r="38" spans="1:17">
      <c r="B38" s="307" t="s">
        <v>352</v>
      </c>
      <c r="C38" s="307"/>
      <c r="D38" s="308"/>
      <c r="E38" s="309"/>
      <c r="F38" s="307" t="s">
        <v>107</v>
      </c>
      <c r="G38" s="307"/>
      <c r="H38" s="308"/>
      <c r="I38" s="310"/>
      <c r="L38" t="str">
        <f>"Project Timeline: "&amp;B52&amp;" View"</f>
        <v>Project Timeline: Actual View</v>
      </c>
    </row>
    <row r="39" spans="1:17" ht="28.8">
      <c r="A39" s="31" t="s">
        <v>353</v>
      </c>
      <c r="B39" s="155" t="s">
        <v>354</v>
      </c>
      <c r="C39" s="155" t="s">
        <v>355</v>
      </c>
      <c r="D39" s="155" t="s">
        <v>356</v>
      </c>
      <c r="E39" s="311"/>
      <c r="F39" s="155" t="s">
        <v>354</v>
      </c>
      <c r="G39" s="155" t="s">
        <v>355</v>
      </c>
      <c r="H39" s="155" t="s">
        <v>356</v>
      </c>
      <c r="I39" s="155" t="s">
        <v>357</v>
      </c>
      <c r="K39" s="318" t="str">
        <f t="shared" ref="K39" si="3">A39</f>
        <v>Task</v>
      </c>
      <c r="L39" s="319" t="s">
        <v>354</v>
      </c>
      <c r="M39" s="319" t="s">
        <v>358</v>
      </c>
      <c r="N39" s="320" t="s">
        <v>359</v>
      </c>
      <c r="P39" s="17" t="s">
        <v>360</v>
      </c>
    </row>
    <row r="40" spans="1:17" ht="15" thickBot="1">
      <c r="A40" s="312" t="s">
        <v>361</v>
      </c>
      <c r="B40" s="324">
        <v>42737</v>
      </c>
      <c r="C40" s="325">
        <v>15</v>
      </c>
      <c r="D40" s="317">
        <f t="shared" ref="D40:D47" si="4">IF(B40="","",WORKDAY(B40,C40,$P$40:$P$54))</f>
        <v>42759</v>
      </c>
      <c r="E40" s="313"/>
      <c r="F40" s="324">
        <v>42737</v>
      </c>
      <c r="G40" s="325">
        <v>5</v>
      </c>
      <c r="H40" s="317">
        <f t="shared" ref="H40:H48" si="5">IF(F40="","",WORKDAY(F40,G40,$P$40:$P$54))</f>
        <v>42745</v>
      </c>
      <c r="I40" s="330">
        <v>1</v>
      </c>
      <c r="K40" s="321" t="str">
        <f>IF($B$52="Plan",A40&amp;" - "&amp;C40&amp;" WD",A40&amp;" - "&amp;G40&amp;" WD")</f>
        <v>Design completed - 5 WD</v>
      </c>
      <c r="L40" s="322">
        <f t="shared" ref="L40:L48" si="6">IF($B$52="plan",B40,F40)</f>
        <v>42737</v>
      </c>
      <c r="M40" s="321">
        <f t="shared" ref="M40:M48" si="7">IF($B$52="plan",D40-B40,H40-F40)</f>
        <v>8</v>
      </c>
      <c r="N40" s="321">
        <f t="shared" ref="N40:N48" si="8">IF($B$52="Plan",0,I40*M40)</f>
        <v>8</v>
      </c>
      <c r="P40" s="314">
        <v>42736</v>
      </c>
    </row>
    <row r="41" spans="1:17" ht="15" thickBot="1">
      <c r="A41" s="315" t="s">
        <v>362</v>
      </c>
      <c r="B41" s="326">
        <v>42748</v>
      </c>
      <c r="C41" s="327">
        <v>13</v>
      </c>
      <c r="D41" s="317">
        <f t="shared" si="4"/>
        <v>42767</v>
      </c>
      <c r="E41" s="316"/>
      <c r="F41" s="326">
        <v>42745</v>
      </c>
      <c r="G41" s="327">
        <v>10</v>
      </c>
      <c r="H41" s="317">
        <f t="shared" si="5"/>
        <v>42759</v>
      </c>
      <c r="I41" s="331">
        <v>0.8</v>
      </c>
      <c r="K41" s="321" t="str">
        <f t="shared" ref="K41:K48" si="9">IF($B$52="Plan",A41&amp;" - "&amp;C41&amp;" WD",A41&amp;" - "&amp;G41&amp;" WD")</f>
        <v>Admin training - 10 WD</v>
      </c>
      <c r="L41" s="323">
        <f t="shared" si="6"/>
        <v>42745</v>
      </c>
      <c r="M41" s="321">
        <f t="shared" si="7"/>
        <v>14</v>
      </c>
      <c r="N41" s="321">
        <f t="shared" si="8"/>
        <v>11.200000000000001</v>
      </c>
      <c r="P41" s="314">
        <v>42741</v>
      </c>
    </row>
    <row r="42" spans="1:17" ht="15" thickBot="1">
      <c r="A42" s="315" t="s">
        <v>363</v>
      </c>
      <c r="B42" s="328">
        <v>42767</v>
      </c>
      <c r="C42" s="329">
        <v>12</v>
      </c>
      <c r="D42" s="317">
        <f t="shared" si="4"/>
        <v>42783</v>
      </c>
      <c r="E42" s="316"/>
      <c r="F42" s="328">
        <v>42767</v>
      </c>
      <c r="G42" s="329">
        <v>12</v>
      </c>
      <c r="H42" s="317">
        <f t="shared" si="5"/>
        <v>42783</v>
      </c>
      <c r="I42" s="332">
        <v>0.5</v>
      </c>
      <c r="K42" s="321" t="str">
        <f t="shared" si="9"/>
        <v>Address IT issues - 12 WD</v>
      </c>
      <c r="L42" s="323">
        <f t="shared" si="6"/>
        <v>42767</v>
      </c>
      <c r="M42" s="321">
        <f t="shared" si="7"/>
        <v>16</v>
      </c>
      <c r="N42" s="321">
        <f t="shared" si="8"/>
        <v>8</v>
      </c>
      <c r="P42" s="314">
        <v>42841</v>
      </c>
    </row>
    <row r="43" spans="1:17" ht="15" thickBot="1">
      <c r="A43" s="315" t="s">
        <v>364</v>
      </c>
      <c r="B43" s="328">
        <v>42783</v>
      </c>
      <c r="C43" s="329">
        <v>13</v>
      </c>
      <c r="D43" s="317">
        <f t="shared" si="4"/>
        <v>42802</v>
      </c>
      <c r="E43" s="316"/>
      <c r="F43" s="328">
        <v>42783</v>
      </c>
      <c r="G43" s="329">
        <v>13</v>
      </c>
      <c r="H43" s="317">
        <f t="shared" si="5"/>
        <v>42802</v>
      </c>
      <c r="I43" s="332">
        <v>0.2</v>
      </c>
      <c r="K43" s="321" t="str">
        <f t="shared" si="9"/>
        <v>Initial build - 13 WD</v>
      </c>
      <c r="L43" s="323">
        <f t="shared" si="6"/>
        <v>42783</v>
      </c>
      <c r="M43" s="321">
        <f t="shared" si="7"/>
        <v>19</v>
      </c>
      <c r="N43" s="321">
        <f t="shared" si="8"/>
        <v>3.8000000000000003</v>
      </c>
      <c r="P43" s="314">
        <v>42842</v>
      </c>
    </row>
    <row r="44" spans="1:17" ht="15" thickBot="1">
      <c r="A44" s="315" t="s">
        <v>365</v>
      </c>
      <c r="B44" s="328">
        <v>42802</v>
      </c>
      <c r="C44" s="329">
        <v>7</v>
      </c>
      <c r="D44" s="317">
        <f t="shared" si="4"/>
        <v>42811</v>
      </c>
      <c r="E44" s="316"/>
      <c r="F44" s="328">
        <v>42802</v>
      </c>
      <c r="G44" s="329">
        <v>7</v>
      </c>
      <c r="H44" s="317">
        <f t="shared" si="5"/>
        <v>42811</v>
      </c>
      <c r="I44" s="332"/>
      <c r="K44" s="321" t="str">
        <f t="shared" si="9"/>
        <v>Data migration - 7 WD</v>
      </c>
      <c r="L44" s="323">
        <f t="shared" si="6"/>
        <v>42802</v>
      </c>
      <c r="M44" s="321">
        <f t="shared" si="7"/>
        <v>9</v>
      </c>
      <c r="N44" s="321">
        <f t="shared" si="8"/>
        <v>0</v>
      </c>
      <c r="P44" s="314">
        <v>42856</v>
      </c>
    </row>
    <row r="45" spans="1:17" ht="15" thickBot="1">
      <c r="A45" s="315" t="s">
        <v>366</v>
      </c>
      <c r="B45" s="328">
        <v>42811</v>
      </c>
      <c r="C45" s="329">
        <v>13</v>
      </c>
      <c r="D45" s="317">
        <f t="shared" si="4"/>
        <v>42830</v>
      </c>
      <c r="E45" s="316"/>
      <c r="F45" s="328">
        <v>42811</v>
      </c>
      <c r="G45" s="329">
        <v>13</v>
      </c>
      <c r="H45" s="317">
        <f t="shared" si="5"/>
        <v>42830</v>
      </c>
      <c r="I45" s="332"/>
      <c r="K45" s="321" t="str">
        <f t="shared" si="9"/>
        <v>User training - 13 WD</v>
      </c>
      <c r="L45" s="323">
        <f t="shared" si="6"/>
        <v>42811</v>
      </c>
      <c r="M45" s="321">
        <f t="shared" si="7"/>
        <v>19</v>
      </c>
      <c r="N45" s="321">
        <f t="shared" si="8"/>
        <v>0</v>
      </c>
      <c r="P45" s="314">
        <v>42880</v>
      </c>
    </row>
    <row r="46" spans="1:17" ht="15" thickBot="1">
      <c r="A46" s="315" t="s">
        <v>367</v>
      </c>
      <c r="B46" s="328">
        <v>42830</v>
      </c>
      <c r="C46" s="329">
        <v>10</v>
      </c>
      <c r="D46" s="317">
        <f t="shared" si="4"/>
        <v>42845</v>
      </c>
      <c r="E46" s="316"/>
      <c r="F46" s="328">
        <v>42830</v>
      </c>
      <c r="G46" s="329">
        <v>10</v>
      </c>
      <c r="H46" s="317">
        <f t="shared" si="5"/>
        <v>42845</v>
      </c>
      <c r="I46" s="332"/>
      <c r="K46" s="321" t="str">
        <f t="shared" si="9"/>
        <v>Testing - 10 WD</v>
      </c>
      <c r="L46" s="323">
        <f t="shared" si="6"/>
        <v>42830</v>
      </c>
      <c r="M46" s="321">
        <f t="shared" si="7"/>
        <v>15</v>
      </c>
      <c r="N46" s="321">
        <f t="shared" si="8"/>
        <v>0</v>
      </c>
      <c r="P46" s="314">
        <v>42890</v>
      </c>
    </row>
    <row r="47" spans="1:17" ht="15" thickBot="1">
      <c r="A47" s="315" t="s">
        <v>368</v>
      </c>
      <c r="B47" s="328">
        <v>42845</v>
      </c>
      <c r="C47" s="329">
        <v>8</v>
      </c>
      <c r="D47" s="317">
        <f t="shared" si="4"/>
        <v>42858</v>
      </c>
      <c r="E47" s="316"/>
      <c r="F47" s="328">
        <v>42845</v>
      </c>
      <c r="G47" s="329">
        <v>8</v>
      </c>
      <c r="H47" s="317">
        <f t="shared" si="5"/>
        <v>42858</v>
      </c>
      <c r="I47" s="332"/>
      <c r="K47" s="321" t="str">
        <f t="shared" si="9"/>
        <v>Parallel run - 8 WD</v>
      </c>
      <c r="L47" s="323">
        <f t="shared" si="6"/>
        <v>42845</v>
      </c>
      <c r="M47" s="321">
        <f t="shared" si="7"/>
        <v>13</v>
      </c>
      <c r="N47" s="321">
        <f t="shared" si="8"/>
        <v>0</v>
      </c>
      <c r="P47" s="314">
        <v>42891</v>
      </c>
    </row>
    <row r="48" spans="1:17" ht="15" thickBot="1">
      <c r="A48" s="315" t="s">
        <v>369</v>
      </c>
      <c r="B48" s="328">
        <v>42858</v>
      </c>
      <c r="C48" s="329">
        <v>15</v>
      </c>
      <c r="D48" s="317">
        <f>IF(B48="","",WORKDAY(B48,C48,$P$40:$P$54))</f>
        <v>42879</v>
      </c>
      <c r="E48" s="316"/>
      <c r="F48" s="328">
        <v>42858</v>
      </c>
      <c r="G48" s="329">
        <v>15</v>
      </c>
      <c r="H48" s="317">
        <f t="shared" si="5"/>
        <v>42879</v>
      </c>
      <c r="I48" s="332"/>
      <c r="K48" s="321" t="str">
        <f t="shared" si="9"/>
        <v>Sign-off - 15 WD</v>
      </c>
      <c r="L48" s="323">
        <f t="shared" si="6"/>
        <v>42858</v>
      </c>
      <c r="M48" s="321">
        <f t="shared" si="7"/>
        <v>21</v>
      </c>
      <c r="N48" s="321">
        <f t="shared" si="8"/>
        <v>0</v>
      </c>
      <c r="P48" s="314">
        <v>42901</v>
      </c>
    </row>
    <row r="49" spans="1:16">
      <c r="P49" s="314">
        <v>42962</v>
      </c>
    </row>
    <row r="50" spans="1:16">
      <c r="P50" s="314">
        <v>43034</v>
      </c>
    </row>
    <row r="51" spans="1:16">
      <c r="P51" s="314">
        <v>43040</v>
      </c>
    </row>
    <row r="52" spans="1:16">
      <c r="A52" s="92" t="s">
        <v>370</v>
      </c>
      <c r="B52" s="318" t="s">
        <v>107</v>
      </c>
      <c r="P52" s="314">
        <v>43077</v>
      </c>
    </row>
    <row r="53" spans="1:16">
      <c r="P53" s="314">
        <v>43094</v>
      </c>
    </row>
    <row r="54" spans="1:16">
      <c r="P54" s="314">
        <v>43095</v>
      </c>
    </row>
  </sheetData>
  <dataValidations count="1">
    <dataValidation type="list" allowBlank="1" showInputMessage="1" showErrorMessage="1" sqref="B52" xr:uid="{00000000-0002-0000-0B00-000000000000}">
      <formula1>"Plan,Actual"</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O63"/>
  <sheetViews>
    <sheetView zoomScale="110" zoomScaleNormal="110" workbookViewId="0">
      <selection activeCell="G15" sqref="G15"/>
    </sheetView>
  </sheetViews>
  <sheetFormatPr defaultColWidth="11.44140625" defaultRowHeight="14.4"/>
  <cols>
    <col min="1" max="1" width="8.21875" customWidth="1"/>
    <col min="2" max="2" width="10.21875" customWidth="1"/>
    <col min="3" max="3" width="13.77734375" customWidth="1"/>
    <col min="4" max="4" width="11.21875" customWidth="1"/>
    <col min="5" max="5" width="14" customWidth="1"/>
    <col min="6" max="6" width="11" customWidth="1"/>
    <col min="7" max="7" width="18" bestFit="1" customWidth="1"/>
    <col min="8" max="8" width="13.21875" bestFit="1" customWidth="1"/>
    <col min="9" max="9" width="13.88671875" bestFit="1" customWidth="1"/>
    <col min="10" max="13" width="12.88671875" bestFit="1" customWidth="1"/>
  </cols>
  <sheetData>
    <row r="1" spans="1:15" ht="21">
      <c r="A1" s="37" t="s">
        <v>54</v>
      </c>
      <c r="B1" s="38"/>
      <c r="C1" s="38"/>
      <c r="D1" s="38"/>
      <c r="E1" s="38"/>
      <c r="F1" s="38"/>
      <c r="G1" s="38"/>
      <c r="H1" s="38"/>
      <c r="I1" s="38"/>
      <c r="J1" s="38"/>
      <c r="K1" s="38"/>
      <c r="L1" s="38"/>
      <c r="M1" s="38"/>
      <c r="N1" s="38"/>
      <c r="O1" s="38"/>
    </row>
    <row r="2" spans="1:15" ht="9.75" customHeight="1"/>
    <row r="4" spans="1:15" ht="17.399999999999999">
      <c r="A4" s="16" t="s">
        <v>59</v>
      </c>
      <c r="B4" s="11"/>
      <c r="C4" s="11"/>
      <c r="D4" s="11"/>
      <c r="E4" s="11"/>
      <c r="F4" s="11"/>
      <c r="G4" s="11"/>
    </row>
    <row r="6" spans="1:15">
      <c r="C6" s="131" t="s">
        <v>56</v>
      </c>
      <c r="E6" s="343" t="s">
        <v>57</v>
      </c>
      <c r="F6" s="343"/>
    </row>
    <row r="7" spans="1:15">
      <c r="B7" s="132" t="s">
        <v>49</v>
      </c>
      <c r="C7" s="133" t="s">
        <v>50</v>
      </c>
      <c r="D7" s="133" t="s">
        <v>51</v>
      </c>
      <c r="E7" s="133" t="s">
        <v>52</v>
      </c>
      <c r="F7" s="133" t="s">
        <v>53</v>
      </c>
      <c r="G7" s="133" t="s">
        <v>58</v>
      </c>
    </row>
    <row r="8" spans="1:15">
      <c r="A8" s="17" t="s">
        <v>5</v>
      </c>
      <c r="B8" s="17">
        <v>500</v>
      </c>
      <c r="C8" s="10">
        <f>SUM($B$8:B8)</f>
        <v>500</v>
      </c>
      <c r="D8" s="10">
        <f>B8</f>
        <v>500</v>
      </c>
    </row>
    <row r="9" spans="1:15">
      <c r="A9" t="s">
        <v>0</v>
      </c>
      <c r="B9">
        <v>100</v>
      </c>
      <c r="C9" s="10">
        <f>SUM($B$8:B9)</f>
        <v>600</v>
      </c>
      <c r="E9" s="10">
        <f>SUM($B$8:B8)</f>
        <v>500</v>
      </c>
      <c r="F9" s="10">
        <f>SUM($B$8:B9)</f>
        <v>600</v>
      </c>
      <c r="G9" s="10">
        <f>IF(B9&lt;0,E9,F9)</f>
        <v>600</v>
      </c>
    </row>
    <row r="10" spans="1:15">
      <c r="A10" t="s">
        <v>1</v>
      </c>
      <c r="B10">
        <v>-200</v>
      </c>
      <c r="C10" s="10">
        <f>SUM($B$8:B10)</f>
        <v>400</v>
      </c>
      <c r="E10" s="10">
        <f>SUM($B$8:B9)</f>
        <v>600</v>
      </c>
      <c r="F10" s="10">
        <f>SUM($B$8:B10)</f>
        <v>400</v>
      </c>
      <c r="G10" s="10">
        <f>IF(B10&lt;0,E10,F10)</f>
        <v>600</v>
      </c>
    </row>
    <row r="11" spans="1:15">
      <c r="A11" t="s">
        <v>2</v>
      </c>
      <c r="B11">
        <v>80</v>
      </c>
      <c r="C11" s="10">
        <f>SUM($B$8:B11)</f>
        <v>480</v>
      </c>
      <c r="E11" s="10">
        <f>SUM($B$8:B10)</f>
        <v>400</v>
      </c>
      <c r="F11" s="10">
        <f>SUM($B$8:B11)</f>
        <v>480</v>
      </c>
      <c r="G11" s="10">
        <f>IF(B11&lt;0,E11,F11)</f>
        <v>480</v>
      </c>
    </row>
    <row r="12" spans="1:15">
      <c r="A12" t="s">
        <v>3</v>
      </c>
      <c r="B12">
        <v>-180</v>
      </c>
      <c r="C12" s="10">
        <f>SUM($B$8:B12)</f>
        <v>300</v>
      </c>
      <c r="E12" s="10">
        <f>SUM($B$8:B11)</f>
        <v>480</v>
      </c>
      <c r="F12" s="10">
        <f>SUM($B$8:B12)</f>
        <v>300</v>
      </c>
      <c r="G12" s="10">
        <f>IF(B12&lt;0,E12,F12)</f>
        <v>480</v>
      </c>
    </row>
    <row r="13" spans="1:15">
      <c r="A13" t="s">
        <v>4</v>
      </c>
      <c r="B13">
        <v>100</v>
      </c>
      <c r="C13" s="10">
        <f>SUM($B$8:B13)</f>
        <v>400</v>
      </c>
      <c r="E13" s="10">
        <f>SUM($B$8:B12)</f>
        <v>300</v>
      </c>
      <c r="F13" s="10">
        <f>SUM($B$8:B13)</f>
        <v>400</v>
      </c>
      <c r="G13" s="10">
        <f>IF(B13&lt;0,E13,F13)</f>
        <v>400</v>
      </c>
    </row>
    <row r="14" spans="1:15">
      <c r="A14" s="17" t="s">
        <v>48</v>
      </c>
      <c r="D14" s="10">
        <f>C13</f>
        <v>400</v>
      </c>
    </row>
    <row r="18" spans="1:3" ht="17.399999999999999">
      <c r="A18" s="16" t="s">
        <v>239</v>
      </c>
      <c r="B18" s="11"/>
      <c r="C18" s="11"/>
    </row>
    <row r="39" spans="1:7" ht="17.399999999999999">
      <c r="A39" s="16" t="s">
        <v>55</v>
      </c>
      <c r="B39" s="11"/>
      <c r="C39" s="11"/>
      <c r="D39" s="11"/>
      <c r="E39" s="11"/>
    </row>
    <row r="41" spans="1:7">
      <c r="B41" s="129" t="s">
        <v>49</v>
      </c>
      <c r="C41" s="130" t="s">
        <v>50</v>
      </c>
      <c r="D41" s="133" t="s">
        <v>51</v>
      </c>
      <c r="E41" s="130" t="s">
        <v>34</v>
      </c>
      <c r="F41" s="130" t="s">
        <v>33</v>
      </c>
      <c r="G41" s="130" t="s">
        <v>60</v>
      </c>
    </row>
    <row r="42" spans="1:7">
      <c r="A42" s="17" t="s">
        <v>5</v>
      </c>
      <c r="B42">
        <v>500</v>
      </c>
      <c r="C42" s="10">
        <f>B42</f>
        <v>500</v>
      </c>
      <c r="D42" s="10">
        <f>B42</f>
        <v>500</v>
      </c>
    </row>
    <row r="43" spans="1:7">
      <c r="A43" t="s">
        <v>0</v>
      </c>
      <c r="B43">
        <v>100</v>
      </c>
      <c r="C43" s="10">
        <f>SUM($B$42:B43)</f>
        <v>600</v>
      </c>
      <c r="E43" s="10">
        <f>IF(B43&gt;0,B43,0)</f>
        <v>100</v>
      </c>
      <c r="F43" s="10">
        <f>IF(B43&lt;0,-B43,0)</f>
        <v>0</v>
      </c>
      <c r="G43" s="10">
        <f>C42-F43</f>
        <v>500</v>
      </c>
    </row>
    <row r="44" spans="1:7">
      <c r="A44" t="s">
        <v>1</v>
      </c>
      <c r="B44">
        <v>-200</v>
      </c>
      <c r="C44" s="10">
        <f>SUM($B$42:B44)</f>
        <v>400</v>
      </c>
      <c r="E44" s="10">
        <f>IF(B44&gt;0,B44,0)</f>
        <v>0</v>
      </c>
      <c r="F44" s="10">
        <f>IF(B44&lt;0,-B44,0)</f>
        <v>200</v>
      </c>
      <c r="G44" s="10">
        <f>C43-F44</f>
        <v>400</v>
      </c>
    </row>
    <row r="45" spans="1:7">
      <c r="A45" t="s">
        <v>2</v>
      </c>
      <c r="B45">
        <v>50</v>
      </c>
      <c r="C45" s="10">
        <f>SUM($B$42:B45)</f>
        <v>450</v>
      </c>
      <c r="E45" s="10">
        <f>IF(B45&gt;0,B45,0)</f>
        <v>50</v>
      </c>
      <c r="F45" s="10">
        <f>IF(B45&lt;0,-B45,0)</f>
        <v>0</v>
      </c>
      <c r="G45" s="10">
        <f>C44-F45</f>
        <v>400</v>
      </c>
    </row>
    <row r="46" spans="1:7">
      <c r="A46" t="s">
        <v>3</v>
      </c>
      <c r="B46">
        <v>-180</v>
      </c>
      <c r="C46" s="10">
        <f>SUM($B$42:B46)</f>
        <v>270</v>
      </c>
      <c r="E46" s="10">
        <f>IF(B46&gt;0,B46,0)</f>
        <v>0</v>
      </c>
      <c r="F46" s="10">
        <f>IF(B46&lt;0,-B46,0)</f>
        <v>180</v>
      </c>
      <c r="G46" s="10">
        <f>C45-F46</f>
        <v>270</v>
      </c>
    </row>
    <row r="47" spans="1:7">
      <c r="A47" t="s">
        <v>4</v>
      </c>
      <c r="B47">
        <v>100</v>
      </c>
      <c r="C47" s="10">
        <f>SUM($B$42:B47)</f>
        <v>370</v>
      </c>
      <c r="E47" s="10">
        <f>IF(B47&gt;0,B47,0)</f>
        <v>100</v>
      </c>
      <c r="F47" s="10">
        <f>IF(B47&lt;0,-B47,0)</f>
        <v>0</v>
      </c>
      <c r="G47" s="10">
        <f>C46-F47</f>
        <v>270</v>
      </c>
    </row>
    <row r="48" spans="1:7">
      <c r="A48" s="17" t="s">
        <v>48</v>
      </c>
      <c r="D48" s="10">
        <f>C47</f>
        <v>370</v>
      </c>
    </row>
    <row r="51" spans="1:14" ht="17.399999999999999">
      <c r="D51" s="4"/>
    </row>
    <row r="54" spans="1:14" ht="17.399999999999999">
      <c r="A54" s="16" t="s">
        <v>61</v>
      </c>
      <c r="B54" s="11"/>
      <c r="C54" s="11"/>
      <c r="D54" s="11"/>
      <c r="E54" s="11"/>
    </row>
    <row r="56" spans="1:14">
      <c r="B56" s="129" t="s">
        <v>49</v>
      </c>
      <c r="C56" s="130" t="s">
        <v>50</v>
      </c>
      <c r="D56" s="133" t="s">
        <v>51</v>
      </c>
      <c r="E56" s="130" t="s">
        <v>34</v>
      </c>
      <c r="F56" s="130" t="s">
        <v>33</v>
      </c>
      <c r="G56" s="130" t="s">
        <v>60</v>
      </c>
      <c r="H56" s="18" t="s">
        <v>62</v>
      </c>
      <c r="I56" s="18" t="s">
        <v>63</v>
      </c>
      <c r="J56" s="18" t="s">
        <v>64</v>
      </c>
      <c r="K56" s="18" t="s">
        <v>65</v>
      </c>
      <c r="L56" s="18" t="s">
        <v>66</v>
      </c>
      <c r="M56" s="18" t="s">
        <v>67</v>
      </c>
      <c r="N56" s="19" t="s">
        <v>68</v>
      </c>
    </row>
    <row r="57" spans="1:14">
      <c r="A57" s="17" t="s">
        <v>5</v>
      </c>
      <c r="B57">
        <v>500</v>
      </c>
      <c r="C57" s="10">
        <f>B57</f>
        <v>500</v>
      </c>
      <c r="D57" s="10">
        <f>B57</f>
        <v>500</v>
      </c>
      <c r="H57" s="10">
        <f>C57</f>
        <v>500</v>
      </c>
      <c r="N57" s="10">
        <f>C57</f>
        <v>500</v>
      </c>
    </row>
    <row r="58" spans="1:14">
      <c r="A58" t="s">
        <v>0</v>
      </c>
      <c r="B58">
        <v>100</v>
      </c>
      <c r="C58" s="10">
        <f>SUM($B$57:B58)</f>
        <v>600</v>
      </c>
      <c r="E58" s="10">
        <f>IF(B58&gt;0,B58,0)</f>
        <v>100</v>
      </c>
      <c r="F58" s="10">
        <f>IF(B58&lt;0,-B58,0)</f>
        <v>0</v>
      </c>
      <c r="G58" s="10">
        <f>C57-F58</f>
        <v>500</v>
      </c>
      <c r="H58" s="10">
        <f>C57</f>
        <v>500</v>
      </c>
      <c r="I58" s="10">
        <f>C58</f>
        <v>600</v>
      </c>
      <c r="N58" s="10">
        <f>IF(B58&lt;0,C57,C58)</f>
        <v>600</v>
      </c>
    </row>
    <row r="59" spans="1:14">
      <c r="A59" t="s">
        <v>1</v>
      </c>
      <c r="B59">
        <v>-200</v>
      </c>
      <c r="C59" s="10">
        <f>SUM($B$57:B59)</f>
        <v>400</v>
      </c>
      <c r="E59" s="10">
        <f>IF(B59&gt;0,B59,0)</f>
        <v>0</v>
      </c>
      <c r="F59" s="10">
        <f>IF(B59&lt;0,-B59,0)</f>
        <v>200</v>
      </c>
      <c r="G59" s="10">
        <f>C58-F59</f>
        <v>400</v>
      </c>
      <c r="I59" s="10">
        <f>C58</f>
        <v>600</v>
      </c>
      <c r="J59" s="10">
        <f>C59</f>
        <v>400</v>
      </c>
      <c r="N59" s="10">
        <f>IF(B59&lt;0,C58,C59)</f>
        <v>600</v>
      </c>
    </row>
    <row r="60" spans="1:14">
      <c r="A60" t="s">
        <v>2</v>
      </c>
      <c r="B60">
        <v>50</v>
      </c>
      <c r="C60" s="10">
        <f>SUM($B$57:B60)</f>
        <v>450</v>
      </c>
      <c r="E60" s="10">
        <f>IF(B60&gt;0,B60,0)</f>
        <v>50</v>
      </c>
      <c r="F60" s="10">
        <f>IF(B60&lt;0,-B60,0)</f>
        <v>0</v>
      </c>
      <c r="G60" s="10">
        <f>C59-F60</f>
        <v>400</v>
      </c>
      <c r="J60" s="10">
        <f>C59</f>
        <v>400</v>
      </c>
      <c r="K60" s="10">
        <f>C60</f>
        <v>450</v>
      </c>
      <c r="N60" s="10">
        <f>IF(B60&lt;0,C59,C60)</f>
        <v>450</v>
      </c>
    </row>
    <row r="61" spans="1:14">
      <c r="A61" t="s">
        <v>3</v>
      </c>
      <c r="B61">
        <v>-180</v>
      </c>
      <c r="C61" s="10">
        <f>SUM($B$57:B61)</f>
        <v>270</v>
      </c>
      <c r="E61" s="10">
        <f>IF(B61&gt;0,B61,0)</f>
        <v>0</v>
      </c>
      <c r="F61" s="10">
        <f>IF(B61&lt;0,-B61,0)</f>
        <v>180</v>
      </c>
      <c r="G61" s="10">
        <f>C60-F61</f>
        <v>270</v>
      </c>
      <c r="K61" s="10">
        <f>C60</f>
        <v>450</v>
      </c>
      <c r="L61" s="10">
        <f>C61</f>
        <v>270</v>
      </c>
      <c r="N61" s="10">
        <f>IF(B61&lt;0,C60,C61)</f>
        <v>450</v>
      </c>
    </row>
    <row r="62" spans="1:14">
      <c r="A62" t="s">
        <v>4</v>
      </c>
      <c r="B62">
        <v>100</v>
      </c>
      <c r="C62" s="10">
        <f>SUM($B$57:B62)</f>
        <v>370</v>
      </c>
      <c r="E62" s="10">
        <f>IF(B62&gt;0,B62,0)</f>
        <v>100</v>
      </c>
      <c r="F62" s="10">
        <f>IF(B62&lt;0,-B62,0)</f>
        <v>0</v>
      </c>
      <c r="G62" s="10">
        <f>C61-F62</f>
        <v>270</v>
      </c>
      <c r="L62" s="10">
        <f>C61</f>
        <v>270</v>
      </c>
      <c r="M62" s="10">
        <f>C62</f>
        <v>370</v>
      </c>
      <c r="N62" s="10">
        <f>IF(B62&lt;0,C61,C62)</f>
        <v>370</v>
      </c>
    </row>
    <row r="63" spans="1:14">
      <c r="A63" s="17" t="s">
        <v>48</v>
      </c>
      <c r="D63" s="10">
        <f>C62</f>
        <v>370</v>
      </c>
      <c r="M63" s="10">
        <f>C62</f>
        <v>370</v>
      </c>
      <c r="N63" s="10">
        <f>D63</f>
        <v>370</v>
      </c>
    </row>
  </sheetData>
  <mergeCells count="1">
    <mergeCell ref="E6:F6"/>
  </mergeCells>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2"/>
  <sheetViews>
    <sheetView showGridLines="0" tabSelected="1" topLeftCell="A72" workbookViewId="0"/>
  </sheetViews>
  <sheetFormatPr defaultRowHeight="14.4"/>
  <cols>
    <col min="1" max="1" width="11.88671875" customWidth="1"/>
    <col min="2" max="2" width="11" bestFit="1" customWidth="1"/>
    <col min="4" max="4" width="10.44140625" bestFit="1" customWidth="1"/>
    <col min="5" max="5" width="14.88671875" bestFit="1" customWidth="1"/>
    <col min="6" max="6" width="14.44140625" bestFit="1" customWidth="1"/>
    <col min="7" max="7" width="11.5546875" customWidth="1"/>
    <col min="10" max="10" width="13.109375" customWidth="1"/>
    <col min="11" max="11" width="12.109375" bestFit="1" customWidth="1"/>
    <col min="12" max="12" width="11.44140625" customWidth="1"/>
    <col min="13" max="13" width="11.109375" customWidth="1"/>
    <col min="14" max="14" width="11.109375" bestFit="1" customWidth="1"/>
  </cols>
  <sheetData>
    <row r="1" spans="1:14" ht="21">
      <c r="A1" s="37" t="s">
        <v>306</v>
      </c>
      <c r="B1" s="15"/>
      <c r="C1" s="15"/>
      <c r="D1" s="15"/>
      <c r="E1" s="15"/>
      <c r="F1" s="15"/>
      <c r="G1" s="15"/>
      <c r="H1" s="15"/>
      <c r="I1" s="15"/>
      <c r="J1" s="15"/>
      <c r="K1" s="15"/>
      <c r="L1" s="15"/>
      <c r="M1" s="15"/>
      <c r="N1" s="15"/>
    </row>
    <row r="3" spans="1:14">
      <c r="A3" s="278" t="s">
        <v>275</v>
      </c>
      <c r="B3" s="278" t="s">
        <v>88</v>
      </c>
      <c r="C3" s="278" t="s">
        <v>220</v>
      </c>
      <c r="D3" s="279" t="s">
        <v>276</v>
      </c>
      <c r="E3" s="279" t="s">
        <v>277</v>
      </c>
      <c r="F3" s="279" t="s">
        <v>278</v>
      </c>
      <c r="J3" s="280" t="s">
        <v>307</v>
      </c>
      <c r="K3" t="s">
        <v>308</v>
      </c>
      <c r="L3" t="s">
        <v>309</v>
      </c>
      <c r="M3" t="s">
        <v>310</v>
      </c>
    </row>
    <row r="4" spans="1:14">
      <c r="A4" s="282" t="s">
        <v>279</v>
      </c>
      <c r="B4" s="205" t="s">
        <v>83</v>
      </c>
      <c r="C4" s="283">
        <v>40</v>
      </c>
      <c r="D4" s="283">
        <f>SUMIFS($C$4:$C$30,$B$4:$B$30,B4)</f>
        <v>120</v>
      </c>
      <c r="E4" s="283" t="str">
        <f>IF(D4=MAX($D$4:$D$30),D4,"")</f>
        <v/>
      </c>
      <c r="F4" s="283" t="str">
        <f>IF(D4=MIN($D$4:$D$30),D4,"")</f>
        <v/>
      </c>
      <c r="J4" s="157" t="s">
        <v>83</v>
      </c>
      <c r="K4">
        <v>120</v>
      </c>
      <c r="L4">
        <v>0</v>
      </c>
      <c r="M4" s="8">
        <v>0</v>
      </c>
    </row>
    <row r="5" spans="1:14">
      <c r="A5" s="282" t="s">
        <v>280</v>
      </c>
      <c r="B5" s="205" t="s">
        <v>84</v>
      </c>
      <c r="C5" s="283">
        <v>35</v>
      </c>
      <c r="D5" s="283">
        <f t="shared" ref="D5:D30" si="0">SUMIFS($C$4:$C$30,$B$4:$B$30,B5)</f>
        <v>105</v>
      </c>
      <c r="E5" s="283" t="str">
        <f t="shared" ref="E5:E30" si="1">IF(D5=MAX($D$4:$D$30),D5,"")</f>
        <v/>
      </c>
      <c r="F5" s="283" t="str">
        <f t="shared" ref="F5:F30" si="2">IF(D5=MIN($D$4:$D$30),D5,"")</f>
        <v/>
      </c>
      <c r="J5" s="157" t="s">
        <v>84</v>
      </c>
      <c r="K5">
        <v>105</v>
      </c>
      <c r="L5">
        <v>0</v>
      </c>
      <c r="M5" s="8">
        <v>0</v>
      </c>
    </row>
    <row r="6" spans="1:14">
      <c r="A6" s="282" t="s">
        <v>281</v>
      </c>
      <c r="B6" s="205" t="s">
        <v>85</v>
      </c>
      <c r="C6" s="283">
        <v>36.666666666666664</v>
      </c>
      <c r="D6" s="283">
        <f t="shared" si="0"/>
        <v>110</v>
      </c>
      <c r="E6" s="283" t="str">
        <f t="shared" si="1"/>
        <v/>
      </c>
      <c r="F6" s="283" t="str">
        <f t="shared" si="2"/>
        <v/>
      </c>
      <c r="J6" s="157" t="s">
        <v>85</v>
      </c>
      <c r="K6">
        <v>110</v>
      </c>
      <c r="L6">
        <v>0</v>
      </c>
      <c r="M6" s="8">
        <v>0</v>
      </c>
    </row>
    <row r="7" spans="1:14">
      <c r="A7" s="282" t="s">
        <v>282</v>
      </c>
      <c r="B7" s="205" t="s">
        <v>86</v>
      </c>
      <c r="C7" s="283">
        <v>43</v>
      </c>
      <c r="D7" s="283">
        <f t="shared" si="0"/>
        <v>129</v>
      </c>
      <c r="E7" s="283">
        <f t="shared" si="1"/>
        <v>129</v>
      </c>
      <c r="F7" s="283" t="str">
        <f t="shared" si="2"/>
        <v/>
      </c>
      <c r="J7" s="157" t="s">
        <v>86</v>
      </c>
      <c r="K7">
        <v>129</v>
      </c>
      <c r="L7">
        <v>129</v>
      </c>
      <c r="M7" s="8">
        <v>0</v>
      </c>
    </row>
    <row r="8" spans="1:14">
      <c r="A8" s="282" t="s">
        <v>283</v>
      </c>
      <c r="B8" s="205" t="s">
        <v>87</v>
      </c>
      <c r="C8" s="283">
        <v>36</v>
      </c>
      <c r="D8" s="283">
        <f t="shared" si="0"/>
        <v>108</v>
      </c>
      <c r="E8" s="283" t="str">
        <f t="shared" si="1"/>
        <v/>
      </c>
      <c r="F8" s="283" t="str">
        <f t="shared" si="2"/>
        <v/>
      </c>
      <c r="J8" s="157" t="s">
        <v>87</v>
      </c>
      <c r="K8">
        <v>108</v>
      </c>
      <c r="L8">
        <v>0</v>
      </c>
      <c r="M8" s="8">
        <v>0</v>
      </c>
    </row>
    <row r="9" spans="1:14">
      <c r="A9" s="282" t="s">
        <v>284</v>
      </c>
      <c r="B9" s="205" t="s">
        <v>89</v>
      </c>
      <c r="C9" s="283">
        <v>34.333333333333336</v>
      </c>
      <c r="D9" s="283">
        <f t="shared" si="0"/>
        <v>103</v>
      </c>
      <c r="E9" s="283" t="str">
        <f t="shared" si="1"/>
        <v/>
      </c>
      <c r="F9" s="283">
        <f t="shared" si="2"/>
        <v>103</v>
      </c>
      <c r="J9" s="157" t="s">
        <v>89</v>
      </c>
      <c r="K9">
        <v>103</v>
      </c>
      <c r="L9">
        <v>0</v>
      </c>
      <c r="M9" s="8">
        <v>103</v>
      </c>
    </row>
    <row r="10" spans="1:14">
      <c r="A10" s="282" t="s">
        <v>285</v>
      </c>
      <c r="B10" s="205" t="s">
        <v>90</v>
      </c>
      <c r="C10" s="283">
        <v>40.333333333333336</v>
      </c>
      <c r="D10" s="283">
        <f t="shared" si="0"/>
        <v>121</v>
      </c>
      <c r="E10" s="283" t="str">
        <f t="shared" si="1"/>
        <v/>
      </c>
      <c r="F10" s="283" t="str">
        <f t="shared" si="2"/>
        <v/>
      </c>
      <c r="J10" s="157" t="s">
        <v>90</v>
      </c>
      <c r="K10">
        <v>121</v>
      </c>
      <c r="L10">
        <v>0</v>
      </c>
      <c r="M10" s="8">
        <v>0</v>
      </c>
    </row>
    <row r="11" spans="1:14">
      <c r="A11" s="282" t="s">
        <v>286</v>
      </c>
      <c r="B11" s="205" t="s">
        <v>91</v>
      </c>
      <c r="C11" s="283">
        <v>39</v>
      </c>
      <c r="D11" s="283">
        <f t="shared" si="0"/>
        <v>117</v>
      </c>
      <c r="E11" s="283" t="str">
        <f t="shared" si="1"/>
        <v/>
      </c>
      <c r="F11" s="283" t="str">
        <f t="shared" si="2"/>
        <v/>
      </c>
      <c r="J11" s="157" t="s">
        <v>91</v>
      </c>
      <c r="K11">
        <v>117</v>
      </c>
      <c r="L11">
        <v>0</v>
      </c>
      <c r="M11" s="8">
        <v>0</v>
      </c>
    </row>
    <row r="12" spans="1:14">
      <c r="A12" s="282" t="s">
        <v>287</v>
      </c>
      <c r="B12" s="205" t="s">
        <v>92</v>
      </c>
      <c r="C12" s="283">
        <v>36.333333333333336</v>
      </c>
      <c r="D12" s="283">
        <f t="shared" si="0"/>
        <v>109</v>
      </c>
      <c r="E12" s="283" t="str">
        <f t="shared" si="1"/>
        <v/>
      </c>
      <c r="F12" s="283" t="str">
        <f t="shared" si="2"/>
        <v/>
      </c>
      <c r="J12" s="157" t="s">
        <v>92</v>
      </c>
      <c r="K12">
        <v>109</v>
      </c>
      <c r="L12">
        <v>0</v>
      </c>
      <c r="M12" s="8">
        <v>0</v>
      </c>
    </row>
    <row r="13" spans="1:14">
      <c r="A13" s="282" t="s">
        <v>288</v>
      </c>
      <c r="B13" s="205" t="s">
        <v>83</v>
      </c>
      <c r="C13" s="283">
        <v>40</v>
      </c>
      <c r="D13" s="283">
        <f t="shared" si="0"/>
        <v>120</v>
      </c>
      <c r="E13" s="283" t="str">
        <f t="shared" si="1"/>
        <v/>
      </c>
      <c r="F13" s="283" t="str">
        <f t="shared" si="2"/>
        <v/>
      </c>
    </row>
    <row r="14" spans="1:14">
      <c r="A14" s="282" t="s">
        <v>289</v>
      </c>
      <c r="B14" s="205" t="s">
        <v>84</v>
      </c>
      <c r="C14" s="283">
        <v>35</v>
      </c>
      <c r="D14" s="283">
        <f t="shared" si="0"/>
        <v>105</v>
      </c>
      <c r="E14" s="283" t="str">
        <f t="shared" si="1"/>
        <v/>
      </c>
      <c r="F14" s="283" t="str">
        <f t="shared" si="2"/>
        <v/>
      </c>
    </row>
    <row r="15" spans="1:14">
      <c r="A15" s="282" t="s">
        <v>290</v>
      </c>
      <c r="B15" s="205" t="s">
        <v>85</v>
      </c>
      <c r="C15" s="283">
        <v>36.666666666666664</v>
      </c>
      <c r="D15" s="283">
        <f t="shared" si="0"/>
        <v>110</v>
      </c>
      <c r="E15" s="283" t="str">
        <f t="shared" si="1"/>
        <v/>
      </c>
      <c r="F15" s="283" t="str">
        <f t="shared" si="2"/>
        <v/>
      </c>
    </row>
    <row r="16" spans="1:14">
      <c r="A16" s="282" t="s">
        <v>291</v>
      </c>
      <c r="B16" s="205" t="s">
        <v>86</v>
      </c>
      <c r="C16" s="283">
        <v>43</v>
      </c>
      <c r="D16" s="283">
        <f t="shared" si="0"/>
        <v>129</v>
      </c>
      <c r="E16" s="283">
        <f t="shared" si="1"/>
        <v>129</v>
      </c>
      <c r="F16" s="283" t="str">
        <f t="shared" si="2"/>
        <v/>
      </c>
    </row>
    <row r="17" spans="1:6">
      <c r="A17" s="282" t="s">
        <v>292</v>
      </c>
      <c r="B17" s="205" t="s">
        <v>87</v>
      </c>
      <c r="C17" s="283">
        <v>36</v>
      </c>
      <c r="D17" s="283">
        <f t="shared" si="0"/>
        <v>108</v>
      </c>
      <c r="E17" s="283" t="str">
        <f t="shared" si="1"/>
        <v/>
      </c>
      <c r="F17" s="283" t="str">
        <f t="shared" si="2"/>
        <v/>
      </c>
    </row>
    <row r="18" spans="1:6">
      <c r="A18" s="282" t="s">
        <v>293</v>
      </c>
      <c r="B18" s="205" t="s">
        <v>89</v>
      </c>
      <c r="C18" s="283">
        <v>34.333333333333336</v>
      </c>
      <c r="D18" s="283">
        <f t="shared" si="0"/>
        <v>103</v>
      </c>
      <c r="E18" s="283" t="str">
        <f t="shared" si="1"/>
        <v/>
      </c>
      <c r="F18" s="283">
        <f t="shared" si="2"/>
        <v>103</v>
      </c>
    </row>
    <row r="19" spans="1:6">
      <c r="A19" s="282" t="s">
        <v>294</v>
      </c>
      <c r="B19" s="205" t="s">
        <v>90</v>
      </c>
      <c r="C19" s="283">
        <v>40.333333333333336</v>
      </c>
      <c r="D19" s="283">
        <f t="shared" si="0"/>
        <v>121</v>
      </c>
      <c r="E19" s="283" t="str">
        <f t="shared" si="1"/>
        <v/>
      </c>
      <c r="F19" s="283" t="str">
        <f t="shared" si="2"/>
        <v/>
      </c>
    </row>
    <row r="20" spans="1:6">
      <c r="A20" s="282" t="s">
        <v>295</v>
      </c>
      <c r="B20" s="205" t="s">
        <v>91</v>
      </c>
      <c r="C20" s="283">
        <v>39</v>
      </c>
      <c r="D20" s="283">
        <f t="shared" si="0"/>
        <v>117</v>
      </c>
      <c r="E20" s="283" t="str">
        <f t="shared" si="1"/>
        <v/>
      </c>
      <c r="F20" s="283" t="str">
        <f t="shared" si="2"/>
        <v/>
      </c>
    </row>
    <row r="21" spans="1:6">
      <c r="A21" s="282" t="s">
        <v>296</v>
      </c>
      <c r="B21" s="205" t="s">
        <v>92</v>
      </c>
      <c r="C21" s="283">
        <v>36.333333333333336</v>
      </c>
      <c r="D21" s="283">
        <f t="shared" si="0"/>
        <v>109</v>
      </c>
      <c r="E21" s="283" t="str">
        <f t="shared" si="1"/>
        <v/>
      </c>
      <c r="F21" s="283" t="str">
        <f t="shared" si="2"/>
        <v/>
      </c>
    </row>
    <row r="22" spans="1:6">
      <c r="A22" s="282" t="s">
        <v>297</v>
      </c>
      <c r="B22" s="205" t="s">
        <v>83</v>
      </c>
      <c r="C22" s="283">
        <v>40</v>
      </c>
      <c r="D22" s="283">
        <f t="shared" si="0"/>
        <v>120</v>
      </c>
      <c r="E22" s="283" t="str">
        <f t="shared" si="1"/>
        <v/>
      </c>
      <c r="F22" s="283" t="str">
        <f t="shared" si="2"/>
        <v/>
      </c>
    </row>
    <row r="23" spans="1:6">
      <c r="A23" s="282" t="s">
        <v>298</v>
      </c>
      <c r="B23" s="205" t="s">
        <v>84</v>
      </c>
      <c r="C23" s="283">
        <v>35</v>
      </c>
      <c r="D23" s="283">
        <f t="shared" si="0"/>
        <v>105</v>
      </c>
      <c r="E23" s="283" t="str">
        <f t="shared" si="1"/>
        <v/>
      </c>
      <c r="F23" s="283" t="str">
        <f t="shared" si="2"/>
        <v/>
      </c>
    </row>
    <row r="24" spans="1:6">
      <c r="A24" s="282" t="s">
        <v>299</v>
      </c>
      <c r="B24" s="205" t="s">
        <v>85</v>
      </c>
      <c r="C24" s="283">
        <v>36.666666666666664</v>
      </c>
      <c r="D24" s="283">
        <f t="shared" si="0"/>
        <v>110</v>
      </c>
      <c r="E24" s="283" t="str">
        <f t="shared" si="1"/>
        <v/>
      </c>
      <c r="F24" s="283" t="str">
        <f t="shared" si="2"/>
        <v/>
      </c>
    </row>
    <row r="25" spans="1:6">
      <c r="A25" s="282" t="s">
        <v>300</v>
      </c>
      <c r="B25" s="205" t="s">
        <v>86</v>
      </c>
      <c r="C25" s="283">
        <v>43</v>
      </c>
      <c r="D25" s="283">
        <f t="shared" si="0"/>
        <v>129</v>
      </c>
      <c r="E25" s="283">
        <f t="shared" si="1"/>
        <v>129</v>
      </c>
      <c r="F25" s="283" t="str">
        <f t="shared" si="2"/>
        <v/>
      </c>
    </row>
    <row r="26" spans="1:6">
      <c r="A26" s="282" t="s">
        <v>301</v>
      </c>
      <c r="B26" s="205" t="s">
        <v>87</v>
      </c>
      <c r="C26" s="283">
        <v>36</v>
      </c>
      <c r="D26" s="283">
        <f t="shared" si="0"/>
        <v>108</v>
      </c>
      <c r="E26" s="283" t="str">
        <f t="shared" si="1"/>
        <v/>
      </c>
      <c r="F26" s="283" t="str">
        <f t="shared" si="2"/>
        <v/>
      </c>
    </row>
    <row r="27" spans="1:6">
      <c r="A27" s="282" t="s">
        <v>302</v>
      </c>
      <c r="B27" s="205" t="s">
        <v>89</v>
      </c>
      <c r="C27" s="283">
        <v>34.333333333333336</v>
      </c>
      <c r="D27" s="283">
        <f t="shared" si="0"/>
        <v>103</v>
      </c>
      <c r="E27" s="283" t="str">
        <f t="shared" si="1"/>
        <v/>
      </c>
      <c r="F27" s="283">
        <f t="shared" si="2"/>
        <v>103</v>
      </c>
    </row>
    <row r="28" spans="1:6">
      <c r="A28" s="282" t="s">
        <v>303</v>
      </c>
      <c r="B28" s="205" t="s">
        <v>90</v>
      </c>
      <c r="C28" s="283">
        <v>40.333333333333336</v>
      </c>
      <c r="D28" s="283">
        <f t="shared" si="0"/>
        <v>121</v>
      </c>
      <c r="E28" s="283" t="str">
        <f t="shared" si="1"/>
        <v/>
      </c>
      <c r="F28" s="283" t="str">
        <f t="shared" si="2"/>
        <v/>
      </c>
    </row>
    <row r="29" spans="1:6">
      <c r="A29" s="282" t="s">
        <v>304</v>
      </c>
      <c r="B29" s="205" t="s">
        <v>91</v>
      </c>
      <c r="C29" s="283">
        <v>39</v>
      </c>
      <c r="D29" s="283">
        <f t="shared" si="0"/>
        <v>117</v>
      </c>
      <c r="E29" s="283" t="str">
        <f t="shared" si="1"/>
        <v/>
      </c>
      <c r="F29" s="283" t="str">
        <f t="shared" si="2"/>
        <v/>
      </c>
    </row>
    <row r="30" spans="1:6">
      <c r="A30" s="282" t="s">
        <v>305</v>
      </c>
      <c r="B30" s="205" t="s">
        <v>92</v>
      </c>
      <c r="C30" s="283">
        <v>36.333333333333336</v>
      </c>
      <c r="D30" s="283">
        <f t="shared" si="0"/>
        <v>109</v>
      </c>
      <c r="E30" s="283" t="str">
        <f t="shared" si="1"/>
        <v/>
      </c>
      <c r="F30" s="283" t="str">
        <f t="shared" si="2"/>
        <v/>
      </c>
    </row>
    <row r="33" spans="1:14" ht="21">
      <c r="A33" s="37" t="s">
        <v>311</v>
      </c>
      <c r="B33" s="15"/>
      <c r="C33" s="15"/>
      <c r="D33" s="15"/>
      <c r="E33" s="15"/>
      <c r="F33" s="15"/>
      <c r="G33" s="15"/>
      <c r="H33" s="15"/>
      <c r="I33" s="15"/>
      <c r="J33" s="15"/>
      <c r="K33" s="15"/>
      <c r="L33" s="15"/>
      <c r="M33" s="15"/>
      <c r="N33" s="15"/>
    </row>
    <row r="35" spans="1:14">
      <c r="A35" s="278" t="s">
        <v>275</v>
      </c>
      <c r="B35" s="278" t="s">
        <v>88</v>
      </c>
      <c r="C35" s="278" t="s">
        <v>220</v>
      </c>
      <c r="G35" s="281" t="s">
        <v>88</v>
      </c>
      <c r="H35" s="281" t="s">
        <v>220</v>
      </c>
      <c r="I35" s="281" t="s">
        <v>43</v>
      </c>
      <c r="J35" s="281" t="s">
        <v>112</v>
      </c>
    </row>
    <row r="36" spans="1:14">
      <c r="A36" s="282" t="s">
        <v>279</v>
      </c>
      <c r="B36" s="205" t="s">
        <v>83</v>
      </c>
      <c r="C36" s="283">
        <v>40</v>
      </c>
      <c r="G36" s="205" t="s">
        <v>83</v>
      </c>
      <c r="H36" s="283">
        <f>SUMIFS($C$36:$C$62,$B$36:$B$62,G36)</f>
        <v>120</v>
      </c>
      <c r="I36" s="205" t="str">
        <f>IF(H36=MAX($H$36:$H$44),H36,"")</f>
        <v/>
      </c>
      <c r="J36" s="205" t="str">
        <f>IF(H36=MIN($H$36:$H$44),H36,"")</f>
        <v/>
      </c>
    </row>
    <row r="37" spans="1:14">
      <c r="A37" s="282" t="s">
        <v>280</v>
      </c>
      <c r="B37" s="205" t="s">
        <v>84</v>
      </c>
      <c r="C37" s="283">
        <v>35</v>
      </c>
      <c r="G37" s="205" t="s">
        <v>84</v>
      </c>
      <c r="H37" s="283">
        <f t="shared" ref="H37:H44" si="3">SUMIFS($C$36:$C$62,$B$36:$B$62,G37)</f>
        <v>105</v>
      </c>
      <c r="I37" s="205" t="str">
        <f t="shared" ref="I37:I44" si="4">IF(H37=MAX($H$36:$H$44),H37,"")</f>
        <v/>
      </c>
      <c r="J37" s="205" t="str">
        <f t="shared" ref="J37:J44" si="5">IF(H37=MIN($H$36:$H$44),H37,"")</f>
        <v/>
      </c>
    </row>
    <row r="38" spans="1:14">
      <c r="A38" s="282" t="s">
        <v>281</v>
      </c>
      <c r="B38" s="205" t="s">
        <v>85</v>
      </c>
      <c r="C38" s="283">
        <v>36.666666666666664</v>
      </c>
      <c r="G38" s="205" t="s">
        <v>85</v>
      </c>
      <c r="H38" s="283">
        <f t="shared" si="3"/>
        <v>110</v>
      </c>
      <c r="I38" s="205" t="str">
        <f t="shared" si="4"/>
        <v/>
      </c>
      <c r="J38" s="205" t="str">
        <f t="shared" si="5"/>
        <v/>
      </c>
    </row>
    <row r="39" spans="1:14">
      <c r="A39" s="282" t="s">
        <v>282</v>
      </c>
      <c r="B39" s="205" t="s">
        <v>86</v>
      </c>
      <c r="C39" s="283">
        <v>43</v>
      </c>
      <c r="G39" s="205" t="s">
        <v>86</v>
      </c>
      <c r="H39" s="283">
        <f t="shared" si="3"/>
        <v>129</v>
      </c>
      <c r="I39" s="205">
        <f t="shared" si="4"/>
        <v>129</v>
      </c>
      <c r="J39" s="205" t="str">
        <f t="shared" si="5"/>
        <v/>
      </c>
    </row>
    <row r="40" spans="1:14">
      <c r="A40" s="282" t="s">
        <v>283</v>
      </c>
      <c r="B40" s="205" t="s">
        <v>87</v>
      </c>
      <c r="C40" s="283">
        <v>36</v>
      </c>
      <c r="G40" s="205" t="s">
        <v>87</v>
      </c>
      <c r="H40" s="283">
        <f t="shared" si="3"/>
        <v>108</v>
      </c>
      <c r="I40" s="205" t="str">
        <f t="shared" si="4"/>
        <v/>
      </c>
      <c r="J40" s="205" t="str">
        <f t="shared" si="5"/>
        <v/>
      </c>
    </row>
    <row r="41" spans="1:14">
      <c r="A41" s="282" t="s">
        <v>284</v>
      </c>
      <c r="B41" s="205" t="s">
        <v>89</v>
      </c>
      <c r="C41" s="283">
        <v>34.333333333333336</v>
      </c>
      <c r="G41" s="205" t="s">
        <v>89</v>
      </c>
      <c r="H41" s="283">
        <f t="shared" si="3"/>
        <v>103</v>
      </c>
      <c r="I41" s="205" t="str">
        <f t="shared" si="4"/>
        <v/>
      </c>
      <c r="J41" s="205">
        <f t="shared" si="5"/>
        <v>103</v>
      </c>
    </row>
    <row r="42" spans="1:14">
      <c r="A42" s="282" t="s">
        <v>285</v>
      </c>
      <c r="B42" s="205" t="s">
        <v>90</v>
      </c>
      <c r="C42" s="283">
        <v>40.333333333333336</v>
      </c>
      <c r="G42" s="205" t="s">
        <v>90</v>
      </c>
      <c r="H42" s="283">
        <f t="shared" si="3"/>
        <v>121</v>
      </c>
      <c r="I42" s="205" t="str">
        <f t="shared" si="4"/>
        <v/>
      </c>
      <c r="J42" s="205" t="str">
        <f t="shared" si="5"/>
        <v/>
      </c>
    </row>
    <row r="43" spans="1:14">
      <c r="A43" s="282" t="s">
        <v>286</v>
      </c>
      <c r="B43" s="205" t="s">
        <v>91</v>
      </c>
      <c r="C43" s="283">
        <v>39</v>
      </c>
      <c r="G43" s="205" t="s">
        <v>91</v>
      </c>
      <c r="H43" s="283">
        <f t="shared" si="3"/>
        <v>117</v>
      </c>
      <c r="I43" s="205" t="str">
        <f t="shared" si="4"/>
        <v/>
      </c>
      <c r="J43" s="205" t="str">
        <f t="shared" si="5"/>
        <v/>
      </c>
    </row>
    <row r="44" spans="1:14">
      <c r="A44" s="282" t="s">
        <v>287</v>
      </c>
      <c r="B44" s="205" t="s">
        <v>92</v>
      </c>
      <c r="C44" s="283">
        <v>36.333333333333336</v>
      </c>
      <c r="G44" s="205" t="s">
        <v>92</v>
      </c>
      <c r="H44" s="283">
        <f t="shared" si="3"/>
        <v>109</v>
      </c>
      <c r="I44" s="205" t="str">
        <f t="shared" si="4"/>
        <v/>
      </c>
      <c r="J44" s="205" t="str">
        <f t="shared" si="5"/>
        <v/>
      </c>
    </row>
    <row r="45" spans="1:14">
      <c r="A45" s="282" t="s">
        <v>288</v>
      </c>
      <c r="B45" s="205" t="s">
        <v>83</v>
      </c>
      <c r="C45" s="283">
        <v>40</v>
      </c>
    </row>
    <row r="46" spans="1:14">
      <c r="A46" s="282" t="s">
        <v>289</v>
      </c>
      <c r="B46" s="205" t="s">
        <v>84</v>
      </c>
      <c r="C46" s="283">
        <v>35</v>
      </c>
    </row>
    <row r="47" spans="1:14">
      <c r="A47" s="282" t="s">
        <v>290</v>
      </c>
      <c r="B47" s="205" t="s">
        <v>85</v>
      </c>
      <c r="C47" s="283">
        <v>36.666666666666664</v>
      </c>
    </row>
    <row r="48" spans="1:14">
      <c r="A48" s="282" t="s">
        <v>291</v>
      </c>
      <c r="B48" s="205" t="s">
        <v>86</v>
      </c>
      <c r="C48" s="283">
        <v>43</v>
      </c>
    </row>
    <row r="49" spans="1:3">
      <c r="A49" s="282" t="s">
        <v>292</v>
      </c>
      <c r="B49" s="205" t="s">
        <v>87</v>
      </c>
      <c r="C49" s="283">
        <v>36</v>
      </c>
    </row>
    <row r="50" spans="1:3">
      <c r="A50" s="282" t="s">
        <v>293</v>
      </c>
      <c r="B50" s="205" t="s">
        <v>89</v>
      </c>
      <c r="C50" s="283">
        <v>34.333333333333336</v>
      </c>
    </row>
    <row r="51" spans="1:3">
      <c r="A51" s="282" t="s">
        <v>294</v>
      </c>
      <c r="B51" s="205" t="s">
        <v>90</v>
      </c>
      <c r="C51" s="283">
        <v>40.333333333333336</v>
      </c>
    </row>
    <row r="52" spans="1:3">
      <c r="A52" s="282" t="s">
        <v>295</v>
      </c>
      <c r="B52" s="205" t="s">
        <v>91</v>
      </c>
      <c r="C52" s="283">
        <v>39</v>
      </c>
    </row>
    <row r="53" spans="1:3">
      <c r="A53" s="282" t="s">
        <v>296</v>
      </c>
      <c r="B53" s="205" t="s">
        <v>92</v>
      </c>
      <c r="C53" s="283">
        <v>36.333333333333336</v>
      </c>
    </row>
    <row r="54" spans="1:3">
      <c r="A54" s="282" t="s">
        <v>297</v>
      </c>
      <c r="B54" s="205" t="s">
        <v>83</v>
      </c>
      <c r="C54" s="283">
        <v>40</v>
      </c>
    </row>
    <row r="55" spans="1:3">
      <c r="A55" s="282" t="s">
        <v>298</v>
      </c>
      <c r="B55" s="205" t="s">
        <v>84</v>
      </c>
      <c r="C55" s="283">
        <v>35</v>
      </c>
    </row>
    <row r="56" spans="1:3">
      <c r="A56" s="282" t="s">
        <v>299</v>
      </c>
      <c r="B56" s="205" t="s">
        <v>85</v>
      </c>
      <c r="C56" s="283">
        <v>36.666666666666664</v>
      </c>
    </row>
    <row r="57" spans="1:3">
      <c r="A57" s="282" t="s">
        <v>300</v>
      </c>
      <c r="B57" s="205" t="s">
        <v>86</v>
      </c>
      <c r="C57" s="283">
        <v>43</v>
      </c>
    </row>
    <row r="58" spans="1:3">
      <c r="A58" s="282" t="s">
        <v>301</v>
      </c>
      <c r="B58" s="205" t="s">
        <v>87</v>
      </c>
      <c r="C58" s="283">
        <v>36</v>
      </c>
    </row>
    <row r="59" spans="1:3">
      <c r="A59" s="282" t="s">
        <v>302</v>
      </c>
      <c r="B59" s="205" t="s">
        <v>89</v>
      </c>
      <c r="C59" s="283">
        <v>34.333333333333336</v>
      </c>
    </row>
    <row r="60" spans="1:3">
      <c r="A60" s="282" t="s">
        <v>303</v>
      </c>
      <c r="B60" s="205" t="s">
        <v>90</v>
      </c>
      <c r="C60" s="283">
        <v>40.333333333333336</v>
      </c>
    </row>
    <row r="61" spans="1:3">
      <c r="A61" s="282" t="s">
        <v>304</v>
      </c>
      <c r="B61" s="205" t="s">
        <v>91</v>
      </c>
      <c r="C61" s="283">
        <v>39</v>
      </c>
    </row>
    <row r="62" spans="1:3">
      <c r="A62" s="282" t="s">
        <v>305</v>
      </c>
      <c r="B62" s="205" t="s">
        <v>92</v>
      </c>
      <c r="C62" s="283">
        <v>36.333333333333336</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119"/>
  <sheetViews>
    <sheetView workbookViewId="0"/>
  </sheetViews>
  <sheetFormatPr defaultColWidth="11.44140625" defaultRowHeight="14.4"/>
  <cols>
    <col min="1" max="1" width="9.88671875" customWidth="1"/>
    <col min="3" max="3" width="12" customWidth="1"/>
    <col min="4" max="4" width="13.21875" customWidth="1"/>
    <col min="5" max="5" width="9.5546875" customWidth="1"/>
    <col min="6" max="6" width="14.88671875" customWidth="1"/>
    <col min="7" max="7" width="18.109375" customWidth="1"/>
  </cols>
  <sheetData>
    <row r="1" spans="1:10" ht="21">
      <c r="A1" s="54" t="s">
        <v>71</v>
      </c>
      <c r="B1" s="55"/>
      <c r="C1" s="55"/>
      <c r="D1" s="55"/>
      <c r="E1" s="55"/>
      <c r="F1" s="55"/>
      <c r="G1" s="55"/>
      <c r="H1" s="55"/>
      <c r="I1" s="55"/>
      <c r="J1" s="55"/>
    </row>
    <row r="3" spans="1:10">
      <c r="B3" s="138" t="s">
        <v>69</v>
      </c>
      <c r="C3" s="138" t="s">
        <v>182</v>
      </c>
      <c r="D3" s="65" t="s">
        <v>213</v>
      </c>
      <c r="E3" t="s">
        <v>260</v>
      </c>
      <c r="G3" s="68" t="s">
        <v>103</v>
      </c>
    </row>
    <row r="4" spans="1:10">
      <c r="B4" s="205" t="s">
        <v>6</v>
      </c>
      <c r="C4" s="206">
        <v>220</v>
      </c>
      <c r="D4" s="205">
        <v>10</v>
      </c>
      <c r="E4" s="214">
        <f>Table1[[#This Row],[Sales Rev.]]/Table1[[#This Row],[Quantity]]</f>
        <v>22</v>
      </c>
      <c r="G4" s="222">
        <f>AVERAGE(Table1[Price])</f>
        <v>14.039097744360902</v>
      </c>
    </row>
    <row r="5" spans="1:10">
      <c r="B5" s="205" t="s">
        <v>7</v>
      </c>
      <c r="C5" s="206">
        <v>210</v>
      </c>
      <c r="D5" s="205">
        <v>18</v>
      </c>
      <c r="E5" s="214">
        <f>Table1[[#This Row],[Sales Rev.]]/Table1[[#This Row],[Quantity]]</f>
        <v>11.666666666666666</v>
      </c>
    </row>
    <row r="6" spans="1:10">
      <c r="B6" s="205" t="s">
        <v>72</v>
      </c>
      <c r="C6" s="206">
        <v>200</v>
      </c>
      <c r="D6" s="205">
        <v>20</v>
      </c>
      <c r="E6" s="214">
        <f>Table1[[#This Row],[Sales Rev.]]/Table1[[#This Row],[Quantity]]</f>
        <v>10</v>
      </c>
    </row>
    <row r="7" spans="1:10">
      <c r="B7" s="205" t="s">
        <v>8</v>
      </c>
      <c r="C7" s="206">
        <v>230</v>
      </c>
      <c r="D7" s="205">
        <v>15</v>
      </c>
      <c r="E7" s="214">
        <f>Table1[[#This Row],[Sales Rev.]]/Table1[[#This Row],[Quantity]]</f>
        <v>15.333333333333334</v>
      </c>
    </row>
    <row r="8" spans="1:10">
      <c r="B8" s="205" t="s">
        <v>76</v>
      </c>
      <c r="C8" s="206">
        <v>190</v>
      </c>
      <c r="D8" s="205">
        <v>19</v>
      </c>
      <c r="E8" s="214">
        <f>Table1[[#This Row],[Sales Rev.]]/Table1[[#This Row],[Quantity]]</f>
        <v>10</v>
      </c>
    </row>
    <row r="9" spans="1:10">
      <c r="B9" s="205" t="s">
        <v>9</v>
      </c>
      <c r="C9" s="206">
        <v>180</v>
      </c>
      <c r="D9" s="205">
        <v>19</v>
      </c>
      <c r="E9" s="214">
        <f>Table1[[#This Row],[Sales Rev.]]/Table1[[#This Row],[Quantity]]</f>
        <v>9.473684210526315</v>
      </c>
    </row>
    <row r="10" spans="1:10">
      <c r="B10" s="212" t="s">
        <v>10</v>
      </c>
      <c r="C10" s="213">
        <v>198</v>
      </c>
      <c r="D10" s="212">
        <v>10</v>
      </c>
      <c r="E10" s="214">
        <f>Table1[[#This Row],[Sales Rev.]]/Table1[[#This Row],[Quantity]]</f>
        <v>19.8</v>
      </c>
    </row>
    <row r="14" spans="1:10" ht="15.75" customHeight="1"/>
    <row r="15" spans="1:10" ht="21">
      <c r="A15" s="54" t="s">
        <v>75</v>
      </c>
      <c r="B15" s="55"/>
      <c r="C15" s="55"/>
      <c r="D15" s="55"/>
      <c r="E15" s="55"/>
      <c r="F15" s="55"/>
      <c r="G15" s="55"/>
      <c r="H15" s="55"/>
      <c r="I15" s="55"/>
      <c r="J15" s="55"/>
    </row>
    <row r="17" spans="2:6">
      <c r="B17" s="44" t="s">
        <v>69</v>
      </c>
      <c r="C17" s="138" t="s">
        <v>182</v>
      </c>
      <c r="E17" s="68" t="s">
        <v>217</v>
      </c>
      <c r="F17" s="68"/>
    </row>
    <row r="18" spans="2:6">
      <c r="B18" s="134" t="s">
        <v>6</v>
      </c>
      <c r="C18" s="135">
        <v>220</v>
      </c>
      <c r="E18" s="10">
        <f ca="1">OFFSET(C17,4,0,1,1)</f>
        <v>230</v>
      </c>
      <c r="F18" t="s">
        <v>270</v>
      </c>
    </row>
    <row r="19" spans="2:6">
      <c r="B19" s="134" t="s">
        <v>7</v>
      </c>
      <c r="C19" s="135">
        <v>210</v>
      </c>
    </row>
    <row r="20" spans="2:6">
      <c r="B20" s="134" t="s">
        <v>72</v>
      </c>
      <c r="C20" s="135">
        <v>200</v>
      </c>
      <c r="E20" s="68" t="s">
        <v>216</v>
      </c>
      <c r="F20" s="68"/>
    </row>
    <row r="21" spans="2:6">
      <c r="B21" s="134" t="s">
        <v>8</v>
      </c>
      <c r="C21" s="135">
        <v>230</v>
      </c>
      <c r="E21" s="10">
        <f ca="1">OFFSET(C17,COUNTA(C18:C37),0,1,1)</f>
        <v>210</v>
      </c>
    </row>
    <row r="22" spans="2:6">
      <c r="B22" s="134" t="s">
        <v>76</v>
      </c>
      <c r="C22" s="135">
        <v>190</v>
      </c>
    </row>
    <row r="23" spans="2:6">
      <c r="B23" s="134" t="s">
        <v>9</v>
      </c>
      <c r="C23" s="135">
        <v>180</v>
      </c>
      <c r="E23" s="68" t="s">
        <v>215</v>
      </c>
      <c r="F23" s="68"/>
    </row>
    <row r="24" spans="2:6">
      <c r="B24" s="134" t="s">
        <v>10</v>
      </c>
      <c r="C24" s="135">
        <f>ROUNDDOWN(C23*1.1,0)</f>
        <v>198</v>
      </c>
      <c r="E24" s="223">
        <f ca="1">AVERAGE(OFFSET(C17,COUNTA(C18:C37),0,-12,1))</f>
        <v>210.83333333333334</v>
      </c>
    </row>
    <row r="25" spans="2:6">
      <c r="B25" s="136" t="s">
        <v>11</v>
      </c>
      <c r="C25" s="137">
        <f>ROUNDDOWN(C24*1.1,0)</f>
        <v>217</v>
      </c>
    </row>
    <row r="26" spans="2:6">
      <c r="B26" s="134" t="s">
        <v>12</v>
      </c>
      <c r="C26" s="135">
        <v>230</v>
      </c>
    </row>
    <row r="27" spans="2:6">
      <c r="B27" s="134" t="s">
        <v>77</v>
      </c>
      <c r="C27" s="135">
        <v>215</v>
      </c>
    </row>
    <row r="28" spans="2:6">
      <c r="B28" s="134" t="s">
        <v>13</v>
      </c>
      <c r="C28" s="135">
        <v>220</v>
      </c>
    </row>
    <row r="29" spans="2:6">
      <c r="B29" s="134" t="s">
        <v>79</v>
      </c>
      <c r="C29" s="135">
        <v>225</v>
      </c>
    </row>
    <row r="30" spans="2:6">
      <c r="B30" s="134" t="s">
        <v>6</v>
      </c>
      <c r="C30" s="135">
        <v>225</v>
      </c>
    </row>
    <row r="31" spans="2:6">
      <c r="B31" s="134" t="s">
        <v>7</v>
      </c>
      <c r="C31" s="135">
        <v>220</v>
      </c>
    </row>
    <row r="32" spans="2:6">
      <c r="B32" s="134" t="s">
        <v>72</v>
      </c>
      <c r="C32" s="135">
        <v>200</v>
      </c>
    </row>
    <row r="33" spans="1:10">
      <c r="B33" s="134" t="s">
        <v>8</v>
      </c>
      <c r="C33" s="135">
        <v>210</v>
      </c>
    </row>
    <row r="44" spans="1:10" ht="21">
      <c r="A44" s="54" t="s">
        <v>73</v>
      </c>
      <c r="B44" s="55"/>
      <c r="C44" s="55"/>
      <c r="D44" s="55"/>
      <c r="E44" s="55"/>
      <c r="F44" s="55"/>
      <c r="G44" s="55"/>
      <c r="H44" s="55"/>
      <c r="I44" s="55"/>
      <c r="J44" s="55"/>
    </row>
    <row r="48" spans="1:10">
      <c r="B48" s="44" t="s">
        <v>69</v>
      </c>
      <c r="C48" s="65" t="s">
        <v>214</v>
      </c>
      <c r="E48" s="68" t="s">
        <v>78</v>
      </c>
      <c r="F48" s="68"/>
    </row>
    <row r="49" spans="2:5">
      <c r="B49" s="134" t="s">
        <v>6</v>
      </c>
      <c r="C49" s="135">
        <v>220</v>
      </c>
      <c r="E49" s="223">
        <f ca="1">AVERAGE(OFFSET($C$48,COUNTA($C$49:$C$70),0,-12,1))</f>
        <v>210.83333333333334</v>
      </c>
    </row>
    <row r="50" spans="2:5">
      <c r="B50" s="134" t="s">
        <v>7</v>
      </c>
      <c r="C50" s="135">
        <v>210</v>
      </c>
    </row>
    <row r="51" spans="2:5">
      <c r="B51" s="134" t="s">
        <v>72</v>
      </c>
      <c r="C51" s="135">
        <v>200</v>
      </c>
    </row>
    <row r="52" spans="2:5">
      <c r="B52" s="134" t="s">
        <v>8</v>
      </c>
      <c r="C52" s="135">
        <v>230</v>
      </c>
    </row>
    <row r="53" spans="2:5">
      <c r="B53" s="134" t="s">
        <v>76</v>
      </c>
      <c r="C53" s="135">
        <v>190</v>
      </c>
    </row>
    <row r="54" spans="2:5">
      <c r="B54" s="134" t="s">
        <v>9</v>
      </c>
      <c r="C54" s="135">
        <v>180</v>
      </c>
    </row>
    <row r="55" spans="2:5">
      <c r="B55" s="134" t="s">
        <v>10</v>
      </c>
      <c r="C55" s="135">
        <f>ROUNDDOWN(C54*1.1,0)</f>
        <v>198</v>
      </c>
    </row>
    <row r="56" spans="2:5">
      <c r="B56" s="134" t="s">
        <v>11</v>
      </c>
      <c r="C56" s="135">
        <f>ROUNDDOWN(C55*1.1,0)</f>
        <v>217</v>
      </c>
    </row>
    <row r="57" spans="2:5">
      <c r="B57" s="134" t="s">
        <v>12</v>
      </c>
      <c r="C57" s="135">
        <v>230</v>
      </c>
    </row>
    <row r="58" spans="2:5">
      <c r="B58" s="134" t="s">
        <v>77</v>
      </c>
      <c r="C58" s="135">
        <v>215</v>
      </c>
    </row>
    <row r="59" spans="2:5">
      <c r="B59" s="134" t="s">
        <v>13</v>
      </c>
      <c r="C59" s="135">
        <v>220</v>
      </c>
    </row>
    <row r="60" spans="2:5">
      <c r="B60" s="134" t="s">
        <v>79</v>
      </c>
      <c r="C60" s="135">
        <v>225</v>
      </c>
    </row>
    <row r="61" spans="2:5">
      <c r="B61" s="134" t="s">
        <v>6</v>
      </c>
      <c r="C61" s="135">
        <v>225</v>
      </c>
    </row>
    <row r="62" spans="2:5">
      <c r="B62" s="134" t="s">
        <v>7</v>
      </c>
      <c r="C62" s="135">
        <v>220</v>
      </c>
    </row>
    <row r="63" spans="2:5">
      <c r="B63" s="134" t="s">
        <v>72</v>
      </c>
      <c r="C63" s="135">
        <v>200</v>
      </c>
    </row>
    <row r="64" spans="2:5">
      <c r="B64" s="134" t="s">
        <v>8</v>
      </c>
      <c r="C64" s="135">
        <v>210</v>
      </c>
    </row>
    <row r="69" spans="1:10">
      <c r="C69" s="45"/>
    </row>
    <row r="70" spans="1:10">
      <c r="C70" s="45"/>
    </row>
    <row r="71" spans="1:10" ht="21">
      <c r="A71" s="54" t="s">
        <v>74</v>
      </c>
      <c r="B71" s="55"/>
      <c r="C71" s="55"/>
      <c r="D71" s="55"/>
      <c r="E71" s="55"/>
      <c r="F71" s="55"/>
      <c r="G71" s="55"/>
      <c r="H71" s="55"/>
      <c r="I71" s="55"/>
      <c r="J71" s="55"/>
    </row>
    <row r="72" spans="1:10">
      <c r="C72" s="45"/>
    </row>
    <row r="73" spans="1:10">
      <c r="B73" s="44" t="s">
        <v>69</v>
      </c>
      <c r="C73" s="65" t="s">
        <v>214</v>
      </c>
      <c r="E73" t="s">
        <v>81</v>
      </c>
    </row>
    <row r="74" spans="1:10">
      <c r="B74" s="134" t="s">
        <v>6</v>
      </c>
      <c r="C74" s="135">
        <v>220</v>
      </c>
      <c r="E74" s="44" t="s">
        <v>69</v>
      </c>
      <c r="F74" s="65" t="s">
        <v>214</v>
      </c>
    </row>
    <row r="75" spans="1:10">
      <c r="B75" s="134" t="s">
        <v>7</v>
      </c>
      <c r="C75" s="135">
        <v>210</v>
      </c>
      <c r="E75" s="10" t="str">
        <f ca="1">OFFSET($B74,COUNTA($B$74:$B$93)-12,0,1,1)</f>
        <v>May</v>
      </c>
      <c r="F75" s="10">
        <f ca="1">OFFSET($C74,COUNTA($C$74:$C$93)-12,0,1,1)</f>
        <v>190</v>
      </c>
    </row>
    <row r="76" spans="1:10">
      <c r="B76" s="134" t="s">
        <v>72</v>
      </c>
      <c r="C76" s="135">
        <v>200</v>
      </c>
      <c r="E76" s="10" t="str">
        <f t="shared" ref="E76:E86" ca="1" si="0">OFFSET($B75,COUNTA($B$74:$B$93)-12,0,1,1)</f>
        <v>Jun</v>
      </c>
      <c r="F76" s="10">
        <f t="shared" ref="F76:F86" ca="1" si="1">OFFSET($C75,COUNTA($C$74:$C$93)-12,0,1,1)</f>
        <v>180</v>
      </c>
    </row>
    <row r="77" spans="1:10">
      <c r="B77" s="134" t="s">
        <v>8</v>
      </c>
      <c r="C77" s="135">
        <v>230</v>
      </c>
      <c r="E77" s="10" t="str">
        <f t="shared" ca="1" si="0"/>
        <v>Jul</v>
      </c>
      <c r="F77" s="10">
        <f t="shared" ca="1" si="1"/>
        <v>198</v>
      </c>
    </row>
    <row r="78" spans="1:10">
      <c r="B78" s="134" t="s">
        <v>76</v>
      </c>
      <c r="C78" s="135">
        <v>190</v>
      </c>
      <c r="E78" s="10" t="str">
        <f t="shared" ca="1" si="0"/>
        <v>Aug</v>
      </c>
      <c r="F78" s="10">
        <f ca="1">OFFSET($C77,COUNTA($C$74:$C$93)-12,0,1,1)</f>
        <v>217</v>
      </c>
    </row>
    <row r="79" spans="1:10">
      <c r="B79" s="134" t="s">
        <v>9</v>
      </c>
      <c r="C79" s="135">
        <v>180</v>
      </c>
      <c r="E79" s="10" t="str">
        <f t="shared" ca="1" si="0"/>
        <v>Sep</v>
      </c>
      <c r="F79" s="10">
        <f t="shared" ca="1" si="1"/>
        <v>230</v>
      </c>
    </row>
    <row r="80" spans="1:10">
      <c r="B80" s="134" t="s">
        <v>10</v>
      </c>
      <c r="C80" s="135">
        <f>ROUNDDOWN(C79*1.1,0)</f>
        <v>198</v>
      </c>
      <c r="E80" s="10" t="str">
        <f t="shared" ca="1" si="0"/>
        <v>Oct</v>
      </c>
      <c r="F80" s="10">
        <f t="shared" ca="1" si="1"/>
        <v>215</v>
      </c>
    </row>
    <row r="81" spans="1:10">
      <c r="B81" s="134" t="s">
        <v>11</v>
      </c>
      <c r="C81" s="135">
        <f>ROUNDDOWN(C80*1.1,0)</f>
        <v>217</v>
      </c>
      <c r="E81" s="10" t="str">
        <f t="shared" ca="1" si="0"/>
        <v>Nov</v>
      </c>
      <c r="F81" s="10">
        <f t="shared" ca="1" si="1"/>
        <v>220</v>
      </c>
    </row>
    <row r="82" spans="1:10">
      <c r="B82" s="134" t="s">
        <v>12</v>
      </c>
      <c r="C82" s="135">
        <v>230</v>
      </c>
      <c r="E82" s="10" t="str">
        <f t="shared" ca="1" si="0"/>
        <v>Dec</v>
      </c>
      <c r="F82" s="10">
        <f t="shared" ca="1" si="1"/>
        <v>225</v>
      </c>
    </row>
    <row r="83" spans="1:10">
      <c r="B83" s="134" t="s">
        <v>77</v>
      </c>
      <c r="C83" s="135">
        <v>215</v>
      </c>
      <c r="E83" s="10" t="str">
        <f t="shared" ca="1" si="0"/>
        <v>Jan</v>
      </c>
      <c r="F83" s="10">
        <f t="shared" ca="1" si="1"/>
        <v>225</v>
      </c>
    </row>
    <row r="84" spans="1:10">
      <c r="B84" s="134" t="s">
        <v>13</v>
      </c>
      <c r="C84" s="135">
        <v>220</v>
      </c>
      <c r="E84" s="10" t="str">
        <f t="shared" ca="1" si="0"/>
        <v>Feb</v>
      </c>
      <c r="F84" s="10">
        <f t="shared" ca="1" si="1"/>
        <v>220</v>
      </c>
    </row>
    <row r="85" spans="1:10">
      <c r="B85" s="134" t="s">
        <v>79</v>
      </c>
      <c r="C85" s="135">
        <v>225</v>
      </c>
      <c r="E85" s="10" t="str">
        <f t="shared" ca="1" si="0"/>
        <v>Mar</v>
      </c>
      <c r="F85" s="10">
        <f t="shared" ca="1" si="1"/>
        <v>200</v>
      </c>
    </row>
    <row r="86" spans="1:10">
      <c r="B86" s="134" t="s">
        <v>6</v>
      </c>
      <c r="C86" s="135">
        <v>225</v>
      </c>
      <c r="E86" s="10" t="str">
        <f t="shared" ca="1" si="0"/>
        <v>Apr</v>
      </c>
      <c r="F86" s="10">
        <f t="shared" ca="1" si="1"/>
        <v>210</v>
      </c>
    </row>
    <row r="87" spans="1:10">
      <c r="B87" s="134" t="s">
        <v>7</v>
      </c>
      <c r="C87" s="135">
        <v>220</v>
      </c>
    </row>
    <row r="88" spans="1:10">
      <c r="B88" s="134" t="s">
        <v>72</v>
      </c>
      <c r="C88" s="135">
        <v>200</v>
      </c>
    </row>
    <row r="89" spans="1:10">
      <c r="B89" s="134" t="s">
        <v>8</v>
      </c>
      <c r="C89" s="135">
        <v>210</v>
      </c>
    </row>
    <row r="90" spans="1:10">
      <c r="B90" s="216"/>
      <c r="C90" s="219"/>
    </row>
    <row r="91" spans="1:10">
      <c r="B91" s="218"/>
      <c r="C91" s="220"/>
    </row>
    <row r="92" spans="1:10">
      <c r="C92" s="45"/>
    </row>
    <row r="93" spans="1:10" ht="15.75" customHeight="1">
      <c r="C93" s="45"/>
    </row>
    <row r="94" spans="1:10" ht="21">
      <c r="A94" s="54" t="s">
        <v>218</v>
      </c>
      <c r="B94" s="55"/>
      <c r="C94" s="55"/>
      <c r="D94" s="55"/>
      <c r="E94" s="55"/>
      <c r="F94" s="55"/>
      <c r="G94" s="55"/>
      <c r="H94" s="55"/>
      <c r="I94" s="55"/>
      <c r="J94" s="55"/>
    </row>
    <row r="95" spans="1:10">
      <c r="C95" s="45"/>
    </row>
    <row r="96" spans="1:10">
      <c r="E96" t="s">
        <v>81</v>
      </c>
    </row>
    <row r="97" spans="1:7">
      <c r="A97" s="44" t="s">
        <v>80</v>
      </c>
      <c r="B97" s="44" t="s">
        <v>69</v>
      </c>
      <c r="C97" s="65" t="s">
        <v>214</v>
      </c>
      <c r="E97" s="44" t="s">
        <v>80</v>
      </c>
      <c r="F97" s="44" t="s">
        <v>69</v>
      </c>
      <c r="G97" s="65" t="s">
        <v>214</v>
      </c>
    </row>
    <row r="98" spans="1:7">
      <c r="A98" s="135">
        <v>2014</v>
      </c>
      <c r="B98" s="134" t="s">
        <v>6</v>
      </c>
      <c r="C98" s="135">
        <v>220</v>
      </c>
      <c r="E98" s="224">
        <f ca="1">OFFSET($A98,COUNTA($A$98:$A$132)-12,0,1,1)</f>
        <v>2014</v>
      </c>
      <c r="F98" s="224" t="str">
        <f ca="1">OFFSET($B98,COUNTA($B$98:$B$132)-12,0,1,1)</f>
        <v>Sep</v>
      </c>
      <c r="G98" s="224">
        <f ca="1">OFFSET($C98,COUNTA($C$98:$C$132)-12,0,1,1)</f>
        <v>238</v>
      </c>
    </row>
    <row r="99" spans="1:7">
      <c r="A99" s="135">
        <v>2014</v>
      </c>
      <c r="B99" s="134" t="s">
        <v>7</v>
      </c>
      <c r="C99" s="135">
        <v>210</v>
      </c>
      <c r="E99" s="225" t="str">
        <f ca="1">IF(F99="Jan",OFFSET($A99,COUNTA($A$98:$A$132)-12,0,1,1),"")</f>
        <v/>
      </c>
      <c r="F99" s="224" t="str">
        <f t="shared" ref="F99:F109" ca="1" si="2">OFFSET($B99,COUNTA($B$98:$B$132)-12,0,1,1)</f>
        <v>Oct</v>
      </c>
      <c r="G99" s="224">
        <f t="shared" ref="G99:G108" ca="1" si="3">OFFSET($C99,COUNTA($C$98:$C$132)-12,0,1,1)</f>
        <v>261</v>
      </c>
    </row>
    <row r="100" spans="1:7">
      <c r="A100" s="135">
        <v>2014</v>
      </c>
      <c r="B100" s="134" t="s">
        <v>72</v>
      </c>
      <c r="C100" s="135">
        <v>170</v>
      </c>
      <c r="E100" s="10" t="str">
        <f t="shared" ref="E100:E108" ca="1" si="4">IF(F100="Jan",OFFSET($A100,COUNTA($A$98:$A$132)-12,0,1,1),"")</f>
        <v/>
      </c>
      <c r="F100" s="224" t="str">
        <f t="shared" ca="1" si="2"/>
        <v>Nov</v>
      </c>
      <c r="G100" s="224">
        <f ca="1">OFFSET($C100,COUNTA($C$98:$C$132)-12,0,1,1)</f>
        <v>270</v>
      </c>
    </row>
    <row r="101" spans="1:7">
      <c r="A101" s="135">
        <v>2014</v>
      </c>
      <c r="B101" s="134" t="s">
        <v>8</v>
      </c>
      <c r="C101" s="135">
        <v>230</v>
      </c>
      <c r="E101" s="10" t="str">
        <f t="shared" ca="1" si="4"/>
        <v/>
      </c>
      <c r="F101" s="224" t="str">
        <f t="shared" ca="1" si="2"/>
        <v>Dec</v>
      </c>
      <c r="G101" s="224">
        <f t="shared" ca="1" si="3"/>
        <v>200</v>
      </c>
    </row>
    <row r="102" spans="1:7">
      <c r="A102" s="135">
        <v>2014</v>
      </c>
      <c r="B102" s="134" t="s">
        <v>76</v>
      </c>
      <c r="C102" s="135">
        <v>190</v>
      </c>
      <c r="E102" s="10">
        <f t="shared" ca="1" si="4"/>
        <v>2015</v>
      </c>
      <c r="F102" s="224" t="str">
        <f t="shared" ca="1" si="2"/>
        <v>Jan</v>
      </c>
      <c r="G102" s="224">
        <f t="shared" ca="1" si="3"/>
        <v>240</v>
      </c>
    </row>
    <row r="103" spans="1:7">
      <c r="A103" s="135">
        <v>2014</v>
      </c>
      <c r="B103" s="134" t="s">
        <v>9</v>
      </c>
      <c r="C103" s="135">
        <v>180</v>
      </c>
      <c r="E103" s="10" t="str">
        <f t="shared" ca="1" si="4"/>
        <v/>
      </c>
      <c r="F103" s="224" t="str">
        <f t="shared" ca="1" si="2"/>
        <v>Feb</v>
      </c>
      <c r="G103" s="224">
        <f t="shared" ca="1" si="3"/>
        <v>230</v>
      </c>
    </row>
    <row r="104" spans="1:7">
      <c r="A104" s="135">
        <v>2014</v>
      </c>
      <c r="B104" s="134" t="s">
        <v>10</v>
      </c>
      <c r="C104" s="135">
        <f>ROUNDDOWN(C103*1.1,0)</f>
        <v>198</v>
      </c>
      <c r="E104" s="10" t="str">
        <f t="shared" ca="1" si="4"/>
        <v/>
      </c>
      <c r="F104" s="224" t="str">
        <f t="shared" ca="1" si="2"/>
        <v>Mar</v>
      </c>
      <c r="G104" s="224">
        <f t="shared" ca="1" si="3"/>
        <v>260</v>
      </c>
    </row>
    <row r="105" spans="1:7">
      <c r="A105" s="135">
        <v>2014</v>
      </c>
      <c r="B105" s="134" t="s">
        <v>11</v>
      </c>
      <c r="C105" s="135">
        <f>ROUNDDOWN(C104*1.1,0)</f>
        <v>217</v>
      </c>
      <c r="E105" s="10" t="str">
        <f t="shared" ca="1" si="4"/>
        <v/>
      </c>
      <c r="F105" s="224" t="str">
        <f t="shared" ca="1" si="2"/>
        <v>Apr</v>
      </c>
      <c r="G105" s="224">
        <f t="shared" ca="1" si="3"/>
        <v>210</v>
      </c>
    </row>
    <row r="106" spans="1:7">
      <c r="A106" s="135">
        <v>2014</v>
      </c>
      <c r="B106" s="134" t="s">
        <v>12</v>
      </c>
      <c r="C106" s="135">
        <f>ROUNDDOWN(C105*1.1,0)</f>
        <v>238</v>
      </c>
      <c r="E106" s="10" t="str">
        <f t="shared" ca="1" si="4"/>
        <v/>
      </c>
      <c r="F106" s="224" t="str">
        <f t="shared" ca="1" si="2"/>
        <v>May</v>
      </c>
      <c r="G106" s="224">
        <f ca="1">OFFSET($C106,COUNTA($C$98:$C$132)-12,0,1,1)</f>
        <v>190</v>
      </c>
    </row>
    <row r="107" spans="1:7">
      <c r="A107" s="135">
        <v>2014</v>
      </c>
      <c r="B107" s="134" t="s">
        <v>77</v>
      </c>
      <c r="C107" s="135">
        <f>ROUNDDOWN(C106*1.1,0)</f>
        <v>261</v>
      </c>
      <c r="E107" s="10" t="str">
        <f t="shared" ca="1" si="4"/>
        <v/>
      </c>
      <c r="F107" s="224" t="str">
        <f t="shared" ca="1" si="2"/>
        <v>Jun</v>
      </c>
      <c r="G107" s="224">
        <f t="shared" ca="1" si="3"/>
        <v>180</v>
      </c>
    </row>
    <row r="108" spans="1:7">
      <c r="A108" s="135">
        <v>2014</v>
      </c>
      <c r="B108" s="134" t="s">
        <v>13</v>
      </c>
      <c r="C108" s="135">
        <v>270</v>
      </c>
      <c r="E108" s="10" t="str">
        <f t="shared" ca="1" si="4"/>
        <v/>
      </c>
      <c r="F108" s="224" t="str">
        <f t="shared" ca="1" si="2"/>
        <v>Jul</v>
      </c>
      <c r="G108" s="224">
        <f t="shared" ca="1" si="3"/>
        <v>230</v>
      </c>
    </row>
    <row r="109" spans="1:7">
      <c r="A109" s="135">
        <v>2014</v>
      </c>
      <c r="B109" s="134" t="s">
        <v>79</v>
      </c>
      <c r="C109" s="135">
        <v>200</v>
      </c>
      <c r="E109" s="10" t="str">
        <f ca="1">IF(F109="Jan",OFFSET($A109,COUNTA($A$98:$A$132)-12,0,1,1),"")</f>
        <v/>
      </c>
      <c r="F109" s="225" t="str">
        <f t="shared" ca="1" si="2"/>
        <v>Aug</v>
      </c>
      <c r="G109" s="225">
        <f ca="1">OFFSET($C109,COUNTA($C$98:$C$132)-12,0,1,1)</f>
        <v>250</v>
      </c>
    </row>
    <row r="110" spans="1:7">
      <c r="A110" s="135">
        <v>2015</v>
      </c>
      <c r="B110" s="134" t="s">
        <v>6</v>
      </c>
      <c r="C110" s="135">
        <v>240</v>
      </c>
    </row>
    <row r="111" spans="1:7">
      <c r="A111" s="135">
        <v>2015</v>
      </c>
      <c r="B111" s="134" t="s">
        <v>7</v>
      </c>
      <c r="C111" s="135">
        <v>230</v>
      </c>
    </row>
    <row r="112" spans="1:7">
      <c r="A112" s="135">
        <v>2015</v>
      </c>
      <c r="B112" s="134" t="s">
        <v>72</v>
      </c>
      <c r="C112" s="135">
        <v>260</v>
      </c>
    </row>
    <row r="113" spans="1:3">
      <c r="A113" s="135">
        <v>2015</v>
      </c>
      <c r="B113" s="134" t="s">
        <v>8</v>
      </c>
      <c r="C113" s="135">
        <v>210</v>
      </c>
    </row>
    <row r="114" spans="1:3">
      <c r="A114" s="135">
        <v>2015</v>
      </c>
      <c r="B114" s="134" t="s">
        <v>76</v>
      </c>
      <c r="C114" s="135">
        <v>190</v>
      </c>
    </row>
    <row r="115" spans="1:3">
      <c r="A115" s="135">
        <v>2015</v>
      </c>
      <c r="B115" s="134" t="s">
        <v>9</v>
      </c>
      <c r="C115" s="135">
        <v>180</v>
      </c>
    </row>
    <row r="116" spans="1:3">
      <c r="A116" s="135">
        <v>2015</v>
      </c>
      <c r="B116" s="134" t="s">
        <v>10</v>
      </c>
      <c r="C116" s="135">
        <v>230</v>
      </c>
    </row>
    <row r="117" spans="1:3">
      <c r="A117" s="135">
        <v>2015</v>
      </c>
      <c r="B117" s="134" t="s">
        <v>11</v>
      </c>
      <c r="C117" s="135">
        <v>250</v>
      </c>
    </row>
    <row r="118" spans="1:3">
      <c r="A118" s="215"/>
      <c r="B118" s="216"/>
      <c r="C118" s="215"/>
    </row>
    <row r="119" spans="1:3">
      <c r="A119" s="217"/>
      <c r="B119" s="218"/>
      <c r="C119" s="217"/>
    </row>
  </sheetData>
  <pageMargins left="0.7" right="0.7" top="0.78740157499999996" bottom="0.78740157499999996"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52"/>
  <sheetViews>
    <sheetView showGridLines="0" zoomScaleNormal="100" workbookViewId="0"/>
  </sheetViews>
  <sheetFormatPr defaultColWidth="11.44140625" defaultRowHeight="14.4"/>
  <cols>
    <col min="1" max="1" width="26.44140625" customWidth="1"/>
    <col min="2" max="2" width="16.21875" bestFit="1" customWidth="1"/>
  </cols>
  <sheetData>
    <row r="1" spans="1:13" ht="21">
      <c r="A1" s="54" t="s">
        <v>82</v>
      </c>
      <c r="B1" s="55"/>
      <c r="C1" s="55"/>
      <c r="D1" s="55"/>
      <c r="E1" s="55"/>
      <c r="F1" s="55"/>
      <c r="G1" s="55"/>
      <c r="H1" s="55"/>
      <c r="I1" s="55"/>
      <c r="J1" s="55"/>
      <c r="K1" s="55"/>
      <c r="L1" s="55"/>
      <c r="M1" s="55"/>
    </row>
    <row r="3" spans="1:13">
      <c r="A3" s="17" t="s">
        <v>95</v>
      </c>
    </row>
    <row r="4" spans="1:13">
      <c r="B4" s="42" t="s">
        <v>6</v>
      </c>
      <c r="C4" s="42" t="s">
        <v>7</v>
      </c>
      <c r="D4" s="42" t="s">
        <v>72</v>
      </c>
      <c r="E4" s="42" t="s">
        <v>8</v>
      </c>
      <c r="F4" s="42" t="s">
        <v>76</v>
      </c>
      <c r="G4" s="42" t="s">
        <v>9</v>
      </c>
      <c r="H4" s="42" t="s">
        <v>10</v>
      </c>
      <c r="I4" s="42" t="s">
        <v>11</v>
      </c>
      <c r="J4" s="42" t="s">
        <v>12</v>
      </c>
      <c r="K4" s="42" t="s">
        <v>77</v>
      </c>
      <c r="L4" s="42" t="s">
        <v>13</v>
      </c>
      <c r="M4" s="42" t="s">
        <v>79</v>
      </c>
    </row>
    <row r="5" spans="1:13">
      <c r="A5" s="17" t="s">
        <v>83</v>
      </c>
      <c r="B5" s="41">
        <v>47</v>
      </c>
      <c r="C5" s="41">
        <v>144</v>
      </c>
      <c r="D5" s="41">
        <v>268</v>
      </c>
      <c r="E5" s="41">
        <v>358</v>
      </c>
      <c r="F5" s="41">
        <v>430</v>
      </c>
      <c r="G5" s="41">
        <v>516</v>
      </c>
      <c r="H5" s="41">
        <v>608</v>
      </c>
      <c r="I5" s="41">
        <v>710</v>
      </c>
      <c r="J5" s="41">
        <v>796</v>
      </c>
      <c r="K5" s="41">
        <v>866</v>
      </c>
      <c r="L5" s="41">
        <v>990</v>
      </c>
      <c r="M5" s="41">
        <v>1090</v>
      </c>
    </row>
    <row r="6" spans="1:13">
      <c r="A6" s="17" t="s">
        <v>84</v>
      </c>
      <c r="B6" s="41">
        <v>119</v>
      </c>
      <c r="C6" s="41">
        <v>139</v>
      </c>
      <c r="D6" s="41">
        <v>245</v>
      </c>
      <c r="E6" s="41">
        <v>350</v>
      </c>
      <c r="F6" s="41">
        <v>410</v>
      </c>
      <c r="G6" s="41">
        <v>499</v>
      </c>
      <c r="H6" s="41">
        <v>547</v>
      </c>
      <c r="I6" s="41">
        <v>520</v>
      </c>
      <c r="J6" s="41">
        <v>550</v>
      </c>
      <c r="K6" s="41">
        <v>551</v>
      </c>
      <c r="L6" s="41">
        <v>573</v>
      </c>
      <c r="M6" s="41">
        <v>472</v>
      </c>
    </row>
    <row r="7" spans="1:13">
      <c r="A7" s="17" t="s">
        <v>85</v>
      </c>
      <c r="B7" s="41">
        <v>146</v>
      </c>
      <c r="C7" s="41">
        <v>307</v>
      </c>
      <c r="D7" s="41">
        <v>433</v>
      </c>
      <c r="E7" s="41">
        <v>560</v>
      </c>
      <c r="F7" s="41">
        <v>669</v>
      </c>
      <c r="G7" s="41">
        <v>780</v>
      </c>
      <c r="H7" s="41">
        <v>884</v>
      </c>
      <c r="I7" s="41">
        <v>1263</v>
      </c>
      <c r="J7" s="41">
        <v>1263</v>
      </c>
      <c r="K7" s="41">
        <v>1263</v>
      </c>
      <c r="L7" s="41">
        <v>1339</v>
      </c>
      <c r="M7" s="41">
        <v>1283</v>
      </c>
    </row>
    <row r="8" spans="1:13">
      <c r="A8" s="17" t="s">
        <v>86</v>
      </c>
      <c r="B8" s="41">
        <v>89</v>
      </c>
      <c r="C8" s="41">
        <v>274</v>
      </c>
      <c r="D8" s="41">
        <v>509</v>
      </c>
      <c r="E8" s="41">
        <v>680</v>
      </c>
      <c r="F8" s="41">
        <v>817</v>
      </c>
      <c r="G8" s="41">
        <v>980</v>
      </c>
      <c r="H8" s="41">
        <v>1155</v>
      </c>
      <c r="I8" s="41">
        <v>1349</v>
      </c>
      <c r="J8" s="41">
        <v>1512</v>
      </c>
      <c r="K8" s="41">
        <v>1645</v>
      </c>
      <c r="L8" s="41">
        <v>1881</v>
      </c>
      <c r="M8" s="41">
        <v>2071</v>
      </c>
    </row>
    <row r="9" spans="1:13">
      <c r="A9" s="17" t="s">
        <v>87</v>
      </c>
      <c r="B9" s="41">
        <v>226</v>
      </c>
      <c r="C9" s="41">
        <v>264</v>
      </c>
      <c r="D9" s="41">
        <v>466</v>
      </c>
      <c r="E9" s="41">
        <v>665</v>
      </c>
      <c r="F9" s="41">
        <v>779</v>
      </c>
      <c r="G9" s="41">
        <v>948</v>
      </c>
      <c r="H9" s="41">
        <v>1039</v>
      </c>
      <c r="I9" s="41">
        <v>988</v>
      </c>
      <c r="J9" s="41">
        <v>1045</v>
      </c>
      <c r="K9" s="41">
        <v>1047</v>
      </c>
      <c r="L9" s="41">
        <v>1089</v>
      </c>
      <c r="M9" s="41">
        <v>897</v>
      </c>
    </row>
    <row r="10" spans="1:13" ht="6.75" customHeight="1">
      <c r="A10" s="51"/>
      <c r="B10" s="51"/>
      <c r="C10" s="51"/>
      <c r="D10" s="51"/>
      <c r="E10" s="51"/>
      <c r="F10" s="51"/>
      <c r="G10" s="51"/>
      <c r="H10" s="51"/>
      <c r="I10" s="51"/>
      <c r="J10" s="51"/>
      <c r="K10" s="51"/>
      <c r="L10" s="51"/>
      <c r="M10" s="51"/>
    </row>
    <row r="11" spans="1:13">
      <c r="A11" s="49" t="s">
        <v>210</v>
      </c>
      <c r="B11" s="50">
        <f>INDEX(B5:B9,4)</f>
        <v>89</v>
      </c>
    </row>
    <row r="12" spans="1:13" ht="33.75" customHeight="1">
      <c r="A12" s="49" t="s">
        <v>211</v>
      </c>
      <c r="B12" s="50">
        <f>MATCH("Company D",A5:A9,0)</f>
        <v>4</v>
      </c>
    </row>
    <row r="13" spans="1:13" ht="7.5" customHeight="1">
      <c r="A13" s="51"/>
      <c r="B13" s="51"/>
      <c r="C13" s="51"/>
      <c r="D13" s="51"/>
      <c r="E13" s="51"/>
      <c r="F13" s="51"/>
      <c r="G13" s="51"/>
      <c r="H13" s="51"/>
      <c r="I13" s="51"/>
      <c r="J13" s="51"/>
      <c r="K13" s="51"/>
      <c r="L13" s="51"/>
      <c r="M13" s="51"/>
    </row>
    <row r="14" spans="1:13" ht="28.8">
      <c r="A14" s="52" t="s">
        <v>212</v>
      </c>
      <c r="B14" s="53">
        <f>INDEX(B5:B9,MATCH("Company D",A5:A9,0))</f>
        <v>89</v>
      </c>
    </row>
    <row r="15" spans="1:13" ht="43.2">
      <c r="A15" s="47" t="s">
        <v>93</v>
      </c>
      <c r="B15" s="46" t="s">
        <v>86</v>
      </c>
      <c r="C15" s="46" t="s">
        <v>8</v>
      </c>
      <c r="D15" s="48">
        <f>INDEX(B5:M9,MATCH(B15,A5:A9,0),MATCH(C15,B4:M4,0))</f>
        <v>680</v>
      </c>
    </row>
    <row r="16" spans="1:13" ht="28.8">
      <c r="A16" s="47" t="s">
        <v>94</v>
      </c>
      <c r="B16" s="48" t="str">
        <f>INDEX(A5:A9,MATCH(MAX(B5:B9),B5:B9,0))</f>
        <v>Company E</v>
      </c>
    </row>
    <row r="19" spans="1:13" ht="21">
      <c r="A19" s="54" t="s">
        <v>100</v>
      </c>
      <c r="B19" s="55"/>
      <c r="C19" s="55"/>
      <c r="D19" s="55"/>
      <c r="E19" s="55"/>
      <c r="F19" s="55"/>
      <c r="G19" s="55"/>
      <c r="H19" s="55"/>
      <c r="I19" s="55"/>
      <c r="J19" s="55"/>
      <c r="K19" s="55"/>
      <c r="L19" s="55"/>
      <c r="M19" s="55"/>
    </row>
    <row r="20" spans="1:13">
      <c r="B20" s="42" t="s">
        <v>96</v>
      </c>
      <c r="D20" s="57" t="s">
        <v>97</v>
      </c>
    </row>
    <row r="21" spans="1:13">
      <c r="A21" s="42" t="s">
        <v>88</v>
      </c>
      <c r="B21" s="56" t="s">
        <v>76</v>
      </c>
      <c r="D21" s="10" t="str">
        <f>"Month: "&amp;B21</f>
        <v>Month: May</v>
      </c>
    </row>
    <row r="22" spans="1:13">
      <c r="A22" s="17" t="s">
        <v>83</v>
      </c>
      <c r="B22" s="221">
        <f>INDEX($B$5:$M$9,MATCH($A22,$A$5:$A$9,0),MATCH(B$21,$B$4:$M$4,0))</f>
        <v>430</v>
      </c>
    </row>
    <row r="23" spans="1:13">
      <c r="A23" s="17" t="s">
        <v>84</v>
      </c>
      <c r="B23" s="221">
        <f>INDEX($B$5:$M$9,MATCH($A23,$A$5:$A$9,0),MATCH(B$21,$B$4:$M$4,0))</f>
        <v>410</v>
      </c>
    </row>
    <row r="24" spans="1:13">
      <c r="A24" s="17" t="s">
        <v>85</v>
      </c>
      <c r="B24" s="221">
        <f>INDEX($B$5:$M$9,MATCH($A24,$A$5:$A$9,0),MATCH(B$21,$B$4:$M$4,0))</f>
        <v>669</v>
      </c>
    </row>
    <row r="25" spans="1:13">
      <c r="A25" s="17" t="s">
        <v>86</v>
      </c>
      <c r="B25" s="221">
        <f>INDEX($B$5:$M$9,MATCH($A25,$A$5:$A$9,0),MATCH(B$21,$B$4:$M$4,0))</f>
        <v>817</v>
      </c>
    </row>
    <row r="26" spans="1:13">
      <c r="A26" s="17" t="s">
        <v>87</v>
      </c>
      <c r="B26" s="221">
        <f>INDEX($B$5:$M$9,MATCH($A26,$A$5:$A$9,0),MATCH(B$21,$B$4:$M$4,0))</f>
        <v>779</v>
      </c>
    </row>
    <row r="38" spans="1:13" ht="21">
      <c r="A38" s="54" t="s">
        <v>221</v>
      </c>
      <c r="B38" s="55"/>
      <c r="C38" s="55"/>
      <c r="D38" s="55"/>
      <c r="E38" s="55"/>
      <c r="F38" s="55"/>
      <c r="G38" s="55"/>
      <c r="H38" s="55"/>
      <c r="I38" s="55"/>
      <c r="J38" s="55"/>
      <c r="K38" s="55"/>
      <c r="L38" s="55"/>
      <c r="M38" s="55"/>
    </row>
    <row r="39" spans="1:13" ht="15" thickBot="1"/>
    <row r="40" spans="1:13" ht="28.5" customHeight="1" thickBot="1">
      <c r="A40" s="5" t="s">
        <v>261</v>
      </c>
      <c r="B40" s="6" t="s">
        <v>72</v>
      </c>
      <c r="C40" s="7">
        <v>2015</v>
      </c>
    </row>
    <row r="41" spans="1:13" ht="6" customHeight="1"/>
    <row r="42" spans="1:13">
      <c r="A42" s="17" t="s">
        <v>219</v>
      </c>
    </row>
    <row r="43" spans="1:13">
      <c r="B43" s="42" t="s">
        <v>6</v>
      </c>
      <c r="C43" s="42" t="s">
        <v>7</v>
      </c>
      <c r="D43" s="42" t="s">
        <v>72</v>
      </c>
      <c r="E43" s="42" t="s">
        <v>8</v>
      </c>
      <c r="F43" s="42" t="s">
        <v>76</v>
      </c>
      <c r="G43" s="42" t="s">
        <v>9</v>
      </c>
      <c r="H43" s="42" t="s">
        <v>10</v>
      </c>
      <c r="I43" s="42" t="s">
        <v>11</v>
      </c>
      <c r="J43" s="42" t="s">
        <v>12</v>
      </c>
      <c r="K43" s="42" t="s">
        <v>77</v>
      </c>
      <c r="L43" s="42" t="s">
        <v>13</v>
      </c>
      <c r="M43" s="42" t="s">
        <v>79</v>
      </c>
    </row>
    <row r="44" spans="1:13">
      <c r="A44" s="17">
        <v>2013</v>
      </c>
      <c r="B44" s="58">
        <v>129</v>
      </c>
      <c r="C44" s="58">
        <v>105</v>
      </c>
      <c r="D44" s="58">
        <v>110</v>
      </c>
      <c r="E44" s="58">
        <v>121</v>
      </c>
      <c r="F44" s="58">
        <v>108</v>
      </c>
      <c r="G44" s="58">
        <v>103</v>
      </c>
      <c r="H44" s="58">
        <v>121</v>
      </c>
      <c r="I44" s="58">
        <v>117</v>
      </c>
      <c r="J44" s="58">
        <v>109</v>
      </c>
      <c r="K44" s="58">
        <v>108</v>
      </c>
      <c r="L44" s="58">
        <v>112</v>
      </c>
      <c r="M44" s="58">
        <v>122</v>
      </c>
    </row>
    <row r="45" spans="1:13">
      <c r="A45" s="17">
        <v>2014</v>
      </c>
      <c r="B45" s="58">
        <v>131.58000000000001</v>
      </c>
      <c r="C45" s="58">
        <v>135.52740000000003</v>
      </c>
      <c r="D45" s="58">
        <v>115.5</v>
      </c>
      <c r="E45" s="58">
        <v>133.10000000000002</v>
      </c>
      <c r="F45" s="58">
        <v>97.2</v>
      </c>
      <c r="G45" s="58">
        <v>97.85</v>
      </c>
      <c r="H45" s="58">
        <v>114.94999999999999</v>
      </c>
      <c r="I45" s="58">
        <v>93.600000000000009</v>
      </c>
      <c r="J45" s="58">
        <v>95.92</v>
      </c>
      <c r="K45" s="58">
        <v>109.08</v>
      </c>
      <c r="L45" s="58">
        <v>114.24000000000001</v>
      </c>
      <c r="M45" s="58">
        <v>126.88000000000001</v>
      </c>
    </row>
    <row r="46" spans="1:13">
      <c r="A46" s="17">
        <v>2015</v>
      </c>
      <c r="B46" s="58">
        <v>154.79999999999998</v>
      </c>
      <c r="C46" s="58">
        <v>140</v>
      </c>
      <c r="D46" s="58">
        <v>120</v>
      </c>
      <c r="E46" s="58"/>
      <c r="F46" s="58"/>
      <c r="G46" s="58"/>
      <c r="H46" s="58"/>
      <c r="I46" s="58"/>
      <c r="J46" s="58"/>
      <c r="K46" s="58"/>
      <c r="L46" s="58"/>
      <c r="M46" s="58"/>
    </row>
    <row r="47" spans="1:13" ht="4.5" customHeight="1">
      <c r="B47" s="8"/>
      <c r="C47" s="8"/>
      <c r="D47" s="8"/>
      <c r="E47" s="8"/>
      <c r="F47" s="8"/>
      <c r="G47" s="8"/>
      <c r="H47" s="8"/>
      <c r="I47" s="8"/>
      <c r="J47" s="8"/>
      <c r="K47" s="8"/>
      <c r="L47" s="8"/>
      <c r="M47" s="8"/>
    </row>
    <row r="48" spans="1:13">
      <c r="A48" s="17" t="s">
        <v>99</v>
      </c>
      <c r="B48" s="8"/>
      <c r="C48" s="8"/>
      <c r="D48" s="8"/>
      <c r="E48" s="8"/>
      <c r="F48" s="8"/>
      <c r="G48" s="8"/>
      <c r="H48" s="8"/>
      <c r="I48" s="8"/>
      <c r="J48" s="8"/>
      <c r="K48" s="8"/>
      <c r="L48" s="8"/>
      <c r="M48" s="8"/>
    </row>
    <row r="49" spans="1:13" ht="6" customHeight="1">
      <c r="B49" s="8"/>
      <c r="C49" s="8"/>
      <c r="D49" s="8"/>
      <c r="E49" s="8"/>
      <c r="F49" s="8"/>
      <c r="G49" s="8"/>
      <c r="H49" s="8"/>
      <c r="I49" s="8"/>
      <c r="J49" s="8"/>
      <c r="K49" s="8"/>
      <c r="L49" s="8"/>
      <c r="M49" s="8"/>
    </row>
    <row r="50" spans="1:13">
      <c r="B50" s="61">
        <f t="shared" ref="B50:K50" si="0">IF(C51="Jan",C50-1,C50)</f>
        <v>2014</v>
      </c>
      <c r="C50" s="61">
        <f t="shared" si="0"/>
        <v>2014</v>
      </c>
      <c r="D50" s="61">
        <f t="shared" si="0"/>
        <v>2014</v>
      </c>
      <c r="E50" s="61">
        <f t="shared" si="0"/>
        <v>2014</v>
      </c>
      <c r="F50" s="61">
        <f t="shared" si="0"/>
        <v>2014</v>
      </c>
      <c r="G50" s="61">
        <f t="shared" si="0"/>
        <v>2014</v>
      </c>
      <c r="H50" s="61">
        <f t="shared" si="0"/>
        <v>2014</v>
      </c>
      <c r="I50" s="61">
        <f t="shared" si="0"/>
        <v>2014</v>
      </c>
      <c r="J50" s="61">
        <f t="shared" si="0"/>
        <v>2014</v>
      </c>
      <c r="K50" s="61">
        <f t="shared" si="0"/>
        <v>2015</v>
      </c>
      <c r="L50" s="61">
        <f>IF(M51="Jan",M50-1,M50)</f>
        <v>2015</v>
      </c>
      <c r="M50" s="62">
        <f>C40</f>
        <v>2015</v>
      </c>
    </row>
    <row r="51" spans="1:13">
      <c r="B51" s="63" t="str">
        <f t="shared" ref="B51:K51" si="1">IF(C51="Jan","Dec",INDEX($B$43:$M$43,,MATCH(C51,$B$43:$M$43,0)-1))</f>
        <v>Apr</v>
      </c>
      <c r="C51" s="63" t="str">
        <f t="shared" si="1"/>
        <v>May</v>
      </c>
      <c r="D51" s="63" t="str">
        <f t="shared" si="1"/>
        <v>Jun</v>
      </c>
      <c r="E51" s="63" t="str">
        <f t="shared" si="1"/>
        <v>Jul</v>
      </c>
      <c r="F51" s="63" t="str">
        <f t="shared" si="1"/>
        <v>Aug</v>
      </c>
      <c r="G51" s="63" t="str">
        <f t="shared" si="1"/>
        <v>Sep</v>
      </c>
      <c r="H51" s="63" t="str">
        <f t="shared" si="1"/>
        <v>Oct</v>
      </c>
      <c r="I51" s="63" t="str">
        <f t="shared" si="1"/>
        <v>Nov</v>
      </c>
      <c r="J51" s="63" t="str">
        <f t="shared" si="1"/>
        <v>Dec</v>
      </c>
      <c r="K51" s="63" t="str">
        <f t="shared" si="1"/>
        <v>Jan</v>
      </c>
      <c r="L51" s="63" t="str">
        <f>IF(M51="Jan","Dec",INDEX($B$43:$M$43,,MATCH(M51,$B$43:$M$43,0)-1))</f>
        <v>Feb</v>
      </c>
      <c r="M51" s="64" t="str">
        <f>B40</f>
        <v>Mar</v>
      </c>
    </row>
    <row r="52" spans="1:13">
      <c r="A52" s="60" t="s">
        <v>220</v>
      </c>
      <c r="B52" s="59">
        <f t="shared" ref="B52:M52" si="2">INDEX($B$44:$M$46,MATCH(B$50,$A$44:$A$46,0),MATCH(B$51,$B$43:$M$43,0))</f>
        <v>133.10000000000002</v>
      </c>
      <c r="C52" s="59">
        <f t="shared" si="2"/>
        <v>97.2</v>
      </c>
      <c r="D52" s="59">
        <f t="shared" si="2"/>
        <v>97.85</v>
      </c>
      <c r="E52" s="59">
        <f t="shared" si="2"/>
        <v>114.94999999999999</v>
      </c>
      <c r="F52" s="59">
        <f t="shared" si="2"/>
        <v>93.600000000000009</v>
      </c>
      <c r="G52" s="59">
        <f t="shared" si="2"/>
        <v>95.92</v>
      </c>
      <c r="H52" s="59">
        <f t="shared" si="2"/>
        <v>109.08</v>
      </c>
      <c r="I52" s="59">
        <f t="shared" si="2"/>
        <v>114.24000000000001</v>
      </c>
      <c r="J52" s="59">
        <f t="shared" si="2"/>
        <v>126.88000000000001</v>
      </c>
      <c r="K52" s="59">
        <f t="shared" si="2"/>
        <v>154.79999999999998</v>
      </c>
      <c r="L52" s="59">
        <f t="shared" si="2"/>
        <v>140</v>
      </c>
      <c r="M52" s="59">
        <f t="shared" si="2"/>
        <v>120</v>
      </c>
    </row>
  </sheetData>
  <dataValidations count="1">
    <dataValidation type="list" allowBlank="1" showInputMessage="1" showErrorMessage="1" sqref="B21" xr:uid="{00000000-0002-0000-0200-000000000000}">
      <formula1>$B$4:$M$4</formula1>
    </dataValidation>
  </dataValidation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42"/>
  <sheetViews>
    <sheetView workbookViewId="0">
      <selection activeCell="A17" sqref="A17"/>
    </sheetView>
  </sheetViews>
  <sheetFormatPr defaultColWidth="11.44140625" defaultRowHeight="14.4"/>
  <cols>
    <col min="1" max="1" width="19.109375" customWidth="1"/>
    <col min="3" max="3" width="18.109375" bestFit="1" customWidth="1"/>
    <col min="4" max="4" width="17.109375" bestFit="1" customWidth="1"/>
    <col min="5" max="5" width="14.44140625" customWidth="1"/>
  </cols>
  <sheetData>
    <row r="1" spans="1:11" ht="21">
      <c r="A1" s="54" t="s">
        <v>262</v>
      </c>
      <c r="B1" s="15"/>
      <c r="C1" s="15"/>
      <c r="D1" s="15"/>
      <c r="E1" s="15"/>
      <c r="F1" s="15"/>
      <c r="G1" s="15"/>
      <c r="H1" s="15"/>
      <c r="I1" s="15"/>
      <c r="J1" s="15"/>
      <c r="K1" s="15"/>
    </row>
    <row r="3" spans="1:11">
      <c r="A3" s="17" t="s">
        <v>263</v>
      </c>
    </row>
    <row r="4" spans="1:11">
      <c r="A4" s="9" t="s">
        <v>88</v>
      </c>
      <c r="B4" s="42" t="s">
        <v>70</v>
      </c>
    </row>
    <row r="5" spans="1:11">
      <c r="A5" t="s">
        <v>83</v>
      </c>
      <c r="B5" s="41">
        <v>44400</v>
      </c>
    </row>
    <row r="6" spans="1:11">
      <c r="A6" t="s">
        <v>84</v>
      </c>
      <c r="B6" s="41">
        <v>13200</v>
      </c>
    </row>
    <row r="7" spans="1:11">
      <c r="A7" t="s">
        <v>85</v>
      </c>
      <c r="B7" s="41">
        <v>19000</v>
      </c>
    </row>
    <row r="8" spans="1:11">
      <c r="A8" t="s">
        <v>86</v>
      </c>
      <c r="B8" s="41">
        <v>9000</v>
      </c>
    </row>
    <row r="9" spans="1:11">
      <c r="A9" t="s">
        <v>87</v>
      </c>
      <c r="B9" s="41">
        <v>11000</v>
      </c>
    </row>
    <row r="10" spans="1:11">
      <c r="A10" t="s">
        <v>89</v>
      </c>
      <c r="B10" s="41">
        <v>20000</v>
      </c>
    </row>
    <row r="18" spans="1:6">
      <c r="A18" s="17" t="s">
        <v>264</v>
      </c>
      <c r="D18" s="71" t="s">
        <v>81</v>
      </c>
      <c r="E18" s="70"/>
      <c r="F18" s="70"/>
    </row>
    <row r="19" spans="1:6">
      <c r="A19" s="9" t="s">
        <v>88</v>
      </c>
      <c r="B19" s="42" t="s">
        <v>70</v>
      </c>
      <c r="C19" s="69" t="s">
        <v>101</v>
      </c>
      <c r="D19" s="176" t="s">
        <v>265</v>
      </c>
      <c r="E19" s="176" t="s">
        <v>88</v>
      </c>
      <c r="F19" s="176" t="s">
        <v>70</v>
      </c>
    </row>
    <row r="20" spans="1:6">
      <c r="A20" t="s">
        <v>83</v>
      </c>
      <c r="B20" s="41">
        <v>44400</v>
      </c>
      <c r="C20">
        <f t="shared" ref="C20:C25" si="0">RANK(B20,$B$5:$B$10,0)</f>
        <v>1</v>
      </c>
      <c r="D20">
        <v>1</v>
      </c>
      <c r="E20" t="str">
        <f t="shared" ref="E20:E25" si="1">INDEX($A$20:$A$25,MATCH(D20,$C$20:$C$25,0))</f>
        <v>Company A</v>
      </c>
      <c r="F20" s="41">
        <f t="shared" ref="F20:F25" si="2">INDEX($B$20:$B$25,MATCH(D20,$C$20:$C$25,0))</f>
        <v>44400</v>
      </c>
    </row>
    <row r="21" spans="1:6">
      <c r="A21" t="s">
        <v>84</v>
      </c>
      <c r="B21" s="41">
        <v>13200</v>
      </c>
      <c r="C21">
        <f t="shared" si="0"/>
        <v>4</v>
      </c>
      <c r="D21">
        <v>2</v>
      </c>
      <c r="E21" t="str">
        <f t="shared" si="1"/>
        <v>Company F</v>
      </c>
      <c r="F21" s="41">
        <f t="shared" si="2"/>
        <v>20000</v>
      </c>
    </row>
    <row r="22" spans="1:6">
      <c r="A22" t="s">
        <v>85</v>
      </c>
      <c r="B22" s="41">
        <v>19000</v>
      </c>
      <c r="C22">
        <f t="shared" si="0"/>
        <v>3</v>
      </c>
      <c r="D22">
        <v>3</v>
      </c>
      <c r="E22" t="str">
        <f t="shared" si="1"/>
        <v>Company C</v>
      </c>
      <c r="F22" s="41">
        <f t="shared" si="2"/>
        <v>19000</v>
      </c>
    </row>
    <row r="23" spans="1:6">
      <c r="A23" t="s">
        <v>86</v>
      </c>
      <c r="B23" s="41">
        <v>9000</v>
      </c>
      <c r="C23">
        <f t="shared" si="0"/>
        <v>6</v>
      </c>
      <c r="D23">
        <v>4</v>
      </c>
      <c r="E23" t="str">
        <f t="shared" si="1"/>
        <v>Company B</v>
      </c>
      <c r="F23" s="41">
        <f t="shared" si="2"/>
        <v>13200</v>
      </c>
    </row>
    <row r="24" spans="1:6">
      <c r="A24" t="s">
        <v>87</v>
      </c>
      <c r="B24" s="41">
        <v>11000</v>
      </c>
      <c r="C24">
        <f t="shared" si="0"/>
        <v>5</v>
      </c>
      <c r="D24">
        <v>5</v>
      </c>
      <c r="E24" t="str">
        <f t="shared" si="1"/>
        <v>Company E</v>
      </c>
      <c r="F24" s="41">
        <f t="shared" si="2"/>
        <v>11000</v>
      </c>
    </row>
    <row r="25" spans="1:6">
      <c r="A25" t="s">
        <v>89</v>
      </c>
      <c r="B25" s="41">
        <v>20000</v>
      </c>
      <c r="C25">
        <f t="shared" si="0"/>
        <v>2</v>
      </c>
      <c r="D25">
        <v>6</v>
      </c>
      <c r="E25" t="str">
        <f t="shared" si="1"/>
        <v>Company D</v>
      </c>
      <c r="F25" s="41">
        <f t="shared" si="2"/>
        <v>9000</v>
      </c>
    </row>
    <row r="34" spans="1:11" ht="21">
      <c r="A34" s="54" t="s">
        <v>102</v>
      </c>
      <c r="B34" s="15"/>
      <c r="C34" s="15"/>
      <c r="D34" s="15"/>
      <c r="E34" s="15"/>
      <c r="F34" s="15"/>
      <c r="G34" s="15"/>
      <c r="H34" s="15"/>
      <c r="I34" s="15"/>
      <c r="J34" s="15"/>
      <c r="K34" s="15"/>
    </row>
    <row r="35" spans="1:11">
      <c r="E35" s="71" t="s">
        <v>81</v>
      </c>
      <c r="F35" s="70"/>
    </row>
    <row r="36" spans="1:11">
      <c r="A36" s="9" t="s">
        <v>88</v>
      </c>
      <c r="B36" s="42" t="s">
        <v>70</v>
      </c>
      <c r="C36" s="69" t="s">
        <v>101</v>
      </c>
      <c r="D36" s="69" t="s">
        <v>102</v>
      </c>
      <c r="E36" s="72" t="s">
        <v>88</v>
      </c>
      <c r="F36" s="43" t="s">
        <v>70</v>
      </c>
    </row>
    <row r="37" spans="1:11">
      <c r="A37" t="s">
        <v>83</v>
      </c>
      <c r="B37" s="41">
        <v>44400</v>
      </c>
      <c r="C37">
        <f t="shared" ref="C37:C42" si="3">RANK(B37,$B$37:$B$42,0)</f>
        <v>1</v>
      </c>
      <c r="D37" s="41">
        <f>RANK(B37,$B$37:$B$42)+COUNTIF($B$37:B37,B37)-1</f>
        <v>1</v>
      </c>
      <c r="E37" t="str">
        <f t="shared" ref="E37:E42" si="4">INDEX($A$37:$A$42,MATCH(ROW(A1),$D$37:$D$42,0))</f>
        <v>Company A</v>
      </c>
      <c r="F37" s="41">
        <f t="shared" ref="F37:F42" si="5">INDEX($B$37:$B$42,MATCH(ROW(A1),$D$37:$D$42,0))</f>
        <v>44400</v>
      </c>
      <c r="G37" s="25"/>
    </row>
    <row r="38" spans="1:11">
      <c r="A38" t="s">
        <v>84</v>
      </c>
      <c r="B38" s="41">
        <v>13200</v>
      </c>
      <c r="C38">
        <f t="shared" si="3"/>
        <v>4</v>
      </c>
      <c r="D38" s="41">
        <f>RANK(B38,$B$37:$B$42)+COUNTIF($B$37:B38,B38)-1</f>
        <v>4</v>
      </c>
      <c r="E38" t="str">
        <f t="shared" si="4"/>
        <v>Company C</v>
      </c>
      <c r="F38" s="41">
        <f t="shared" si="5"/>
        <v>20000</v>
      </c>
      <c r="G38" s="25"/>
    </row>
    <row r="39" spans="1:11">
      <c r="A39" t="s">
        <v>85</v>
      </c>
      <c r="B39" s="226">
        <v>20000</v>
      </c>
      <c r="C39">
        <f t="shared" si="3"/>
        <v>2</v>
      </c>
      <c r="D39" s="41">
        <f>RANK(B39,$B$37:$B$42)+COUNTIF($B$37:B39,B39)-1</f>
        <v>2</v>
      </c>
      <c r="E39" t="str">
        <f t="shared" si="4"/>
        <v>Company F</v>
      </c>
      <c r="F39" s="41">
        <f t="shared" si="5"/>
        <v>20000</v>
      </c>
      <c r="G39" s="25"/>
    </row>
    <row r="40" spans="1:11">
      <c r="A40" t="s">
        <v>86</v>
      </c>
      <c r="B40" s="41">
        <v>9000</v>
      </c>
      <c r="C40">
        <f t="shared" si="3"/>
        <v>6</v>
      </c>
      <c r="D40" s="41">
        <f>RANK(B40,$B$37:$B$42)+COUNTIF($B$37:B40,B40)-1</f>
        <v>6</v>
      </c>
      <c r="E40" t="str">
        <f t="shared" si="4"/>
        <v>Company B</v>
      </c>
      <c r="F40" s="41">
        <f t="shared" si="5"/>
        <v>13200</v>
      </c>
      <c r="G40" s="25"/>
    </row>
    <row r="41" spans="1:11">
      <c r="A41" t="s">
        <v>87</v>
      </c>
      <c r="B41" s="41">
        <v>11000</v>
      </c>
      <c r="C41">
        <f t="shared" si="3"/>
        <v>5</v>
      </c>
      <c r="D41" s="41">
        <f>RANK(B41,$B$37:$B$42)+COUNTIF($B$37:B41,B41)-1</f>
        <v>5</v>
      </c>
      <c r="E41" t="str">
        <f t="shared" si="4"/>
        <v>Company E</v>
      </c>
      <c r="F41" s="41">
        <f t="shared" si="5"/>
        <v>11000</v>
      </c>
      <c r="G41" s="25"/>
    </row>
    <row r="42" spans="1:11">
      <c r="A42" t="s">
        <v>89</v>
      </c>
      <c r="B42" s="226">
        <v>20000</v>
      </c>
      <c r="C42">
        <f t="shared" si="3"/>
        <v>2</v>
      </c>
      <c r="D42" s="41">
        <f>RANK(B42,$B$37:$B$42)+COUNTIF($B$37:B42,B42)-1</f>
        <v>3</v>
      </c>
      <c r="E42" t="str">
        <f t="shared" si="4"/>
        <v>Company D</v>
      </c>
      <c r="F42" s="41">
        <f t="shared" si="5"/>
        <v>9000</v>
      </c>
      <c r="G42" s="25"/>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O43"/>
  <sheetViews>
    <sheetView showGridLines="0" topLeftCell="A57" workbookViewId="0"/>
  </sheetViews>
  <sheetFormatPr defaultColWidth="11.44140625" defaultRowHeight="14.4"/>
  <cols>
    <col min="1" max="1" width="17" customWidth="1"/>
    <col min="2" max="2" width="13" customWidth="1"/>
    <col min="3" max="3" width="12.77734375" customWidth="1"/>
    <col min="4" max="4" width="10.21875" customWidth="1"/>
    <col min="5" max="5" width="8.88671875" customWidth="1"/>
    <col min="6" max="6" width="6.5546875" customWidth="1"/>
    <col min="7" max="13" width="8.109375" customWidth="1"/>
    <col min="14" max="14" width="13.5546875" bestFit="1" customWidth="1"/>
    <col min="15" max="15" width="8.109375" customWidth="1"/>
    <col min="16" max="16" width="10.44140625" customWidth="1"/>
  </cols>
  <sheetData>
    <row r="1" spans="1:15" ht="21">
      <c r="A1" s="37" t="s">
        <v>108</v>
      </c>
      <c r="B1" s="38"/>
      <c r="C1" s="38"/>
      <c r="D1" s="38"/>
      <c r="E1" s="38"/>
      <c r="F1" s="38"/>
      <c r="G1" s="38"/>
      <c r="H1" s="38"/>
      <c r="I1" s="38"/>
      <c r="J1" s="38"/>
      <c r="K1" s="38"/>
      <c r="L1" s="38"/>
      <c r="M1" s="38"/>
      <c r="N1" s="38"/>
      <c r="O1" s="38"/>
    </row>
    <row r="3" spans="1:15">
      <c r="A3" s="57" t="s">
        <v>224</v>
      </c>
      <c r="D3" t="s">
        <v>111</v>
      </c>
    </row>
    <row r="4" spans="1:15">
      <c r="A4" s="44" t="s">
        <v>69</v>
      </c>
      <c r="B4" s="119" t="s">
        <v>222</v>
      </c>
      <c r="C4" s="119" t="s">
        <v>223</v>
      </c>
      <c r="D4" s="100" t="s">
        <v>107</v>
      </c>
      <c r="E4" s="100" t="s">
        <v>19</v>
      </c>
    </row>
    <row r="5" spans="1:15">
      <c r="A5" s="120" t="s">
        <v>15</v>
      </c>
      <c r="B5" s="120">
        <v>220</v>
      </c>
      <c r="C5" s="120">
        <v>246</v>
      </c>
      <c r="D5" s="125"/>
      <c r="E5" s="126"/>
    </row>
    <row r="6" spans="1:15">
      <c r="A6" s="121" t="s">
        <v>25</v>
      </c>
      <c r="B6" s="121">
        <v>430</v>
      </c>
      <c r="C6" s="121">
        <v>481</v>
      </c>
      <c r="D6" s="127"/>
      <c r="E6" s="128"/>
    </row>
    <row r="7" spans="1:15">
      <c r="A7" s="121" t="s">
        <v>16</v>
      </c>
      <c r="B7" s="121">
        <v>600</v>
      </c>
      <c r="C7" s="121">
        <v>726</v>
      </c>
      <c r="D7" s="127"/>
      <c r="E7" s="128"/>
    </row>
    <row r="8" spans="1:15">
      <c r="A8" s="121" t="s">
        <v>26</v>
      </c>
      <c r="B8" s="121">
        <v>830</v>
      </c>
      <c r="C8" s="121">
        <v>984</v>
      </c>
      <c r="D8" s="127"/>
      <c r="E8" s="128"/>
    </row>
    <row r="9" spans="1:15">
      <c r="A9" s="121" t="s">
        <v>16</v>
      </c>
      <c r="B9" s="121">
        <v>1020</v>
      </c>
      <c r="C9" s="121">
        <v>1197</v>
      </c>
      <c r="D9" s="127"/>
      <c r="E9" s="128"/>
    </row>
    <row r="10" spans="1:15">
      <c r="A10" s="121" t="s">
        <v>15</v>
      </c>
      <c r="B10" s="121">
        <v>1200</v>
      </c>
      <c r="C10" s="121">
        <v>1399</v>
      </c>
      <c r="D10" s="127"/>
      <c r="E10" s="128"/>
    </row>
    <row r="11" spans="1:15">
      <c r="A11" s="121" t="s">
        <v>15</v>
      </c>
      <c r="B11" s="121">
        <v>1398</v>
      </c>
      <c r="C11" s="121">
        <v>1621</v>
      </c>
      <c r="D11" s="127"/>
      <c r="E11" s="128"/>
    </row>
    <row r="12" spans="1:15">
      <c r="A12" s="121" t="s">
        <v>26</v>
      </c>
      <c r="B12" s="121">
        <v>1584</v>
      </c>
      <c r="C12" s="121">
        <v>1864</v>
      </c>
      <c r="D12" s="127"/>
      <c r="E12" s="128"/>
    </row>
    <row r="13" spans="1:15">
      <c r="A13" s="121" t="s">
        <v>17</v>
      </c>
      <c r="B13" s="121">
        <v>1773</v>
      </c>
      <c r="C13" s="121">
        <v>2131</v>
      </c>
      <c r="D13" s="127"/>
      <c r="E13" s="128"/>
    </row>
    <row r="14" spans="1:15">
      <c r="A14" s="121" t="s">
        <v>27</v>
      </c>
      <c r="B14" s="121">
        <v>1962</v>
      </c>
      <c r="C14" s="121">
        <v>2471</v>
      </c>
      <c r="D14" s="127"/>
      <c r="E14" s="128"/>
    </row>
    <row r="15" spans="1:15">
      <c r="A15" s="121" t="s">
        <v>28</v>
      </c>
      <c r="B15" s="121">
        <v>2151</v>
      </c>
      <c r="C15" s="121">
        <v>2841</v>
      </c>
      <c r="D15" s="127"/>
      <c r="E15" s="128"/>
    </row>
    <row r="16" spans="1:15">
      <c r="A16" s="121" t="s">
        <v>18</v>
      </c>
      <c r="B16" s="121">
        <v>2340</v>
      </c>
      <c r="C16" s="121">
        <v>3241</v>
      </c>
      <c r="D16" s="239">
        <f>B16+B16/100</f>
        <v>2363.4</v>
      </c>
      <c r="E16" s="239">
        <f>C16+C16/100</f>
        <v>3273.41</v>
      </c>
    </row>
    <row r="20" spans="1:5">
      <c r="A20" s="57" t="s">
        <v>225</v>
      </c>
      <c r="D20" t="s">
        <v>111</v>
      </c>
    </row>
    <row r="21" spans="1:5">
      <c r="A21" s="44" t="s">
        <v>69</v>
      </c>
      <c r="B21" s="119" t="s">
        <v>222</v>
      </c>
      <c r="C21" s="119" t="s">
        <v>223</v>
      </c>
      <c r="D21" s="100" t="s">
        <v>107</v>
      </c>
      <c r="E21" s="100" t="s">
        <v>19</v>
      </c>
    </row>
    <row r="22" spans="1:5">
      <c r="A22" s="120" t="s">
        <v>15</v>
      </c>
      <c r="B22" s="120">
        <v>220</v>
      </c>
      <c r="C22" s="120">
        <v>246</v>
      </c>
      <c r="D22" s="125" t="e">
        <f>IF(AND(B22&lt;&gt;"",B23=""),B22,NA())</f>
        <v>#N/A</v>
      </c>
      <c r="E22" s="126"/>
    </row>
    <row r="23" spans="1:5">
      <c r="A23" s="121" t="s">
        <v>25</v>
      </c>
      <c r="B23" s="121">
        <v>430</v>
      </c>
      <c r="C23" s="121">
        <v>481</v>
      </c>
      <c r="D23" s="125" t="e">
        <f t="shared" ref="D23:D33" si="0">IF(AND(B23&lt;&gt;"",B24=""),B23,NA())</f>
        <v>#N/A</v>
      </c>
      <c r="E23" s="128"/>
    </row>
    <row r="24" spans="1:5">
      <c r="A24" s="121" t="s">
        <v>16</v>
      </c>
      <c r="B24" s="121">
        <v>600</v>
      </c>
      <c r="C24" s="121">
        <v>726</v>
      </c>
      <c r="D24" s="125" t="e">
        <f t="shared" si="0"/>
        <v>#N/A</v>
      </c>
      <c r="E24" s="128"/>
    </row>
    <row r="25" spans="1:5">
      <c r="A25" s="121" t="s">
        <v>26</v>
      </c>
      <c r="B25" s="121">
        <v>830</v>
      </c>
      <c r="C25" s="121">
        <v>984</v>
      </c>
      <c r="D25" s="125" t="e">
        <f t="shared" si="0"/>
        <v>#N/A</v>
      </c>
      <c r="E25" s="128"/>
    </row>
    <row r="26" spans="1:5">
      <c r="A26" s="121" t="s">
        <v>16</v>
      </c>
      <c r="B26" s="121">
        <v>1020</v>
      </c>
      <c r="C26" s="121">
        <v>1197</v>
      </c>
      <c r="D26" s="125" t="e">
        <f t="shared" si="0"/>
        <v>#N/A</v>
      </c>
      <c r="E26" s="128"/>
    </row>
    <row r="27" spans="1:5">
      <c r="A27" s="121" t="s">
        <v>15</v>
      </c>
      <c r="B27" s="121">
        <v>1200</v>
      </c>
      <c r="C27" s="121">
        <v>1399</v>
      </c>
      <c r="D27" s="125">
        <f t="shared" si="0"/>
        <v>1200</v>
      </c>
      <c r="E27" s="128"/>
    </row>
    <row r="28" spans="1:5">
      <c r="A28" s="121" t="s">
        <v>15</v>
      </c>
      <c r="B28" s="121"/>
      <c r="C28" s="121">
        <v>1621</v>
      </c>
      <c r="D28" s="125" t="e">
        <f t="shared" si="0"/>
        <v>#N/A</v>
      </c>
      <c r="E28" s="128"/>
    </row>
    <row r="29" spans="1:5">
      <c r="A29" s="121" t="s">
        <v>26</v>
      </c>
      <c r="B29" s="121"/>
      <c r="C29" s="121">
        <v>1864</v>
      </c>
      <c r="D29" s="125" t="e">
        <f t="shared" si="0"/>
        <v>#N/A</v>
      </c>
      <c r="E29" s="128"/>
    </row>
    <row r="30" spans="1:5">
      <c r="A30" s="121" t="s">
        <v>17</v>
      </c>
      <c r="B30" s="121"/>
      <c r="C30" s="121">
        <v>2131</v>
      </c>
      <c r="D30" s="125" t="e">
        <f t="shared" si="0"/>
        <v>#N/A</v>
      </c>
      <c r="E30" s="128"/>
    </row>
    <row r="31" spans="1:5">
      <c r="A31" s="121" t="s">
        <v>27</v>
      </c>
      <c r="B31" s="121"/>
      <c r="C31" s="121">
        <v>2471</v>
      </c>
      <c r="D31" s="125" t="e">
        <f t="shared" si="0"/>
        <v>#N/A</v>
      </c>
      <c r="E31" s="128"/>
    </row>
    <row r="32" spans="1:5">
      <c r="A32" s="121" t="s">
        <v>28</v>
      </c>
      <c r="B32" s="121"/>
      <c r="C32" s="121">
        <v>2841</v>
      </c>
      <c r="D32" s="125" t="e">
        <f t="shared" si="0"/>
        <v>#N/A</v>
      </c>
      <c r="E32" s="128"/>
    </row>
    <row r="33" spans="1:15">
      <c r="A33" s="121" t="s">
        <v>18</v>
      </c>
      <c r="B33" s="121"/>
      <c r="C33" s="121">
        <v>3241</v>
      </c>
      <c r="D33" s="125" t="e">
        <f t="shared" si="0"/>
        <v>#N/A</v>
      </c>
      <c r="E33" s="128">
        <f>C33</f>
        <v>3241</v>
      </c>
    </row>
    <row r="36" spans="1:15" ht="21">
      <c r="A36" s="37" t="s">
        <v>109</v>
      </c>
      <c r="B36" s="38"/>
      <c r="C36" s="38"/>
      <c r="D36" s="38"/>
      <c r="E36" s="38"/>
      <c r="F36" s="38"/>
      <c r="G36" s="38"/>
      <c r="H36" s="38"/>
      <c r="I36" s="38"/>
      <c r="J36" s="38"/>
      <c r="K36" s="38"/>
      <c r="L36" s="38"/>
      <c r="M36" s="38"/>
      <c r="N36" s="38"/>
      <c r="O36" s="38"/>
    </row>
    <row r="38" spans="1:15" ht="9" customHeight="1"/>
    <row r="39" spans="1:15">
      <c r="B39" s="32" t="s">
        <v>6</v>
      </c>
      <c r="C39" s="32" t="s">
        <v>7</v>
      </c>
      <c r="D39" s="32" t="s">
        <v>72</v>
      </c>
      <c r="E39" s="32" t="s">
        <v>8</v>
      </c>
      <c r="F39" s="32" t="s">
        <v>76</v>
      </c>
      <c r="G39" s="32" t="s">
        <v>9</v>
      </c>
      <c r="H39" s="32" t="s">
        <v>10</v>
      </c>
      <c r="I39" s="32" t="s">
        <v>11</v>
      </c>
      <c r="J39" s="32" t="s">
        <v>12</v>
      </c>
      <c r="K39" s="32" t="s">
        <v>77</v>
      </c>
      <c r="L39" s="32" t="s">
        <v>13</v>
      </c>
      <c r="M39" s="32" t="s">
        <v>79</v>
      </c>
      <c r="N39" s="92" t="s">
        <v>110</v>
      </c>
    </row>
    <row r="40" spans="1:15">
      <c r="A40" s="60" t="s">
        <v>104</v>
      </c>
      <c r="B40" s="139">
        <v>3881</v>
      </c>
      <c r="C40" s="139">
        <v>4676</v>
      </c>
      <c r="D40" s="139">
        <v>5026</v>
      </c>
      <c r="E40" s="139">
        <v>5225</v>
      </c>
      <c r="F40" s="139">
        <v>5367</v>
      </c>
      <c r="G40" s="139">
        <v>5034</v>
      </c>
      <c r="H40" s="139">
        <v>5423</v>
      </c>
      <c r="I40" s="139">
        <v>5533</v>
      </c>
      <c r="J40" s="139">
        <v>5331</v>
      </c>
      <c r="K40" s="139">
        <v>5292</v>
      </c>
      <c r="L40" s="139">
        <v>5034</v>
      </c>
      <c r="M40" s="139">
        <v>4493</v>
      </c>
      <c r="N40" s="141">
        <f>SUM($M$40:M40)-M40/2</f>
        <v>2246.5</v>
      </c>
      <c r="O40" s="141">
        <v>12.5</v>
      </c>
    </row>
    <row r="41" spans="1:15">
      <c r="A41" s="60" t="s">
        <v>105</v>
      </c>
      <c r="B41" s="140">
        <v>4876</v>
      </c>
      <c r="C41" s="140">
        <v>9526</v>
      </c>
      <c r="D41" s="140">
        <v>10410</v>
      </c>
      <c r="E41" s="140">
        <v>10300</v>
      </c>
      <c r="F41" s="140">
        <v>10139</v>
      </c>
      <c r="G41" s="140">
        <v>10161</v>
      </c>
      <c r="H41" s="140">
        <v>10541</v>
      </c>
      <c r="I41" s="140">
        <v>11389</v>
      </c>
      <c r="J41" s="140">
        <v>7093</v>
      </c>
      <c r="K41" s="140">
        <v>10707</v>
      </c>
      <c r="L41" s="140">
        <v>10575</v>
      </c>
      <c r="M41" s="140">
        <v>10015</v>
      </c>
      <c r="N41" s="142">
        <f>SUM($M$40:M41)-M41/2</f>
        <v>9500.5</v>
      </c>
      <c r="O41" s="142">
        <v>12.5</v>
      </c>
    </row>
    <row r="42" spans="1:15">
      <c r="A42" s="60" t="s">
        <v>32</v>
      </c>
      <c r="B42" s="140">
        <v>3127</v>
      </c>
      <c r="C42" s="140">
        <v>2878</v>
      </c>
      <c r="D42" s="140">
        <v>3774</v>
      </c>
      <c r="E42" s="140">
        <v>4214</v>
      </c>
      <c r="F42" s="140">
        <v>5168</v>
      </c>
      <c r="G42" s="140">
        <v>5294</v>
      </c>
      <c r="H42" s="140">
        <v>5433</v>
      </c>
      <c r="I42" s="140">
        <v>5247</v>
      </c>
      <c r="J42" s="140">
        <v>5140</v>
      </c>
      <c r="K42" s="140">
        <v>5448</v>
      </c>
      <c r="L42" s="140">
        <v>4685</v>
      </c>
      <c r="M42" s="140">
        <v>3785</v>
      </c>
      <c r="N42" s="142">
        <f>SUM($M$40:M42)-M42/2</f>
        <v>16400.5</v>
      </c>
      <c r="O42" s="142">
        <v>12.5</v>
      </c>
    </row>
    <row r="43" spans="1:15">
      <c r="A43" s="60" t="s">
        <v>106</v>
      </c>
      <c r="B43" s="143">
        <v>1813</v>
      </c>
      <c r="C43" s="143">
        <v>1879</v>
      </c>
      <c r="D43" s="143">
        <v>1992</v>
      </c>
      <c r="E43" s="143">
        <v>1842</v>
      </c>
      <c r="F43" s="143">
        <v>1925</v>
      </c>
      <c r="G43" s="143">
        <v>1955</v>
      </c>
      <c r="H43" s="143">
        <v>1924</v>
      </c>
      <c r="I43" s="143">
        <v>1888</v>
      </c>
      <c r="J43" s="143">
        <v>1910</v>
      </c>
      <c r="K43" s="143">
        <v>1866</v>
      </c>
      <c r="L43" s="143">
        <v>1978</v>
      </c>
      <c r="M43" s="143">
        <v>1817</v>
      </c>
      <c r="N43" s="207">
        <f>SUM($M$40:M43)-M43/2</f>
        <v>19201.5</v>
      </c>
      <c r="O43" s="207">
        <v>12.5</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U144"/>
  <sheetViews>
    <sheetView showGridLines="0" topLeftCell="A144" zoomScale="90" zoomScaleNormal="90" workbookViewId="0"/>
  </sheetViews>
  <sheetFormatPr defaultColWidth="11.44140625" defaultRowHeight="14.4"/>
  <cols>
    <col min="1" max="1" width="17" customWidth="1"/>
    <col min="2" max="2" width="13" customWidth="1"/>
    <col min="3" max="3" width="9" bestFit="1" customWidth="1"/>
    <col min="4" max="4" width="8.109375" customWidth="1"/>
    <col min="5" max="5" width="11.88671875" customWidth="1"/>
    <col min="6" max="6" width="6.5546875" customWidth="1"/>
    <col min="7" max="15" width="8.109375" customWidth="1"/>
    <col min="16" max="16" width="10.44140625" customWidth="1"/>
  </cols>
  <sheetData>
    <row r="1" spans="1:21" ht="21">
      <c r="A1" s="37" t="s">
        <v>117</v>
      </c>
      <c r="B1" s="38"/>
      <c r="C1" s="38"/>
      <c r="D1" s="38"/>
      <c r="E1" s="38"/>
      <c r="F1" s="38"/>
      <c r="G1" s="38"/>
      <c r="H1" s="38"/>
      <c r="I1" s="38"/>
      <c r="J1" s="38"/>
      <c r="K1" s="38"/>
      <c r="L1" s="38"/>
      <c r="M1" s="38"/>
      <c r="N1" s="38"/>
      <c r="O1" s="38"/>
      <c r="P1" s="15"/>
      <c r="Q1" s="15"/>
      <c r="R1" s="15"/>
      <c r="S1" s="15"/>
      <c r="T1" s="15"/>
      <c r="U1" s="15"/>
    </row>
    <row r="4" spans="1:21">
      <c r="A4" s="25"/>
      <c r="B4" s="42" t="s">
        <v>220</v>
      </c>
      <c r="C4" s="144" t="s">
        <v>43</v>
      </c>
      <c r="D4" s="18" t="s">
        <v>112</v>
      </c>
    </row>
    <row r="5" spans="1:21">
      <c r="A5" s="73" t="s">
        <v>83</v>
      </c>
      <c r="B5" s="145">
        <v>120</v>
      </c>
      <c r="C5" s="146" t="str">
        <f>IF(B5=MAX($B$5:$B$13),B5,"")</f>
        <v/>
      </c>
      <c r="D5" s="146" t="str">
        <f t="shared" ref="D5:D13" si="0">IF(B5=MIN($B$5:$B$13),B5,"")</f>
        <v/>
      </c>
    </row>
    <row r="6" spans="1:21">
      <c r="A6" s="74" t="s">
        <v>84</v>
      </c>
      <c r="B6" s="147">
        <v>105</v>
      </c>
      <c r="C6" s="148" t="str">
        <f t="shared" ref="C6:C13" si="1">IF(B6=MAX($B$5:$B$13),B6,"")</f>
        <v/>
      </c>
      <c r="D6" s="148" t="str">
        <f t="shared" si="0"/>
        <v/>
      </c>
    </row>
    <row r="7" spans="1:21">
      <c r="A7" s="74" t="s">
        <v>85</v>
      </c>
      <c r="B7" s="147">
        <v>110</v>
      </c>
      <c r="C7" s="148" t="str">
        <f t="shared" si="1"/>
        <v/>
      </c>
      <c r="D7" s="148" t="str">
        <f t="shared" si="0"/>
        <v/>
      </c>
    </row>
    <row r="8" spans="1:21">
      <c r="A8" s="74" t="s">
        <v>86</v>
      </c>
      <c r="B8" s="147">
        <v>129</v>
      </c>
      <c r="C8" s="148">
        <f t="shared" si="1"/>
        <v>129</v>
      </c>
      <c r="D8" s="148" t="str">
        <f t="shared" si="0"/>
        <v/>
      </c>
    </row>
    <row r="9" spans="1:21">
      <c r="A9" s="74" t="s">
        <v>87</v>
      </c>
      <c r="B9" s="147">
        <v>108</v>
      </c>
      <c r="C9" s="148" t="str">
        <f t="shared" si="1"/>
        <v/>
      </c>
      <c r="D9" s="148" t="str">
        <f t="shared" si="0"/>
        <v/>
      </c>
    </row>
    <row r="10" spans="1:21">
      <c r="A10" s="74" t="s">
        <v>89</v>
      </c>
      <c r="B10" s="147">
        <v>103</v>
      </c>
      <c r="C10" s="148" t="str">
        <f t="shared" si="1"/>
        <v/>
      </c>
      <c r="D10" s="148">
        <f t="shared" si="0"/>
        <v>103</v>
      </c>
    </row>
    <row r="11" spans="1:21">
      <c r="A11" s="74" t="s">
        <v>90</v>
      </c>
      <c r="B11" s="147">
        <v>121</v>
      </c>
      <c r="C11" s="148" t="str">
        <f t="shared" si="1"/>
        <v/>
      </c>
      <c r="D11" s="148" t="str">
        <f t="shared" si="0"/>
        <v/>
      </c>
    </row>
    <row r="12" spans="1:21">
      <c r="A12" s="74" t="s">
        <v>91</v>
      </c>
      <c r="B12" s="147">
        <v>117</v>
      </c>
      <c r="C12" s="148" t="str">
        <f t="shared" si="1"/>
        <v/>
      </c>
      <c r="D12" s="148" t="str">
        <f t="shared" si="0"/>
        <v/>
      </c>
    </row>
    <row r="13" spans="1:21">
      <c r="A13" s="74" t="s">
        <v>92</v>
      </c>
      <c r="B13" s="147">
        <v>109</v>
      </c>
      <c r="C13" s="148" t="str">
        <f t="shared" si="1"/>
        <v/>
      </c>
      <c r="D13" s="148" t="str">
        <f t="shared" si="0"/>
        <v/>
      </c>
    </row>
    <row r="19" spans="1:21" ht="21">
      <c r="A19" s="37" t="s">
        <v>118</v>
      </c>
      <c r="B19" s="38"/>
      <c r="C19" s="38"/>
      <c r="D19" s="38"/>
      <c r="E19" s="38"/>
      <c r="F19" s="38"/>
      <c r="G19" s="38"/>
      <c r="H19" s="38"/>
      <c r="I19" s="38"/>
      <c r="J19" s="38"/>
      <c r="K19" s="38"/>
      <c r="L19" s="38"/>
      <c r="M19" s="38"/>
      <c r="N19" s="38"/>
      <c r="O19" s="38"/>
      <c r="P19" s="15"/>
      <c r="Q19" s="15"/>
      <c r="R19" s="15"/>
      <c r="S19" s="15"/>
      <c r="T19" s="15"/>
      <c r="U19" s="15"/>
    </row>
    <row r="20" spans="1:21" ht="21">
      <c r="A20" s="149"/>
      <c r="B20" s="150"/>
      <c r="C20" s="150"/>
      <c r="D20" s="150"/>
      <c r="E20" s="150"/>
      <c r="F20" s="150"/>
      <c r="G20" s="150"/>
      <c r="H20" s="150"/>
      <c r="I20" s="150"/>
      <c r="J20" s="150"/>
      <c r="K20" s="150"/>
      <c r="L20" s="150"/>
      <c r="M20" s="150"/>
      <c r="N20" s="150"/>
      <c r="O20" s="150"/>
    </row>
    <row r="21" spans="1:21">
      <c r="A21" s="25"/>
      <c r="B21" s="42" t="s">
        <v>220</v>
      </c>
      <c r="C21" s="144" t="s">
        <v>43</v>
      </c>
      <c r="D21" s="18" t="s">
        <v>112</v>
      </c>
    </row>
    <row r="22" spans="1:21">
      <c r="A22" s="73" t="s">
        <v>83</v>
      </c>
      <c r="B22" s="145">
        <v>120</v>
      </c>
      <c r="C22" s="146" t="str">
        <f>IF(B22=MAX($B$22:$B$30),B22,"")</f>
        <v/>
      </c>
      <c r="D22" s="146" t="str">
        <f>IF(B22=MIN($B$22:$B$30),B22,"")</f>
        <v/>
      </c>
    </row>
    <row r="23" spans="1:21">
      <c r="A23" s="74" t="s">
        <v>84</v>
      </c>
      <c r="B23" s="147">
        <v>105</v>
      </c>
      <c r="C23" s="148" t="str">
        <f>IF(B23=MAX($B$5:$B$13),B23,"")</f>
        <v/>
      </c>
      <c r="D23" s="148" t="str">
        <f t="shared" ref="D23:D30" si="2">IF(B23=MIN($B$5:$B$13),B23,"")</f>
        <v/>
      </c>
    </row>
    <row r="24" spans="1:21">
      <c r="A24" s="74" t="s">
        <v>85</v>
      </c>
      <c r="B24" s="147">
        <v>110</v>
      </c>
      <c r="C24" s="148" t="str">
        <f>IF(B24=MAX($B$5:$B$13),B24,"")</f>
        <v/>
      </c>
      <c r="D24" s="148" t="str">
        <f t="shared" si="2"/>
        <v/>
      </c>
    </row>
    <row r="25" spans="1:21">
      <c r="A25" s="74" t="s">
        <v>86</v>
      </c>
      <c r="B25" s="147">
        <v>129</v>
      </c>
      <c r="C25" s="148">
        <f>IF(B25=MAX($B$22:$B$30),B25,"")</f>
        <v>129</v>
      </c>
      <c r="D25" s="148" t="str">
        <f t="shared" si="2"/>
        <v/>
      </c>
    </row>
    <row r="26" spans="1:21">
      <c r="A26" s="74" t="s">
        <v>87</v>
      </c>
      <c r="B26" s="147">
        <v>108</v>
      </c>
      <c r="C26" s="148" t="str">
        <f>IF(B26=MAX($B$5:$B$13),B26,"")</f>
        <v/>
      </c>
      <c r="D26" s="148" t="str">
        <f t="shared" si="2"/>
        <v/>
      </c>
    </row>
    <row r="27" spans="1:21">
      <c r="A27" s="74" t="s">
        <v>89</v>
      </c>
      <c r="B27" s="147">
        <v>103</v>
      </c>
      <c r="C27" s="148" t="str">
        <f>IF(B27=MAX($B$5:$B$13),B27,"")</f>
        <v/>
      </c>
      <c r="D27" s="148">
        <f t="shared" si="2"/>
        <v>103</v>
      </c>
    </row>
    <row r="28" spans="1:21">
      <c r="A28" s="74" t="s">
        <v>90</v>
      </c>
      <c r="B28" s="147">
        <v>121</v>
      </c>
      <c r="C28" s="148" t="str">
        <f>IF(B28=MAX($B$5:$B$13),B28,"")</f>
        <v/>
      </c>
      <c r="D28" s="148" t="str">
        <f t="shared" si="2"/>
        <v/>
      </c>
    </row>
    <row r="29" spans="1:21">
      <c r="A29" s="74" t="s">
        <v>91</v>
      </c>
      <c r="B29" s="147">
        <v>117</v>
      </c>
      <c r="C29" s="148" t="str">
        <f>IF(B29=MAX($B$5:$B$13),B29,"")</f>
        <v/>
      </c>
      <c r="D29" s="148" t="str">
        <f t="shared" si="2"/>
        <v/>
      </c>
    </row>
    <row r="30" spans="1:21">
      <c r="A30" s="74" t="s">
        <v>92</v>
      </c>
      <c r="B30" s="147">
        <v>109</v>
      </c>
      <c r="C30" s="148" t="str">
        <f>IF(B30=MAX($B$5:$B$13),B30,"")</f>
        <v/>
      </c>
      <c r="D30" s="148" t="str">
        <f t="shared" si="2"/>
        <v/>
      </c>
    </row>
    <row r="36" spans="1:21" ht="21">
      <c r="A36" s="37" t="s">
        <v>341</v>
      </c>
      <c r="B36" s="38"/>
      <c r="C36" s="38"/>
      <c r="D36" s="38"/>
      <c r="E36" s="38"/>
      <c r="F36" s="38"/>
      <c r="G36" s="38"/>
      <c r="H36" s="38"/>
      <c r="I36" s="38"/>
      <c r="J36" s="38"/>
      <c r="K36" s="38"/>
      <c r="L36" s="38"/>
      <c r="M36" s="38"/>
      <c r="N36" s="38"/>
      <c r="O36" s="38"/>
      <c r="P36" s="15"/>
      <c r="Q36" s="15"/>
      <c r="R36" s="15"/>
      <c r="S36" s="15"/>
      <c r="T36" s="15"/>
      <c r="U36" s="15"/>
    </row>
    <row r="39" spans="1:21" ht="17.399999999999999">
      <c r="A39" s="25"/>
      <c r="B39" s="42" t="s">
        <v>220</v>
      </c>
      <c r="C39" s="42" t="s">
        <v>232</v>
      </c>
      <c r="D39" s="144" t="s">
        <v>342</v>
      </c>
    </row>
    <row r="40" spans="1:21">
      <c r="A40" s="73" t="s">
        <v>83</v>
      </c>
      <c r="B40" s="145">
        <v>120</v>
      </c>
      <c r="C40" s="145">
        <v>132</v>
      </c>
      <c r="D40" s="300">
        <f>(B40-C40)/C40</f>
        <v>-9.0909090909090912E-2</v>
      </c>
    </row>
    <row r="41" spans="1:21">
      <c r="A41" s="74" t="s">
        <v>84</v>
      </c>
      <c r="B41" s="147">
        <v>105</v>
      </c>
      <c r="C41" s="147">
        <v>90</v>
      </c>
      <c r="D41" s="300">
        <f t="shared" ref="D41:D48" si="3">(B41-C41)/C41</f>
        <v>0.16666666666666666</v>
      </c>
    </row>
    <row r="42" spans="1:21">
      <c r="A42" s="74" t="s">
        <v>85</v>
      </c>
      <c r="B42" s="147">
        <v>110</v>
      </c>
      <c r="C42" s="147">
        <v>100</v>
      </c>
      <c r="D42" s="300">
        <f t="shared" si="3"/>
        <v>0.1</v>
      </c>
    </row>
    <row r="43" spans="1:21">
      <c r="A43" s="74" t="s">
        <v>86</v>
      </c>
      <c r="B43" s="147">
        <v>129</v>
      </c>
      <c r="C43" s="147">
        <v>140</v>
      </c>
      <c r="D43" s="300">
        <f t="shared" si="3"/>
        <v>-7.857142857142857E-2</v>
      </c>
    </row>
    <row r="44" spans="1:21">
      <c r="A44" s="74" t="s">
        <v>87</v>
      </c>
      <c r="B44" s="147">
        <v>108</v>
      </c>
      <c r="C44" s="147">
        <v>100</v>
      </c>
      <c r="D44" s="300">
        <f t="shared" si="3"/>
        <v>0.08</v>
      </c>
    </row>
    <row r="45" spans="1:21">
      <c r="A45" s="74" t="s">
        <v>89</v>
      </c>
      <c r="B45" s="147">
        <v>103</v>
      </c>
      <c r="C45" s="147">
        <v>80</v>
      </c>
      <c r="D45" s="300">
        <f t="shared" si="3"/>
        <v>0.28749999999999998</v>
      </c>
    </row>
    <row r="46" spans="1:21">
      <c r="A46" s="74" t="s">
        <v>90</v>
      </c>
      <c r="B46" s="147">
        <v>121</v>
      </c>
      <c r="C46" s="147">
        <v>90</v>
      </c>
      <c r="D46" s="300">
        <f t="shared" si="3"/>
        <v>0.34444444444444444</v>
      </c>
    </row>
    <row r="47" spans="1:21">
      <c r="A47" s="74" t="s">
        <v>91</v>
      </c>
      <c r="B47" s="147">
        <v>117</v>
      </c>
      <c r="C47" s="147">
        <v>180</v>
      </c>
      <c r="D47" s="300">
        <f t="shared" si="3"/>
        <v>-0.35</v>
      </c>
    </row>
    <row r="48" spans="1:21">
      <c r="A48" s="74" t="s">
        <v>92</v>
      </c>
      <c r="B48" s="147">
        <v>109</v>
      </c>
      <c r="C48" s="147">
        <v>120</v>
      </c>
      <c r="D48" s="300">
        <f t="shared" si="3"/>
        <v>-9.166666666666666E-2</v>
      </c>
    </row>
    <row r="51" spans="1:21">
      <c r="A51" t="s">
        <v>344</v>
      </c>
    </row>
    <row r="52" spans="1:21">
      <c r="A52" s="299" t="s">
        <v>343</v>
      </c>
    </row>
    <row r="55" spans="1:21" ht="21">
      <c r="A55" s="37" t="s">
        <v>346</v>
      </c>
      <c r="B55" s="38"/>
      <c r="C55" s="38"/>
      <c r="D55" s="38"/>
      <c r="E55" s="38"/>
      <c r="F55" s="38"/>
      <c r="G55" s="38"/>
      <c r="H55" s="38"/>
      <c r="I55" s="38"/>
      <c r="J55" s="38"/>
      <c r="K55" s="38"/>
      <c r="L55" s="38"/>
      <c r="M55" s="38"/>
      <c r="N55" s="38"/>
      <c r="O55" s="38"/>
      <c r="P55" s="15"/>
      <c r="Q55" s="15"/>
      <c r="R55" s="15"/>
      <c r="S55" s="15"/>
      <c r="T55" s="15"/>
      <c r="U55" s="15"/>
    </row>
    <row r="58" spans="1:21" ht="17.399999999999999">
      <c r="A58" s="25"/>
      <c r="B58" s="42" t="s">
        <v>220</v>
      </c>
      <c r="C58" s="42" t="s">
        <v>232</v>
      </c>
      <c r="D58" s="301" t="s">
        <v>347</v>
      </c>
      <c r="E58" s="302" t="s">
        <v>348</v>
      </c>
    </row>
    <row r="59" spans="1:21">
      <c r="A59" s="73" t="s">
        <v>83</v>
      </c>
      <c r="B59" s="145">
        <v>120</v>
      </c>
      <c r="C59" s="145">
        <v>132</v>
      </c>
      <c r="D59" s="303" t="str">
        <f>IF((B59-C59)/C59&gt;=0,(B59-C59)/C59,"")</f>
        <v/>
      </c>
      <c r="E59" s="303">
        <f>IF((B59-C59)/C59&lt;0,(B59-C59)/C59,"")</f>
        <v>-9.0909090909090912E-2</v>
      </c>
    </row>
    <row r="60" spans="1:21">
      <c r="A60" s="74" t="s">
        <v>84</v>
      </c>
      <c r="B60" s="147">
        <v>105</v>
      </c>
      <c r="C60" s="147">
        <v>90</v>
      </c>
      <c r="D60" s="303">
        <f t="shared" ref="D60:D67" si="4">IF((B60-C60)/C60&gt;=0,(B60-C60)/C60,"")</f>
        <v>0.16666666666666666</v>
      </c>
      <c r="E60" s="303" t="str">
        <f t="shared" ref="E60:E67" si="5">IF((B60-C60)/C60&lt;0,(B60-C60)/C60,"")</f>
        <v/>
      </c>
    </row>
    <row r="61" spans="1:21">
      <c r="A61" s="74" t="s">
        <v>85</v>
      </c>
      <c r="B61" s="147">
        <v>110</v>
      </c>
      <c r="C61" s="147">
        <v>100</v>
      </c>
      <c r="D61" s="303">
        <f t="shared" si="4"/>
        <v>0.1</v>
      </c>
      <c r="E61" s="303" t="str">
        <f t="shared" si="5"/>
        <v/>
      </c>
    </row>
    <row r="62" spans="1:21">
      <c r="A62" s="74" t="s">
        <v>86</v>
      </c>
      <c r="B62" s="147">
        <v>129</v>
      </c>
      <c r="C62" s="147">
        <v>140</v>
      </c>
      <c r="D62" s="303" t="str">
        <f t="shared" si="4"/>
        <v/>
      </c>
      <c r="E62" s="303">
        <f t="shared" si="5"/>
        <v>-7.857142857142857E-2</v>
      </c>
    </row>
    <row r="63" spans="1:21">
      <c r="A63" s="74" t="s">
        <v>87</v>
      </c>
      <c r="B63" s="147">
        <v>108</v>
      </c>
      <c r="C63" s="147">
        <v>100</v>
      </c>
      <c r="D63" s="303">
        <f t="shared" si="4"/>
        <v>0.08</v>
      </c>
      <c r="E63" s="303" t="str">
        <f t="shared" si="5"/>
        <v/>
      </c>
    </row>
    <row r="64" spans="1:21">
      <c r="A64" s="74" t="s">
        <v>89</v>
      </c>
      <c r="B64" s="147">
        <v>103</v>
      </c>
      <c r="C64" s="147">
        <v>80</v>
      </c>
      <c r="D64" s="303">
        <f t="shared" si="4"/>
        <v>0.28749999999999998</v>
      </c>
      <c r="E64" s="303" t="str">
        <f t="shared" si="5"/>
        <v/>
      </c>
    </row>
    <row r="65" spans="1:21">
      <c r="A65" s="74" t="s">
        <v>90</v>
      </c>
      <c r="B65" s="147">
        <v>121</v>
      </c>
      <c r="C65" s="147">
        <v>90</v>
      </c>
      <c r="D65" s="303">
        <f t="shared" si="4"/>
        <v>0.34444444444444444</v>
      </c>
      <c r="E65" s="303" t="str">
        <f t="shared" si="5"/>
        <v/>
      </c>
    </row>
    <row r="66" spans="1:21">
      <c r="A66" s="74" t="s">
        <v>91</v>
      </c>
      <c r="B66" s="147">
        <v>117</v>
      </c>
      <c r="C66" s="147">
        <v>180</v>
      </c>
      <c r="D66" s="303" t="str">
        <f t="shared" si="4"/>
        <v/>
      </c>
      <c r="E66" s="303">
        <f t="shared" si="5"/>
        <v>-0.35</v>
      </c>
    </row>
    <row r="67" spans="1:21">
      <c r="A67" s="74" t="s">
        <v>92</v>
      </c>
      <c r="B67" s="147">
        <v>109</v>
      </c>
      <c r="C67" s="147">
        <v>120</v>
      </c>
      <c r="D67" s="303" t="str">
        <f t="shared" si="4"/>
        <v/>
      </c>
      <c r="E67" s="303">
        <f t="shared" si="5"/>
        <v>-9.166666666666666E-2</v>
      </c>
    </row>
    <row r="69" spans="1:21">
      <c r="A69" s="304" t="s">
        <v>349</v>
      </c>
    </row>
    <row r="75" spans="1:21" ht="21">
      <c r="A75" s="37" t="s">
        <v>125</v>
      </c>
      <c r="B75" s="38"/>
      <c r="C75" s="38"/>
      <c r="D75" s="38"/>
      <c r="E75" s="38"/>
      <c r="F75" s="38"/>
      <c r="G75" s="38"/>
      <c r="H75" s="38"/>
      <c r="I75" s="38"/>
      <c r="J75" s="38"/>
      <c r="K75" s="38"/>
      <c r="L75" s="38"/>
      <c r="M75" s="38"/>
      <c r="N75" s="38"/>
      <c r="O75" s="38"/>
      <c r="P75" s="15"/>
      <c r="Q75" s="15"/>
      <c r="R75" s="15"/>
      <c r="S75" s="15"/>
      <c r="T75" s="15"/>
      <c r="U75" s="15"/>
    </row>
    <row r="78" spans="1:21">
      <c r="B78" s="25"/>
      <c r="C78" s="42" t="s">
        <v>220</v>
      </c>
      <c r="D78" s="144" t="s">
        <v>43</v>
      </c>
      <c r="E78" s="144" t="s">
        <v>112</v>
      </c>
    </row>
    <row r="79" spans="1:21">
      <c r="A79" s="73" t="s">
        <v>120</v>
      </c>
      <c r="B79" s="73" t="s">
        <v>83</v>
      </c>
      <c r="C79" s="145">
        <v>120</v>
      </c>
      <c r="D79" s="146" t="str">
        <f t="shared" ref="D79:D87" si="6">IF(C79=MAX($C$79:$C$87),C79,"")</f>
        <v/>
      </c>
      <c r="E79" s="146" t="str">
        <f t="shared" ref="E79:E87" si="7">IF(C79=MIN($C$79:$C$87),C79,"")</f>
        <v/>
      </c>
    </row>
    <row r="80" spans="1:21">
      <c r="B80" s="73" t="s">
        <v>84</v>
      </c>
      <c r="C80" s="147">
        <v>105</v>
      </c>
      <c r="D80" s="146" t="str">
        <f t="shared" si="6"/>
        <v/>
      </c>
      <c r="E80" s="146" t="str">
        <f t="shared" si="7"/>
        <v/>
      </c>
    </row>
    <row r="81" spans="1:21">
      <c r="B81" s="74" t="s">
        <v>85</v>
      </c>
      <c r="C81" s="147">
        <v>90</v>
      </c>
      <c r="D81" s="146" t="str">
        <f t="shared" si="6"/>
        <v/>
      </c>
      <c r="E81" s="146">
        <f t="shared" si="7"/>
        <v>90</v>
      </c>
    </row>
    <row r="82" spans="1:21">
      <c r="A82" t="s">
        <v>122</v>
      </c>
      <c r="B82" s="74" t="s">
        <v>86</v>
      </c>
      <c r="C82" s="147">
        <v>100</v>
      </c>
      <c r="D82" s="146" t="str">
        <f t="shared" si="6"/>
        <v/>
      </c>
      <c r="E82" s="146" t="str">
        <f t="shared" si="7"/>
        <v/>
      </c>
    </row>
    <row r="83" spans="1:21">
      <c r="B83" s="74" t="s">
        <v>87</v>
      </c>
      <c r="C83" s="147">
        <v>108</v>
      </c>
      <c r="D83" s="146" t="str">
        <f t="shared" si="6"/>
        <v/>
      </c>
      <c r="E83" s="146" t="str">
        <f t="shared" si="7"/>
        <v/>
      </c>
    </row>
    <row r="84" spans="1:21">
      <c r="B84" s="73" t="s">
        <v>89</v>
      </c>
      <c r="C84" s="147">
        <v>103</v>
      </c>
      <c r="D84" s="146" t="str">
        <f t="shared" si="6"/>
        <v/>
      </c>
      <c r="E84" s="146" t="str">
        <f t="shared" si="7"/>
        <v/>
      </c>
    </row>
    <row r="85" spans="1:21">
      <c r="A85" s="73" t="s">
        <v>121</v>
      </c>
      <c r="B85" s="74" t="s">
        <v>90</v>
      </c>
      <c r="C85" s="147">
        <v>121</v>
      </c>
      <c r="D85" s="146">
        <f t="shared" si="6"/>
        <v>121</v>
      </c>
      <c r="E85" s="146" t="str">
        <f t="shared" si="7"/>
        <v/>
      </c>
    </row>
    <row r="86" spans="1:21">
      <c r="B86" s="74" t="s">
        <v>91</v>
      </c>
      <c r="C86" s="147">
        <v>117</v>
      </c>
      <c r="D86" s="146" t="str">
        <f t="shared" si="6"/>
        <v/>
      </c>
      <c r="E86" s="146" t="str">
        <f t="shared" si="7"/>
        <v/>
      </c>
    </row>
    <row r="87" spans="1:21">
      <c r="B87" s="74" t="s">
        <v>92</v>
      </c>
      <c r="C87" s="147">
        <v>109</v>
      </c>
      <c r="D87" s="146" t="str">
        <f t="shared" si="6"/>
        <v/>
      </c>
      <c r="E87" s="146" t="str">
        <f t="shared" si="7"/>
        <v/>
      </c>
    </row>
    <row r="89" spans="1:21">
      <c r="A89" s="42" t="s">
        <v>119</v>
      </c>
      <c r="C89" s="144" t="s">
        <v>123</v>
      </c>
      <c r="F89" s="144" t="s">
        <v>124</v>
      </c>
    </row>
    <row r="90" spans="1:21">
      <c r="B90" s="17" t="s">
        <v>20</v>
      </c>
      <c r="C90" s="10">
        <f>COUNTA(B79:B81)+0.5</f>
        <v>3.5</v>
      </c>
      <c r="D90" s="10">
        <f>C90</f>
        <v>3.5</v>
      </c>
      <c r="F90" s="151">
        <f>COUNTA(C79:C84)+0.5</f>
        <v>6.5</v>
      </c>
      <c r="G90" s="151">
        <f>F90</f>
        <v>6.5</v>
      </c>
    </row>
    <row r="91" spans="1:21">
      <c r="B91" s="17" t="s">
        <v>21</v>
      </c>
      <c r="C91" s="59">
        <f>MAX(C79:C87)</f>
        <v>121</v>
      </c>
      <c r="D91" s="10">
        <v>0</v>
      </c>
      <c r="F91" s="59">
        <f>C91</f>
        <v>121</v>
      </c>
      <c r="G91" s="10">
        <v>0</v>
      </c>
    </row>
    <row r="93" spans="1:21" ht="21">
      <c r="A93" s="37" t="s">
        <v>126</v>
      </c>
      <c r="B93" s="38"/>
      <c r="C93" s="38"/>
      <c r="D93" s="38"/>
      <c r="E93" s="38"/>
      <c r="F93" s="38"/>
      <c r="G93" s="38"/>
      <c r="H93" s="38"/>
      <c r="I93" s="38"/>
      <c r="J93" s="38"/>
      <c r="K93" s="38"/>
      <c r="L93" s="38"/>
      <c r="M93" s="38"/>
      <c r="N93" s="38"/>
      <c r="O93" s="38"/>
      <c r="P93" s="15"/>
      <c r="Q93" s="15"/>
      <c r="R93" s="15"/>
      <c r="S93" s="15"/>
      <c r="T93" s="15"/>
      <c r="U93" s="15"/>
    </row>
    <row r="96" spans="1:21">
      <c r="B96" s="25"/>
      <c r="C96" s="42" t="s">
        <v>220</v>
      </c>
      <c r="D96" s="144" t="s">
        <v>43</v>
      </c>
      <c r="E96" s="144" t="s">
        <v>112</v>
      </c>
    </row>
    <row r="97" spans="1:21">
      <c r="A97" s="73" t="s">
        <v>120</v>
      </c>
      <c r="B97" s="73" t="s">
        <v>83</v>
      </c>
      <c r="C97" s="145">
        <v>120</v>
      </c>
      <c r="D97" s="146" t="str">
        <f>IF(C97=MAX($C$97:$C$105),C97,"")</f>
        <v/>
      </c>
      <c r="E97" s="146" t="str">
        <f>IF(C97=MIN($C$97:$C$105),C97,"")</f>
        <v/>
      </c>
    </row>
    <row r="98" spans="1:21">
      <c r="B98" s="73" t="s">
        <v>84</v>
      </c>
      <c r="C98" s="147">
        <v>105</v>
      </c>
      <c r="D98" s="146" t="str">
        <f t="shared" ref="D98:D105" si="8">IF(C98=MAX($C$79:$C$87),C98,"")</f>
        <v/>
      </c>
      <c r="E98" s="146" t="str">
        <f t="shared" ref="E98:E105" si="9">IF(C98=MIN($C$79:$C$87),C98,"")</f>
        <v/>
      </c>
    </row>
    <row r="99" spans="1:21">
      <c r="B99" s="74" t="s">
        <v>85</v>
      </c>
      <c r="C99" s="147">
        <v>90</v>
      </c>
      <c r="D99" s="146" t="str">
        <f t="shared" si="8"/>
        <v/>
      </c>
      <c r="E99" s="146">
        <f t="shared" si="9"/>
        <v>90</v>
      </c>
    </row>
    <row r="100" spans="1:21">
      <c r="A100" t="s">
        <v>122</v>
      </c>
      <c r="B100" s="74" t="s">
        <v>86</v>
      </c>
      <c r="C100" s="147">
        <v>100</v>
      </c>
      <c r="D100" s="146" t="str">
        <f t="shared" si="8"/>
        <v/>
      </c>
      <c r="E100" s="146" t="str">
        <f t="shared" si="9"/>
        <v/>
      </c>
    </row>
    <row r="101" spans="1:21">
      <c r="B101" s="74" t="s">
        <v>87</v>
      </c>
      <c r="C101" s="147">
        <v>108</v>
      </c>
      <c r="D101" s="146" t="str">
        <f t="shared" si="8"/>
        <v/>
      </c>
      <c r="E101" s="146" t="str">
        <f t="shared" si="9"/>
        <v/>
      </c>
    </row>
    <row r="102" spans="1:21">
      <c r="B102" s="73" t="s">
        <v>89</v>
      </c>
      <c r="C102" s="147">
        <v>103</v>
      </c>
      <c r="D102" s="146" t="str">
        <f t="shared" si="8"/>
        <v/>
      </c>
      <c r="E102" s="146" t="str">
        <f t="shared" si="9"/>
        <v/>
      </c>
    </row>
    <row r="103" spans="1:21">
      <c r="A103" s="73" t="s">
        <v>121</v>
      </c>
      <c r="B103" s="74" t="s">
        <v>90</v>
      </c>
      <c r="C103" s="147">
        <v>121</v>
      </c>
      <c r="D103" s="146">
        <f t="shared" si="8"/>
        <v>121</v>
      </c>
      <c r="E103" s="146" t="str">
        <f t="shared" si="9"/>
        <v/>
      </c>
    </row>
    <row r="104" spans="1:21">
      <c r="B104" s="74" t="s">
        <v>91</v>
      </c>
      <c r="C104" s="147">
        <v>117</v>
      </c>
      <c r="D104" s="146" t="str">
        <f t="shared" si="8"/>
        <v/>
      </c>
      <c r="E104" s="146" t="str">
        <f t="shared" si="9"/>
        <v/>
      </c>
    </row>
    <row r="105" spans="1:21">
      <c r="B105" s="74" t="s">
        <v>92</v>
      </c>
      <c r="C105" s="147">
        <v>109</v>
      </c>
      <c r="D105" s="146" t="str">
        <f t="shared" si="8"/>
        <v/>
      </c>
      <c r="E105" s="146" t="str">
        <f t="shared" si="9"/>
        <v/>
      </c>
    </row>
    <row r="107" spans="1:21">
      <c r="A107" s="42" t="s">
        <v>119</v>
      </c>
      <c r="C107" s="66" t="s">
        <v>20</v>
      </c>
      <c r="D107" s="66" t="s">
        <v>21</v>
      </c>
    </row>
    <row r="108" spans="1:21">
      <c r="C108" s="10">
        <f>COUNTA(B97:B99)+0.5</f>
        <v>3.5</v>
      </c>
      <c r="D108" s="10">
        <v>0</v>
      </c>
    </row>
    <row r="109" spans="1:21">
      <c r="C109" s="151">
        <f>COUNTA(C97:C102)+0.5</f>
        <v>6.5</v>
      </c>
      <c r="D109" s="10">
        <v>0</v>
      </c>
    </row>
    <row r="111" spans="1:21" ht="21">
      <c r="A111" s="37" t="s">
        <v>113</v>
      </c>
      <c r="B111" s="38"/>
      <c r="C111" s="38"/>
      <c r="D111" s="38"/>
      <c r="E111" s="38"/>
      <c r="F111" s="38"/>
      <c r="G111" s="38"/>
      <c r="H111" s="38"/>
      <c r="I111" s="38"/>
      <c r="J111" s="38"/>
      <c r="K111" s="38"/>
      <c r="L111" s="38"/>
      <c r="M111" s="38"/>
      <c r="N111" s="38"/>
      <c r="O111" s="38"/>
      <c r="P111" s="15"/>
      <c r="Q111" s="15"/>
      <c r="R111" s="15"/>
      <c r="S111" s="15"/>
      <c r="T111" s="15"/>
      <c r="U111" s="15"/>
    </row>
    <row r="112" spans="1:21" ht="15" thickBot="1"/>
    <row r="113" spans="1:17" ht="29.4" thickBot="1">
      <c r="A113" s="5" t="s">
        <v>98</v>
      </c>
      <c r="B113" s="6" t="s">
        <v>12</v>
      </c>
      <c r="C113" s="7">
        <v>2014</v>
      </c>
    </row>
    <row r="114" spans="1:17" ht="6" customHeight="1"/>
    <row r="115" spans="1:17" ht="14.25" customHeight="1" thickBot="1">
      <c r="A115" s="17" t="s">
        <v>115</v>
      </c>
      <c r="J115" s="17" t="s">
        <v>116</v>
      </c>
    </row>
    <row r="116" spans="1:17" ht="16.5" customHeight="1" thickBot="1">
      <c r="B116" s="25"/>
      <c r="C116" s="25"/>
      <c r="D116" s="25"/>
      <c r="E116" s="25"/>
      <c r="F116" s="1"/>
      <c r="G116" s="1"/>
      <c r="H116" s="1"/>
      <c r="I116" s="25"/>
      <c r="J116" s="25"/>
      <c r="K116" s="25"/>
      <c r="L116" s="25"/>
      <c r="M116" s="25"/>
      <c r="O116" s="42"/>
      <c r="P116" s="42" t="s">
        <v>114</v>
      </c>
      <c r="Q116" s="118" t="s">
        <v>35</v>
      </c>
    </row>
    <row r="117" spans="1:17">
      <c r="B117" s="25"/>
      <c r="C117" s="42">
        <v>2013</v>
      </c>
      <c r="D117" s="42">
        <v>2014</v>
      </c>
      <c r="E117" s="42">
        <v>2015</v>
      </c>
      <c r="F117" s="1"/>
      <c r="G117" s="1"/>
      <c r="H117" s="1"/>
      <c r="J117" s="66" t="s">
        <v>80</v>
      </c>
      <c r="K117" s="66" t="s">
        <v>80</v>
      </c>
      <c r="L117" s="66" t="s">
        <v>69</v>
      </c>
      <c r="M117" s="66" t="s">
        <v>70</v>
      </c>
      <c r="O117" s="1"/>
      <c r="P117" s="66" t="s">
        <v>23</v>
      </c>
      <c r="Q117" s="102">
        <f>MATCH(Q116,O118:O129,0)</f>
        <v>10</v>
      </c>
    </row>
    <row r="118" spans="1:17">
      <c r="B118" s="114" t="s">
        <v>6</v>
      </c>
      <c r="C118" s="115">
        <v>129</v>
      </c>
      <c r="D118" s="115">
        <v>131.58000000000001</v>
      </c>
      <c r="E118" s="115">
        <v>154.79999999999998</v>
      </c>
      <c r="G118" s="1"/>
      <c r="H118" s="1"/>
      <c r="J118" s="10">
        <f t="shared" ref="J118:J127" si="10">IF(L118="Dec",J119-1,J119)</f>
        <v>2013</v>
      </c>
      <c r="K118" s="10">
        <f>J118</f>
        <v>2013</v>
      </c>
      <c r="L118" s="63" t="str">
        <f t="shared" ref="L118:L127" si="11">IF(L119="Jan","Dec",INDEX($B$118:$B$129,MATCH(L119,$B$118:$B$129,0)-1))</f>
        <v>Oct</v>
      </c>
      <c r="M118" s="59">
        <f t="shared" ref="M118:M129" si="12">INDEX($C$118:$E$129,MATCH(L118,$B$118:$B$129,0),MATCH(J118,$C$117:$E$117,0))</f>
        <v>108</v>
      </c>
      <c r="O118" s="99" t="str">
        <f t="shared" ref="O118:O129" si="13">L118&amp;J118</f>
        <v>Oct2013</v>
      </c>
      <c r="P118" s="66" t="s">
        <v>24</v>
      </c>
      <c r="Q118" s="59">
        <f>INDEX(M118:M129,Q117)*1.15</f>
        <v>132.19249999999997</v>
      </c>
    </row>
    <row r="119" spans="1:17">
      <c r="B119" s="116" t="s">
        <v>7</v>
      </c>
      <c r="C119" s="117">
        <v>105</v>
      </c>
      <c r="D119" s="117">
        <v>135.52740000000003</v>
      </c>
      <c r="E119" s="117">
        <v>140</v>
      </c>
      <c r="G119" s="1"/>
      <c r="H119" s="1"/>
      <c r="J119" s="10">
        <f t="shared" si="10"/>
        <v>2013</v>
      </c>
      <c r="K119" s="10" t="str">
        <f t="shared" ref="K119:K129" si="14">IF(L119="Jan",$K$118+1,"")</f>
        <v/>
      </c>
      <c r="L119" s="63" t="str">
        <f t="shared" si="11"/>
        <v>Nov</v>
      </c>
      <c r="M119" s="59">
        <f t="shared" si="12"/>
        <v>112</v>
      </c>
      <c r="O119" s="99" t="str">
        <f t="shared" si="13"/>
        <v>Nov2013</v>
      </c>
      <c r="P119" s="1"/>
    </row>
    <row r="120" spans="1:17">
      <c r="B120" s="116" t="s">
        <v>72</v>
      </c>
      <c r="C120" s="117">
        <v>110</v>
      </c>
      <c r="D120" s="117">
        <v>115.5</v>
      </c>
      <c r="E120" s="117">
        <v>120</v>
      </c>
      <c r="G120" s="1"/>
      <c r="H120" s="1"/>
      <c r="J120" s="10">
        <f t="shared" si="10"/>
        <v>2013</v>
      </c>
      <c r="K120" s="10" t="str">
        <f t="shared" si="14"/>
        <v/>
      </c>
      <c r="L120" s="63" t="str">
        <f t="shared" si="11"/>
        <v>Dec</v>
      </c>
      <c r="M120" s="59">
        <f t="shared" si="12"/>
        <v>122</v>
      </c>
      <c r="O120" s="99" t="str">
        <f t="shared" si="13"/>
        <v>Dec2013</v>
      </c>
      <c r="P120" s="1"/>
    </row>
    <row r="121" spans="1:17">
      <c r="B121" s="114" t="s">
        <v>8</v>
      </c>
      <c r="C121" s="117">
        <v>121</v>
      </c>
      <c r="D121" s="117">
        <v>133.10000000000002</v>
      </c>
      <c r="E121" s="108">
        <v>180</v>
      </c>
      <c r="G121" s="1"/>
      <c r="H121" s="1"/>
      <c r="J121" s="10">
        <f t="shared" si="10"/>
        <v>2014</v>
      </c>
      <c r="K121" s="10">
        <f t="shared" si="14"/>
        <v>2014</v>
      </c>
      <c r="L121" s="63" t="str">
        <f t="shared" si="11"/>
        <v>Jan</v>
      </c>
      <c r="M121" s="59">
        <f t="shared" si="12"/>
        <v>131.58000000000001</v>
      </c>
      <c r="O121" s="99" t="str">
        <f t="shared" si="13"/>
        <v>Jan2014</v>
      </c>
      <c r="P121" s="1"/>
    </row>
    <row r="122" spans="1:17">
      <c r="B122" s="116" t="s">
        <v>76</v>
      </c>
      <c r="C122" s="117">
        <v>108</v>
      </c>
      <c r="D122" s="117">
        <v>97.2</v>
      </c>
      <c r="E122" s="108">
        <v>190</v>
      </c>
      <c r="G122" s="1"/>
      <c r="H122" s="1"/>
      <c r="J122" s="10">
        <f t="shared" si="10"/>
        <v>2014</v>
      </c>
      <c r="K122" s="10" t="str">
        <f t="shared" si="14"/>
        <v/>
      </c>
      <c r="L122" s="63" t="str">
        <f t="shared" si="11"/>
        <v>Feb</v>
      </c>
      <c r="M122" s="59">
        <f t="shared" si="12"/>
        <v>135.52740000000003</v>
      </c>
      <c r="O122" s="99" t="str">
        <f t="shared" si="13"/>
        <v>Feb2014</v>
      </c>
      <c r="P122" s="1"/>
    </row>
    <row r="123" spans="1:17">
      <c r="B123" s="116" t="s">
        <v>9</v>
      </c>
      <c r="C123" s="117">
        <v>103</v>
      </c>
      <c r="D123" s="117">
        <v>97.85</v>
      </c>
      <c r="E123" s="108">
        <v>160</v>
      </c>
      <c r="G123" s="1"/>
      <c r="H123" s="1"/>
      <c r="J123" s="10">
        <f t="shared" si="10"/>
        <v>2014</v>
      </c>
      <c r="K123" s="10" t="str">
        <f t="shared" si="14"/>
        <v/>
      </c>
      <c r="L123" s="63" t="str">
        <f t="shared" si="11"/>
        <v>Mar</v>
      </c>
      <c r="M123" s="59">
        <f t="shared" si="12"/>
        <v>115.5</v>
      </c>
      <c r="O123" s="99" t="str">
        <f t="shared" si="13"/>
        <v>Mar2014</v>
      </c>
      <c r="P123" s="1"/>
    </row>
    <row r="124" spans="1:17">
      <c r="B124" s="114" t="s">
        <v>10</v>
      </c>
      <c r="C124" s="117">
        <v>121</v>
      </c>
      <c r="D124" s="117">
        <v>114.94999999999999</v>
      </c>
      <c r="E124" s="108">
        <v>150</v>
      </c>
      <c r="G124" s="1"/>
      <c r="H124" s="1"/>
      <c r="J124" s="10">
        <f t="shared" si="10"/>
        <v>2014</v>
      </c>
      <c r="K124" s="10" t="str">
        <f t="shared" si="14"/>
        <v/>
      </c>
      <c r="L124" s="63" t="str">
        <f t="shared" si="11"/>
        <v>Apr</v>
      </c>
      <c r="M124" s="59">
        <f t="shared" si="12"/>
        <v>133.10000000000002</v>
      </c>
      <c r="O124" s="99" t="str">
        <f t="shared" si="13"/>
        <v>Apr2014</v>
      </c>
      <c r="P124" s="1"/>
    </row>
    <row r="125" spans="1:17">
      <c r="B125" s="116" t="s">
        <v>11</v>
      </c>
      <c r="C125" s="117">
        <v>117</v>
      </c>
      <c r="D125" s="117">
        <v>93.600000000000009</v>
      </c>
      <c r="E125" s="108">
        <v>140</v>
      </c>
      <c r="G125" s="1"/>
      <c r="H125" s="1"/>
      <c r="J125" s="10">
        <f t="shared" si="10"/>
        <v>2014</v>
      </c>
      <c r="K125" s="10" t="str">
        <f t="shared" si="14"/>
        <v/>
      </c>
      <c r="L125" s="63" t="str">
        <f t="shared" si="11"/>
        <v>May</v>
      </c>
      <c r="M125" s="59">
        <f t="shared" si="12"/>
        <v>97.2</v>
      </c>
      <c r="O125" s="99" t="str">
        <f t="shared" si="13"/>
        <v>May2014</v>
      </c>
      <c r="P125" s="1"/>
    </row>
    <row r="126" spans="1:17">
      <c r="B126" s="116" t="s">
        <v>12</v>
      </c>
      <c r="C126" s="117">
        <v>109</v>
      </c>
      <c r="D126" s="117">
        <v>95.92</v>
      </c>
      <c r="E126" s="108"/>
      <c r="G126" s="1"/>
      <c r="H126" s="1"/>
      <c r="J126" s="10">
        <f t="shared" si="10"/>
        <v>2014</v>
      </c>
      <c r="K126" s="10" t="str">
        <f t="shared" si="14"/>
        <v/>
      </c>
      <c r="L126" s="63" t="str">
        <f t="shared" si="11"/>
        <v>Jun</v>
      </c>
      <c r="M126" s="59">
        <f t="shared" si="12"/>
        <v>97.85</v>
      </c>
      <c r="O126" s="99" t="str">
        <f t="shared" si="13"/>
        <v>Jun2014</v>
      </c>
      <c r="P126" s="1"/>
    </row>
    <row r="127" spans="1:17">
      <c r="B127" s="114" t="s">
        <v>77</v>
      </c>
      <c r="C127" s="117">
        <v>108</v>
      </c>
      <c r="D127" s="117">
        <v>109.08</v>
      </c>
      <c r="E127" s="108"/>
      <c r="G127" s="1"/>
      <c r="H127" s="1"/>
      <c r="J127" s="10">
        <f t="shared" si="10"/>
        <v>2014</v>
      </c>
      <c r="K127" s="10" t="str">
        <f t="shared" si="14"/>
        <v/>
      </c>
      <c r="L127" s="63" t="str">
        <f t="shared" si="11"/>
        <v>Jul</v>
      </c>
      <c r="M127" s="59">
        <f t="shared" si="12"/>
        <v>114.94999999999999</v>
      </c>
      <c r="O127" s="99" t="str">
        <f t="shared" si="13"/>
        <v>Jul2014</v>
      </c>
      <c r="P127" s="1"/>
    </row>
    <row r="128" spans="1:17">
      <c r="B128" s="116" t="s">
        <v>13</v>
      </c>
      <c r="C128" s="117">
        <v>112</v>
      </c>
      <c r="D128" s="117">
        <v>114.24000000000001</v>
      </c>
      <c r="E128" s="108"/>
      <c r="G128" s="1"/>
      <c r="H128" s="1"/>
      <c r="J128" s="10">
        <f>IF(L128="Dec",J129-1,J129)</f>
        <v>2014</v>
      </c>
      <c r="K128" s="10" t="str">
        <f t="shared" si="14"/>
        <v/>
      </c>
      <c r="L128" s="63" t="str">
        <f>IF(L129="Jan","Dec",INDEX($B$118:$B$129,MATCH(L129,$B$118:$B$129,0)-1))</f>
        <v>Aug</v>
      </c>
      <c r="M128" s="59">
        <f t="shared" si="12"/>
        <v>93.600000000000009</v>
      </c>
      <c r="O128" s="99" t="str">
        <f t="shared" si="13"/>
        <v>Aug2014</v>
      </c>
      <c r="P128" s="1"/>
    </row>
    <row r="129" spans="2:16">
      <c r="B129" s="116" t="s">
        <v>79</v>
      </c>
      <c r="C129" s="117">
        <v>122</v>
      </c>
      <c r="D129" s="117">
        <v>126.88000000000001</v>
      </c>
      <c r="E129" s="108"/>
      <c r="G129" s="1"/>
      <c r="H129" s="1"/>
      <c r="J129" s="10">
        <f>C113</f>
        <v>2014</v>
      </c>
      <c r="K129" s="10" t="str">
        <f t="shared" si="14"/>
        <v/>
      </c>
      <c r="L129" s="63" t="str">
        <f>B113</f>
        <v>Sep</v>
      </c>
      <c r="M129" s="59">
        <f t="shared" si="12"/>
        <v>95.92</v>
      </c>
      <c r="O129" s="99" t="str">
        <f t="shared" si="13"/>
        <v>Sep2014</v>
      </c>
      <c r="P129" s="1"/>
    </row>
    <row r="130" spans="2:16" ht="6" customHeight="1">
      <c r="B130" s="8"/>
      <c r="C130" s="8"/>
      <c r="D130" s="8"/>
      <c r="E130" s="8"/>
      <c r="F130" s="8"/>
      <c r="G130" s="8"/>
      <c r="H130" s="8"/>
      <c r="I130" s="8"/>
      <c r="J130" s="8"/>
      <c r="K130" s="8"/>
      <c r="L130" s="8"/>
      <c r="M130" s="8"/>
    </row>
    <row r="144" spans="2:16" ht="23.25" customHeight="1"/>
  </sheetData>
  <dataValidations count="2">
    <dataValidation type="list" allowBlank="1" showInputMessage="1" showErrorMessage="1" sqref="B113" xr:uid="{00000000-0002-0000-0500-000000000000}">
      <formula1>$B$118:$B$129</formula1>
    </dataValidation>
    <dataValidation type="list" allowBlank="1" showInputMessage="1" showErrorMessage="1" sqref="C113" xr:uid="{00000000-0002-0000-0500-000001000000}">
      <formula1>$C$117:$E$117</formula1>
    </dataValidation>
  </dataValidations>
  <hyperlinks>
    <hyperlink ref="A52" r:id="rId1" xr:uid="{00000000-0004-0000-0500-000000000000}"/>
  </hyperlinks>
  <pageMargins left="0.7" right="0.7" top="0.78740157499999996" bottom="0.78740157499999996"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64"/>
  <sheetViews>
    <sheetView showGridLines="0" topLeftCell="A20" workbookViewId="0"/>
  </sheetViews>
  <sheetFormatPr defaultColWidth="11.44140625" defaultRowHeight="14.4"/>
  <cols>
    <col min="1" max="1" width="29.44140625" customWidth="1"/>
    <col min="2" max="2" width="2" customWidth="1"/>
    <col min="3" max="3" width="12.5546875" customWidth="1"/>
    <col min="7" max="7" width="1.109375" customWidth="1"/>
    <col min="8" max="8" width="1.21875" customWidth="1"/>
    <col min="9" max="9" width="1.5546875" customWidth="1"/>
    <col min="14" max="14" width="1.21875" customWidth="1"/>
    <col min="15" max="15" width="1.44140625" customWidth="1"/>
  </cols>
  <sheetData>
    <row r="1" spans="1:16" ht="21">
      <c r="A1" s="37" t="s">
        <v>127</v>
      </c>
      <c r="B1" s="38"/>
      <c r="C1" s="38"/>
      <c r="D1" s="38"/>
      <c r="E1" s="38"/>
      <c r="F1" s="38"/>
      <c r="G1" s="38"/>
      <c r="H1" s="38"/>
      <c r="I1" s="38"/>
      <c r="J1" s="38"/>
      <c r="K1" s="38"/>
      <c r="L1" s="38"/>
      <c r="M1" s="38"/>
      <c r="N1" s="38"/>
      <c r="O1" s="38"/>
      <c r="P1" s="38"/>
    </row>
    <row r="3" spans="1:16" ht="17.399999999999999">
      <c r="A3" s="16" t="s">
        <v>128</v>
      </c>
      <c r="C3" t="s">
        <v>133</v>
      </c>
    </row>
    <row r="4" spans="1:16">
      <c r="A4" s="39" t="s">
        <v>38</v>
      </c>
    </row>
    <row r="5" spans="1:16" ht="15.6">
      <c r="C5" s="337" t="s">
        <v>70</v>
      </c>
      <c r="D5" s="337"/>
      <c r="E5" s="337"/>
      <c r="F5" s="337"/>
      <c r="G5" s="204"/>
      <c r="H5" s="90"/>
      <c r="J5" s="337" t="s">
        <v>37</v>
      </c>
      <c r="K5" s="337"/>
      <c r="L5" s="337"/>
      <c r="M5" s="337"/>
      <c r="N5" s="204"/>
    </row>
    <row r="6" spans="1:16" ht="15" thickBot="1">
      <c r="A6" s="78" t="s">
        <v>36</v>
      </c>
      <c r="B6" s="77"/>
      <c r="C6" s="79" t="s">
        <v>134</v>
      </c>
      <c r="D6" s="79" t="s">
        <v>135</v>
      </c>
      <c r="E6" s="79" t="s">
        <v>107</v>
      </c>
      <c r="F6" s="79" t="s">
        <v>19</v>
      </c>
      <c r="G6" s="79"/>
      <c r="H6" s="79"/>
      <c r="J6" s="79" t="s">
        <v>134</v>
      </c>
      <c r="K6" s="79" t="s">
        <v>135</v>
      </c>
      <c r="L6" s="79" t="s">
        <v>107</v>
      </c>
      <c r="M6" s="79" t="s">
        <v>19</v>
      </c>
      <c r="N6" s="79"/>
      <c r="O6" s="79"/>
    </row>
    <row r="7" spans="1:16" ht="15" thickBot="1">
      <c r="A7" s="80" t="s">
        <v>136</v>
      </c>
      <c r="B7" s="81"/>
      <c r="C7" s="85">
        <f>SUM(C9:C14)</f>
        <v>4826.2846049999998</v>
      </c>
      <c r="D7" s="85">
        <f>SUM(D9:D14)</f>
        <v>4733.6985333521498</v>
      </c>
      <c r="E7" s="85">
        <f>SUM(E9:E14)</f>
        <v>5200.5289087125493</v>
      </c>
      <c r="F7" s="85">
        <f>SUM(F9:F14)</f>
        <v>5040.8218106582526</v>
      </c>
      <c r="G7" s="85"/>
      <c r="H7" s="85"/>
      <c r="J7" s="85">
        <f>SUM(J9:J14)</f>
        <v>43.682378046782006</v>
      </c>
      <c r="K7" s="85">
        <f>SUM(K9:K14)</f>
        <v>41.492432409128</v>
      </c>
      <c r="L7" s="85">
        <f>SUM(L9:L14)</f>
        <v>49.101031056125997</v>
      </c>
      <c r="M7" s="85">
        <f>SUM(M9:M14)</f>
        <v>60.763035738893997</v>
      </c>
      <c r="N7" s="85"/>
      <c r="O7" s="85"/>
    </row>
    <row r="8" spans="1:16">
      <c r="A8" s="82"/>
      <c r="B8" s="83"/>
      <c r="C8" s="84"/>
      <c r="D8" s="84"/>
      <c r="E8" s="84"/>
      <c r="F8" s="84"/>
      <c r="G8" s="84"/>
      <c r="H8" s="84"/>
      <c r="J8" s="84"/>
      <c r="K8" s="84"/>
      <c r="L8" s="84"/>
      <c r="M8" s="84"/>
      <c r="N8" s="84"/>
    </row>
    <row r="9" spans="1:16">
      <c r="A9" s="252" t="s">
        <v>104</v>
      </c>
      <c r="B9" s="253"/>
      <c r="C9" s="254">
        <v>596.69662700000003</v>
      </c>
      <c r="D9" s="254">
        <v>616.15362699999991</v>
      </c>
      <c r="E9" s="254">
        <v>618.32308599999999</v>
      </c>
      <c r="F9" s="254">
        <v>604.20669599999906</v>
      </c>
      <c r="G9" s="255" t="str">
        <f t="shared" ref="G9:G14" si="0">IF(E9-F9&lt;-15,$A$4,"")</f>
        <v/>
      </c>
      <c r="H9" s="256" t="str">
        <f t="shared" ref="H9:H14" si="1">IF(E9-F9&gt;15,$A$4,"")</f>
        <v/>
      </c>
      <c r="J9" s="254">
        <v>9.544070099999999</v>
      </c>
      <c r="K9" s="254">
        <v>9.6612660800000008</v>
      </c>
      <c r="L9" s="254">
        <v>12</v>
      </c>
      <c r="M9" s="254">
        <v>9.8414111476209989</v>
      </c>
      <c r="N9" s="265" t="str">
        <f t="shared" ref="N9:N14" si="2">IF(L9-M9&lt;-1,$A$4,"")</f>
        <v/>
      </c>
      <c r="O9" s="266" t="str">
        <f t="shared" ref="O9:O14" si="3">IF(L9-M9&gt;1,$A$4,"")</f>
        <v>■</v>
      </c>
    </row>
    <row r="10" spans="1:16">
      <c r="A10" s="257" t="s">
        <v>105</v>
      </c>
      <c r="B10" s="258"/>
      <c r="C10" s="259">
        <v>1288.999965</v>
      </c>
      <c r="D10" s="259">
        <v>1350.7010090000001</v>
      </c>
      <c r="E10" s="259">
        <v>1297.6696372000001</v>
      </c>
      <c r="F10" s="259">
        <v>1260.9416660000011</v>
      </c>
      <c r="G10" s="260" t="str">
        <f t="shared" si="0"/>
        <v/>
      </c>
      <c r="H10" s="261" t="str">
        <f t="shared" si="1"/>
        <v>■</v>
      </c>
      <c r="J10" s="259">
        <v>7.7852408327000004</v>
      </c>
      <c r="K10" s="259">
        <v>9.7373598668849972</v>
      </c>
      <c r="L10" s="259">
        <v>13.33970204954</v>
      </c>
      <c r="M10" s="259">
        <v>12.391225704151001</v>
      </c>
      <c r="N10" s="260" t="str">
        <f t="shared" si="2"/>
        <v/>
      </c>
      <c r="O10" s="261" t="str">
        <f t="shared" si="3"/>
        <v/>
      </c>
    </row>
    <row r="11" spans="1:16">
      <c r="A11" s="257" t="s">
        <v>32</v>
      </c>
      <c r="B11" s="262"/>
      <c r="C11" s="263">
        <v>899.59691300000009</v>
      </c>
      <c r="D11" s="263">
        <v>875.93697200000008</v>
      </c>
      <c r="E11" s="263">
        <v>901.14313099999993</v>
      </c>
      <c r="F11" s="263">
        <v>947.08506800525197</v>
      </c>
      <c r="G11" s="260" t="str">
        <f t="shared" si="0"/>
        <v>■</v>
      </c>
      <c r="H11" s="261" t="str">
        <f t="shared" si="1"/>
        <v/>
      </c>
      <c r="J11" s="263">
        <v>12.219314535375</v>
      </c>
      <c r="K11" s="263">
        <v>9.6174318393050022</v>
      </c>
      <c r="L11" s="263">
        <v>12</v>
      </c>
      <c r="M11" s="263">
        <v>13.936966411987999</v>
      </c>
      <c r="N11" s="260" t="str">
        <f t="shared" si="2"/>
        <v>■</v>
      </c>
      <c r="O11" s="261" t="str">
        <f t="shared" si="3"/>
        <v/>
      </c>
    </row>
    <row r="12" spans="1:16">
      <c r="A12" s="264" t="s">
        <v>137</v>
      </c>
      <c r="B12" s="262"/>
      <c r="C12" s="263">
        <v>154.84207999999998</v>
      </c>
      <c r="D12" s="263">
        <v>188.12926800000002</v>
      </c>
      <c r="E12" s="263">
        <v>197.22923900000001</v>
      </c>
      <c r="F12" s="263">
        <v>183.905</v>
      </c>
      <c r="G12" s="260" t="str">
        <f t="shared" si="0"/>
        <v/>
      </c>
      <c r="H12" s="261" t="str">
        <f t="shared" si="1"/>
        <v/>
      </c>
      <c r="J12" s="263">
        <v>3.7047605146420004</v>
      </c>
      <c r="K12" s="263">
        <v>4.4501253000089998</v>
      </c>
      <c r="L12" s="263">
        <v>4</v>
      </c>
      <c r="M12" s="263">
        <v>7</v>
      </c>
      <c r="N12" s="260" t="str">
        <f t="shared" si="2"/>
        <v>■</v>
      </c>
      <c r="O12" s="261" t="str">
        <f t="shared" si="3"/>
        <v/>
      </c>
    </row>
    <row r="13" spans="1:16">
      <c r="A13" s="264" t="s">
        <v>138</v>
      </c>
      <c r="B13" s="262"/>
      <c r="C13" s="263">
        <v>1300</v>
      </c>
      <c r="D13" s="263">
        <v>1047.33891735215</v>
      </c>
      <c r="E13" s="263">
        <v>1519.08543951255</v>
      </c>
      <c r="F13" s="263">
        <v>1340.412583653</v>
      </c>
      <c r="G13" s="260" t="str">
        <f t="shared" si="0"/>
        <v/>
      </c>
      <c r="H13" s="261" t="str">
        <f t="shared" si="1"/>
        <v>■</v>
      </c>
      <c r="J13" s="263">
        <v>1</v>
      </c>
      <c r="K13" s="263">
        <v>1</v>
      </c>
      <c r="L13" s="263">
        <v>2.3982042772700001</v>
      </c>
      <c r="M13" s="263">
        <v>12.190505293477001</v>
      </c>
      <c r="N13" s="260" t="str">
        <f t="shared" si="2"/>
        <v>■</v>
      </c>
      <c r="O13" s="261" t="str">
        <f t="shared" si="3"/>
        <v/>
      </c>
    </row>
    <row r="14" spans="1:16">
      <c r="A14" s="264" t="s">
        <v>139</v>
      </c>
      <c r="B14" s="262"/>
      <c r="C14" s="263">
        <v>586.14902000000006</v>
      </c>
      <c r="D14" s="263">
        <v>655.43873999999994</v>
      </c>
      <c r="E14" s="263">
        <v>667.07837599999993</v>
      </c>
      <c r="F14" s="263">
        <v>704.27079700000002</v>
      </c>
      <c r="G14" s="260" t="str">
        <f t="shared" si="0"/>
        <v>■</v>
      </c>
      <c r="H14" s="261" t="str">
        <f t="shared" si="1"/>
        <v/>
      </c>
      <c r="J14" s="263">
        <v>9.4289920640649996</v>
      </c>
      <c r="K14" s="263">
        <v>7.026249322929</v>
      </c>
      <c r="L14" s="263">
        <v>5.3631247293160005</v>
      </c>
      <c r="M14" s="263">
        <v>5.4029271816569997</v>
      </c>
      <c r="N14" s="260" t="str">
        <f t="shared" si="2"/>
        <v/>
      </c>
      <c r="O14" s="261" t="str">
        <f t="shared" si="3"/>
        <v/>
      </c>
    </row>
    <row r="17" spans="1:14" ht="17.399999999999999">
      <c r="A17" s="16" t="s">
        <v>132</v>
      </c>
      <c r="B17" s="16"/>
      <c r="C17" s="16"/>
    </row>
    <row r="18" spans="1:14" ht="15.6">
      <c r="C18" s="337" t="s">
        <v>70</v>
      </c>
      <c r="D18" s="337"/>
    </row>
    <row r="19" spans="1:14" ht="15" thickBot="1">
      <c r="A19" s="78" t="s">
        <v>36</v>
      </c>
      <c r="B19" s="77"/>
      <c r="C19" s="79" t="s">
        <v>107</v>
      </c>
      <c r="D19" s="79" t="s">
        <v>19</v>
      </c>
    </row>
    <row r="20" spans="1:14" ht="15" thickBot="1">
      <c r="A20" s="80" t="s">
        <v>136</v>
      </c>
      <c r="B20" s="81"/>
      <c r="C20" s="85">
        <f>SUM(C22:C27)</f>
        <v>5200.5289087125493</v>
      </c>
      <c r="D20" s="85">
        <f>SUM(D22:D27)</f>
        <v>5040.8218106582526</v>
      </c>
    </row>
    <row r="21" spans="1:14" ht="5.25" customHeight="1">
      <c r="A21" s="82"/>
      <c r="B21" s="83"/>
      <c r="C21" s="84"/>
      <c r="D21" s="84"/>
    </row>
    <row r="22" spans="1:14">
      <c r="A22" s="240" t="s">
        <v>104</v>
      </c>
      <c r="B22" s="241"/>
      <c r="C22" s="242">
        <v>618.32308599999999</v>
      </c>
      <c r="D22" s="243">
        <v>604.20669599999906</v>
      </c>
    </row>
    <row r="23" spans="1:14">
      <c r="A23" s="244" t="s">
        <v>105</v>
      </c>
      <c r="B23" s="245"/>
      <c r="C23" s="246">
        <v>1297.6696372000001</v>
      </c>
      <c r="D23" s="247">
        <v>1260.9416660000011</v>
      </c>
    </row>
    <row r="24" spans="1:14">
      <c r="A24" s="244" t="s">
        <v>32</v>
      </c>
      <c r="B24" s="248"/>
      <c r="C24" s="249">
        <v>901.14313099999993</v>
      </c>
      <c r="D24" s="250">
        <v>947.08506800525197</v>
      </c>
    </row>
    <row r="25" spans="1:14">
      <c r="A25" s="251" t="s">
        <v>137</v>
      </c>
      <c r="B25" s="248"/>
      <c r="C25" s="249">
        <v>197.22923900000001</v>
      </c>
      <c r="D25" s="250">
        <v>183.905</v>
      </c>
    </row>
    <row r="26" spans="1:14">
      <c r="A26" s="251" t="s">
        <v>138</v>
      </c>
      <c r="B26" s="248"/>
      <c r="C26" s="249">
        <v>1519.08543951255</v>
      </c>
      <c r="D26" s="250">
        <v>1340.412583653</v>
      </c>
    </row>
    <row r="27" spans="1:14">
      <c r="A27" s="251" t="s">
        <v>139</v>
      </c>
      <c r="B27" s="248"/>
      <c r="C27" s="249">
        <v>667.07837599999993</v>
      </c>
      <c r="D27" s="250">
        <v>704.27079700000002</v>
      </c>
    </row>
    <row r="28" spans="1:14">
      <c r="A28" s="152"/>
      <c r="B28" s="153"/>
      <c r="C28" s="154"/>
      <c r="D28" s="154"/>
      <c r="E28" s="154"/>
      <c r="F28" s="154"/>
      <c r="J28" s="154"/>
      <c r="K28" s="154"/>
      <c r="L28" s="154"/>
      <c r="M28" s="154"/>
      <c r="N28" s="86"/>
    </row>
    <row r="29" spans="1:14" ht="17.399999999999999">
      <c r="A29" s="16" t="s">
        <v>129</v>
      </c>
      <c r="B29" s="16"/>
      <c r="C29" s="16"/>
    </row>
    <row r="30" spans="1:14" ht="15.6">
      <c r="C30" s="337" t="s">
        <v>70</v>
      </c>
      <c r="D30" s="337"/>
      <c r="E30" s="337"/>
      <c r="F30" s="337"/>
      <c r="G30" s="337"/>
      <c r="H30" s="90"/>
      <c r="J30" s="337" t="s">
        <v>37</v>
      </c>
      <c r="K30" s="337"/>
      <c r="L30" s="337"/>
      <c r="M30" s="337"/>
      <c r="N30" s="337"/>
    </row>
    <row r="31" spans="1:14" ht="15" thickBot="1">
      <c r="A31" s="78" t="s">
        <v>36</v>
      </c>
      <c r="B31" s="77"/>
      <c r="C31" s="79" t="s">
        <v>134</v>
      </c>
      <c r="D31" s="79" t="s">
        <v>135</v>
      </c>
      <c r="E31" s="79" t="s">
        <v>107</v>
      </c>
      <c r="F31" s="79" t="s">
        <v>19</v>
      </c>
      <c r="G31" s="79"/>
      <c r="H31" s="91"/>
      <c r="J31" s="79" t="s">
        <v>134</v>
      </c>
      <c r="K31" s="79" t="s">
        <v>135</v>
      </c>
      <c r="L31" s="79" t="s">
        <v>107</v>
      </c>
      <c r="M31" s="79" t="s">
        <v>19</v>
      </c>
      <c r="N31" s="79"/>
    </row>
    <row r="32" spans="1:14" ht="15" thickBot="1">
      <c r="A32" s="80" t="s">
        <v>136</v>
      </c>
      <c r="B32" s="81"/>
      <c r="C32" s="85">
        <f>SUM(C34:C39)</f>
        <v>4826.2846049999998</v>
      </c>
      <c r="D32" s="85">
        <f>SUM(D34:D39)</f>
        <v>4733.6985333521498</v>
      </c>
      <c r="E32" s="85">
        <f>SUM(E34:E39)</f>
        <v>5200.5289087125493</v>
      </c>
      <c r="F32" s="85">
        <f>SUM(F34:F39)</f>
        <v>5040.8218106582526</v>
      </c>
      <c r="G32" s="85"/>
      <c r="J32" s="85">
        <f>SUM(J34:J39)</f>
        <v>43.682378046782006</v>
      </c>
      <c r="K32" s="85">
        <f>SUM(K34:K39)</f>
        <v>41.492432409128</v>
      </c>
      <c r="L32" s="85">
        <f>SUM(L34:L39)</f>
        <v>49.101031056125997</v>
      </c>
      <c r="M32" s="85">
        <f>SUM(M34:M39)</f>
        <v>60.763035738893997</v>
      </c>
      <c r="N32" s="85"/>
    </row>
    <row r="33" spans="1:14" ht="5.25" customHeight="1">
      <c r="A33" s="82"/>
      <c r="B33" s="83"/>
      <c r="C33" s="84"/>
      <c r="D33" s="84"/>
      <c r="E33" s="84"/>
      <c r="F33" s="84"/>
      <c r="G33" s="84"/>
      <c r="H33" s="84"/>
      <c r="J33" s="84"/>
      <c r="K33" s="84"/>
      <c r="L33" s="84"/>
      <c r="M33" s="84"/>
      <c r="N33" s="84"/>
    </row>
    <row r="34" spans="1:14">
      <c r="A34" s="252" t="s">
        <v>104</v>
      </c>
      <c r="B34" s="253"/>
      <c r="C34" s="254">
        <v>596.69662700000003</v>
      </c>
      <c r="D34" s="254">
        <v>616.15362699999991</v>
      </c>
      <c r="E34" s="254">
        <v>618.32308599999999</v>
      </c>
      <c r="F34" s="254">
        <v>604.20669599999906</v>
      </c>
      <c r="G34" s="87">
        <f t="shared" ref="G34:G39" si="4">E34-F34</f>
        <v>14.116390000000933</v>
      </c>
      <c r="H34" s="86"/>
      <c r="J34" s="254">
        <v>9.544070099999999</v>
      </c>
      <c r="K34" s="254">
        <v>9.6612660800000008</v>
      </c>
      <c r="L34" s="254">
        <v>12</v>
      </c>
      <c r="M34" s="254">
        <v>9.8414111476209989</v>
      </c>
      <c r="N34" s="87">
        <f t="shared" ref="N34:N39" si="5">L34-M34</f>
        <v>2.1585888523790011</v>
      </c>
    </row>
    <row r="35" spans="1:14">
      <c r="A35" s="257" t="s">
        <v>105</v>
      </c>
      <c r="B35" s="258"/>
      <c r="C35" s="259">
        <v>1288.999965</v>
      </c>
      <c r="D35" s="259">
        <v>1350.7010090000001</v>
      </c>
      <c r="E35" s="259">
        <v>1297.6696372000001</v>
      </c>
      <c r="F35" s="259">
        <v>1260.9416660000011</v>
      </c>
      <c r="G35" s="88">
        <f t="shared" si="4"/>
        <v>36.727971199999047</v>
      </c>
      <c r="H35" s="86"/>
      <c r="J35" s="259">
        <v>7.7852408327000004</v>
      </c>
      <c r="K35" s="259">
        <v>9.7373598668849972</v>
      </c>
      <c r="L35" s="259">
        <v>13.33970204954</v>
      </c>
      <c r="M35" s="259">
        <v>12.391225704151001</v>
      </c>
      <c r="N35" s="88">
        <f t="shared" si="5"/>
        <v>0.94847634538899861</v>
      </c>
    </row>
    <row r="36" spans="1:14">
      <c r="A36" s="257" t="s">
        <v>32</v>
      </c>
      <c r="B36" s="262"/>
      <c r="C36" s="263">
        <v>899.59691300000009</v>
      </c>
      <c r="D36" s="263">
        <v>875.93697200000008</v>
      </c>
      <c r="E36" s="263">
        <v>901.14313099999993</v>
      </c>
      <c r="F36" s="263">
        <v>947.08506800525197</v>
      </c>
      <c r="G36" s="88">
        <f t="shared" si="4"/>
        <v>-45.941937005252043</v>
      </c>
      <c r="H36" s="86"/>
      <c r="J36" s="263">
        <v>12.219314535375</v>
      </c>
      <c r="K36" s="263">
        <v>9.6174318393050022</v>
      </c>
      <c r="L36" s="263">
        <v>12</v>
      </c>
      <c r="M36" s="263">
        <v>13.936966411987999</v>
      </c>
      <c r="N36" s="88">
        <f t="shared" si="5"/>
        <v>-1.9369664119879992</v>
      </c>
    </row>
    <row r="37" spans="1:14">
      <c r="A37" s="264" t="s">
        <v>137</v>
      </c>
      <c r="B37" s="262"/>
      <c r="C37" s="263">
        <v>154.84207999999998</v>
      </c>
      <c r="D37" s="263">
        <v>188.12926800000002</v>
      </c>
      <c r="E37" s="263">
        <v>197.22923900000001</v>
      </c>
      <c r="F37" s="263">
        <v>183.905</v>
      </c>
      <c r="G37" s="88">
        <f t="shared" si="4"/>
        <v>13.324239000000006</v>
      </c>
      <c r="H37" s="86"/>
      <c r="J37" s="263">
        <v>3.7047605146420004</v>
      </c>
      <c r="K37" s="263">
        <v>4.4501253000089998</v>
      </c>
      <c r="L37" s="263">
        <v>4</v>
      </c>
      <c r="M37" s="263">
        <v>7</v>
      </c>
      <c r="N37" s="88">
        <f t="shared" si="5"/>
        <v>-3</v>
      </c>
    </row>
    <row r="38" spans="1:14">
      <c r="A38" s="264" t="s">
        <v>138</v>
      </c>
      <c r="B38" s="262"/>
      <c r="C38" s="263">
        <v>1300</v>
      </c>
      <c r="D38" s="263">
        <v>1047.33891735215</v>
      </c>
      <c r="E38" s="263">
        <v>1519.08543951255</v>
      </c>
      <c r="F38" s="263">
        <v>1340.412583653</v>
      </c>
      <c r="G38" s="88">
        <f t="shared" si="4"/>
        <v>178.67285585955005</v>
      </c>
      <c r="H38" s="86"/>
      <c r="J38" s="263">
        <v>1</v>
      </c>
      <c r="K38" s="263">
        <v>1</v>
      </c>
      <c r="L38" s="263">
        <v>2.3982042772700001</v>
      </c>
      <c r="M38" s="263">
        <v>12.190505293477001</v>
      </c>
      <c r="N38" s="88">
        <f t="shared" si="5"/>
        <v>-9.7923010162070003</v>
      </c>
    </row>
    <row r="39" spans="1:14">
      <c r="A39" s="264" t="s">
        <v>139</v>
      </c>
      <c r="B39" s="262"/>
      <c r="C39" s="263">
        <v>586.14902000000006</v>
      </c>
      <c r="D39" s="263">
        <v>655.43873999999994</v>
      </c>
      <c r="E39" s="263">
        <v>667.07837599999993</v>
      </c>
      <c r="F39" s="263">
        <v>704.27079700000002</v>
      </c>
      <c r="G39" s="89">
        <f t="shared" si="4"/>
        <v>-37.192421000000081</v>
      </c>
      <c r="H39" s="86"/>
      <c r="J39" s="263">
        <v>9.4289920640649996</v>
      </c>
      <c r="K39" s="263">
        <v>7.026249322929</v>
      </c>
      <c r="L39" s="263">
        <v>5.3631247293160005</v>
      </c>
      <c r="M39" s="263">
        <v>5.4029271816569997</v>
      </c>
      <c r="N39" s="89">
        <f t="shared" si="5"/>
        <v>-3.9802452340999217E-2</v>
      </c>
    </row>
    <row r="41" spans="1:14" ht="17.399999999999999">
      <c r="A41" s="16" t="s">
        <v>130</v>
      </c>
      <c r="B41" s="16"/>
      <c r="C41" s="16"/>
    </row>
    <row r="42" spans="1:14" ht="15.6">
      <c r="C42" s="337" t="s">
        <v>70</v>
      </c>
      <c r="D42" s="337"/>
      <c r="E42" s="337"/>
      <c r="F42" s="337"/>
      <c r="G42" s="337"/>
      <c r="H42" s="337"/>
      <c r="I42" s="337"/>
      <c r="J42" s="337"/>
    </row>
    <row r="43" spans="1:14" ht="15" thickBot="1">
      <c r="A43" s="78" t="s">
        <v>36</v>
      </c>
      <c r="B43" s="77"/>
      <c r="C43" s="79" t="s">
        <v>134</v>
      </c>
      <c r="D43" s="79" t="s">
        <v>135</v>
      </c>
      <c r="E43" s="79" t="s">
        <v>107</v>
      </c>
      <c r="F43" s="79" t="s">
        <v>19</v>
      </c>
      <c r="G43" s="79"/>
      <c r="H43" s="79"/>
      <c r="I43" s="79"/>
      <c r="J43" s="79"/>
    </row>
    <row r="44" spans="1:14" ht="15" thickBot="1">
      <c r="A44" s="80" t="s">
        <v>136</v>
      </c>
      <c r="B44" s="81"/>
      <c r="C44" s="85">
        <f>SUM(C46:C51)</f>
        <v>4826.2846049999998</v>
      </c>
      <c r="D44" s="85">
        <f>SUM(D46:D51)</f>
        <v>4733.6985333521498</v>
      </c>
      <c r="E44" s="85">
        <f>SUM(E46:E51)</f>
        <v>5200.5289087125493</v>
      </c>
      <c r="F44" s="85">
        <f>SUM(F46:F51)</f>
        <v>5040.8218106582526</v>
      </c>
      <c r="G44" s="85"/>
      <c r="H44" s="85"/>
      <c r="I44" s="85"/>
      <c r="J44" s="85"/>
    </row>
    <row r="45" spans="1:14" ht="5.25" customHeight="1">
      <c r="A45" s="82"/>
      <c r="B45" s="83"/>
      <c r="C45" s="84"/>
      <c r="D45" s="84"/>
      <c r="E45" s="84"/>
      <c r="F45" s="84"/>
    </row>
    <row r="46" spans="1:14">
      <c r="A46" s="252" t="s">
        <v>104</v>
      </c>
      <c r="B46" s="253"/>
      <c r="C46" s="254">
        <v>596.69662700000003</v>
      </c>
      <c r="D46" s="254">
        <v>616.15362699999991</v>
      </c>
      <c r="E46" s="254">
        <v>618.32308599999999</v>
      </c>
      <c r="F46" s="254">
        <v>604.20669599999906</v>
      </c>
      <c r="G46" s="168"/>
      <c r="H46" s="168"/>
      <c r="I46" s="168"/>
      <c r="J46" s="267">
        <f t="shared" ref="J46:J51" si="6">E46-F46</f>
        <v>14.116390000000933</v>
      </c>
    </row>
    <row r="47" spans="1:14">
      <c r="A47" s="257" t="s">
        <v>105</v>
      </c>
      <c r="B47" s="258"/>
      <c r="C47" s="259">
        <v>1288.999965</v>
      </c>
      <c r="D47" s="259">
        <v>1350.7010090000001</v>
      </c>
      <c r="E47" s="259">
        <v>1297.6696372000001</v>
      </c>
      <c r="F47" s="259">
        <v>1260.9416660000011</v>
      </c>
      <c r="G47" s="172"/>
      <c r="H47" s="172"/>
      <c r="I47" s="172"/>
      <c r="J47" s="268">
        <f t="shared" si="6"/>
        <v>36.727971199999047</v>
      </c>
    </row>
    <row r="48" spans="1:14">
      <c r="A48" s="257" t="s">
        <v>32</v>
      </c>
      <c r="B48" s="262"/>
      <c r="C48" s="263">
        <v>899.59691300000009</v>
      </c>
      <c r="D48" s="263">
        <v>875.93697200000008</v>
      </c>
      <c r="E48" s="263">
        <v>901.14313099999993</v>
      </c>
      <c r="F48" s="263">
        <v>947.08506800525197</v>
      </c>
      <c r="G48" s="172"/>
      <c r="H48" s="172"/>
      <c r="I48" s="172"/>
      <c r="J48" s="268">
        <f t="shared" si="6"/>
        <v>-45.941937005252043</v>
      </c>
    </row>
    <row r="49" spans="1:10">
      <c r="A49" s="264" t="s">
        <v>137</v>
      </c>
      <c r="B49" s="262"/>
      <c r="C49" s="263">
        <v>154.84207999999998</v>
      </c>
      <c r="D49" s="263">
        <v>188.12926800000002</v>
      </c>
      <c r="E49" s="263">
        <v>197.22923900000001</v>
      </c>
      <c r="F49" s="263">
        <v>183.905</v>
      </c>
      <c r="G49" s="172"/>
      <c r="H49" s="172"/>
      <c r="I49" s="172"/>
      <c r="J49" s="268">
        <f t="shared" si="6"/>
        <v>13.324239000000006</v>
      </c>
    </row>
    <row r="50" spans="1:10">
      <c r="A50" s="264" t="s">
        <v>138</v>
      </c>
      <c r="B50" s="262"/>
      <c r="C50" s="263">
        <v>1300</v>
      </c>
      <c r="D50" s="263">
        <v>1047.33891735215</v>
      </c>
      <c r="E50" s="263">
        <v>1519.08543951255</v>
      </c>
      <c r="F50" s="263">
        <v>1340.412583653</v>
      </c>
      <c r="G50" s="172"/>
      <c r="H50" s="172"/>
      <c r="I50" s="172"/>
      <c r="J50" s="268">
        <f t="shared" si="6"/>
        <v>178.67285585955005</v>
      </c>
    </row>
    <row r="51" spans="1:10">
      <c r="A51" s="264" t="s">
        <v>139</v>
      </c>
      <c r="B51" s="262"/>
      <c r="C51" s="263">
        <v>586.14902000000006</v>
      </c>
      <c r="D51" s="263">
        <v>655.43873999999994</v>
      </c>
      <c r="E51" s="263">
        <v>667.07837599999993</v>
      </c>
      <c r="F51" s="263">
        <v>704.27079700000002</v>
      </c>
      <c r="G51" s="172"/>
      <c r="H51" s="172"/>
      <c r="I51" s="172"/>
      <c r="J51" s="268">
        <f t="shared" si="6"/>
        <v>-37.192421000000081</v>
      </c>
    </row>
    <row r="54" spans="1:10" ht="17.399999999999999">
      <c r="A54" s="16" t="s">
        <v>131</v>
      </c>
      <c r="B54" s="16"/>
      <c r="C54" s="16"/>
    </row>
    <row r="55" spans="1:10" ht="15.6">
      <c r="C55" s="337" t="s">
        <v>70</v>
      </c>
      <c r="D55" s="337"/>
      <c r="E55" s="337"/>
      <c r="F55" s="337"/>
      <c r="G55" s="337"/>
    </row>
    <row r="56" spans="1:10" ht="15" thickBot="1">
      <c r="A56" s="78" t="s">
        <v>36</v>
      </c>
      <c r="B56" s="77"/>
      <c r="C56" s="79" t="s">
        <v>134</v>
      </c>
      <c r="D56" s="79" t="s">
        <v>135</v>
      </c>
      <c r="E56" s="79" t="s">
        <v>107</v>
      </c>
      <c r="F56" s="79" t="s">
        <v>19</v>
      </c>
      <c r="G56" s="79"/>
    </row>
    <row r="57" spans="1:10" ht="15" thickBot="1">
      <c r="A57" s="80" t="s">
        <v>136</v>
      </c>
      <c r="B57" s="81"/>
      <c r="C57" s="85">
        <f>SUM(C59:C64)</f>
        <v>4826.2846049999998</v>
      </c>
      <c r="D57" s="85">
        <f>SUM(D59:D64)</f>
        <v>4733.6985333521498</v>
      </c>
      <c r="E57" s="85">
        <f>SUM(E59:E64)</f>
        <v>5200.5289087125493</v>
      </c>
      <c r="F57" s="85">
        <f>SUM(F59:F64)</f>
        <v>5040.8218106582526</v>
      </c>
      <c r="G57" s="85"/>
    </row>
    <row r="58" spans="1:10">
      <c r="A58" s="82"/>
      <c r="B58" s="83"/>
      <c r="C58" s="84"/>
      <c r="D58" s="84"/>
      <c r="E58" s="84"/>
      <c r="F58" s="84"/>
      <c r="G58" s="84"/>
    </row>
    <row r="59" spans="1:10">
      <c r="A59" s="252" t="s">
        <v>104</v>
      </c>
      <c r="B59" s="253"/>
      <c r="C59" s="254">
        <v>596.69662700000003</v>
      </c>
      <c r="D59" s="254">
        <v>616.15362699999991</v>
      </c>
      <c r="E59" s="254">
        <v>618.32308599999999</v>
      </c>
      <c r="F59" s="254">
        <v>604.20669599999906</v>
      </c>
      <c r="G59" s="338">
        <f t="shared" ref="G59:G64" si="7">E59-F59</f>
        <v>14.116390000000933</v>
      </c>
      <c r="H59" s="338"/>
    </row>
    <row r="60" spans="1:10">
      <c r="A60" s="257" t="s">
        <v>105</v>
      </c>
      <c r="B60" s="258"/>
      <c r="C60" s="259">
        <v>1288.999965</v>
      </c>
      <c r="D60" s="259">
        <v>1350.7010090000001</v>
      </c>
      <c r="E60" s="259">
        <v>1297.6696372000001</v>
      </c>
      <c r="F60" s="259">
        <v>1260.9416660000011</v>
      </c>
      <c r="G60" s="338">
        <f t="shared" si="7"/>
        <v>36.727971199999047</v>
      </c>
      <c r="H60" s="338"/>
    </row>
    <row r="61" spans="1:10">
      <c r="A61" s="257" t="s">
        <v>32</v>
      </c>
      <c r="B61" s="262"/>
      <c r="C61" s="263">
        <v>899.59691300000009</v>
      </c>
      <c r="D61" s="263">
        <v>875.93697200000008</v>
      </c>
      <c r="E61" s="263">
        <v>901.14313099999993</v>
      </c>
      <c r="F61" s="263">
        <v>947.08506800525197</v>
      </c>
      <c r="G61" s="338">
        <f t="shared" si="7"/>
        <v>-45.941937005252043</v>
      </c>
      <c r="H61" s="338"/>
    </row>
    <row r="62" spans="1:10">
      <c r="A62" s="264" t="s">
        <v>137</v>
      </c>
      <c r="B62" s="262"/>
      <c r="C62" s="263">
        <v>154.84207999999998</v>
      </c>
      <c r="D62" s="263">
        <v>188.12926800000002</v>
      </c>
      <c r="E62" s="263">
        <v>197.22923900000001</v>
      </c>
      <c r="F62" s="263">
        <v>183.905</v>
      </c>
      <c r="G62" s="338">
        <f t="shared" si="7"/>
        <v>13.324239000000006</v>
      </c>
      <c r="H62" s="338"/>
    </row>
    <row r="63" spans="1:10">
      <c r="A63" s="264" t="s">
        <v>138</v>
      </c>
      <c r="B63" s="262"/>
      <c r="C63" s="263">
        <v>1300</v>
      </c>
      <c r="D63" s="263">
        <v>1047.33891735215</v>
      </c>
      <c r="E63" s="263">
        <v>1519.08543951255</v>
      </c>
      <c r="F63" s="263">
        <v>1340.412583653</v>
      </c>
      <c r="G63" s="338">
        <f t="shared" si="7"/>
        <v>178.67285585955005</v>
      </c>
      <c r="H63" s="338"/>
    </row>
    <row r="64" spans="1:10">
      <c r="A64" s="264" t="s">
        <v>139</v>
      </c>
      <c r="B64" s="262"/>
      <c r="C64" s="263">
        <v>586.14902000000006</v>
      </c>
      <c r="D64" s="263">
        <v>655.43873999999994</v>
      </c>
      <c r="E64" s="263">
        <v>667.07837599999993</v>
      </c>
      <c r="F64" s="263">
        <v>704.27079700000002</v>
      </c>
      <c r="G64" s="338">
        <f t="shared" si="7"/>
        <v>-37.192421000000081</v>
      </c>
      <c r="H64" s="338"/>
    </row>
  </sheetData>
  <mergeCells count="13">
    <mergeCell ref="C5:F5"/>
    <mergeCell ref="J5:M5"/>
    <mergeCell ref="C55:G55"/>
    <mergeCell ref="G64:H64"/>
    <mergeCell ref="G63:H63"/>
    <mergeCell ref="G62:H62"/>
    <mergeCell ref="G61:H61"/>
    <mergeCell ref="G60:H60"/>
    <mergeCell ref="G59:H59"/>
    <mergeCell ref="C30:G30"/>
    <mergeCell ref="J30:N30"/>
    <mergeCell ref="C42:J42"/>
    <mergeCell ref="C18:D18"/>
  </mergeCells>
  <conditionalFormatting sqref="J46:J51">
    <cfRule type="dataBar" priority="10">
      <dataBar showValue="0">
        <cfvo type="min"/>
        <cfvo type="max"/>
        <color theme="6" tint="-0.249977111117893"/>
      </dataBar>
      <extLst>
        <ext xmlns:x14="http://schemas.microsoft.com/office/spreadsheetml/2009/9/main" uri="{B025F937-C7B1-47D3-B67F-A62EFF666E3E}">
          <x14:id>{252BD2F7-1C0E-4D77-A042-48B681B0A710}</x14:id>
        </ext>
      </extLst>
    </cfRule>
  </conditionalFormatting>
  <pageMargins left="0.7" right="0.7" top="0.78740157499999996" bottom="0.78740157499999996" header="0.3" footer="0.3"/>
  <drawing r:id="rId1"/>
  <extLst>
    <ext xmlns:x14="http://schemas.microsoft.com/office/spreadsheetml/2009/9/main" uri="{78C0D931-6437-407d-A8EE-F0AAD7539E65}">
      <x14:conditionalFormattings>
        <x14:conditionalFormatting xmlns:xm="http://schemas.microsoft.com/office/excel/2006/main">
          <x14:cfRule type="iconSet" priority="7" id="{DBA92988-BB3B-4052-A789-74BCF36A8FFB}">
            <x14:iconSet iconSet="3Arrows" showValue="0" custom="1">
              <x14:cfvo type="percent">
                <xm:f>0</xm:f>
              </x14:cfvo>
              <x14:cfvo type="num">
                <xm:f>-15</xm:f>
              </x14:cfvo>
              <x14:cfvo type="num">
                <xm:f>15</xm:f>
              </x14:cfvo>
              <x14:cfIcon iconSet="3Arrows" iconId="0"/>
              <x14:cfIcon iconSet="NoIcons" iconId="0"/>
              <x14:cfIcon iconSet="3Arrows" iconId="2"/>
            </x14:iconSet>
          </x14:cfRule>
          <xm:sqref>G59:G64</xm:sqref>
        </x14:conditionalFormatting>
        <x14:conditionalFormatting xmlns:xm="http://schemas.microsoft.com/office/excel/2006/main">
          <x14:cfRule type="dataBar" id="{252BD2F7-1C0E-4D77-A042-48B681B0A710}">
            <x14:dataBar minLength="0" maxLength="100" gradient="0">
              <x14:cfvo type="autoMin"/>
              <x14:cfvo type="autoMax"/>
              <x14:negativeFillColor rgb="FFFF0000"/>
              <x14:axisColor rgb="FF000000"/>
            </x14:dataBar>
          </x14:cfRule>
          <xm:sqref>J46:J51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203"/>
  <sheetViews>
    <sheetView showGridLines="0" topLeftCell="A91" zoomScaleNormal="100" workbookViewId="0">
      <selection activeCell="G97" sqref="G97"/>
    </sheetView>
  </sheetViews>
  <sheetFormatPr defaultColWidth="11.44140625" defaultRowHeight="14.4"/>
  <cols>
    <col min="1" max="1" width="13.21875" customWidth="1"/>
    <col min="2" max="2" width="14.44140625" customWidth="1"/>
    <col min="3" max="3" width="12.21875" bestFit="1" customWidth="1"/>
    <col min="4" max="4" width="16.21875" customWidth="1"/>
    <col min="5" max="5" width="17" customWidth="1"/>
    <col min="6" max="6" width="13.5546875" customWidth="1"/>
    <col min="7" max="7" width="12.109375" customWidth="1"/>
    <col min="8" max="8" width="10.88671875" bestFit="1" customWidth="1"/>
    <col min="9" max="9" width="11.109375" customWidth="1"/>
    <col min="10" max="10" width="11" customWidth="1"/>
    <col min="11" max="11" width="9.109375" customWidth="1"/>
    <col min="12" max="12" width="10.88671875" customWidth="1"/>
    <col min="13" max="13" width="9.5546875" customWidth="1"/>
    <col min="14" max="14" width="12" customWidth="1"/>
    <col min="15" max="15" width="12.88671875" customWidth="1"/>
    <col min="16" max="16" width="15.109375" customWidth="1"/>
  </cols>
  <sheetData>
    <row r="1" spans="1:13" ht="21">
      <c r="A1" s="37" t="s">
        <v>164</v>
      </c>
      <c r="B1" s="38"/>
      <c r="C1" s="15"/>
      <c r="D1" s="15"/>
      <c r="E1" s="15"/>
      <c r="F1" s="15"/>
      <c r="G1" s="15"/>
      <c r="H1" s="15"/>
      <c r="I1" s="15"/>
      <c r="J1" s="15"/>
      <c r="K1" s="15"/>
      <c r="L1" s="15"/>
      <c r="M1" s="15"/>
    </row>
    <row r="3" spans="1:13" ht="17.399999999999999">
      <c r="A3" s="16" t="s">
        <v>140</v>
      </c>
      <c r="B3" s="16"/>
      <c r="C3" s="16"/>
    </row>
    <row r="5" spans="1:13">
      <c r="A5" s="17"/>
      <c r="B5" s="339" t="s">
        <v>170</v>
      </c>
      <c r="C5" s="339"/>
    </row>
    <row r="6" spans="1:13">
      <c r="A6" s="44" t="s">
        <v>141</v>
      </c>
      <c r="B6" s="65" t="s">
        <v>107</v>
      </c>
      <c r="C6" s="65" t="s">
        <v>19</v>
      </c>
    </row>
    <row r="7" spans="1:13">
      <c r="A7" s="157" t="s">
        <v>29</v>
      </c>
      <c r="B7" s="158">
        <v>14432</v>
      </c>
      <c r="C7" s="158">
        <v>15113</v>
      </c>
    </row>
    <row r="8" spans="1:13">
      <c r="A8" s="157" t="s">
        <v>30</v>
      </c>
      <c r="B8" s="158">
        <v>17990</v>
      </c>
      <c r="C8" s="158">
        <v>18181</v>
      </c>
    </row>
    <row r="9" spans="1:13">
      <c r="A9" s="157" t="s">
        <v>31</v>
      </c>
      <c r="B9" s="158">
        <v>15117</v>
      </c>
      <c r="C9" s="158">
        <v>13455</v>
      </c>
    </row>
    <row r="10" spans="1:13">
      <c r="A10" t="s">
        <v>142</v>
      </c>
      <c r="B10" s="158">
        <v>11154</v>
      </c>
      <c r="C10" s="158">
        <v>12031</v>
      </c>
    </row>
    <row r="11" spans="1:13">
      <c r="A11" t="s">
        <v>143</v>
      </c>
      <c r="B11" s="158">
        <v>11022</v>
      </c>
      <c r="C11" s="158">
        <v>13112</v>
      </c>
    </row>
    <row r="12" spans="1:13">
      <c r="A12" t="s">
        <v>144</v>
      </c>
      <c r="B12" s="158">
        <v>8905</v>
      </c>
      <c r="C12" s="158">
        <v>9096</v>
      </c>
    </row>
    <row r="13" spans="1:13">
      <c r="A13" s="107" t="s">
        <v>145</v>
      </c>
      <c r="B13" s="156">
        <v>16735</v>
      </c>
      <c r="C13" s="156">
        <v>18207</v>
      </c>
    </row>
    <row r="19" spans="1:3" ht="17.399999999999999">
      <c r="A19" s="16" t="s">
        <v>147</v>
      </c>
      <c r="B19" s="16"/>
      <c r="C19" s="16"/>
    </row>
    <row r="35" spans="1:3" ht="17.399999999999999">
      <c r="A35" s="16" t="s">
        <v>146</v>
      </c>
      <c r="B35" s="16"/>
      <c r="C35" s="16"/>
    </row>
    <row r="47" spans="1:3">
      <c r="C47" s="39"/>
    </row>
    <row r="54" spans="1:6" ht="17.399999999999999">
      <c r="A54" s="16" t="s">
        <v>269</v>
      </c>
      <c r="B54" s="16"/>
      <c r="C54" s="16"/>
      <c r="D54" s="16"/>
      <c r="E54" s="16"/>
      <c r="F54" s="16"/>
    </row>
    <row r="58" spans="1:6">
      <c r="A58" s="17"/>
      <c r="B58" s="339" t="s">
        <v>170</v>
      </c>
      <c r="C58" s="339"/>
    </row>
    <row r="59" spans="1:6">
      <c r="A59" s="44" t="s">
        <v>141</v>
      </c>
      <c r="B59" s="65" t="s">
        <v>107</v>
      </c>
      <c r="C59" s="65" t="s">
        <v>19</v>
      </c>
      <c r="D59" s="208" t="s">
        <v>43</v>
      </c>
    </row>
    <row r="60" spans="1:6">
      <c r="A60" s="157" t="s">
        <v>29</v>
      </c>
      <c r="B60" s="158">
        <v>14432</v>
      </c>
      <c r="C60" s="158">
        <v>15113</v>
      </c>
      <c r="D60" s="238" t="str">
        <f>IF(B60=MAX($B$60:$B$66),B60,"")</f>
        <v/>
      </c>
    </row>
    <row r="61" spans="1:6">
      <c r="A61" s="157" t="s">
        <v>30</v>
      </c>
      <c r="B61" s="158">
        <v>17990</v>
      </c>
      <c r="C61" s="158">
        <v>18181</v>
      </c>
      <c r="D61" s="238">
        <f t="shared" ref="D61:D66" si="0">IF(B61=MAX($B$60:$B$66),B61,"")</f>
        <v>17990</v>
      </c>
    </row>
    <row r="62" spans="1:6">
      <c r="A62" s="157" t="s">
        <v>31</v>
      </c>
      <c r="B62" s="158">
        <v>15117</v>
      </c>
      <c r="C62" s="158">
        <v>13455</v>
      </c>
      <c r="D62" s="238" t="str">
        <f t="shared" si="0"/>
        <v/>
      </c>
    </row>
    <row r="63" spans="1:6">
      <c r="A63" t="s">
        <v>142</v>
      </c>
      <c r="B63" s="158">
        <v>11154</v>
      </c>
      <c r="C63" s="158">
        <v>12031</v>
      </c>
      <c r="D63" s="238" t="str">
        <f t="shared" si="0"/>
        <v/>
      </c>
    </row>
    <row r="64" spans="1:6">
      <c r="A64" t="s">
        <v>143</v>
      </c>
      <c r="B64" s="158">
        <v>11022</v>
      </c>
      <c r="C64" s="158">
        <v>13112</v>
      </c>
      <c r="D64" s="238" t="str">
        <f t="shared" si="0"/>
        <v/>
      </c>
    </row>
    <row r="65" spans="1:7">
      <c r="A65" t="s">
        <v>144</v>
      </c>
      <c r="B65" s="158">
        <v>8905</v>
      </c>
      <c r="C65" s="158">
        <v>9096</v>
      </c>
      <c r="D65" s="238" t="str">
        <f t="shared" si="0"/>
        <v/>
      </c>
    </row>
    <row r="66" spans="1:7">
      <c r="A66" s="107" t="s">
        <v>145</v>
      </c>
      <c r="B66" s="156">
        <v>16735</v>
      </c>
      <c r="C66" s="156">
        <v>18207</v>
      </c>
      <c r="D66" s="238" t="str">
        <f t="shared" si="0"/>
        <v/>
      </c>
    </row>
    <row r="72" spans="1:7" ht="27" customHeight="1">
      <c r="A72" s="45"/>
      <c r="B72" s="45"/>
      <c r="C72" s="45"/>
      <c r="D72" s="45"/>
      <c r="E72" s="45"/>
    </row>
    <row r="73" spans="1:7" ht="17.399999999999999">
      <c r="A73" s="16" t="s">
        <v>148</v>
      </c>
      <c r="B73" s="16"/>
    </row>
    <row r="75" spans="1:7" ht="18">
      <c r="A75" s="340" t="s">
        <v>226</v>
      </c>
      <c r="B75" s="340"/>
      <c r="C75" s="269">
        <v>9</v>
      </c>
      <c r="E75" t="s">
        <v>228</v>
      </c>
      <c r="F75" s="341" t="s">
        <v>227</v>
      </c>
      <c r="G75" s="341"/>
    </row>
    <row r="76" spans="1:7" ht="28.8">
      <c r="A76" s="44"/>
      <c r="B76" s="44" t="s">
        <v>69</v>
      </c>
      <c r="C76" s="119" t="s">
        <v>222</v>
      </c>
      <c r="D76" s="119" t="s">
        <v>223</v>
      </c>
      <c r="E76" s="208" t="str">
        <f>"Actual Profit until "&amp;INDEX(B77:B88,C75)</f>
        <v>Actual Profit until Sep</v>
      </c>
      <c r="F76" s="208" t="s">
        <v>107</v>
      </c>
      <c r="G76" s="100" t="s">
        <v>19</v>
      </c>
    </row>
    <row r="77" spans="1:7">
      <c r="A77">
        <v>1</v>
      </c>
      <c r="B77" s="159" t="s">
        <v>6</v>
      </c>
      <c r="C77" s="160">
        <v>220</v>
      </c>
      <c r="D77" s="160">
        <v>246</v>
      </c>
      <c r="E77" s="161">
        <f>IF(A77&lt;=$C$75,C77,NA())</f>
        <v>220</v>
      </c>
      <c r="F77" s="161" t="e">
        <f>IF(A77=$C$75,C77,NA())</f>
        <v>#N/A</v>
      </c>
      <c r="G77" s="162"/>
    </row>
    <row r="78" spans="1:7">
      <c r="A78">
        <v>2</v>
      </c>
      <c r="B78" s="163" t="s">
        <v>7</v>
      </c>
      <c r="C78" s="164">
        <v>430</v>
      </c>
      <c r="D78" s="164">
        <v>481</v>
      </c>
      <c r="E78" s="161">
        <f t="shared" ref="E78:E88" si="1">IF(A78&lt;=$C$75,C78,NA())</f>
        <v>430</v>
      </c>
      <c r="F78" s="161" t="e">
        <f t="shared" ref="F78:F88" si="2">IF(A78=$C$75,C78,NA())</f>
        <v>#N/A</v>
      </c>
      <c r="G78" s="165"/>
    </row>
    <row r="79" spans="1:7">
      <c r="A79">
        <v>3</v>
      </c>
      <c r="B79" s="163" t="s">
        <v>72</v>
      </c>
      <c r="C79" s="164">
        <v>600</v>
      </c>
      <c r="D79" s="164">
        <v>726</v>
      </c>
      <c r="E79" s="161">
        <f t="shared" si="1"/>
        <v>600</v>
      </c>
      <c r="F79" s="161" t="e">
        <f t="shared" si="2"/>
        <v>#N/A</v>
      </c>
      <c r="G79" s="165"/>
    </row>
    <row r="80" spans="1:7">
      <c r="A80">
        <v>4</v>
      </c>
      <c r="B80" s="163" t="s">
        <v>8</v>
      </c>
      <c r="C80" s="164">
        <v>830</v>
      </c>
      <c r="D80" s="164">
        <v>984</v>
      </c>
      <c r="E80" s="161">
        <f t="shared" si="1"/>
        <v>830</v>
      </c>
      <c r="F80" s="161" t="e">
        <f t="shared" si="2"/>
        <v>#N/A</v>
      </c>
      <c r="G80" s="165"/>
    </row>
    <row r="81" spans="1:8">
      <c r="A81">
        <v>5</v>
      </c>
      <c r="B81" s="163" t="s">
        <v>76</v>
      </c>
      <c r="C81" s="164">
        <v>1020</v>
      </c>
      <c r="D81" s="164">
        <v>1197</v>
      </c>
      <c r="E81" s="161">
        <f t="shared" si="1"/>
        <v>1020</v>
      </c>
      <c r="F81" s="161" t="e">
        <f t="shared" si="2"/>
        <v>#N/A</v>
      </c>
      <c r="G81" s="165"/>
    </row>
    <row r="82" spans="1:8">
      <c r="A82">
        <v>6</v>
      </c>
      <c r="B82" s="163" t="s">
        <v>9</v>
      </c>
      <c r="C82" s="164">
        <v>1200</v>
      </c>
      <c r="D82" s="164">
        <v>1399</v>
      </c>
      <c r="E82" s="161">
        <f t="shared" si="1"/>
        <v>1200</v>
      </c>
      <c r="F82" s="161" t="e">
        <f t="shared" si="2"/>
        <v>#N/A</v>
      </c>
      <c r="G82" s="165"/>
    </row>
    <row r="83" spans="1:8">
      <c r="A83">
        <v>7</v>
      </c>
      <c r="B83" s="163" t="s">
        <v>10</v>
      </c>
      <c r="C83" s="164">
        <v>1300</v>
      </c>
      <c r="D83" s="164">
        <v>1621</v>
      </c>
      <c r="E83" s="161">
        <f t="shared" si="1"/>
        <v>1300</v>
      </c>
      <c r="F83" s="161" t="e">
        <f t="shared" si="2"/>
        <v>#N/A</v>
      </c>
      <c r="G83" s="165"/>
    </row>
    <row r="84" spans="1:8">
      <c r="A84">
        <v>8</v>
      </c>
      <c r="B84" s="163" t="s">
        <v>11</v>
      </c>
      <c r="C84" s="164">
        <v>1600</v>
      </c>
      <c r="D84" s="164">
        <v>1864</v>
      </c>
      <c r="E84" s="161">
        <f t="shared" si="1"/>
        <v>1600</v>
      </c>
      <c r="F84" s="161" t="e">
        <f t="shared" si="2"/>
        <v>#N/A</v>
      </c>
      <c r="G84" s="165"/>
    </row>
    <row r="85" spans="1:8">
      <c r="A85">
        <v>9</v>
      </c>
      <c r="B85" s="163" t="s">
        <v>12</v>
      </c>
      <c r="C85" s="164">
        <v>1900</v>
      </c>
      <c r="D85" s="164">
        <v>2131</v>
      </c>
      <c r="E85" s="161">
        <f t="shared" si="1"/>
        <v>1900</v>
      </c>
      <c r="F85" s="161">
        <f t="shared" si="2"/>
        <v>1900</v>
      </c>
      <c r="G85" s="165"/>
    </row>
    <row r="86" spans="1:8">
      <c r="A86">
        <v>10</v>
      </c>
      <c r="B86" s="163" t="s">
        <v>77</v>
      </c>
      <c r="C86" s="164">
        <v>2100</v>
      </c>
      <c r="D86" s="164">
        <v>2471</v>
      </c>
      <c r="E86" s="161" t="e">
        <f t="shared" si="1"/>
        <v>#N/A</v>
      </c>
      <c r="F86" s="161" t="e">
        <f t="shared" si="2"/>
        <v>#N/A</v>
      </c>
      <c r="G86" s="165"/>
    </row>
    <row r="87" spans="1:8">
      <c r="A87">
        <v>11</v>
      </c>
      <c r="B87" s="163" t="s">
        <v>13</v>
      </c>
      <c r="C87" s="164">
        <v>2200</v>
      </c>
      <c r="D87" s="164">
        <v>2841</v>
      </c>
      <c r="E87" s="161" t="e">
        <f t="shared" si="1"/>
        <v>#N/A</v>
      </c>
      <c r="F87" s="161" t="e">
        <f t="shared" si="2"/>
        <v>#N/A</v>
      </c>
      <c r="G87" s="165"/>
    </row>
    <row r="88" spans="1:8">
      <c r="A88">
        <v>12</v>
      </c>
      <c r="B88" s="163" t="s">
        <v>79</v>
      </c>
      <c r="C88" s="164">
        <v>2400</v>
      </c>
      <c r="D88" s="164">
        <v>3241</v>
      </c>
      <c r="E88" s="161" t="e">
        <f t="shared" si="1"/>
        <v>#N/A</v>
      </c>
      <c r="F88" s="161" t="e">
        <f t="shared" si="2"/>
        <v>#N/A</v>
      </c>
      <c r="G88" s="165">
        <f>D88</f>
        <v>3241</v>
      </c>
    </row>
    <row r="92" spans="1:8" ht="17.399999999999999">
      <c r="A92" s="16" t="s">
        <v>314</v>
      </c>
      <c r="B92" s="16"/>
      <c r="C92" s="16"/>
      <c r="D92" s="16"/>
      <c r="E92" s="16"/>
    </row>
    <row r="95" spans="1:8">
      <c r="A95" s="17"/>
      <c r="B95" s="339" t="s">
        <v>153</v>
      </c>
      <c r="C95" s="339"/>
    </row>
    <row r="96" spans="1:8" ht="28.8">
      <c r="A96" s="44" t="s">
        <v>88</v>
      </c>
      <c r="B96" s="65" t="s">
        <v>107</v>
      </c>
      <c r="C96" s="65" t="s">
        <v>19</v>
      </c>
      <c r="D96" s="270" t="s">
        <v>172</v>
      </c>
      <c r="E96" s="270" t="s">
        <v>173</v>
      </c>
      <c r="F96" s="270" t="s">
        <v>174</v>
      </c>
      <c r="G96" s="270" t="s">
        <v>171</v>
      </c>
      <c r="H96" s="270" t="s">
        <v>271</v>
      </c>
    </row>
    <row r="97" spans="1:8">
      <c r="A97" s="157" t="s">
        <v>83</v>
      </c>
      <c r="B97" s="158">
        <v>14432</v>
      </c>
      <c r="C97" s="158">
        <v>15113</v>
      </c>
      <c r="D97" s="221">
        <f>IF(B97&lt;C97,ABS(B97-C97),"")</f>
        <v>681</v>
      </c>
      <c r="E97" s="221" t="str">
        <f>IF(B97&gt;C97,B97-C97,"")</f>
        <v/>
      </c>
      <c r="F97" s="221">
        <f>IF(B97&gt;C97,B97,C97)</f>
        <v>15113</v>
      </c>
      <c r="G97" s="99">
        <f>(B97-C97)/C97</f>
        <v>-4.5060543902600413E-2</v>
      </c>
      <c r="H97">
        <v>0.5</v>
      </c>
    </row>
    <row r="98" spans="1:8">
      <c r="A98" s="157" t="s">
        <v>84</v>
      </c>
      <c r="B98" s="158">
        <v>17990</v>
      </c>
      <c r="C98" s="158">
        <v>18181</v>
      </c>
      <c r="D98" s="221">
        <f t="shared" ref="D98:D103" si="3">IF(B98&lt;C98,ABS(B98-C98),"")</f>
        <v>191</v>
      </c>
      <c r="E98" s="221" t="str">
        <f t="shared" ref="E98:E103" si="4">IF(B98&gt;C98,B98-C98,"")</f>
        <v/>
      </c>
      <c r="F98" s="221">
        <f t="shared" ref="F98:F103" si="5">IF(B98&gt;C98,B98,C98)</f>
        <v>18181</v>
      </c>
      <c r="G98" s="99">
        <f t="shared" ref="G98:G103" si="6">(B98-C98)/C98</f>
        <v>-1.0505472746273583E-2</v>
      </c>
      <c r="H98">
        <v>1.5</v>
      </c>
    </row>
    <row r="99" spans="1:8">
      <c r="A99" s="157" t="s">
        <v>85</v>
      </c>
      <c r="B99" s="158">
        <v>15117</v>
      </c>
      <c r="C99" s="158">
        <v>13455</v>
      </c>
      <c r="D99" s="221" t="str">
        <f t="shared" si="3"/>
        <v/>
      </c>
      <c r="E99" s="221">
        <f t="shared" si="4"/>
        <v>1662</v>
      </c>
      <c r="F99" s="221">
        <f t="shared" si="5"/>
        <v>15117</v>
      </c>
      <c r="G99" s="99">
        <f t="shared" si="6"/>
        <v>0.12352285395763657</v>
      </c>
      <c r="H99">
        <v>2.5</v>
      </c>
    </row>
    <row r="100" spans="1:8">
      <c r="A100" t="s">
        <v>86</v>
      </c>
      <c r="B100" s="158">
        <v>11154</v>
      </c>
      <c r="C100" s="158">
        <v>12031</v>
      </c>
      <c r="D100" s="221">
        <f t="shared" si="3"/>
        <v>877</v>
      </c>
      <c r="E100" s="221" t="str">
        <f t="shared" si="4"/>
        <v/>
      </c>
      <c r="F100" s="221">
        <f t="shared" si="5"/>
        <v>12031</v>
      </c>
      <c r="G100" s="99">
        <f t="shared" si="6"/>
        <v>-7.2895021195245616E-2</v>
      </c>
      <c r="H100">
        <v>3.5</v>
      </c>
    </row>
    <row r="101" spans="1:8">
      <c r="A101" t="s">
        <v>87</v>
      </c>
      <c r="B101" s="158">
        <v>11022</v>
      </c>
      <c r="C101" s="158">
        <v>13112</v>
      </c>
      <c r="D101" s="221">
        <f t="shared" si="3"/>
        <v>2090</v>
      </c>
      <c r="E101" s="221" t="str">
        <f t="shared" si="4"/>
        <v/>
      </c>
      <c r="F101" s="221">
        <f t="shared" si="5"/>
        <v>13112</v>
      </c>
      <c r="G101" s="99">
        <f t="shared" si="6"/>
        <v>-0.15939597315436241</v>
      </c>
      <c r="H101">
        <v>4.5</v>
      </c>
    </row>
    <row r="102" spans="1:8">
      <c r="A102" t="s">
        <v>89</v>
      </c>
      <c r="B102" s="158">
        <v>8905</v>
      </c>
      <c r="C102" s="158">
        <v>9096</v>
      </c>
      <c r="D102" s="221">
        <f t="shared" si="3"/>
        <v>191</v>
      </c>
      <c r="E102" s="221" t="str">
        <f t="shared" si="4"/>
        <v/>
      </c>
      <c r="F102" s="221">
        <f t="shared" si="5"/>
        <v>9096</v>
      </c>
      <c r="G102" s="99">
        <f t="shared" si="6"/>
        <v>-2.0998240985048374E-2</v>
      </c>
      <c r="H102">
        <v>5.5</v>
      </c>
    </row>
    <row r="103" spans="1:8">
      <c r="A103" s="73" t="s">
        <v>90</v>
      </c>
      <c r="B103" s="195">
        <v>16735</v>
      </c>
      <c r="C103" s="195">
        <v>18207</v>
      </c>
      <c r="D103" s="227">
        <f t="shared" si="3"/>
        <v>1472</v>
      </c>
      <c r="E103" s="227" t="str">
        <f t="shared" si="4"/>
        <v/>
      </c>
      <c r="F103" s="227">
        <f t="shared" si="5"/>
        <v>18207</v>
      </c>
      <c r="G103" s="228">
        <f t="shared" si="6"/>
        <v>-8.0848025484703684E-2</v>
      </c>
      <c r="H103" s="73">
        <v>6.5</v>
      </c>
    </row>
    <row r="113" spans="1:13" ht="17.399999999999999">
      <c r="A113" s="16" t="s">
        <v>315</v>
      </c>
      <c r="B113" s="16"/>
      <c r="C113" s="16"/>
      <c r="D113" s="16"/>
      <c r="E113" s="16"/>
    </row>
    <row r="117" spans="1:13" ht="43.2">
      <c r="A117" s="44" t="s">
        <v>88</v>
      </c>
      <c r="B117" s="65" t="s">
        <v>107</v>
      </c>
      <c r="C117" s="65" t="s">
        <v>19</v>
      </c>
      <c r="D117" s="270" t="s">
        <v>316</v>
      </c>
      <c r="E117" s="270" t="s">
        <v>319</v>
      </c>
      <c r="F117" s="270" t="s">
        <v>317</v>
      </c>
      <c r="G117" s="270" t="s">
        <v>318</v>
      </c>
      <c r="H117" s="270" t="s">
        <v>320</v>
      </c>
      <c r="I117" s="270" t="s">
        <v>321</v>
      </c>
      <c r="J117" s="270" t="s">
        <v>322</v>
      </c>
      <c r="K117" s="270" t="s">
        <v>325</v>
      </c>
      <c r="L117" s="270" t="s">
        <v>323</v>
      </c>
      <c r="M117" s="270" t="s">
        <v>324</v>
      </c>
    </row>
    <row r="118" spans="1:13">
      <c r="A118" s="157" t="s">
        <v>83</v>
      </c>
      <c r="B118" s="158">
        <v>14432</v>
      </c>
      <c r="C118" s="158">
        <v>15113</v>
      </c>
      <c r="D118" s="41">
        <f>RANK(B118,$B$118:$B$124)+COUNTIF($B$118:B118,B118)-1</f>
        <v>4</v>
      </c>
      <c r="E118">
        <v>1</v>
      </c>
      <c r="F118" t="str">
        <f t="shared" ref="F118:F124" si="7">INDEX($A$118:$A$124,MATCH(ROW(A1),$D$118:$D$124,0))</f>
        <v>Company B</v>
      </c>
      <c r="G118" s="41">
        <f>INDEX($B$118:$B$124,MATCH(ROW(A1),$D$118:$D$124,0))</f>
        <v>19200</v>
      </c>
      <c r="H118" s="41">
        <f>INDEX($C$118:$C$124,MATCH(ROW(A1),$D$118:$D$124,0))</f>
        <v>18181</v>
      </c>
      <c r="I118" s="41">
        <f>IF((G118-H118)&gt;0,G118-H118,"")</f>
        <v>1019</v>
      </c>
      <c r="J118" s="41" t="str">
        <f>IF((G118-H118)&lt;0,G118-H118,"")</f>
        <v/>
      </c>
      <c r="K118" s="41">
        <f>G118</f>
        <v>19200</v>
      </c>
      <c r="L118" s="41">
        <f t="shared" ref="L118:L124" si="8">MAX($G$118:$G$124)*2-G118</f>
        <v>19200</v>
      </c>
      <c r="M118">
        <f>0.5</f>
        <v>0.5</v>
      </c>
    </row>
    <row r="119" spans="1:13">
      <c r="A119" s="157" t="s">
        <v>84</v>
      </c>
      <c r="B119" s="158">
        <v>19200</v>
      </c>
      <c r="C119" s="158">
        <v>18181</v>
      </c>
      <c r="D119" s="41">
        <f>RANK(B119,$B$118:$B$124)+COUNTIF($B$118:B119,B119)-1</f>
        <v>1</v>
      </c>
      <c r="E119">
        <v>2</v>
      </c>
      <c r="F119" t="str">
        <f t="shared" si="7"/>
        <v>Company G</v>
      </c>
      <c r="G119" s="41">
        <f t="shared" ref="G119:G124" si="9">INDEX($B$118:$B$124,MATCH(ROW(A2),$D$118:$D$124,0))</f>
        <v>17900</v>
      </c>
      <c r="H119" s="41">
        <f t="shared" ref="H119:H124" si="10">INDEX($C$118:$C$124,MATCH(ROW(A2),$D$118:$D$124,0))</f>
        <v>18207</v>
      </c>
      <c r="I119" s="41" t="str">
        <f t="shared" ref="I119:I124" si="11">IF((G119-H119)&gt;0,G119-H119,"")</f>
        <v/>
      </c>
      <c r="J119" s="41">
        <f t="shared" ref="J119:J124" si="12">IF((G119-H119)&lt;0,G119-H119,"")</f>
        <v>-307</v>
      </c>
      <c r="K119" s="41">
        <f t="shared" ref="K119:K124" si="13">G119</f>
        <v>17900</v>
      </c>
      <c r="L119" s="41">
        <f t="shared" si="8"/>
        <v>20500</v>
      </c>
      <c r="M119">
        <f t="shared" ref="M119:M124" si="14">M118+1</f>
        <v>1.5</v>
      </c>
    </row>
    <row r="120" spans="1:13">
      <c r="A120" s="157" t="s">
        <v>85</v>
      </c>
      <c r="B120" s="158">
        <v>15117</v>
      </c>
      <c r="C120" s="158">
        <v>13455</v>
      </c>
      <c r="D120" s="41">
        <f>RANK(B120,$B$118:$B$124)+COUNTIF($B$118:B120,B120)-1</f>
        <v>3</v>
      </c>
      <c r="E120">
        <v>3</v>
      </c>
      <c r="F120" t="str">
        <f t="shared" si="7"/>
        <v>Company C</v>
      </c>
      <c r="G120" s="41">
        <f t="shared" si="9"/>
        <v>15117</v>
      </c>
      <c r="H120" s="41">
        <f t="shared" si="10"/>
        <v>13455</v>
      </c>
      <c r="I120" s="41">
        <f t="shared" si="11"/>
        <v>1662</v>
      </c>
      <c r="J120" s="41" t="str">
        <f t="shared" si="12"/>
        <v/>
      </c>
      <c r="K120" s="41">
        <f t="shared" si="13"/>
        <v>15117</v>
      </c>
      <c r="L120" s="41">
        <f t="shared" si="8"/>
        <v>23283</v>
      </c>
      <c r="M120">
        <f t="shared" si="14"/>
        <v>2.5</v>
      </c>
    </row>
    <row r="121" spans="1:13">
      <c r="A121" t="s">
        <v>86</v>
      </c>
      <c r="B121" s="158">
        <v>11154</v>
      </c>
      <c r="C121" s="158">
        <v>11000</v>
      </c>
      <c r="D121" s="41">
        <f>RANK(B121,$B$118:$B$124)+COUNTIF($B$118:B121,B121)-1</f>
        <v>5</v>
      </c>
      <c r="E121">
        <v>4</v>
      </c>
      <c r="F121" t="str">
        <f t="shared" si="7"/>
        <v>Company A</v>
      </c>
      <c r="G121" s="41">
        <f t="shared" si="9"/>
        <v>14432</v>
      </c>
      <c r="H121" s="41">
        <f t="shared" si="10"/>
        <v>15113</v>
      </c>
      <c r="I121" s="41" t="str">
        <f t="shared" si="11"/>
        <v/>
      </c>
      <c r="J121" s="41">
        <f t="shared" si="12"/>
        <v>-681</v>
      </c>
      <c r="K121" s="41">
        <f t="shared" si="13"/>
        <v>14432</v>
      </c>
      <c r="L121" s="41">
        <f t="shared" si="8"/>
        <v>23968</v>
      </c>
      <c r="M121">
        <f t="shared" si="14"/>
        <v>3.5</v>
      </c>
    </row>
    <row r="122" spans="1:13">
      <c r="A122" t="s">
        <v>87</v>
      </c>
      <c r="B122" s="158">
        <v>11022</v>
      </c>
      <c r="C122" s="158">
        <v>13112</v>
      </c>
      <c r="D122" s="41">
        <f>RANK(B122,$B$118:$B$124)+COUNTIF($B$118:B122,B122)-1</f>
        <v>6</v>
      </c>
      <c r="E122">
        <v>5</v>
      </c>
      <c r="F122" t="str">
        <f t="shared" si="7"/>
        <v>Company D</v>
      </c>
      <c r="G122" s="41">
        <f t="shared" si="9"/>
        <v>11154</v>
      </c>
      <c r="H122" s="41">
        <f t="shared" si="10"/>
        <v>11000</v>
      </c>
      <c r="I122" s="41">
        <f t="shared" si="11"/>
        <v>154</v>
      </c>
      <c r="J122" s="41" t="str">
        <f t="shared" si="12"/>
        <v/>
      </c>
      <c r="K122" s="41">
        <f t="shared" si="13"/>
        <v>11154</v>
      </c>
      <c r="L122" s="41">
        <f t="shared" si="8"/>
        <v>27246</v>
      </c>
      <c r="M122">
        <f t="shared" si="14"/>
        <v>4.5</v>
      </c>
    </row>
    <row r="123" spans="1:13">
      <c r="A123" t="s">
        <v>89</v>
      </c>
      <c r="B123" s="158">
        <v>8905</v>
      </c>
      <c r="C123" s="158">
        <v>9096</v>
      </c>
      <c r="D123" s="41">
        <f>RANK(B123,$B$118:$B$124)+COUNTIF($B$118:B123,B123)-1</f>
        <v>7</v>
      </c>
      <c r="E123">
        <v>6</v>
      </c>
      <c r="F123" t="str">
        <f t="shared" si="7"/>
        <v>Company E</v>
      </c>
      <c r="G123" s="41">
        <f t="shared" si="9"/>
        <v>11022</v>
      </c>
      <c r="H123" s="41">
        <f t="shared" si="10"/>
        <v>13112</v>
      </c>
      <c r="I123" s="41" t="str">
        <f t="shared" si="11"/>
        <v/>
      </c>
      <c r="J123" s="41">
        <f t="shared" si="12"/>
        <v>-2090</v>
      </c>
      <c r="K123" s="41">
        <f t="shared" si="13"/>
        <v>11022</v>
      </c>
      <c r="L123" s="41">
        <f t="shared" si="8"/>
        <v>27378</v>
      </c>
      <c r="M123">
        <f t="shared" si="14"/>
        <v>5.5</v>
      </c>
    </row>
    <row r="124" spans="1:13">
      <c r="A124" s="284" t="s">
        <v>90</v>
      </c>
      <c r="B124" s="285">
        <v>17900</v>
      </c>
      <c r="C124" s="285">
        <v>18207</v>
      </c>
      <c r="D124" s="286">
        <f>RANK(B124,$B$118:$B$124)+COUNTIF($B$118:B124,B124)-1</f>
        <v>2</v>
      </c>
      <c r="E124" s="284">
        <v>7</v>
      </c>
      <c r="F124" s="284" t="str">
        <f t="shared" si="7"/>
        <v>Company F</v>
      </c>
      <c r="G124" s="286">
        <f t="shared" si="9"/>
        <v>8905</v>
      </c>
      <c r="H124" s="286">
        <f t="shared" si="10"/>
        <v>9096</v>
      </c>
      <c r="I124" s="286" t="str">
        <f t="shared" si="11"/>
        <v/>
      </c>
      <c r="J124" s="286">
        <f t="shared" si="12"/>
        <v>-191</v>
      </c>
      <c r="K124" s="286">
        <f t="shared" si="13"/>
        <v>8905</v>
      </c>
      <c r="L124" s="286">
        <f t="shared" si="8"/>
        <v>29495</v>
      </c>
      <c r="M124" s="284">
        <f t="shared" si="14"/>
        <v>6.5</v>
      </c>
    </row>
    <row r="148" spans="1:14" ht="21">
      <c r="A148" s="37" t="s">
        <v>154</v>
      </c>
      <c r="B148" s="38"/>
      <c r="C148" s="15"/>
      <c r="D148" s="15"/>
      <c r="E148" s="15"/>
      <c r="F148" s="15"/>
      <c r="G148" s="15"/>
      <c r="H148" s="15"/>
      <c r="I148" s="15"/>
      <c r="J148" s="15"/>
      <c r="K148" s="15"/>
      <c r="L148" s="15"/>
      <c r="M148" s="15"/>
      <c r="N148" s="15"/>
    </row>
    <row r="150" spans="1:14" ht="17.399999999999999">
      <c r="A150" s="16" t="s">
        <v>155</v>
      </c>
      <c r="B150" s="11"/>
      <c r="C150" s="16"/>
    </row>
    <row r="151" spans="1:14">
      <c r="E151" s="2"/>
    </row>
    <row r="152" spans="1:14">
      <c r="B152" s="9" t="s">
        <v>208</v>
      </c>
      <c r="D152" s="2"/>
      <c r="E152" s="2"/>
      <c r="I152" s="9" t="str">
        <f>B152</f>
        <v>Efficiency %</v>
      </c>
      <c r="J152" s="181" t="s">
        <v>14</v>
      </c>
    </row>
    <row r="153" spans="1:14">
      <c r="A153" s="168" t="s">
        <v>159</v>
      </c>
      <c r="B153" s="178">
        <v>0.5</v>
      </c>
      <c r="D153" s="1"/>
      <c r="E153" s="2"/>
      <c r="H153" s="168" t="s">
        <v>159</v>
      </c>
      <c r="I153" s="178">
        <v>0.5</v>
      </c>
      <c r="J153" s="178">
        <v>0.4</v>
      </c>
    </row>
    <row r="154" spans="1:14">
      <c r="A154" s="172" t="s">
        <v>160</v>
      </c>
      <c r="B154" s="179">
        <v>0.3</v>
      </c>
      <c r="D154" s="1"/>
      <c r="E154" s="2"/>
      <c r="H154" s="172" t="s">
        <v>160</v>
      </c>
      <c r="I154" s="179">
        <v>0.3</v>
      </c>
      <c r="J154" s="179">
        <v>0.35</v>
      </c>
    </row>
    <row r="155" spans="1:14">
      <c r="A155" s="172" t="s">
        <v>161</v>
      </c>
      <c r="B155" s="179">
        <v>0.2</v>
      </c>
      <c r="D155" s="1"/>
      <c r="H155" s="172" t="s">
        <v>161</v>
      </c>
      <c r="I155" s="179">
        <v>0.2</v>
      </c>
      <c r="J155" s="179">
        <v>0.25</v>
      </c>
    </row>
    <row r="156" spans="1:14">
      <c r="A156" s="180" t="s">
        <v>107</v>
      </c>
      <c r="B156" s="179">
        <v>0.85</v>
      </c>
      <c r="D156" s="1"/>
      <c r="E156" s="2"/>
      <c r="H156" s="180" t="s">
        <v>107</v>
      </c>
      <c r="I156" s="179">
        <v>0.85</v>
      </c>
      <c r="J156" s="179">
        <v>0.68</v>
      </c>
    </row>
    <row r="157" spans="1:14">
      <c r="A157" s="180" t="s">
        <v>168</v>
      </c>
      <c r="B157" s="179">
        <v>0.9</v>
      </c>
      <c r="D157" s="1"/>
      <c r="E157" s="2"/>
      <c r="H157" s="180" t="s">
        <v>168</v>
      </c>
      <c r="I157" s="179">
        <v>0.9</v>
      </c>
      <c r="J157" s="179">
        <v>0.85</v>
      </c>
    </row>
    <row r="158" spans="1:14">
      <c r="B158" s="209"/>
      <c r="C158" s="1"/>
      <c r="D158" s="1"/>
      <c r="E158" s="2"/>
    </row>
    <row r="159" spans="1:14">
      <c r="C159" s="1"/>
      <c r="D159" s="1"/>
      <c r="E159" s="2"/>
    </row>
    <row r="160" spans="1:14">
      <c r="C160" s="1"/>
      <c r="D160" s="1"/>
      <c r="E160" s="2"/>
    </row>
    <row r="161" spans="1:5">
      <c r="E161" s="2"/>
    </row>
    <row r="162" spans="1:5" ht="76.5" customHeight="1">
      <c r="E162" s="2"/>
    </row>
    <row r="163" spans="1:5" ht="17.399999999999999">
      <c r="A163" s="16" t="s">
        <v>156</v>
      </c>
      <c r="B163" s="11"/>
      <c r="C163" s="16"/>
      <c r="E163" s="2"/>
    </row>
    <row r="164" spans="1:5">
      <c r="E164" s="2"/>
    </row>
    <row r="165" spans="1:5">
      <c r="E165" s="2"/>
    </row>
    <row r="166" spans="1:5">
      <c r="C166" t="s">
        <v>151</v>
      </c>
      <c r="E166" s="2"/>
    </row>
    <row r="167" spans="1:5" ht="36.75" customHeight="1">
      <c r="B167" s="271" t="s">
        <v>157</v>
      </c>
      <c r="C167" s="176" t="s">
        <v>153</v>
      </c>
    </row>
    <row r="168" spans="1:5">
      <c r="A168" s="168" t="s">
        <v>159</v>
      </c>
      <c r="B168" s="168">
        <v>400</v>
      </c>
      <c r="C168" s="174">
        <f>B168</f>
        <v>400</v>
      </c>
    </row>
    <row r="169" spans="1:5">
      <c r="A169" s="172" t="s">
        <v>160</v>
      </c>
      <c r="B169" s="172">
        <v>650</v>
      </c>
      <c r="C169" s="175">
        <f>B169-B168</f>
        <v>250</v>
      </c>
    </row>
    <row r="170" spans="1:5">
      <c r="A170" s="172" t="s">
        <v>161</v>
      </c>
      <c r="B170" s="172">
        <v>800</v>
      </c>
      <c r="C170" s="175">
        <f>B170-B169</f>
        <v>150</v>
      </c>
    </row>
    <row r="171" spans="1:5">
      <c r="A171" s="180" t="s">
        <v>107</v>
      </c>
      <c r="B171" s="172">
        <v>600</v>
      </c>
      <c r="C171" s="10">
        <f>B171</f>
        <v>600</v>
      </c>
    </row>
    <row r="172" spans="1:5">
      <c r="A172" s="180" t="s">
        <v>168</v>
      </c>
      <c r="B172" s="172">
        <v>700</v>
      </c>
      <c r="C172" s="10">
        <f>B172</f>
        <v>700</v>
      </c>
    </row>
    <row r="173" spans="1:5">
      <c r="A173" s="177" t="s">
        <v>162</v>
      </c>
      <c r="B173" s="172"/>
      <c r="C173" s="175">
        <f>B170-B171</f>
        <v>200</v>
      </c>
    </row>
    <row r="177" spans="1:4" ht="42" customHeight="1"/>
    <row r="179" spans="1:4" ht="17.399999999999999">
      <c r="A179" s="16" t="s">
        <v>209</v>
      </c>
      <c r="B179" s="11"/>
      <c r="C179" s="16"/>
      <c r="D179" s="16"/>
    </row>
    <row r="180" spans="1:4" ht="17.399999999999999">
      <c r="A180" s="14"/>
    </row>
    <row r="181" spans="1:4">
      <c r="B181" s="9" t="str">
        <f>B152</f>
        <v>Efficiency %</v>
      </c>
    </row>
    <row r="182" spans="1:4">
      <c r="A182" s="189" t="s">
        <v>159</v>
      </c>
      <c r="B182" s="190">
        <v>0.5</v>
      </c>
      <c r="C182" s="3"/>
    </row>
    <row r="183" spans="1:4" ht="15.75" customHeight="1">
      <c r="A183" s="191" t="s">
        <v>160</v>
      </c>
      <c r="B183" s="192">
        <v>0.3</v>
      </c>
      <c r="C183" s="3"/>
    </row>
    <row r="184" spans="1:4">
      <c r="A184" s="193" t="s">
        <v>161</v>
      </c>
      <c r="B184" s="194">
        <v>0.2</v>
      </c>
      <c r="C184" s="3"/>
    </row>
    <row r="185" spans="1:4">
      <c r="A185" s="180" t="s">
        <v>107</v>
      </c>
      <c r="B185" s="179">
        <v>0.85</v>
      </c>
      <c r="C185" s="3"/>
    </row>
    <row r="186" spans="1:4">
      <c r="A186" s="180" t="s">
        <v>168</v>
      </c>
      <c r="B186" s="179">
        <v>0.9</v>
      </c>
      <c r="C186" s="3"/>
    </row>
    <row r="187" spans="1:4">
      <c r="A187" s="177" t="s">
        <v>158</v>
      </c>
      <c r="B187" s="232">
        <v>0.5</v>
      </c>
    </row>
    <row r="194" spans="1:7" ht="17.399999999999999">
      <c r="A194" s="16" t="s">
        <v>163</v>
      </c>
      <c r="B194" s="11"/>
      <c r="C194" s="11"/>
      <c r="F194" s="3"/>
    </row>
    <row r="195" spans="1:7">
      <c r="A195" t="s">
        <v>167</v>
      </c>
      <c r="C195" s="1"/>
      <c r="D195" s="3"/>
      <c r="E195" s="3"/>
      <c r="F195" s="1"/>
      <c r="G195" s="3"/>
    </row>
    <row r="196" spans="1:7">
      <c r="C196" s="1"/>
      <c r="D196" s="3"/>
      <c r="E196" s="3"/>
      <c r="F196" s="1"/>
      <c r="G196" s="3"/>
    </row>
    <row r="197" spans="1:7">
      <c r="C197" s="1"/>
      <c r="D197" s="3"/>
      <c r="E197" s="3"/>
      <c r="F197" s="1"/>
      <c r="G197" s="3"/>
    </row>
    <row r="198" spans="1:7">
      <c r="B198" s="9" t="str">
        <f>B181</f>
        <v>Efficiency %</v>
      </c>
      <c r="C198" s="1"/>
      <c r="D198" s="3"/>
      <c r="E198" s="3"/>
      <c r="F198" s="1"/>
      <c r="G198" s="3"/>
    </row>
    <row r="199" spans="1:7">
      <c r="A199" s="168" t="s">
        <v>159</v>
      </c>
      <c r="B199" s="178">
        <v>0.5</v>
      </c>
      <c r="C199" s="1"/>
      <c r="D199" s="3"/>
    </row>
    <row r="200" spans="1:7">
      <c r="A200" s="172" t="s">
        <v>160</v>
      </c>
      <c r="B200" s="179">
        <v>0.3</v>
      </c>
    </row>
    <row r="201" spans="1:7">
      <c r="A201" s="172" t="s">
        <v>161</v>
      </c>
      <c r="B201" s="179">
        <v>0.2</v>
      </c>
    </row>
    <row r="202" spans="1:7">
      <c r="A202" s="180" t="s">
        <v>107</v>
      </c>
      <c r="B202" s="179">
        <v>0.85</v>
      </c>
    </row>
    <row r="203" spans="1:7">
      <c r="A203" s="180" t="s">
        <v>168</v>
      </c>
      <c r="B203" s="179">
        <v>0.9</v>
      </c>
    </row>
  </sheetData>
  <mergeCells count="5">
    <mergeCell ref="B5:C5"/>
    <mergeCell ref="B95:C95"/>
    <mergeCell ref="A75:B75"/>
    <mergeCell ref="F75:G75"/>
    <mergeCell ref="B58:C58"/>
  </mergeCells>
  <dataValidations count="1">
    <dataValidation type="list" allowBlank="1" showInputMessage="1" showErrorMessage="1" sqref="C75" xr:uid="{00000000-0002-0000-0700-000000000000}">
      <formula1>$A$77:$A$88</formula1>
    </dataValidation>
  </dataValidations>
  <pageMargins left="0.7" right="0.7" top="0.78740157499999996" bottom="0.78740157499999996"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U133"/>
  <sheetViews>
    <sheetView showGridLines="0" zoomScale="90" zoomScaleNormal="90" workbookViewId="0"/>
  </sheetViews>
  <sheetFormatPr defaultColWidth="11.44140625" defaultRowHeight="14.4"/>
  <cols>
    <col min="1" max="1" width="17" customWidth="1"/>
    <col min="2" max="2" width="17.109375" customWidth="1"/>
    <col min="3" max="3" width="9" bestFit="1" customWidth="1"/>
    <col min="4" max="11" width="8.109375" customWidth="1"/>
    <col min="12" max="12" width="9.88671875" customWidth="1"/>
    <col min="13" max="18" width="8.109375" customWidth="1"/>
  </cols>
  <sheetData>
    <row r="1" spans="1:21" ht="21">
      <c r="A1" s="37" t="s">
        <v>165</v>
      </c>
      <c r="B1" s="38"/>
      <c r="C1" s="38"/>
      <c r="D1" s="38"/>
      <c r="E1" s="38"/>
      <c r="F1" s="38"/>
      <c r="G1" s="38"/>
      <c r="H1" s="38"/>
      <c r="I1" s="38"/>
      <c r="J1" s="38"/>
      <c r="K1" s="38"/>
      <c r="L1" s="38"/>
      <c r="M1" s="38"/>
      <c r="N1" s="38"/>
      <c r="O1" s="38"/>
      <c r="P1" s="15"/>
      <c r="Q1" s="15"/>
      <c r="R1" s="15"/>
      <c r="S1" s="15"/>
      <c r="T1" s="15"/>
      <c r="U1" s="15"/>
    </row>
    <row r="4" spans="1:21" ht="17.399999999999999">
      <c r="A4" s="16" t="s">
        <v>183</v>
      </c>
      <c r="B4" s="16"/>
      <c r="C4" s="16"/>
      <c r="D4" s="16"/>
      <c r="E4" s="16"/>
      <c r="F4" s="16"/>
    </row>
    <row r="6" spans="1:21" ht="17.399999999999999">
      <c r="A6" s="4" t="s">
        <v>39</v>
      </c>
      <c r="F6" t="s">
        <v>184</v>
      </c>
    </row>
    <row r="7" spans="1:21">
      <c r="B7" s="32" t="s">
        <v>107</v>
      </c>
      <c r="C7" s="32" t="s">
        <v>135</v>
      </c>
      <c r="D7" s="92" t="s">
        <v>40</v>
      </c>
      <c r="I7" s="32" t="s">
        <v>107</v>
      </c>
    </row>
    <row r="8" spans="1:21">
      <c r="A8" s="60" t="s">
        <v>6</v>
      </c>
      <c r="B8" s="182">
        <v>149</v>
      </c>
      <c r="C8" s="182">
        <v>150</v>
      </c>
      <c r="D8" s="183">
        <f>($B8-$C8)/$C8</f>
        <v>-6.6666666666666671E-3</v>
      </c>
      <c r="F8" s="203">
        <f>D8</f>
        <v>-6.6666666666666671E-3</v>
      </c>
      <c r="G8" s="99" t="str">
        <f t="shared" ref="G8:G19" si="0">IF(D8&lt;0,"▼ ","▲ ")</f>
        <v xml:space="preserve">▼ </v>
      </c>
      <c r="H8" s="63" t="str">
        <f t="shared" ref="H8:I19" si="1">A8</f>
        <v>Jan</v>
      </c>
      <c r="I8" s="229">
        <f t="shared" si="1"/>
        <v>149</v>
      </c>
    </row>
    <row r="9" spans="1:21">
      <c r="A9" s="60" t="s">
        <v>7</v>
      </c>
      <c r="B9">
        <v>125</v>
      </c>
      <c r="C9">
        <v>100</v>
      </c>
      <c r="D9" s="184">
        <f t="shared" ref="D9:D19" si="2">($B9-$C9)/$C9</f>
        <v>0.25</v>
      </c>
      <c r="F9" s="203">
        <f t="shared" ref="F9:F19" si="3">D9</f>
        <v>0.25</v>
      </c>
      <c r="G9" s="99" t="str">
        <f t="shared" si="0"/>
        <v xml:space="preserve">▲ </v>
      </c>
      <c r="H9" s="63" t="str">
        <f t="shared" si="1"/>
        <v>Feb</v>
      </c>
      <c r="I9" s="10">
        <f t="shared" si="1"/>
        <v>125</v>
      </c>
    </row>
    <row r="10" spans="1:21">
      <c r="A10" s="60" t="s">
        <v>72</v>
      </c>
      <c r="B10">
        <v>216</v>
      </c>
      <c r="C10">
        <v>220</v>
      </c>
      <c r="D10" s="184">
        <f t="shared" si="2"/>
        <v>-1.8181818181818181E-2</v>
      </c>
      <c r="F10" s="203">
        <f t="shared" si="3"/>
        <v>-1.8181818181818181E-2</v>
      </c>
      <c r="G10" s="99" t="str">
        <f t="shared" si="0"/>
        <v xml:space="preserve">▼ </v>
      </c>
      <c r="H10" s="63" t="str">
        <f t="shared" si="1"/>
        <v>Mar</v>
      </c>
      <c r="I10" s="10">
        <f t="shared" si="1"/>
        <v>216</v>
      </c>
    </row>
    <row r="11" spans="1:21">
      <c r="A11" s="60" t="s">
        <v>8</v>
      </c>
      <c r="B11">
        <v>151</v>
      </c>
      <c r="C11">
        <v>170</v>
      </c>
      <c r="D11" s="184">
        <f t="shared" si="2"/>
        <v>-0.11176470588235295</v>
      </c>
      <c r="F11" s="203">
        <f t="shared" si="3"/>
        <v>-0.11176470588235295</v>
      </c>
      <c r="G11" s="99" t="str">
        <f t="shared" si="0"/>
        <v xml:space="preserve">▼ </v>
      </c>
      <c r="H11" s="63" t="str">
        <f t="shared" si="1"/>
        <v>Apr</v>
      </c>
      <c r="I11" s="10">
        <f t="shared" si="1"/>
        <v>151</v>
      </c>
    </row>
    <row r="12" spans="1:21">
      <c r="A12" s="60" t="s">
        <v>76</v>
      </c>
      <c r="B12">
        <v>182</v>
      </c>
      <c r="C12">
        <v>190</v>
      </c>
      <c r="D12" s="184">
        <f t="shared" si="2"/>
        <v>-4.2105263157894736E-2</v>
      </c>
      <c r="F12" s="203">
        <f t="shared" si="3"/>
        <v>-4.2105263157894736E-2</v>
      </c>
      <c r="G12" s="99" t="str">
        <f t="shared" si="0"/>
        <v xml:space="preserve">▼ </v>
      </c>
      <c r="H12" s="63" t="str">
        <f t="shared" si="1"/>
        <v>May</v>
      </c>
      <c r="I12" s="10">
        <f t="shared" si="1"/>
        <v>182</v>
      </c>
    </row>
    <row r="13" spans="1:21">
      <c r="A13" s="60" t="s">
        <v>9</v>
      </c>
      <c r="B13">
        <v>180</v>
      </c>
      <c r="C13">
        <v>160</v>
      </c>
      <c r="D13" s="184">
        <f t="shared" si="2"/>
        <v>0.125</v>
      </c>
      <c r="F13" s="203">
        <f t="shared" si="3"/>
        <v>0.125</v>
      </c>
      <c r="G13" s="99" t="str">
        <f t="shared" si="0"/>
        <v xml:space="preserve">▲ </v>
      </c>
      <c r="H13" s="63" t="str">
        <f t="shared" si="1"/>
        <v>Jun</v>
      </c>
      <c r="I13" s="10">
        <f t="shared" si="1"/>
        <v>180</v>
      </c>
    </row>
    <row r="14" spans="1:21">
      <c r="A14" s="60" t="s">
        <v>10</v>
      </c>
      <c r="B14">
        <v>161</v>
      </c>
      <c r="C14">
        <v>190</v>
      </c>
      <c r="D14" s="184">
        <f t="shared" si="2"/>
        <v>-0.15263157894736842</v>
      </c>
      <c r="F14" s="203">
        <f t="shared" si="3"/>
        <v>-0.15263157894736842</v>
      </c>
      <c r="G14" s="99" t="str">
        <f t="shared" si="0"/>
        <v xml:space="preserve">▼ </v>
      </c>
      <c r="H14" s="63" t="str">
        <f t="shared" si="1"/>
        <v>Jul</v>
      </c>
      <c r="I14" s="10">
        <f t="shared" si="1"/>
        <v>161</v>
      </c>
    </row>
    <row r="15" spans="1:21">
      <c r="A15" s="60" t="s">
        <v>11</v>
      </c>
      <c r="B15">
        <v>108</v>
      </c>
      <c r="C15">
        <v>100</v>
      </c>
      <c r="D15" s="184">
        <f t="shared" si="2"/>
        <v>0.08</v>
      </c>
      <c r="F15" s="203">
        <f t="shared" si="3"/>
        <v>0.08</v>
      </c>
      <c r="G15" s="99" t="str">
        <f t="shared" si="0"/>
        <v xml:space="preserve">▲ </v>
      </c>
      <c r="H15" s="63" t="str">
        <f t="shared" si="1"/>
        <v>Aug</v>
      </c>
      <c r="I15" s="10">
        <f t="shared" si="1"/>
        <v>108</v>
      </c>
    </row>
    <row r="16" spans="1:21">
      <c r="A16" s="60" t="s">
        <v>12</v>
      </c>
      <c r="B16">
        <v>123</v>
      </c>
      <c r="C16">
        <v>160</v>
      </c>
      <c r="D16" s="184">
        <f t="shared" si="2"/>
        <v>-0.23125000000000001</v>
      </c>
      <c r="F16" s="203">
        <f t="shared" si="3"/>
        <v>-0.23125000000000001</v>
      </c>
      <c r="G16" s="99" t="str">
        <f t="shared" si="0"/>
        <v xml:space="preserve">▼ </v>
      </c>
      <c r="H16" s="63" t="str">
        <f t="shared" si="1"/>
        <v>Sep</v>
      </c>
      <c r="I16" s="10">
        <f t="shared" si="1"/>
        <v>123</v>
      </c>
    </row>
    <row r="17" spans="1:13">
      <c r="A17" s="60" t="s">
        <v>77</v>
      </c>
      <c r="B17">
        <v>143</v>
      </c>
      <c r="C17">
        <v>140</v>
      </c>
      <c r="D17" s="184">
        <f t="shared" si="2"/>
        <v>2.1428571428571429E-2</v>
      </c>
      <c r="F17" s="203">
        <f t="shared" si="3"/>
        <v>2.1428571428571429E-2</v>
      </c>
      <c r="G17" s="99" t="str">
        <f t="shared" si="0"/>
        <v xml:space="preserve">▲ </v>
      </c>
      <c r="H17" s="63" t="str">
        <f t="shared" si="1"/>
        <v>Oct</v>
      </c>
      <c r="I17" s="10">
        <f t="shared" si="1"/>
        <v>143</v>
      </c>
    </row>
    <row r="18" spans="1:13">
      <c r="A18" s="60" t="s">
        <v>13</v>
      </c>
      <c r="B18">
        <v>174</v>
      </c>
      <c r="C18">
        <v>170</v>
      </c>
      <c r="D18" s="184">
        <f t="shared" si="2"/>
        <v>2.3529411764705882E-2</v>
      </c>
      <c r="F18" s="203">
        <f t="shared" si="3"/>
        <v>2.3529411764705882E-2</v>
      </c>
      <c r="G18" s="99" t="str">
        <f t="shared" si="0"/>
        <v xml:space="preserve">▲ </v>
      </c>
      <c r="H18" s="63" t="str">
        <f t="shared" si="1"/>
        <v>Nov</v>
      </c>
      <c r="I18" s="10">
        <f t="shared" si="1"/>
        <v>174</v>
      </c>
    </row>
    <row r="19" spans="1:13">
      <c r="A19" s="60" t="s">
        <v>79</v>
      </c>
      <c r="B19" s="15">
        <v>226</v>
      </c>
      <c r="C19" s="15">
        <v>220</v>
      </c>
      <c r="D19" s="185">
        <f t="shared" si="2"/>
        <v>2.7272727272727271E-2</v>
      </c>
      <c r="F19" s="203">
        <f t="shared" si="3"/>
        <v>2.7272727272727271E-2</v>
      </c>
      <c r="G19" s="99" t="str">
        <f t="shared" si="0"/>
        <v xml:space="preserve">▲ </v>
      </c>
      <c r="H19" s="63" t="str">
        <f t="shared" si="1"/>
        <v>Dec</v>
      </c>
      <c r="I19" s="230">
        <f t="shared" si="1"/>
        <v>226</v>
      </c>
    </row>
    <row r="23" spans="1:13" ht="17.399999999999999">
      <c r="A23" s="16" t="s">
        <v>185</v>
      </c>
      <c r="B23" s="16"/>
      <c r="C23" s="16"/>
      <c r="D23" s="16"/>
      <c r="E23" s="16"/>
      <c r="F23" s="16"/>
      <c r="H23" t="s">
        <v>230</v>
      </c>
    </row>
    <row r="24" spans="1:13">
      <c r="B24" t="s">
        <v>229</v>
      </c>
    </row>
    <row r="25" spans="1:13">
      <c r="B25" s="32" t="s">
        <v>6</v>
      </c>
      <c r="C25" s="32" t="s">
        <v>7</v>
      </c>
      <c r="D25" s="32" t="s">
        <v>72</v>
      </c>
      <c r="E25" s="32" t="s">
        <v>8</v>
      </c>
      <c r="F25" s="32" t="s">
        <v>76</v>
      </c>
      <c r="G25" s="32" t="s">
        <v>9</v>
      </c>
      <c r="H25" s="32" t="s">
        <v>10</v>
      </c>
      <c r="I25" s="32" t="s">
        <v>11</v>
      </c>
      <c r="J25" s="32" t="s">
        <v>12</v>
      </c>
      <c r="K25" s="32" t="s">
        <v>77</v>
      </c>
      <c r="L25" s="32" t="s">
        <v>13</v>
      </c>
      <c r="M25" s="32" t="s">
        <v>79</v>
      </c>
    </row>
    <row r="26" spans="1:13">
      <c r="A26" s="60" t="s">
        <v>107</v>
      </c>
      <c r="B26">
        <v>149</v>
      </c>
      <c r="C26">
        <v>125</v>
      </c>
      <c r="D26">
        <v>216</v>
      </c>
      <c r="E26">
        <v>151</v>
      </c>
      <c r="F26">
        <v>182</v>
      </c>
      <c r="G26">
        <v>180</v>
      </c>
      <c r="H26">
        <v>161</v>
      </c>
      <c r="I26">
        <v>108</v>
      </c>
      <c r="J26">
        <v>180</v>
      </c>
      <c r="K26">
        <v>143</v>
      </c>
      <c r="L26">
        <v>174</v>
      </c>
      <c r="M26">
        <v>226</v>
      </c>
    </row>
    <row r="27" spans="1:13">
      <c r="A27" s="60" t="s">
        <v>135</v>
      </c>
      <c r="B27" s="15">
        <v>150</v>
      </c>
      <c r="C27" s="15">
        <v>100</v>
      </c>
      <c r="D27" s="15">
        <v>220</v>
      </c>
      <c r="E27" s="15">
        <v>170</v>
      </c>
      <c r="F27" s="15">
        <v>190</v>
      </c>
      <c r="G27" s="15">
        <v>160</v>
      </c>
      <c r="H27" s="15">
        <v>190</v>
      </c>
      <c r="I27" s="15">
        <v>100</v>
      </c>
      <c r="J27" s="15">
        <v>160</v>
      </c>
      <c r="K27" s="15">
        <v>140</v>
      </c>
      <c r="L27" s="15">
        <v>170</v>
      </c>
      <c r="M27" s="15">
        <v>220</v>
      </c>
    </row>
    <row r="28" spans="1:13" ht="54.75" customHeight="1"/>
    <row r="38" spans="1:15">
      <c r="J38" s="3"/>
      <c r="K38" s="3"/>
      <c r="L38" s="3"/>
      <c r="M38" s="3"/>
      <c r="N38" s="3"/>
      <c r="O38" s="3"/>
    </row>
    <row r="42" spans="1:15" s="93" customFormat="1" ht="13.5" customHeight="1">
      <c r="D42" s="93" t="str">
        <f>IF(D43&lt;-0.1,"▼",IF(D43&gt;0.1,"▲",""))</f>
        <v/>
      </c>
      <c r="E42" s="93" t="str">
        <f t="shared" ref="E42:O42" si="4">IF(E43&lt;-0.1,"▼",IF(E43&gt;0.1,"▲",""))</f>
        <v>▲</v>
      </c>
      <c r="F42" s="93" t="str">
        <f t="shared" si="4"/>
        <v/>
      </c>
      <c r="G42" s="93" t="str">
        <f t="shared" si="4"/>
        <v>▼</v>
      </c>
      <c r="H42" s="93" t="str">
        <f t="shared" si="4"/>
        <v/>
      </c>
      <c r="I42" s="93" t="str">
        <f t="shared" si="4"/>
        <v>▲</v>
      </c>
      <c r="J42" s="93" t="str">
        <f t="shared" si="4"/>
        <v>▼</v>
      </c>
      <c r="K42" s="93" t="str">
        <f t="shared" si="4"/>
        <v/>
      </c>
      <c r="L42" s="93" t="str">
        <f t="shared" si="4"/>
        <v>▲</v>
      </c>
      <c r="M42" s="93" t="str">
        <f t="shared" si="4"/>
        <v/>
      </c>
      <c r="N42" s="93" t="str">
        <f t="shared" si="4"/>
        <v/>
      </c>
      <c r="O42" s="93" t="str">
        <f t="shared" si="4"/>
        <v/>
      </c>
    </row>
    <row r="43" spans="1:15" s="93" customFormat="1" ht="13.5" customHeight="1">
      <c r="D43" s="94">
        <f>(B26-B27)/B27</f>
        <v>-6.6666666666666671E-3</v>
      </c>
      <c r="E43" s="94">
        <f t="shared" ref="E43:O43" si="5">(C26-C27)/C27</f>
        <v>0.25</v>
      </c>
      <c r="F43" s="94">
        <f t="shared" si="5"/>
        <v>-1.8181818181818181E-2</v>
      </c>
      <c r="G43" s="94">
        <f t="shared" si="5"/>
        <v>-0.11176470588235295</v>
      </c>
      <c r="H43" s="94">
        <f t="shared" si="5"/>
        <v>-4.2105263157894736E-2</v>
      </c>
      <c r="I43" s="94">
        <f t="shared" si="5"/>
        <v>0.125</v>
      </c>
      <c r="J43" s="94">
        <f t="shared" si="5"/>
        <v>-0.15263157894736842</v>
      </c>
      <c r="K43" s="94">
        <f t="shared" si="5"/>
        <v>0.08</v>
      </c>
      <c r="L43" s="94">
        <f t="shared" si="5"/>
        <v>0.125</v>
      </c>
      <c r="M43" s="94">
        <f t="shared" si="5"/>
        <v>2.1428571428571429E-2</v>
      </c>
      <c r="N43" s="94">
        <f t="shared" si="5"/>
        <v>2.3529411764705882E-2</v>
      </c>
      <c r="O43" s="94">
        <f t="shared" si="5"/>
        <v>2.7272727272727271E-2</v>
      </c>
    </row>
    <row r="46" spans="1:15" ht="17.399999999999999">
      <c r="A46" s="16" t="s">
        <v>177</v>
      </c>
      <c r="B46" s="16"/>
      <c r="C46" s="16"/>
    </row>
    <row r="50" spans="1:5">
      <c r="D50" t="s">
        <v>175</v>
      </c>
    </row>
    <row r="51" spans="1:5">
      <c r="A51" s="36" t="s">
        <v>69</v>
      </c>
      <c r="B51" s="36" t="s">
        <v>220</v>
      </c>
      <c r="C51" s="36" t="s">
        <v>232</v>
      </c>
      <c r="D51" s="36" t="s">
        <v>107</v>
      </c>
      <c r="E51" s="36" t="s">
        <v>176</v>
      </c>
    </row>
    <row r="52" spans="1:5">
      <c r="A52" s="166" t="s">
        <v>15</v>
      </c>
      <c r="B52" s="167">
        <v>1082</v>
      </c>
      <c r="C52" s="168">
        <v>826</v>
      </c>
      <c r="D52" s="167"/>
      <c r="E52" s="168"/>
    </row>
    <row r="53" spans="1:5">
      <c r="A53" s="170" t="s">
        <v>25</v>
      </c>
      <c r="B53" s="171">
        <v>832</v>
      </c>
      <c r="C53" s="172">
        <v>1034</v>
      </c>
      <c r="D53" s="171"/>
      <c r="E53" s="172"/>
    </row>
    <row r="54" spans="1:5">
      <c r="A54" s="170" t="s">
        <v>16</v>
      </c>
      <c r="B54" s="171">
        <v>1100</v>
      </c>
      <c r="C54" s="172">
        <v>1020</v>
      </c>
      <c r="D54" s="171"/>
      <c r="E54" s="172"/>
    </row>
    <row r="55" spans="1:5">
      <c r="A55" s="170" t="s">
        <v>26</v>
      </c>
      <c r="B55" s="171">
        <v>1402</v>
      </c>
      <c r="C55" s="172">
        <v>800</v>
      </c>
      <c r="D55" s="171"/>
      <c r="E55" s="172"/>
    </row>
    <row r="56" spans="1:5">
      <c r="A56" s="170" t="s">
        <v>16</v>
      </c>
      <c r="B56" s="171">
        <v>1354</v>
      </c>
      <c r="C56" s="172">
        <v>1151</v>
      </c>
      <c r="D56" s="171"/>
      <c r="E56" s="172"/>
    </row>
    <row r="57" spans="1:5">
      <c r="A57" s="170" t="s">
        <v>15</v>
      </c>
      <c r="B57" s="171">
        <v>1478</v>
      </c>
      <c r="C57" s="172">
        <v>1083</v>
      </c>
      <c r="D57" s="171"/>
      <c r="E57" s="172"/>
    </row>
    <row r="58" spans="1:5">
      <c r="A58" s="170" t="s">
        <v>15</v>
      </c>
      <c r="B58" s="171">
        <v>1504</v>
      </c>
      <c r="C58" s="172">
        <v>1094</v>
      </c>
      <c r="D58" s="171"/>
      <c r="E58" s="172"/>
    </row>
    <row r="59" spans="1:5">
      <c r="A59" s="170" t="s">
        <v>26</v>
      </c>
      <c r="B59" s="171">
        <v>572</v>
      </c>
      <c r="C59" s="172">
        <v>832</v>
      </c>
      <c r="D59" s="171"/>
      <c r="E59" s="172"/>
    </row>
    <row r="60" spans="1:5">
      <c r="A60" s="170" t="s">
        <v>17</v>
      </c>
      <c r="B60" s="171">
        <v>1039</v>
      </c>
      <c r="C60" s="172">
        <v>1189</v>
      </c>
      <c r="D60" s="171"/>
      <c r="E60" s="172"/>
    </row>
    <row r="61" spans="1:5">
      <c r="A61" s="170" t="s">
        <v>27</v>
      </c>
      <c r="B61" s="171">
        <v>1362</v>
      </c>
      <c r="C61" s="172">
        <v>1400</v>
      </c>
      <c r="D61" s="171"/>
      <c r="E61" s="172"/>
    </row>
    <row r="62" spans="1:5">
      <c r="A62" s="170" t="s">
        <v>28</v>
      </c>
      <c r="B62" s="171">
        <v>800</v>
      </c>
      <c r="C62" s="172">
        <v>1075</v>
      </c>
      <c r="D62" s="171"/>
      <c r="E62" s="172"/>
    </row>
    <row r="63" spans="1:5">
      <c r="A63" s="170" t="s">
        <v>18</v>
      </c>
      <c r="B63" s="171">
        <v>595</v>
      </c>
      <c r="C63" s="172">
        <v>952</v>
      </c>
      <c r="D63" s="173">
        <f>B63</f>
        <v>595</v>
      </c>
      <c r="E63" s="175">
        <f>C63</f>
        <v>952</v>
      </c>
    </row>
    <row r="71" spans="1:6" ht="17.399999999999999">
      <c r="A71" s="16" t="s">
        <v>149</v>
      </c>
      <c r="B71" s="16"/>
      <c r="C71" s="16"/>
    </row>
    <row r="72" spans="1:6">
      <c r="A72" t="s">
        <v>231</v>
      </c>
    </row>
    <row r="73" spans="1:6">
      <c r="A73" t="s">
        <v>272</v>
      </c>
    </row>
    <row r="74" spans="1:6">
      <c r="A74" t="s">
        <v>150</v>
      </c>
    </row>
    <row r="75" spans="1:6">
      <c r="F75" t="s">
        <v>151</v>
      </c>
    </row>
    <row r="76" spans="1:6">
      <c r="A76" s="36" t="s">
        <v>69</v>
      </c>
      <c r="B76" s="36" t="s">
        <v>220</v>
      </c>
      <c r="C76" s="36" t="s">
        <v>232</v>
      </c>
      <c r="D76" s="36" t="s">
        <v>152</v>
      </c>
      <c r="E76" s="36" t="s">
        <v>169</v>
      </c>
      <c r="F76" s="36" t="s">
        <v>43</v>
      </c>
    </row>
    <row r="77" spans="1:6">
      <c r="A77" s="166" t="s">
        <v>15</v>
      </c>
      <c r="B77" s="167">
        <v>1082</v>
      </c>
      <c r="C77" s="168">
        <v>826</v>
      </c>
      <c r="D77" s="169">
        <f>MIN($C$77:$C$88)</f>
        <v>800</v>
      </c>
      <c r="E77" s="174">
        <f>MAX($C$77:$C$88)</f>
        <v>1400</v>
      </c>
      <c r="F77" s="169">
        <f>E77-D77</f>
        <v>600</v>
      </c>
    </row>
    <row r="78" spans="1:6">
      <c r="A78" s="170" t="s">
        <v>25</v>
      </c>
      <c r="B78" s="171">
        <v>832</v>
      </c>
      <c r="C78" s="172">
        <v>1034</v>
      </c>
      <c r="D78" s="169">
        <f t="shared" ref="D78:D88" si="6">MIN($C$77:$C$88)</f>
        <v>800</v>
      </c>
      <c r="E78" s="174">
        <f t="shared" ref="E78:E88" si="7">MAX($C$77:$C$88)</f>
        <v>1400</v>
      </c>
      <c r="F78" s="173">
        <f t="shared" ref="F78:F88" si="8">E78-D78</f>
        <v>600</v>
      </c>
    </row>
    <row r="79" spans="1:6">
      <c r="A79" s="170" t="s">
        <v>16</v>
      </c>
      <c r="B79" s="171">
        <v>1100</v>
      </c>
      <c r="C79" s="172">
        <v>1020</v>
      </c>
      <c r="D79" s="169">
        <f t="shared" si="6"/>
        <v>800</v>
      </c>
      <c r="E79" s="174">
        <f t="shared" si="7"/>
        <v>1400</v>
      </c>
      <c r="F79" s="173">
        <f t="shared" si="8"/>
        <v>600</v>
      </c>
    </row>
    <row r="80" spans="1:6">
      <c r="A80" s="170" t="s">
        <v>26</v>
      </c>
      <c r="B80" s="171">
        <v>1402</v>
      </c>
      <c r="C80" s="172">
        <v>800</v>
      </c>
      <c r="D80" s="169">
        <f t="shared" si="6"/>
        <v>800</v>
      </c>
      <c r="E80" s="174">
        <f t="shared" si="7"/>
        <v>1400</v>
      </c>
      <c r="F80" s="173">
        <f t="shared" si="8"/>
        <v>600</v>
      </c>
    </row>
    <row r="81" spans="1:6">
      <c r="A81" s="170" t="s">
        <v>16</v>
      </c>
      <c r="B81" s="171">
        <v>1354</v>
      </c>
      <c r="C81" s="172">
        <v>1151</v>
      </c>
      <c r="D81" s="169">
        <f t="shared" si="6"/>
        <v>800</v>
      </c>
      <c r="E81" s="174">
        <f t="shared" si="7"/>
        <v>1400</v>
      </c>
      <c r="F81" s="173">
        <f t="shared" si="8"/>
        <v>600</v>
      </c>
    </row>
    <row r="82" spans="1:6">
      <c r="A82" s="170" t="s">
        <v>15</v>
      </c>
      <c r="B82" s="171">
        <v>1478</v>
      </c>
      <c r="C82" s="172">
        <v>1083</v>
      </c>
      <c r="D82" s="169">
        <f t="shared" si="6"/>
        <v>800</v>
      </c>
      <c r="E82" s="174">
        <f t="shared" si="7"/>
        <v>1400</v>
      </c>
      <c r="F82" s="173">
        <f t="shared" si="8"/>
        <v>600</v>
      </c>
    </row>
    <row r="83" spans="1:6">
      <c r="A83" s="170" t="s">
        <v>15</v>
      </c>
      <c r="B83" s="171">
        <v>1504</v>
      </c>
      <c r="C83" s="172">
        <v>1094</v>
      </c>
      <c r="D83" s="169">
        <f t="shared" si="6"/>
        <v>800</v>
      </c>
      <c r="E83" s="174">
        <f t="shared" si="7"/>
        <v>1400</v>
      </c>
      <c r="F83" s="173">
        <f t="shared" si="8"/>
        <v>600</v>
      </c>
    </row>
    <row r="84" spans="1:6">
      <c r="A84" s="170" t="s">
        <v>26</v>
      </c>
      <c r="B84" s="171">
        <v>572</v>
      </c>
      <c r="C84" s="172">
        <v>832</v>
      </c>
      <c r="D84" s="169">
        <f t="shared" si="6"/>
        <v>800</v>
      </c>
      <c r="E84" s="174">
        <f t="shared" si="7"/>
        <v>1400</v>
      </c>
      <c r="F84" s="173">
        <f t="shared" si="8"/>
        <v>600</v>
      </c>
    </row>
    <row r="85" spans="1:6">
      <c r="A85" s="170" t="s">
        <v>17</v>
      </c>
      <c r="B85" s="171">
        <v>1039</v>
      </c>
      <c r="C85" s="172">
        <v>1189</v>
      </c>
      <c r="D85" s="169">
        <f t="shared" si="6"/>
        <v>800</v>
      </c>
      <c r="E85" s="174">
        <f t="shared" si="7"/>
        <v>1400</v>
      </c>
      <c r="F85" s="173">
        <f t="shared" si="8"/>
        <v>600</v>
      </c>
    </row>
    <row r="86" spans="1:6">
      <c r="A86" s="170" t="s">
        <v>27</v>
      </c>
      <c r="B86" s="171">
        <v>1362</v>
      </c>
      <c r="C86" s="172">
        <v>1400</v>
      </c>
      <c r="D86" s="169">
        <f t="shared" si="6"/>
        <v>800</v>
      </c>
      <c r="E86" s="174">
        <f t="shared" si="7"/>
        <v>1400</v>
      </c>
      <c r="F86" s="173">
        <f t="shared" si="8"/>
        <v>600</v>
      </c>
    </row>
    <row r="87" spans="1:6">
      <c r="A87" s="170" t="s">
        <v>28</v>
      </c>
      <c r="B87" s="171">
        <v>800</v>
      </c>
      <c r="C87" s="172">
        <v>1075</v>
      </c>
      <c r="D87" s="169">
        <f t="shared" si="6"/>
        <v>800</v>
      </c>
      <c r="E87" s="174">
        <f t="shared" si="7"/>
        <v>1400</v>
      </c>
      <c r="F87" s="173">
        <f t="shared" si="8"/>
        <v>600</v>
      </c>
    </row>
    <row r="88" spans="1:6">
      <c r="A88" s="170" t="s">
        <v>18</v>
      </c>
      <c r="B88" s="171">
        <v>595</v>
      </c>
      <c r="C88" s="172">
        <v>952</v>
      </c>
      <c r="D88" s="169">
        <f t="shared" si="6"/>
        <v>800</v>
      </c>
      <c r="E88" s="174">
        <f t="shared" si="7"/>
        <v>1400</v>
      </c>
      <c r="F88" s="173">
        <f t="shared" si="8"/>
        <v>600</v>
      </c>
    </row>
    <row r="91" spans="1:6">
      <c r="B91" t="s">
        <v>175</v>
      </c>
      <c r="C91" s="40" t="s">
        <v>23</v>
      </c>
      <c r="D91" s="40" t="s">
        <v>24</v>
      </c>
    </row>
    <row r="92" spans="1:6">
      <c r="C92" s="174">
        <f>COUNTA(A77:A88)+1</f>
        <v>13</v>
      </c>
      <c r="D92" s="169">
        <f>D77</f>
        <v>800</v>
      </c>
    </row>
    <row r="93" spans="1:6">
      <c r="C93" s="175">
        <f>C92</f>
        <v>13</v>
      </c>
      <c r="D93" s="175">
        <f>E77</f>
        <v>1400</v>
      </c>
    </row>
    <row r="94" spans="1:6">
      <c r="C94" s="175">
        <f>C93</f>
        <v>13</v>
      </c>
      <c r="D94" s="173">
        <f>B88</f>
        <v>595</v>
      </c>
    </row>
    <row r="97" spans="1:13" ht="17.399999999999999">
      <c r="A97" s="16" t="s">
        <v>266</v>
      </c>
      <c r="B97" s="16"/>
      <c r="C97" s="16"/>
      <c r="D97" s="16"/>
    </row>
    <row r="98" spans="1:13" ht="15" thickBot="1">
      <c r="M98" s="25"/>
    </row>
    <row r="99" spans="1:13" ht="29.4" thickBot="1">
      <c r="A99" s="5" t="s">
        <v>98</v>
      </c>
      <c r="B99" s="6" t="s">
        <v>9</v>
      </c>
      <c r="C99" s="7">
        <v>2015</v>
      </c>
    </row>
    <row r="101" spans="1:13">
      <c r="A101" s="25"/>
      <c r="B101" s="57" t="s">
        <v>179</v>
      </c>
      <c r="C101" s="25"/>
      <c r="D101" s="25"/>
      <c r="E101" s="155" t="s">
        <v>180</v>
      </c>
      <c r="F101" s="155"/>
      <c r="G101" s="155"/>
    </row>
    <row r="102" spans="1:13" ht="16.5" customHeight="1">
      <c r="A102" s="25"/>
      <c r="B102" s="42">
        <v>2013</v>
      </c>
      <c r="C102" s="42">
        <v>2014</v>
      </c>
      <c r="D102" s="42">
        <v>2015</v>
      </c>
      <c r="E102" s="66">
        <v>2013</v>
      </c>
      <c r="F102" s="66">
        <v>2014</v>
      </c>
      <c r="G102" s="75">
        <v>2015</v>
      </c>
    </row>
    <row r="103" spans="1:13">
      <c r="A103" s="60" t="s">
        <v>6</v>
      </c>
      <c r="B103" s="186">
        <v>129</v>
      </c>
      <c r="C103" s="186">
        <v>131.58000000000001</v>
      </c>
      <c r="D103" s="186">
        <v>138</v>
      </c>
      <c r="E103" s="168"/>
      <c r="F103" s="231">
        <f>IF(C103="","",(C103-B103)/B103)</f>
        <v>2.0000000000000098E-2</v>
      </c>
      <c r="G103" s="231">
        <f>IF(D103="","",(D103-C103)/C103)</f>
        <v>4.8791609667122565E-2</v>
      </c>
    </row>
    <row r="104" spans="1:13">
      <c r="A104" s="60" t="s">
        <v>7</v>
      </c>
      <c r="B104" s="187">
        <v>150</v>
      </c>
      <c r="C104" s="187">
        <v>135.52740000000003</v>
      </c>
      <c r="D104" s="187">
        <v>140</v>
      </c>
      <c r="E104" s="172"/>
      <c r="F104" s="232">
        <f t="shared" ref="F104:F114" si="9">IF(C104="","",(C104-B104)/B104)</f>
        <v>-9.6483999999999806E-2</v>
      </c>
      <c r="G104" s="232">
        <f t="shared" ref="G104:G114" si="10">IF(D104="","",(D104-C104)/C104)</f>
        <v>3.3001444726306048E-2</v>
      </c>
    </row>
    <row r="105" spans="1:13">
      <c r="A105" s="60" t="s">
        <v>72</v>
      </c>
      <c r="B105" s="187">
        <v>110</v>
      </c>
      <c r="C105" s="187">
        <v>115.5</v>
      </c>
      <c r="D105" s="187">
        <v>120</v>
      </c>
      <c r="E105" s="172"/>
      <c r="F105" s="232">
        <f t="shared" si="9"/>
        <v>0.05</v>
      </c>
      <c r="G105" s="232">
        <f t="shared" si="10"/>
        <v>3.896103896103896E-2</v>
      </c>
    </row>
    <row r="106" spans="1:13">
      <c r="A106" s="60" t="s">
        <v>8</v>
      </c>
      <c r="B106" s="187">
        <v>121</v>
      </c>
      <c r="C106" s="187">
        <v>133.10000000000002</v>
      </c>
      <c r="D106" s="171">
        <v>150</v>
      </c>
      <c r="E106" s="172"/>
      <c r="F106" s="232">
        <f t="shared" si="9"/>
        <v>0.10000000000000019</v>
      </c>
      <c r="G106" s="232">
        <f t="shared" si="10"/>
        <v>0.12697220135236645</v>
      </c>
    </row>
    <row r="107" spans="1:13">
      <c r="A107" s="60" t="s">
        <v>76</v>
      </c>
      <c r="B107" s="187">
        <v>108</v>
      </c>
      <c r="C107" s="187">
        <v>97.2</v>
      </c>
      <c r="D107" s="171">
        <v>105</v>
      </c>
      <c r="E107" s="172"/>
      <c r="F107" s="232">
        <f t="shared" si="9"/>
        <v>-9.9999999999999978E-2</v>
      </c>
      <c r="G107" s="232">
        <f t="shared" si="10"/>
        <v>8.0246913580246881E-2</v>
      </c>
    </row>
    <row r="108" spans="1:13">
      <c r="A108" s="60" t="s">
        <v>9</v>
      </c>
      <c r="B108" s="187">
        <v>103</v>
      </c>
      <c r="C108" s="187">
        <v>97.85</v>
      </c>
      <c r="D108" s="172">
        <v>90</v>
      </c>
      <c r="E108" s="172"/>
      <c r="F108" s="232">
        <f t="shared" si="9"/>
        <v>-5.0000000000000058E-2</v>
      </c>
      <c r="G108" s="232">
        <f t="shared" si="10"/>
        <v>-8.0224833929483846E-2</v>
      </c>
    </row>
    <row r="109" spans="1:13">
      <c r="A109" s="60" t="s">
        <v>10</v>
      </c>
      <c r="B109" s="187">
        <v>121</v>
      </c>
      <c r="C109" s="187">
        <v>114.94999999999999</v>
      </c>
      <c r="D109" s="172">
        <v>110</v>
      </c>
      <c r="E109" s="172"/>
      <c r="F109" s="232">
        <f t="shared" si="9"/>
        <v>-5.0000000000000093E-2</v>
      </c>
      <c r="G109" s="232">
        <f t="shared" si="10"/>
        <v>-4.3062200956937705E-2</v>
      </c>
    </row>
    <row r="110" spans="1:13">
      <c r="A110" s="60" t="s">
        <v>11</v>
      </c>
      <c r="B110" s="187">
        <v>117</v>
      </c>
      <c r="C110" s="187">
        <v>93.600000000000009</v>
      </c>
      <c r="D110" s="172">
        <v>105</v>
      </c>
      <c r="E110" s="172"/>
      <c r="F110" s="232">
        <f t="shared" si="9"/>
        <v>-0.19999999999999993</v>
      </c>
      <c r="G110" s="232">
        <f t="shared" si="10"/>
        <v>0.1217948717948717</v>
      </c>
    </row>
    <row r="111" spans="1:13">
      <c r="A111" s="60" t="s">
        <v>12</v>
      </c>
      <c r="B111" s="187">
        <v>109</v>
      </c>
      <c r="C111" s="187">
        <v>95.92</v>
      </c>
      <c r="D111" s="172"/>
      <c r="E111" s="172"/>
      <c r="F111" s="232">
        <f t="shared" si="9"/>
        <v>-0.11999999999999998</v>
      </c>
      <c r="G111" s="232" t="str">
        <f t="shared" si="10"/>
        <v/>
      </c>
    </row>
    <row r="112" spans="1:13">
      <c r="A112" s="60" t="s">
        <v>77</v>
      </c>
      <c r="B112" s="187">
        <v>108</v>
      </c>
      <c r="C112" s="187">
        <v>109.08</v>
      </c>
      <c r="D112" s="172"/>
      <c r="E112" s="172"/>
      <c r="F112" s="232">
        <f t="shared" si="9"/>
        <v>9.9999999999999846E-3</v>
      </c>
      <c r="G112" s="232" t="str">
        <f t="shared" si="10"/>
        <v/>
      </c>
    </row>
    <row r="113" spans="1:17">
      <c r="A113" s="60" t="s">
        <v>13</v>
      </c>
      <c r="B113" s="187">
        <v>112</v>
      </c>
      <c r="C113" s="187">
        <v>114.24000000000001</v>
      </c>
      <c r="D113" s="172"/>
      <c r="E113" s="172"/>
      <c r="F113" s="232">
        <f t="shared" si="9"/>
        <v>2.000000000000008E-2</v>
      </c>
      <c r="G113" s="232" t="str">
        <f t="shared" si="10"/>
        <v/>
      </c>
      <c r="H113" s="8"/>
      <c r="I113" s="8"/>
      <c r="J113" s="8"/>
      <c r="K113" s="8"/>
      <c r="L113" s="8"/>
      <c r="M113" s="8"/>
      <c r="N113" s="8"/>
      <c r="O113" s="8"/>
      <c r="P113" s="8"/>
      <c r="Q113" s="8"/>
    </row>
    <row r="114" spans="1:17">
      <c r="A114" s="60" t="s">
        <v>79</v>
      </c>
      <c r="B114" s="187">
        <v>122</v>
      </c>
      <c r="C114" s="187">
        <v>126.88000000000001</v>
      </c>
      <c r="D114" s="172"/>
      <c r="E114" s="172"/>
      <c r="F114" s="232">
        <f t="shared" si="9"/>
        <v>4.0000000000000077E-2</v>
      </c>
      <c r="G114" s="232" t="str">
        <f t="shared" si="10"/>
        <v/>
      </c>
    </row>
    <row r="116" spans="1:17">
      <c r="B116" s="17" t="s">
        <v>178</v>
      </c>
      <c r="C116" s="25"/>
      <c r="D116" s="25"/>
      <c r="E116" s="25"/>
    </row>
    <row r="117" spans="1:17">
      <c r="B117" s="66" t="s">
        <v>80</v>
      </c>
      <c r="C117" s="66" t="s">
        <v>69</v>
      </c>
      <c r="D117" s="66" t="s">
        <v>182</v>
      </c>
      <c r="E117" s="76" t="s">
        <v>181</v>
      </c>
      <c r="F117" s="76" t="s">
        <v>33</v>
      </c>
      <c r="G117" s="76" t="s">
        <v>34</v>
      </c>
      <c r="H117" s="8"/>
      <c r="I117" s="8"/>
      <c r="J117" s="8"/>
      <c r="K117" s="8"/>
      <c r="L117" s="8"/>
      <c r="M117" s="8"/>
    </row>
    <row r="118" spans="1:17">
      <c r="B118" s="174">
        <f ca="1">IF(C118="Dec",B119-1,B119)</f>
        <v>2014</v>
      </c>
      <c r="C118" s="188" t="str">
        <f t="shared" ref="C118:C128" ca="1" si="11">IF(C119="Jan","Dec",OFFSET($A$102,MATCH(C119,$A$103:$A$114,0)-1,0,1,1))</f>
        <v>Jul</v>
      </c>
      <c r="D118" s="169">
        <f t="shared" ref="D118:D129" ca="1" si="12">INDEX($B$103:$D$114,MATCH(C118,$A$103:$A$114,0),MATCH(B118,$B$102:$D$102,0))</f>
        <v>114.94999999999999</v>
      </c>
      <c r="E118" s="231">
        <f t="shared" ref="E118:E129" ca="1" si="13">INDEX($E$103:$G$114,MATCH(C118,$A$103:$A$114,0),MATCH(B118,$E$102:$G$102,0))</f>
        <v>-5.0000000000000093E-2</v>
      </c>
      <c r="F118" s="231">
        <f t="shared" ref="F118:F129" ca="1" si="14">IF(E118&lt;0,E118,NA())</f>
        <v>-5.0000000000000093E-2</v>
      </c>
      <c r="G118" s="231" t="e">
        <f t="shared" ref="G118:G129" ca="1" si="15">IF(E118&gt;0,E118,NA())</f>
        <v>#N/A</v>
      </c>
      <c r="I118" s="8"/>
      <c r="J118" s="8"/>
      <c r="K118" s="8"/>
      <c r="L118" s="8"/>
      <c r="M118" s="8"/>
    </row>
    <row r="119" spans="1:17">
      <c r="B119" s="174">
        <f t="shared" ref="B119:B128" ca="1" si="16">IF(C119="Dec",B120-1,B120)</f>
        <v>2014</v>
      </c>
      <c r="C119" s="188" t="str">
        <f t="shared" ca="1" si="11"/>
        <v>Aug</v>
      </c>
      <c r="D119" s="173">
        <f t="shared" ca="1" si="12"/>
        <v>93.600000000000009</v>
      </c>
      <c r="E119" s="232">
        <f t="shared" ca="1" si="13"/>
        <v>-0.19999999999999993</v>
      </c>
      <c r="F119" s="232">
        <f t="shared" ca="1" si="14"/>
        <v>-0.19999999999999993</v>
      </c>
      <c r="G119" s="232" t="e">
        <f t="shared" ca="1" si="15"/>
        <v>#N/A</v>
      </c>
    </row>
    <row r="120" spans="1:17">
      <c r="B120" s="174">
        <f t="shared" ca="1" si="16"/>
        <v>2014</v>
      </c>
      <c r="C120" s="188" t="str">
        <f t="shared" ca="1" si="11"/>
        <v>Sep</v>
      </c>
      <c r="D120" s="173">
        <f t="shared" ca="1" si="12"/>
        <v>95.92</v>
      </c>
      <c r="E120" s="232">
        <f t="shared" ca="1" si="13"/>
        <v>-0.11999999999999998</v>
      </c>
      <c r="F120" s="232">
        <f t="shared" ca="1" si="14"/>
        <v>-0.11999999999999998</v>
      </c>
      <c r="G120" s="232" t="e">
        <f t="shared" ca="1" si="15"/>
        <v>#N/A</v>
      </c>
    </row>
    <row r="121" spans="1:17">
      <c r="B121" s="174">
        <f t="shared" ca="1" si="16"/>
        <v>2014</v>
      </c>
      <c r="C121" s="188" t="str">
        <f t="shared" ca="1" si="11"/>
        <v>Oct</v>
      </c>
      <c r="D121" s="173">
        <f t="shared" ca="1" si="12"/>
        <v>109.08</v>
      </c>
      <c r="E121" s="232">
        <f t="shared" ca="1" si="13"/>
        <v>9.9999999999999846E-3</v>
      </c>
      <c r="F121" s="232" t="e">
        <f t="shared" ca="1" si="14"/>
        <v>#N/A</v>
      </c>
      <c r="G121" s="232">
        <f t="shared" ca="1" si="15"/>
        <v>9.9999999999999846E-3</v>
      </c>
    </row>
    <row r="122" spans="1:17">
      <c r="B122" s="174">
        <f t="shared" ca="1" si="16"/>
        <v>2014</v>
      </c>
      <c r="C122" s="188" t="str">
        <f t="shared" ca="1" si="11"/>
        <v>Nov</v>
      </c>
      <c r="D122" s="173">
        <f t="shared" ca="1" si="12"/>
        <v>114.24000000000001</v>
      </c>
      <c r="E122" s="232">
        <f t="shared" ca="1" si="13"/>
        <v>2.000000000000008E-2</v>
      </c>
      <c r="F122" s="232" t="e">
        <f t="shared" ca="1" si="14"/>
        <v>#N/A</v>
      </c>
      <c r="G122" s="232">
        <f t="shared" ca="1" si="15"/>
        <v>2.000000000000008E-2</v>
      </c>
    </row>
    <row r="123" spans="1:17">
      <c r="B123" s="174">
        <f t="shared" ca="1" si="16"/>
        <v>2014</v>
      </c>
      <c r="C123" s="188" t="str">
        <f t="shared" ca="1" si="11"/>
        <v>Dec</v>
      </c>
      <c r="D123" s="173">
        <f t="shared" ca="1" si="12"/>
        <v>126.88000000000001</v>
      </c>
      <c r="E123" s="232">
        <f t="shared" ca="1" si="13"/>
        <v>4.0000000000000077E-2</v>
      </c>
      <c r="F123" s="232" t="e">
        <f t="shared" ca="1" si="14"/>
        <v>#N/A</v>
      </c>
      <c r="G123" s="232">
        <f t="shared" ca="1" si="15"/>
        <v>4.0000000000000077E-2</v>
      </c>
    </row>
    <row r="124" spans="1:17">
      <c r="B124" s="174">
        <f t="shared" ca="1" si="16"/>
        <v>2015</v>
      </c>
      <c r="C124" s="188" t="str">
        <f t="shared" ca="1" si="11"/>
        <v>Jan</v>
      </c>
      <c r="D124" s="173">
        <f t="shared" ca="1" si="12"/>
        <v>138</v>
      </c>
      <c r="E124" s="232">
        <f t="shared" ca="1" si="13"/>
        <v>4.8791609667122565E-2</v>
      </c>
      <c r="F124" s="232" t="e">
        <f t="shared" ca="1" si="14"/>
        <v>#N/A</v>
      </c>
      <c r="G124" s="232">
        <f t="shared" ca="1" si="15"/>
        <v>4.8791609667122565E-2</v>
      </c>
    </row>
    <row r="125" spans="1:17">
      <c r="B125" s="174">
        <f t="shared" ca="1" si="16"/>
        <v>2015</v>
      </c>
      <c r="C125" s="188" t="str">
        <f t="shared" ca="1" si="11"/>
        <v>Feb</v>
      </c>
      <c r="D125" s="173">
        <f t="shared" ca="1" si="12"/>
        <v>140</v>
      </c>
      <c r="E125" s="232">
        <f t="shared" ca="1" si="13"/>
        <v>3.3001444726306048E-2</v>
      </c>
      <c r="F125" s="232" t="e">
        <f t="shared" ca="1" si="14"/>
        <v>#N/A</v>
      </c>
      <c r="G125" s="232">
        <f t="shared" ca="1" si="15"/>
        <v>3.3001444726306048E-2</v>
      </c>
    </row>
    <row r="126" spans="1:17">
      <c r="B126" s="174">
        <f t="shared" ca="1" si="16"/>
        <v>2015</v>
      </c>
      <c r="C126" s="188" t="str">
        <f t="shared" ca="1" si="11"/>
        <v>Mar</v>
      </c>
      <c r="D126" s="173">
        <f t="shared" ca="1" si="12"/>
        <v>120</v>
      </c>
      <c r="E126" s="232">
        <f t="shared" ca="1" si="13"/>
        <v>3.896103896103896E-2</v>
      </c>
      <c r="F126" s="232" t="e">
        <f t="shared" ca="1" si="14"/>
        <v>#N/A</v>
      </c>
      <c r="G126" s="232">
        <f t="shared" ca="1" si="15"/>
        <v>3.896103896103896E-2</v>
      </c>
    </row>
    <row r="127" spans="1:17">
      <c r="B127" s="174">
        <f t="shared" ca="1" si="16"/>
        <v>2015</v>
      </c>
      <c r="C127" s="188" t="str">
        <f t="shared" ca="1" si="11"/>
        <v>Apr</v>
      </c>
      <c r="D127" s="173">
        <f t="shared" ca="1" si="12"/>
        <v>150</v>
      </c>
      <c r="E127" s="232">
        <f t="shared" ca="1" si="13"/>
        <v>0.12697220135236645</v>
      </c>
      <c r="F127" s="232" t="e">
        <f t="shared" ca="1" si="14"/>
        <v>#N/A</v>
      </c>
      <c r="G127" s="232">
        <f t="shared" ca="1" si="15"/>
        <v>0.12697220135236645</v>
      </c>
    </row>
    <row r="128" spans="1:17">
      <c r="B128" s="174">
        <f t="shared" ca="1" si="16"/>
        <v>2015</v>
      </c>
      <c r="C128" s="188" t="str">
        <f t="shared" ca="1" si="11"/>
        <v>May</v>
      </c>
      <c r="D128" s="173">
        <f t="shared" ca="1" si="12"/>
        <v>105</v>
      </c>
      <c r="E128" s="232">
        <f t="shared" ca="1" si="13"/>
        <v>8.0246913580246881E-2</v>
      </c>
      <c r="F128" s="232" t="e">
        <f t="shared" ca="1" si="14"/>
        <v>#N/A</v>
      </c>
      <c r="G128" s="232">
        <f t="shared" ca="1" si="15"/>
        <v>8.0246913580246881E-2</v>
      </c>
    </row>
    <row r="129" spans="1:7">
      <c r="B129" s="196">
        <f>C99</f>
        <v>2015</v>
      </c>
      <c r="C129" s="197" t="str">
        <f>B99</f>
        <v>Jun</v>
      </c>
      <c r="D129" s="173">
        <f t="shared" si="12"/>
        <v>90</v>
      </c>
      <c r="E129" s="232">
        <f t="shared" si="13"/>
        <v>-8.0224833929483846E-2</v>
      </c>
      <c r="F129" s="232">
        <f t="shared" si="14"/>
        <v>-8.0224833929483846E-2</v>
      </c>
      <c r="G129" s="232" t="e">
        <f t="shared" si="15"/>
        <v>#N/A</v>
      </c>
    </row>
    <row r="133" spans="1:7">
      <c r="A133" s="60"/>
    </row>
  </sheetData>
  <conditionalFormatting sqref="D42:O42">
    <cfRule type="expression" dxfId="2" priority="1">
      <formula>D$42="▲"</formula>
    </cfRule>
    <cfRule type="expression" dxfId="1" priority="2">
      <formula>D$42="▼"</formula>
    </cfRule>
  </conditionalFormatting>
  <dataValidations count="2">
    <dataValidation type="list" allowBlank="1" showInputMessage="1" showErrorMessage="1" sqref="B99" xr:uid="{00000000-0002-0000-0800-000000000000}">
      <formula1>$A$103:$A$114</formula1>
    </dataValidation>
    <dataValidation type="list" allowBlank="1" showInputMessage="1" showErrorMessage="1" sqref="C99" xr:uid="{00000000-0002-0000-0800-000001000000}">
      <formula1>$E$102:$G$102</formula1>
    </dataValidation>
  </dataValidations>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A0C1C86B-BF42-4580-9D9D-54C7DA160963}">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INDEX</vt:lpstr>
      <vt:lpstr>Section_4</vt:lpstr>
      <vt:lpstr>Section_5</vt:lpstr>
      <vt:lpstr>Section_6</vt:lpstr>
      <vt:lpstr>Section_7</vt:lpstr>
      <vt:lpstr>Section_8</vt:lpstr>
      <vt:lpstr>Section_9</vt:lpstr>
      <vt:lpstr>Section_10</vt:lpstr>
      <vt:lpstr>Section_11</vt:lpstr>
      <vt:lpstr>Section_12</vt:lpstr>
      <vt:lpstr>Section_13</vt:lpstr>
      <vt:lpstr>Section_13Gantt</vt:lpstr>
      <vt:lpstr>Section_14</vt:lpstr>
      <vt:lpstr>Appendix</vt:lpstr>
    </vt:vector>
  </TitlesOfParts>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D Matrix Soltuions</cp:lastModifiedBy>
  <cp:lastPrinted>2015-09-14T07:45:40Z</cp:lastPrinted>
  <dcterms:created xsi:type="dcterms:W3CDTF">2015-09-09T18:18:26Z</dcterms:created>
  <dcterms:modified xsi:type="dcterms:W3CDTF">2025-06-25T07:24:14Z</dcterms:modified>
</cp:coreProperties>
</file>