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110" documentId="13_ncr:1_{902DF988-FB54-4D64-8063-21B5270B4DE3}" xr6:coauthVersionLast="47" xr6:coauthVersionMax="47" xr10:uidLastSave="{EB8A224B-7733-475E-875F-78FB56532BCE}"/>
  <bookViews>
    <workbookView xWindow="28680" yWindow="-120" windowWidth="23280" windowHeight="14040" activeTab="1" xr2:uid="{00000000-000D-0000-FFFF-FFFF00000000}"/>
  </bookViews>
  <sheets>
    <sheet name="temp-sa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E2" i="2" l="1" a="1"/>
  <c r="E2" i="2" s="1"/>
  <c r="E3" i="2" a="1"/>
  <c r="E3" i="2" s="1"/>
  <c r="E4" i="2" a="1"/>
  <c r="E4" i="2" s="1"/>
  <c r="E5" i="2" a="1"/>
  <c r="E5" i="2" s="1"/>
  <c r="C9" i="2"/>
  <c r="C8" i="2"/>
  <c r="B9" i="2"/>
  <c r="B8" i="2"/>
  <c r="B14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2" i="1" a="1"/>
  <c r="C2" i="1" s="1"/>
  <c r="D2" i="1"/>
  <c r="D10" i="1"/>
  <c r="D11" i="1"/>
  <c r="D3" i="1"/>
  <c r="D4" i="1"/>
  <c r="D5" i="1"/>
  <c r="D6" i="1"/>
  <c r="D7" i="1"/>
  <c r="D8" i="1"/>
  <c r="D9" i="1"/>
  <c r="B27" i="1"/>
  <c r="F2" i="1"/>
  <c r="G2" i="1" s="1"/>
  <c r="G15" i="1"/>
  <c r="G16" i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7" i="1"/>
  <c r="H7" i="1" s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<sst xmlns="http://schemas.openxmlformats.org/spreadsheetml/2006/main" count="45" uniqueCount="38">
  <si>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Temperature (F)</t>
  </si>
  <si>
    <t>Ice Cream Sale (dollar in thousand)</t>
  </si>
  <si>
    <t>Predict</t>
  </si>
  <si>
    <t>Year</t>
  </si>
  <si>
    <t>Salary</t>
  </si>
  <si>
    <t>Bonus</t>
  </si>
  <si>
    <t>Forecast</t>
  </si>
  <si>
    <t>Trend</t>
  </si>
  <si>
    <t>mx+b</t>
  </si>
  <si>
    <t>mx1+mx2+mxn+b</t>
  </si>
  <si>
    <t>Year / Bonus</t>
  </si>
  <si>
    <t>Salary / Bonus</t>
  </si>
  <si>
    <t>RSQ</t>
  </si>
  <si>
    <t>CORREL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</si>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</sst>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195943</xdr:colOff>
      <xdr:row>6</xdr:row>
      <xdr:rowOff>130629</xdr:rowOff>
    </xdr:from>
    <xdr:to>
      <xdr:col>5</xdr:col>
      <xdr:colOff>647700</xdr:colOff>
      <xdr:row>12</xdr:row>
      <xdr:rowOff>54430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D32342E-9294-4A2E-8F3C-B023B95198AA}"/>
            </a:ext>
          </a:extLst>
        </xdr:cNvPr>
        <xdr:cNvCxnSpPr/>
      </xdr:nvCxnSpPr>
      <xdr:spPr>
        <a:xfrm flipV="1">
          <a:off x="2824843" y="1273629"/>
          <a:ext cx="1289957" cy="1066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5443</xdr:rowOff>
    </xdr:from>
    <xdr:to>
      <xdr:col>9</xdr:col>
      <xdr:colOff>527957</xdr:colOff>
      <xdr:row>12</xdr:row>
      <xdr:rowOff>168729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6AA51A-21C1-4359-B19D-19ECA84BC441}"/>
            </a:ext>
          </a:extLst>
        </xdr:cNvPr>
        <xdr:cNvCxnSpPr/>
      </xdr:nvCxnSpPr>
      <xdr:spPr>
        <a:xfrm>
          <a:off x="5001986" y="1148443"/>
          <a:ext cx="1747157" cy="1306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160" zoomScaleNormal="160" workbookViewId="0">
      <selection activeCell="B15" sqref="B15"/>
    </sheetView>
  </sheetViews>
  <sheetFormatPr defaultRowHeight="15" x14ac:dyDescent="0.25"/>
  <cols>
    <col min="1" max="1" width="19.5703125" customWidth="1"/>
    <col min="2" max="2" width="32.42578125" bestFit="1" customWidth="1"/>
    <col min="4" max="4" width="1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</row>
    <row r="2" spans="1:9" x14ac:dyDescent="0.25">
      <c r="A2">
        <v>91</v>
      </c>
      <c r="B2">
        <v>89.8</v>
      </c>
      <c r="C2" cm="1">
        <f t="array" ref="C2">TREND($B$2:$B$9,$A$2:$A$9,A2)</f>
        <v>96.222712302497172</v>
      </c>
      <c r="D2">
        <f>FORECAST(A2,$B$2:$B$9,$A$2:$A$9)</f>
        <v>96.222712302497172</v>
      </c>
      <c r="F2">
        <f>RSQ(B2:B9,A2:A9)</f>
        <v>0.76135712187674776</v>
      </c>
      <c r="G2">
        <f>1-F2</f>
        <v>0.23864287812325224</v>
      </c>
      <c r="I2" t="str">
        <f ca="1">_xlfn.FORMULATEXT(G7)</f>
        <v>=FORECAST(A2,$B$2:$B$9,$A$2:$A$9)</v>
      </c>
    </row>
    <row r="3" spans="1:9" x14ac:dyDescent="0.25">
      <c r="A3">
        <v>87</v>
      </c>
      <c r="B3">
        <v>90.2</v>
      </c>
      <c r="C3" cm="1">
        <f t="array" ref="C3">TREND($B$2:$B$9,$A$2:$A$9,A3)</f>
        <v>80.864976862467159</v>
      </c>
      <c r="D3">
        <f t="shared" ref="D3:D11" si="0">FORECAST(A3,$B$2:$B$9,$A$2:$A$9)</f>
        <v>80.864976862467159</v>
      </c>
    </row>
    <row r="4" spans="1:9" x14ac:dyDescent="0.25">
      <c r="A4">
        <v>86</v>
      </c>
      <c r="B4">
        <v>81.099999999999994</v>
      </c>
      <c r="C4" cm="1">
        <f t="array" ref="C4">TREND($B$2:$B$9,$A$2:$A$9,A4)</f>
        <v>77.025543002459671</v>
      </c>
      <c r="D4">
        <f t="shared" si="0"/>
        <v>77.025543002459671</v>
      </c>
    </row>
    <row r="5" spans="1:9" x14ac:dyDescent="0.25">
      <c r="A5">
        <v>88</v>
      </c>
      <c r="B5">
        <v>83</v>
      </c>
      <c r="C5" cm="1">
        <f t="array" ref="C5">TREND($B$2:$B$9,$A$2:$A$9,A5)</f>
        <v>84.704410722474648</v>
      </c>
      <c r="D5">
        <f t="shared" si="0"/>
        <v>84.704410722474648</v>
      </c>
    </row>
    <row r="6" spans="1:9" x14ac:dyDescent="0.25">
      <c r="A6">
        <v>92.8</v>
      </c>
      <c r="B6">
        <v>90.9</v>
      </c>
      <c r="C6" cm="1">
        <f t="array" ref="C6">TREND($B$2:$B$9,$A$2:$A$9,A6)</f>
        <v>103.13369325051067</v>
      </c>
      <c r="D6">
        <f t="shared" si="0"/>
        <v>103.13369325051067</v>
      </c>
      <c r="G6" t="s">
        <v>2</v>
      </c>
    </row>
    <row r="7" spans="1:9" x14ac:dyDescent="0.25">
      <c r="A7">
        <v>95.2</v>
      </c>
      <c r="B7">
        <v>119</v>
      </c>
      <c r="C7" cm="1">
        <f t="array" ref="C7">TREND($B$2:$B$9,$A$2:$A$9,A7)</f>
        <v>112.34833451452872</v>
      </c>
      <c r="D7">
        <f t="shared" si="0"/>
        <v>112.34833451452872</v>
      </c>
      <c r="G7">
        <f>FORECAST(A2,$B$2:$B$9,$A$2:$A$9)</f>
        <v>96.222712302497172</v>
      </c>
      <c r="H7">
        <f>B2-G7</f>
        <v>-6.4227123024971746</v>
      </c>
    </row>
    <row r="8" spans="1:9" x14ac:dyDescent="0.25">
      <c r="A8">
        <v>93.3</v>
      </c>
      <c r="B8">
        <v>94.9</v>
      </c>
      <c r="C8" cm="1">
        <f t="array" ref="C8">TREND($B$2:$B$9,$A$2:$A$9,A8)</f>
        <v>105.05341018051442</v>
      </c>
      <c r="D8">
        <f t="shared" si="0"/>
        <v>105.05341018051442</v>
      </c>
      <c r="G8">
        <f>FORECAST(A3,$B$2:$B$9,$A$2:$A$9)</f>
        <v>80.864976862467159</v>
      </c>
      <c r="H8">
        <f>B3-G8</f>
        <v>9.3350231375328434</v>
      </c>
    </row>
    <row r="9" spans="1:9" x14ac:dyDescent="0.25">
      <c r="A9">
        <v>97.7</v>
      </c>
      <c r="B9">
        <v>132.4</v>
      </c>
      <c r="C9" cm="1">
        <f t="array" ref="C9">TREND($B$2:$B$9,$A$2:$A$9,A9)</f>
        <v>121.94691916454744</v>
      </c>
      <c r="D9">
        <f t="shared" si="0"/>
        <v>121.9469191645475</v>
      </c>
      <c r="G9">
        <f>FORECAST(A4,$B$2:$B$9,$A$2:$A$9)</f>
        <v>77.025543002459671</v>
      </c>
      <c r="H9">
        <f>B4-G9</f>
        <v>4.0744569975403238</v>
      </c>
    </row>
    <row r="10" spans="1:9" x14ac:dyDescent="0.25">
      <c r="A10">
        <v>101</v>
      </c>
      <c r="C10" cm="1">
        <f t="array" ref="C10">TREND($B$2:$B$9,$A$2:$A$9,A10)</f>
        <v>134.61705090257223</v>
      </c>
      <c r="D10">
        <f>FORECAST(A10,$B$2:$B$9,$A$2:$A$9)</f>
        <v>134.61705090257223</v>
      </c>
      <c r="G10">
        <f>FORECAST(A5,$B$2:$B$9,$A$2:$A$9)</f>
        <v>84.704410722474648</v>
      </c>
      <c r="H10">
        <f>B5-G10</f>
        <v>-1.7044107224746483</v>
      </c>
    </row>
    <row r="11" spans="1:9" x14ac:dyDescent="0.25">
      <c r="A11">
        <v>95.4</v>
      </c>
      <c r="B11" s="1"/>
      <c r="C11" cm="1">
        <f t="array" ref="C11">TREND($B$2:$B$9,$A$2:$A$9,A11)</f>
        <v>113.11622128653019</v>
      </c>
      <c r="D11">
        <f t="shared" si="0"/>
        <v>113.11622128653025</v>
      </c>
      <c r="G11">
        <f>FORECAST(A6,$B$2:$B$9,$A$2:$A$9)</f>
        <v>103.13369325051067</v>
      </c>
      <c r="H11">
        <f>B6-G11</f>
        <v>-12.233693250510669</v>
      </c>
    </row>
    <row r="12" spans="1:9" x14ac:dyDescent="0.25">
      <c r="G12">
        <f>FORECAST(A7,$B$2:$B$9,$A$2:$A$9)</f>
        <v>112.34833451452872</v>
      </c>
      <c r="H12">
        <f>B7-G12</f>
        <v>6.651665485471284</v>
      </c>
    </row>
    <row r="13" spans="1:9" x14ac:dyDescent="0.25">
      <c r="G13">
        <f>FORECAST(A8,$B$2:$B$9,$A$2:$A$9)</f>
        <v>105.05341018051442</v>
      </c>
      <c r="H13">
        <f>B8-G13</f>
        <v>-10.153410180514413</v>
      </c>
    </row>
    <row r="14" spans="1:9" x14ac:dyDescent="0.25">
      <c r="B14">
        <f>RSQ(B2:B9,A2:A9)</f>
        <v>0.76135712187674776</v>
      </c>
      <c r="G14">
        <f>FORECAST(A9,$B$2:$B$9,$A$2:$A$9)</f>
        <v>121.9469191645475</v>
      </c>
      <c r="H14">
        <f>B9-G14</f>
        <v>10.453080835452511</v>
      </c>
    </row>
    <row r="15" spans="1:9" x14ac:dyDescent="0.25">
      <c r="G15">
        <f>FORECAST(A13,$B$2:$B$9,$A$2:$A$9)</f>
        <v>-253.16576895818579</v>
      </c>
    </row>
    <row r="16" spans="1:9" x14ac:dyDescent="0.25">
      <c r="G16">
        <f>FORECAST(A14,$B$2:$B$9,$A$2:$A$9)</f>
        <v>-253.16576895818579</v>
      </c>
    </row>
    <row r="27" spans="2:2" x14ac:dyDescent="0.25">
      <c r="B27" s="1" t="e">
        <f>CORREL(B18:B25,C18:C25)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2479-57E1-4743-B734-A7987318D31C}">
  <dimension ref="A1:O27"/>
  <sheetViews>
    <sheetView tabSelected="1" zoomScaleNormal="100" workbookViewId="0">
      <selection activeCell="E2" sqref="E2"/>
    </sheetView>
  </sheetViews>
  <sheetFormatPr defaultRowHeight="15" x14ac:dyDescent="0.25"/>
  <cols>
    <col min="1" max="1" width="12" bestFit="1" customWidth="1"/>
    <col min="5" max="5" width="12.5703125" bestFit="1" customWidth="1"/>
    <col min="6" max="6" width="13.85546875" bestFit="1" customWidth="1"/>
    <col min="7" max="7" width="18.28515625" bestFit="1" customWidth="1"/>
  </cols>
  <sheetData>
    <row r="1" spans="1:10" x14ac:dyDescent="0.25">
      <c r="A1" t="s">
        <v>3</v>
      </c>
      <c r="B1" t="s">
        <v>4</v>
      </c>
      <c r="C1" t="s">
        <v>5</v>
      </c>
      <c r="E1" t="s">
        <v>7</v>
      </c>
      <c r="F1" t="s">
        <v>6</v>
      </c>
    </row>
    <row r="2" spans="1:10" x14ac:dyDescent="0.25">
      <c r="A2">
        <v>1999</v>
      </c>
      <c r="B2">
        <v>38999</v>
      </c>
      <c r="C2">
        <v>10000</v>
      </c>
      <c r="E2" cm="1">
        <f t="array" ref="E2">TREND($C$2:$C$4,$A$2:$B$4,A2:B2,TRUE)</f>
        <v>10000</v>
      </c>
      <c r="H2" t="s">
        <v>6</v>
      </c>
      <c r="J2" t="s">
        <v>7</v>
      </c>
    </row>
    <row r="3" spans="1:10" x14ac:dyDescent="0.25">
      <c r="A3">
        <v>2000</v>
      </c>
      <c r="B3">
        <v>34566</v>
      </c>
      <c r="C3">
        <v>39000</v>
      </c>
      <c r="E3" cm="1">
        <f t="array" ref="E3">TREND($C$2:$C$4,$A$2:$B$4,A3:B3,TRUE)</f>
        <v>39000</v>
      </c>
      <c r="H3" t="s">
        <v>8</v>
      </c>
      <c r="J3" t="s">
        <v>9</v>
      </c>
    </row>
    <row r="4" spans="1:10" x14ac:dyDescent="0.25">
      <c r="A4">
        <v>2000</v>
      </c>
      <c r="B4">
        <v>37334</v>
      </c>
      <c r="C4">
        <v>5454</v>
      </c>
      <c r="E4" cm="1">
        <f t="array" ref="E4">TREND($C$2:$C$4,$A$2:$B$4,A4:B4,TRUE)</f>
        <v>5454</v>
      </c>
    </row>
    <row r="5" spans="1:10" x14ac:dyDescent="0.25">
      <c r="A5">
        <v>2000</v>
      </c>
      <c r="B5">
        <v>36580</v>
      </c>
      <c r="E5" cm="1">
        <f t="array" ref="E5">TREND($C$2:$C$4,$A$2:$B$4,A5:B5,TRUE)</f>
        <v>14591.89161849767</v>
      </c>
    </row>
    <row r="7" spans="1:10" x14ac:dyDescent="0.25">
      <c r="B7" t="s">
        <v>12</v>
      </c>
      <c r="C7" t="s">
        <v>13</v>
      </c>
    </row>
    <row r="8" spans="1:10" x14ac:dyDescent="0.25">
      <c r="A8" t="s">
        <v>10</v>
      </c>
      <c r="B8">
        <f>RSQ(C2:C4,A2:A4)</f>
        <v>0.15047761604891438</v>
      </c>
      <c r="C8">
        <f>CORREL(C2:C4,A2:A4)</f>
        <v>0.38791444423856464</v>
      </c>
    </row>
    <row r="9" spans="1:10" x14ac:dyDescent="0.25">
      <c r="A9" t="s">
        <v>11</v>
      </c>
      <c r="B9">
        <f>RSQ(C2:C4,B2:B4)</f>
        <v>0.76495404203445816</v>
      </c>
      <c r="C9">
        <f>CORREL(C2:C4,B2:B4)</f>
        <v>-0.87461651141197794</v>
      </c>
      <c r="G9" t="s">
        <v>14</v>
      </c>
    </row>
    <row r="10" spans="1:10" ht="15.75" thickBot="1" x14ac:dyDescent="0.3"/>
    <row r="11" spans="1:10" x14ac:dyDescent="0.25">
      <c r="G11" s="5" t="s">
        <v>15</v>
      </c>
      <c r="H11" s="5"/>
    </row>
    <row r="12" spans="1:10" x14ac:dyDescent="0.25">
      <c r="G12" s="2" t="s">
        <v>16</v>
      </c>
      <c r="H12" s="2">
        <v>1</v>
      </c>
    </row>
    <row r="13" spans="1:10" x14ac:dyDescent="0.25">
      <c r="G13" s="2" t="s">
        <v>17</v>
      </c>
      <c r="H13" s="2">
        <v>1</v>
      </c>
    </row>
    <row r="14" spans="1:10" x14ac:dyDescent="0.25">
      <c r="G14" s="2" t="s">
        <v>18</v>
      </c>
      <c r="H14" s="2">
        <v>65535</v>
      </c>
    </row>
    <row r="15" spans="1:10" x14ac:dyDescent="0.25">
      <c r="B15">
        <f>$H$25+(A5*H26)+(B5*H27)</f>
        <v>14591.891618500405</v>
      </c>
      <c r="G15" s="2" t="s">
        <v>19</v>
      </c>
      <c r="H15" s="2">
        <v>0</v>
      </c>
    </row>
    <row r="16" spans="1:10" ht="15.75" thickBot="1" x14ac:dyDescent="0.3">
      <c r="G16" s="3" t="s">
        <v>20</v>
      </c>
      <c r="H16" s="3">
        <v>3</v>
      </c>
    </row>
    <row r="18" spans="7:15" ht="15.75" thickBot="1" x14ac:dyDescent="0.3">
      <c r="G18" t="s">
        <v>21</v>
      </c>
    </row>
    <row r="19" spans="7:15" x14ac:dyDescent="0.25">
      <c r="G19" s="4"/>
      <c r="H19" s="4" t="s">
        <v>26</v>
      </c>
      <c r="I19" s="4" t="s">
        <v>27</v>
      </c>
      <c r="J19" s="4" t="s">
        <v>28</v>
      </c>
      <c r="K19" s="4" t="s">
        <v>29</v>
      </c>
      <c r="L19" s="4" t="s">
        <v>30</v>
      </c>
    </row>
    <row r="20" spans="7:15" x14ac:dyDescent="0.25">
      <c r="G20" s="2" t="s">
        <v>22</v>
      </c>
      <c r="H20" s="2">
        <v>2</v>
      </c>
      <c r="I20" s="2">
        <v>662333410.66666675</v>
      </c>
      <c r="J20" s="2">
        <v>331166705.33333337</v>
      </c>
      <c r="K20" s="2" t="e">
        <v>#NUM!</v>
      </c>
      <c r="L20" s="2" t="e">
        <v>#NUM!</v>
      </c>
    </row>
    <row r="21" spans="7:15" x14ac:dyDescent="0.25">
      <c r="G21" s="2" t="s">
        <v>23</v>
      </c>
      <c r="H21" s="2">
        <v>0</v>
      </c>
      <c r="I21" s="2">
        <v>0</v>
      </c>
      <c r="J21" s="2">
        <v>65535</v>
      </c>
      <c r="K21" s="2"/>
      <c r="L21" s="2"/>
    </row>
    <row r="22" spans="7:15" ht="15.75" thickBot="1" x14ac:dyDescent="0.3">
      <c r="G22" s="3" t="s">
        <v>24</v>
      </c>
      <c r="H22" s="3">
        <v>2</v>
      </c>
      <c r="I22" s="3">
        <v>662333410.66666675</v>
      </c>
      <c r="J22" s="3"/>
      <c r="K22" s="3"/>
      <c r="L22" s="3"/>
    </row>
    <row r="23" spans="7:15" ht="15.75" thickBot="1" x14ac:dyDescent="0.3"/>
    <row r="24" spans="7:15" x14ac:dyDescent="0.25">
      <c r="G24" s="4"/>
      <c r="H24" s="4" t="s">
        <v>31</v>
      </c>
      <c r="I24" s="4" t="s">
        <v>19</v>
      </c>
      <c r="J24" s="4" t="s">
        <v>32</v>
      </c>
      <c r="K24" s="4" t="s">
        <v>33</v>
      </c>
      <c r="L24" s="4" t="s">
        <v>34</v>
      </c>
      <c r="M24" s="4" t="s">
        <v>35</v>
      </c>
      <c r="N24" s="4" t="s">
        <v>36</v>
      </c>
      <c r="O24" s="4" t="s">
        <v>37</v>
      </c>
    </row>
    <row r="25" spans="7:15" x14ac:dyDescent="0.25">
      <c r="G25" s="2" t="s">
        <v>25</v>
      </c>
      <c r="H25" s="2">
        <v>49906914.391618498</v>
      </c>
      <c r="I25" s="2">
        <v>0</v>
      </c>
      <c r="J25" s="2">
        <v>65535</v>
      </c>
      <c r="K25" s="2" t="e">
        <v>#NUM!</v>
      </c>
      <c r="L25" s="2">
        <v>49906914.391618498</v>
      </c>
      <c r="M25" s="2">
        <v>49906914.391618498</v>
      </c>
      <c r="N25" s="2">
        <v>49906914.391618498</v>
      </c>
      <c r="O25" s="2">
        <v>49906914.391618498</v>
      </c>
    </row>
    <row r="26" spans="7:15" x14ac:dyDescent="0.25">
      <c r="G26" s="2" t="s">
        <v>3</v>
      </c>
      <c r="H26" s="2">
        <v>-24724.500722543351</v>
      </c>
      <c r="I26" s="2">
        <v>0</v>
      </c>
      <c r="J26" s="2">
        <v>65535</v>
      </c>
      <c r="K26" s="2" t="e">
        <v>#NUM!</v>
      </c>
      <c r="L26" s="2">
        <v>-24724.500722543351</v>
      </c>
      <c r="M26" s="2">
        <v>-24724.500722543351</v>
      </c>
      <c r="N26" s="2">
        <v>-24724.500722543351</v>
      </c>
      <c r="O26" s="2">
        <v>-24724.500722543351</v>
      </c>
    </row>
    <row r="27" spans="7:15" ht="15.75" thickBot="1" x14ac:dyDescent="0.3">
      <c r="G27" s="3" t="s">
        <v>4</v>
      </c>
      <c r="H27" s="3">
        <v>-12.119219653179185</v>
      </c>
      <c r="I27" s="3">
        <v>0</v>
      </c>
      <c r="J27" s="3">
        <v>65535</v>
      </c>
      <c r="K27" s="3" t="e">
        <v>#NUM!</v>
      </c>
      <c r="L27" s="3">
        <v>-12.119219653179185</v>
      </c>
      <c r="M27" s="3">
        <v>-12.119219653179185</v>
      </c>
      <c r="N27" s="3">
        <v>-12.119219653179185</v>
      </c>
      <c r="O27" s="3">
        <v>-12.119219653179185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temp-sale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2021-11-11T07:42:14Z</dcterms:modified>
</cp:coreProperties>
</file>