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matrixsolutions1-my.sharepoint.com/personal/raheel_dmatrixsolutions_com/Documents/Excel Machine Learning Data/Data Mining &amp; ML/Data Mining &amp; ML/"/>
    </mc:Choice>
  </mc:AlternateContent>
  <xr:revisionPtr revIDLastSave="100" documentId="8_{5637CAB7-F22C-4555-A693-022E98256AB2}" xr6:coauthVersionLast="47" xr6:coauthVersionMax="47" xr10:uidLastSave="{C99BDE1D-CB7C-4706-A1ED-EB68253D4B2F}"/>
  <bookViews>
    <workbookView xWindow="-120" yWindow="-120" windowWidth="29040" windowHeight="15840" xr2:uid="{D01B1C64-730B-48F4-AF75-4573EA5FF3EB}"/>
  </bookViews>
  <sheets>
    <sheet name="IRIS" sheetId="1" r:id="rId1"/>
    <sheet name="IRIS (2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6" i="2" l="1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E7" i="2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H12" i="2"/>
  <c r="H9" i="1"/>
  <c r="H7" i="1"/>
  <c r="H11" i="1"/>
  <c r="H7" i="2"/>
  <c r="H9" i="2"/>
  <c r="D18" i="1"/>
  <c r="H11" i="2"/>
  <c r="H8" i="2"/>
  <c r="H12" i="1"/>
  <c r="D18" i="2"/>
  <c r="H8" i="1"/>
  <c r="E4" i="2" l="1"/>
  <c r="E11" i="2"/>
  <c r="E5" i="2"/>
  <c r="E13" i="2"/>
  <c r="E14" i="2"/>
  <c r="E15" i="2"/>
  <c r="E10" i="2"/>
  <c r="E8" i="2"/>
  <c r="E16" i="2"/>
  <c r="E2" i="2"/>
  <c r="E6" i="2"/>
  <c r="E9" i="2"/>
  <c r="E12" i="2"/>
  <c r="E3" i="2"/>
  <c r="E15" i="1"/>
  <c r="E16" i="1"/>
  <c r="E4" i="1"/>
  <c r="E8" i="1"/>
  <c r="E7" i="1"/>
  <c r="E5" i="1"/>
  <c r="E11" i="1"/>
  <c r="E13" i="1"/>
  <c r="E3" i="1"/>
  <c r="E12" i="1"/>
  <c r="E10" i="1"/>
  <c r="E9" i="1"/>
  <c r="E2" i="1"/>
  <c r="E6" i="1"/>
  <c r="E14" i="1"/>
  <c r="L2" i="1" l="1" a="1"/>
  <c r="L2" i="1" s="1"/>
  <c r="L4" i="2" a="1"/>
  <c r="L4" i="2" s="1"/>
  <c r="H4" i="2"/>
  <c r="H2" i="2"/>
  <c r="H3" i="2"/>
  <c r="L2" i="2" a="1"/>
  <c r="L2" i="2" s="1"/>
  <c r="C18" i="2" s="1"/>
  <c r="H5" i="2"/>
  <c r="L3" i="2" a="1"/>
  <c r="L3" i="2" s="1"/>
  <c r="H1" i="2"/>
  <c r="H1" i="1"/>
  <c r="L3" i="1" a="1"/>
  <c r="L3" i="1" s="1"/>
  <c r="L4" i="1" a="1"/>
  <c r="L4" i="1" s="1"/>
  <c r="H2" i="1"/>
  <c r="H3" i="1"/>
  <c r="H4" i="1"/>
  <c r="H5" i="1"/>
  <c r="F20" i="1" l="1"/>
  <c r="K3" i="2"/>
  <c r="K4" i="2"/>
  <c r="K2" i="2"/>
  <c r="K2" i="1"/>
  <c r="K3" i="1"/>
  <c r="K4" i="1"/>
  <c r="F19" i="1" l="1"/>
  <c r="C1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<sst xmlns="http://schemas.openxmlformats.org/spreadsheetml/2006/main" count="54" uniqueCount="12">
  <si>
    <t>Sepal.Length</t>
  </si>
  <si>
    <t>Sepal.Width</t>
  </si>
  <si>
    <t>Species</t>
  </si>
  <si>
    <t>setosa</t>
  </si>
  <si>
    <t>viriginica</t>
  </si>
  <si>
    <t>versicolor</t>
  </si>
  <si>
    <t>Distance</t>
  </si>
  <si>
    <t>Ranking</t>
  </si>
  <si>
    <t>Count</t>
  </si>
  <si>
    <t>Min Rank</t>
  </si>
  <si>
    <t>count based</t>
  </si>
  <si>
    <t>rank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</si>
</sst>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C9926808-ED52-4DE4-8602-A8442617E54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84BE-414C-96A8-FA1F0E846D55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A233A43-78D4-4E79-BA55-B2CF01B16B6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84BE-414C-96A8-FA1F0E846D55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86D9DCA-B2D9-4391-B224-BE01224A34E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4BE-414C-96A8-FA1F0E846D55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EA59089-5C1B-45DC-A026-7BD91709FC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4BE-414C-96A8-FA1F0E846D5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3FDF20E-37C9-412C-B13F-DEA36B96EF7C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4BE-414C-96A8-FA1F0E846D5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74AA1AF2-3433-4C34-AB40-980E6212C42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4BE-414C-96A8-FA1F0E846D5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6832151-42F7-4746-A2EC-69E4B89EA21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4BE-414C-96A8-FA1F0E846D5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4743759-BE8A-4EA5-B4CC-5D588B20899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84BE-414C-96A8-FA1F0E846D5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1F2D7459-4A03-453C-8BAA-A668AD4950E6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84BE-414C-96A8-FA1F0E846D5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D4CA903-5878-44EA-9C10-74FD1631713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84BE-414C-96A8-FA1F0E846D5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655A684-3BC6-4141-A8D0-58640B381B79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84BE-414C-96A8-FA1F0E846D5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A2ED36B6-EB40-44BA-9915-96825E20D95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84BE-414C-96A8-FA1F0E846D5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D2AD7626-E0A9-40AD-9AF7-1CECFD46AD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84BE-414C-96A8-FA1F0E846D5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0801925A-80C6-4FF6-8F9F-208CF08503B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84BE-414C-96A8-FA1F0E846D5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DF133B0-3667-4B13-B629-16F7C76324C5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84BE-414C-96A8-FA1F0E846D5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'IRIS (2)'!$A$2:$A$16</c:f>
              <c:numCache>
                <c:formatCode>General</c:formatCode>
                <c:ptCount val="15"/>
                <c:pt idx="0">
                  <c:v>5.3</c:v>
                </c:pt>
                <c:pt idx="1">
                  <c:v>5.0999999999999996</c:v>
                </c:pt>
                <c:pt idx="2">
                  <c:v>7.2</c:v>
                </c:pt>
                <c:pt idx="3">
                  <c:v>5.4</c:v>
                </c:pt>
                <c:pt idx="4">
                  <c:v>5.0999999999999996</c:v>
                </c:pt>
                <c:pt idx="5">
                  <c:v>5.4</c:v>
                </c:pt>
                <c:pt idx="6">
                  <c:v>7.4</c:v>
                </c:pt>
                <c:pt idx="7">
                  <c:v>6.1</c:v>
                </c:pt>
                <c:pt idx="8">
                  <c:v>7.3</c:v>
                </c:pt>
                <c:pt idx="9">
                  <c:v>6</c:v>
                </c:pt>
                <c:pt idx="10">
                  <c:v>5.8</c:v>
                </c:pt>
                <c:pt idx="11">
                  <c:v>6.3</c:v>
                </c:pt>
                <c:pt idx="12">
                  <c:v>5.0999999999999996</c:v>
                </c:pt>
                <c:pt idx="13">
                  <c:v>6.3</c:v>
                </c:pt>
                <c:pt idx="14">
                  <c:v>5.5</c:v>
                </c:pt>
              </c:numCache>
            </c:numRef>
          </c:xVal>
          <c:yVal>
            <c:numRef>
              <c:f>'IRIS (2)'!$B$2:$B$16</c:f>
              <c:numCache>
                <c:formatCode>General</c:formatCode>
                <c:ptCount val="15"/>
                <c:pt idx="0">
                  <c:v>3.7</c:v>
                </c:pt>
                <c:pt idx="1">
                  <c:v>3.8</c:v>
                </c:pt>
                <c:pt idx="2">
                  <c:v>3</c:v>
                </c:pt>
                <c:pt idx="3">
                  <c:v>3.4</c:v>
                </c:pt>
                <c:pt idx="4">
                  <c:v>3.3</c:v>
                </c:pt>
                <c:pt idx="5">
                  <c:v>3.9</c:v>
                </c:pt>
                <c:pt idx="6">
                  <c:v>2.8</c:v>
                </c:pt>
                <c:pt idx="7">
                  <c:v>2.8</c:v>
                </c:pt>
                <c:pt idx="8">
                  <c:v>2.9</c:v>
                </c:pt>
                <c:pt idx="9">
                  <c:v>2.7</c:v>
                </c:pt>
                <c:pt idx="10">
                  <c:v>2.8</c:v>
                </c:pt>
                <c:pt idx="11">
                  <c:v>2.2999999999999998</c:v>
                </c:pt>
                <c:pt idx="12">
                  <c:v>2.5</c:v>
                </c:pt>
                <c:pt idx="13">
                  <c:v>2.5</c:v>
                </c:pt>
                <c:pt idx="14">
                  <c:v>2.4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'IRIS (2)'!$C$2:$C$16</c15:f>
                <c15:dlblRangeCache>
                  <c:ptCount val="15"/>
                  <c:pt idx="0">
                    <c:v>setosa</c:v>
                  </c:pt>
                  <c:pt idx="1">
                    <c:v>setosa</c:v>
                  </c:pt>
                  <c:pt idx="2">
                    <c:v>viriginica</c:v>
                  </c:pt>
                  <c:pt idx="3">
                    <c:v>setosa</c:v>
                  </c:pt>
                  <c:pt idx="4">
                    <c:v>setosa</c:v>
                  </c:pt>
                  <c:pt idx="5">
                    <c:v>setosa</c:v>
                  </c:pt>
                  <c:pt idx="6">
                    <c:v>viriginica</c:v>
                  </c:pt>
                  <c:pt idx="7">
                    <c:v>versicolor</c:v>
                  </c:pt>
                  <c:pt idx="8">
                    <c:v>viriginica</c:v>
                  </c:pt>
                  <c:pt idx="9">
                    <c:v>versicolor</c:v>
                  </c:pt>
                  <c:pt idx="10">
                    <c:v>viriginica</c:v>
                  </c:pt>
                  <c:pt idx="11">
                    <c:v>versicolor</c:v>
                  </c:pt>
                  <c:pt idx="12">
                    <c:v>versicolor</c:v>
                  </c:pt>
                  <c:pt idx="13">
                    <c:v>versicolor</c:v>
                  </c:pt>
                  <c:pt idx="14">
                    <c:v>versicolor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84BE-414C-96A8-FA1F0E846D55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'IRIS (2)'!$A$18</c:f>
              <c:numCache>
                <c:formatCode>General</c:formatCode>
                <c:ptCount val="1"/>
                <c:pt idx="0">
                  <c:v>7.2</c:v>
                </c:pt>
              </c:numCache>
            </c:numRef>
          </c:xVal>
          <c:yVal>
            <c:numRef>
              <c:f>'IRIS (2)'!$B$18</c:f>
              <c:numCache>
                <c:formatCode>General</c:formatCode>
                <c:ptCount val="1"/>
                <c:pt idx="0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4BE-414C-96A8-FA1F0E846D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464207"/>
        <c:axId val="397468367"/>
      </c:scatterChart>
      <c:valAx>
        <c:axId val="397464207"/>
        <c:scaling>
          <c:orientation val="minMax"/>
          <c:max val="8"/>
          <c:min val="4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68367"/>
        <c:crosses val="autoZero"/>
        <c:crossBetween val="midCat"/>
        <c:majorUnit val="0.5"/>
      </c:valAx>
      <c:valAx>
        <c:axId val="397468367"/>
        <c:scaling>
          <c:orientation val="minMax"/>
          <c:min val="1.7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4642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40106</xdr:colOff>
      <xdr:row>0</xdr:row>
      <xdr:rowOff>50133</xdr:rowOff>
    </xdr:from>
    <xdr:to>
      <xdr:col>11</xdr:col>
      <xdr:colOff>601578</xdr:colOff>
      <xdr:row>16</xdr:row>
      <xdr:rowOff>125330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18CD49-D1F4-447C-B10C-03C307D5FF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BA1CB-2B7E-4A29-9A73-E1FA026AB7AB}">
  <sheetPr codeName="Sheet1"/>
  <dimension ref="A1:N33"/>
  <sheetViews>
    <sheetView tabSelected="1" zoomScale="175" zoomScaleNormal="175" workbookViewId="0">
      <selection activeCell="B19" sqref="B19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6.85546875" customWidth="1"/>
    <col min="4" max="4" width="11.85546875" customWidth="1"/>
    <col min="6" max="6" width="10.42578125" bestFit="1" customWidth="1"/>
    <col min="10" max="10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G1">
        <v>1</v>
      </c>
      <c r="H1" t="str">
        <f>INDEX($C$2:$C$16,MATCH(G1,$E$2:$E$16,0))</f>
        <v>versicolor</v>
      </c>
      <c r="J1" t="s">
        <v>2</v>
      </c>
      <c r="K1" t="s">
        <v>8</v>
      </c>
      <c r="L1" t="s">
        <v>9</v>
      </c>
      <c r="M1" s="8"/>
      <c r="N1" s="8"/>
    </row>
    <row r="2" spans="1:14" x14ac:dyDescent="0.25">
      <c r="A2" s="1">
        <v>5.3</v>
      </c>
      <c r="B2" s="1">
        <v>3.7</v>
      </c>
      <c r="C2" s="1" t="s">
        <v>3</v>
      </c>
      <c r="D2">
        <f>SQRT(
(A2-$A$19 ) ^ 2 +
(B2-$B$19) ^  2
)</f>
        <v>2.2203603311174516</v>
      </c>
      <c r="E2" s="4">
        <f>RANK(D2, $D$2:$D$16,1)</f>
        <v>6</v>
      </c>
      <c r="F2" s="2"/>
      <c r="G2">
        <v>2</v>
      </c>
      <c r="H2" t="str">
        <f t="shared" ref="H2:H5" si="0">INDEX($C$2:$C$16,MATCH(G2,$E$2:$E$16,0))</f>
        <v>setosa</v>
      </c>
      <c r="J2" s="4" t="s">
        <v>3</v>
      </c>
      <c r="K2">
        <f>COUNTIFS($H$1:$H$5,J2)</f>
        <v>3</v>
      </c>
      <c r="L2" cm="1">
        <f t="array" ref="L2">MIN(IF($C$2:$C$16=J2,$E$2:$E$16))</f>
        <v>2</v>
      </c>
      <c r="M2" s="1"/>
    </row>
    <row r="3" spans="1:14" x14ac:dyDescent="0.25">
      <c r="A3" s="1">
        <v>5.0999999999999996</v>
      </c>
      <c r="B3" s="1">
        <v>3.8</v>
      </c>
      <c r="C3" s="1" t="s">
        <v>3</v>
      </c>
      <c r="D3">
        <f>SQRT(
( A3-$A$19 )^2 +
(B3-$B$19)^2
)</f>
        <v>2.1260291625469296</v>
      </c>
      <c r="E3" s="4">
        <f t="shared" ref="E3:E16" si="1">RANK(D3, $D$2:$D$16,1)</f>
        <v>4</v>
      </c>
      <c r="F3" s="2"/>
      <c r="G3">
        <v>3</v>
      </c>
      <c r="H3" t="str">
        <f t="shared" si="0"/>
        <v>versicolor</v>
      </c>
      <c r="J3" s="6" t="s">
        <v>4</v>
      </c>
      <c r="K3">
        <f t="shared" ref="K3:K4" si="2">COUNTIFS($H$1:$H$5,J3)</f>
        <v>0</v>
      </c>
      <c r="L3">
        <f t="array" ref="L3">MIN(IF($C$2:$C$16=J3,$E$2:$E$16))</f>
        <v>7</v>
      </c>
      <c r="M3" s="1"/>
    </row>
    <row r="4" spans="1:14" x14ac:dyDescent="0.25">
      <c r="A4" s="1">
        <v>7.2</v>
      </c>
      <c r="B4" s="1">
        <v>3</v>
      </c>
      <c r="C4" s="6" t="s">
        <v>4</v>
      </c>
      <c r="D4" s="7">
        <f>SQRT(
( A4-$A$19 )^2 +
(B4-$B$19)^2
)</f>
        <v>3.7483329627982624</v>
      </c>
      <c r="E4" s="6">
        <f t="shared" si="1"/>
        <v>13</v>
      </c>
      <c r="F4" s="2"/>
      <c r="G4">
        <v>4</v>
      </c>
      <c r="H4" t="str">
        <f t="shared" si="0"/>
        <v>setosa</v>
      </c>
      <c r="I4" s="4"/>
      <c r="J4" s="6" t="s">
        <v>5</v>
      </c>
      <c r="K4">
        <f t="shared" si="2"/>
        <v>2</v>
      </c>
      <c r="L4">
        <f t="array" ref="L4">MIN(IF($C$2:$C$16=J4,$E$2:$E$16))</f>
        <v>1</v>
      </c>
      <c r="M4" s="1"/>
    </row>
    <row r="5" spans="1:14" x14ac:dyDescent="0.25">
      <c r="A5" s="1">
        <v>5.4</v>
      </c>
      <c r="B5" s="1">
        <v>3.4</v>
      </c>
      <c r="C5" s="6" t="s">
        <v>3</v>
      </c>
      <c r="D5" s="7">
        <f>SQRT(
( A5-$A$19 )^2 +
(B5-$B$19)^2
)</f>
        <v>2.1470910553583891</v>
      </c>
      <c r="E5" s="6">
        <f t="shared" si="1"/>
        <v>5</v>
      </c>
      <c r="F5" s="2"/>
      <c r="G5">
        <v>5</v>
      </c>
      <c r="H5" t="str">
        <f t="shared" si="0"/>
        <v>setosa</v>
      </c>
      <c r="I5" s="4"/>
    </row>
    <row r="6" spans="1:14" x14ac:dyDescent="0.25">
      <c r="A6" s="1">
        <v>5.0999999999999996</v>
      </c>
      <c r="B6" s="1">
        <v>3.3</v>
      </c>
      <c r="C6" s="6" t="s">
        <v>3</v>
      </c>
      <c r="D6" s="7">
        <f>SQRT(
( A6-$A$19 )^2 +
(B6-$B$19)^2
)</f>
        <v>1.8357559750685815</v>
      </c>
      <c r="E6" s="6">
        <f t="shared" si="1"/>
        <v>2</v>
      </c>
      <c r="F6" s="2"/>
      <c r="I6" s="4"/>
    </row>
    <row r="7" spans="1:14" x14ac:dyDescent="0.25">
      <c r="A7" s="1">
        <v>5.4</v>
      </c>
      <c r="B7" s="1">
        <v>3.9</v>
      </c>
      <c r="C7" s="6" t="s">
        <v>3</v>
      </c>
      <c r="D7" s="7">
        <f>SQRT(
( A7-$A$19 )^2 +
(B7-$B$19)^2
)</f>
        <v>2.4207436873820409</v>
      </c>
      <c r="E7" s="6">
        <f t="shared" si="1"/>
        <v>8</v>
      </c>
      <c r="F7" s="2"/>
      <c r="H7" t="str">
        <f ca="1">_xlfn.FORMULATEXT(H1)</f>
        <v>=INDEX($C$2:$C$16,MATCH(G1,$E$2:$E$16,0))</v>
      </c>
    </row>
    <row r="8" spans="1:14" x14ac:dyDescent="0.25">
      <c r="A8" s="1">
        <v>7.4</v>
      </c>
      <c r="B8" s="1">
        <v>2.8</v>
      </c>
      <c r="C8" s="6" t="s">
        <v>4</v>
      </c>
      <c r="D8" s="7">
        <f>SQRT(
( A8-$A$19 )^2 +
(B8-$B$19)^2
)</f>
        <v>3.920459156782532</v>
      </c>
      <c r="E8" s="6">
        <f t="shared" si="1"/>
        <v>15</v>
      </c>
      <c r="F8" s="2"/>
      <c r="H8" t="str">
        <f ca="1">_xlfn.FORMULATEXT(K2)</f>
        <v>=COUNTIFS($H$1:$H$5,J2)</v>
      </c>
    </row>
    <row r="9" spans="1:14" x14ac:dyDescent="0.25">
      <c r="A9" s="1">
        <v>6.1</v>
      </c>
      <c r="B9" s="1">
        <v>2.8</v>
      </c>
      <c r="C9" s="6" t="s">
        <v>5</v>
      </c>
      <c r="D9" s="7">
        <f>SQRT(
( A9-$A$19 )^2 +
(B9-$B$19)^2
)</f>
        <v>2.6305892875931809</v>
      </c>
      <c r="E9" s="6">
        <f t="shared" si="1"/>
        <v>10</v>
      </c>
      <c r="F9" s="2"/>
      <c r="H9" t="str">
        <f ca="1">_xlfn.FORMULATEXT(L2)</f>
        <v>=MIN(IF($C$2:$C$16=J2,$E$2:$E$16))</v>
      </c>
    </row>
    <row r="10" spans="1:14" x14ac:dyDescent="0.25">
      <c r="A10" s="1">
        <v>7.3</v>
      </c>
      <c r="B10" s="1">
        <v>2.9</v>
      </c>
      <c r="C10" s="6" t="s">
        <v>4</v>
      </c>
      <c r="D10" s="7">
        <f>SQRT(
( A10-$A$19 )^2 +
(B10-$B$19)^2
)</f>
        <v>3.8327535793473602</v>
      </c>
      <c r="E10" s="6">
        <f t="shared" si="1"/>
        <v>14</v>
      </c>
      <c r="F10" s="2"/>
    </row>
    <row r="11" spans="1:14" x14ac:dyDescent="0.25">
      <c r="A11" s="1">
        <v>6</v>
      </c>
      <c r="B11" s="1">
        <v>2.7</v>
      </c>
      <c r="C11" s="6" t="s">
        <v>5</v>
      </c>
      <c r="D11" s="7">
        <f>SQRT(
( A11-$A$19 )^2 +
(B11-$B$19)^2
)</f>
        <v>2.5179356624028344</v>
      </c>
      <c r="E11" s="6">
        <f t="shared" si="1"/>
        <v>9</v>
      </c>
      <c r="F11" s="2"/>
      <c r="H11" t="str">
        <f ca="1">_xlfn.FORMULATEXT(D2)</f>
        <v>=SQRT(
(A2-$A$19 ) ^ 2 +
(B2-$B$19) ^  2
)</v>
      </c>
    </row>
    <row r="12" spans="1:14" x14ac:dyDescent="0.25">
      <c r="A12" s="1">
        <v>5.8</v>
      </c>
      <c r="B12" s="1">
        <v>2.8</v>
      </c>
      <c r="C12" s="6" t="s">
        <v>4</v>
      </c>
      <c r="D12" s="7">
        <f>SQRT(
( A12-$A$19 )^2 +
(B12-$B$19)^2
)</f>
        <v>2.3345235059857501</v>
      </c>
      <c r="E12" s="6">
        <f t="shared" si="1"/>
        <v>7</v>
      </c>
      <c r="F12" s="2"/>
      <c r="H12" t="str">
        <f ca="1">_xlfn.FORMULATEXT(E2)</f>
        <v>=RANK(D2, $D$2:$D$16,1)</v>
      </c>
    </row>
    <row r="13" spans="1:14" x14ac:dyDescent="0.25">
      <c r="A13" s="1">
        <v>6.3</v>
      </c>
      <c r="B13" s="1">
        <v>2.2999999999999998</v>
      </c>
      <c r="C13" s="6" t="s">
        <v>5</v>
      </c>
      <c r="D13" s="7">
        <f>SQRT(
( A13-$A$19 )^2 +
(B13-$B$19)^2
)</f>
        <v>2.8017851452243798</v>
      </c>
      <c r="E13" s="6">
        <f t="shared" si="1"/>
        <v>11</v>
      </c>
      <c r="F13" s="2"/>
    </row>
    <row r="14" spans="1:14" x14ac:dyDescent="0.25">
      <c r="A14" s="1">
        <v>5.0999999999999996</v>
      </c>
      <c r="B14" s="1">
        <v>2.5</v>
      </c>
      <c r="C14" s="6" t="s">
        <v>5</v>
      </c>
      <c r="D14" s="7">
        <f>SQRT(
( A14-$A$19 )^2 +
(B14-$B$19)^2
)</f>
        <v>1.6031219541881394</v>
      </c>
      <c r="E14" s="6">
        <f t="shared" si="1"/>
        <v>1</v>
      </c>
      <c r="F14" s="2"/>
    </row>
    <row r="15" spans="1:14" x14ac:dyDescent="0.25">
      <c r="A15" s="1">
        <v>6.3</v>
      </c>
      <c r="B15" s="1">
        <v>2.5</v>
      </c>
      <c r="C15" s="6" t="s">
        <v>5</v>
      </c>
      <c r="D15" s="7">
        <f>SQRT(
( A15-$A$19 )^2 +
(B15-$B$19)^2
)</f>
        <v>2.8017851452243798</v>
      </c>
      <c r="E15" s="6">
        <f t="shared" si="1"/>
        <v>11</v>
      </c>
      <c r="F15" s="2"/>
    </row>
    <row r="16" spans="1:14" x14ac:dyDescent="0.25">
      <c r="A16" s="1">
        <v>5.5</v>
      </c>
      <c r="B16" s="1">
        <v>2.4</v>
      </c>
      <c r="C16" s="6" t="s">
        <v>5</v>
      </c>
      <c r="D16" s="7">
        <f>SQRT(
( A16-$A$19 )^2 +
(B16-$B$19)^2
)</f>
        <v>2</v>
      </c>
      <c r="E16" s="6">
        <f t="shared" si="1"/>
        <v>3</v>
      </c>
      <c r="F16" s="2"/>
    </row>
    <row r="18" spans="1:7" x14ac:dyDescent="0.25">
      <c r="D18" t="str">
        <f ca="1">_xlfn.FORMULATEXT(F20)</f>
        <v>=INDEX($J$2:$J$4,MATCH(MIN($L$2:$L$4),$L$2:$L$4,0))</v>
      </c>
    </row>
    <row r="19" spans="1:7" x14ac:dyDescent="0.25">
      <c r="A19" s="3">
        <v>3.5</v>
      </c>
      <c r="B19" s="3">
        <v>2.4</v>
      </c>
      <c r="C19" s="4" t="str">
        <f>IF(COUNTIFS($K$2:$K$4,MAX(K2:K4))=1,F19,F20)</f>
        <v>setosa</v>
      </c>
      <c r="D19" s="9"/>
      <c r="E19" s="9"/>
      <c r="F19" s="9" t="str">
        <f>INDEX($J$2:$J$4,MATCH(MAX($K$2:$K$4),$K$2:$K$4,0))</f>
        <v>setosa</v>
      </c>
      <c r="G19" t="s">
        <v>10</v>
      </c>
    </row>
    <row r="20" spans="1:7" x14ac:dyDescent="0.25">
      <c r="A20" s="4"/>
      <c r="B20" s="4"/>
      <c r="C20" s="4"/>
      <c r="F20" s="1" t="str">
        <f>INDEX($J$2:$J$4,MATCH(MIN($L$2:$L$4),$L$2:$L$4,0))</f>
        <v>versicolor</v>
      </c>
      <c r="G20" t="s">
        <v>11</v>
      </c>
    </row>
    <row r="21" spans="1:7" x14ac:dyDescent="0.25">
      <c r="A21" s="5"/>
      <c r="B21" s="5"/>
      <c r="C21" s="5"/>
    </row>
    <row r="22" spans="1:7" x14ac:dyDescent="0.25">
      <c r="A22" s="4"/>
      <c r="B22" s="4"/>
      <c r="C22" s="4"/>
    </row>
    <row r="23" spans="1:7" x14ac:dyDescent="0.25">
      <c r="A23" s="4"/>
      <c r="B23" s="4"/>
      <c r="C23" s="4"/>
    </row>
    <row r="24" spans="1:7" x14ac:dyDescent="0.25">
      <c r="A24" s="4"/>
      <c r="B24" s="4"/>
      <c r="C24" s="4"/>
    </row>
    <row r="25" spans="1:7" x14ac:dyDescent="0.25">
      <c r="A25" s="4"/>
      <c r="B25" s="4"/>
    </row>
    <row r="26" spans="1:7" x14ac:dyDescent="0.25">
      <c r="A26" s="4"/>
      <c r="B26" s="4"/>
    </row>
    <row r="27" spans="1:7" x14ac:dyDescent="0.25">
      <c r="A27" s="4"/>
      <c r="B27" s="4"/>
    </row>
    <row r="28" spans="1:7" x14ac:dyDescent="0.25">
      <c r="A28" s="4"/>
      <c r="B28" s="4"/>
    </row>
    <row r="29" spans="1:7" x14ac:dyDescent="0.25">
      <c r="A29" s="4"/>
      <c r="B29" s="4"/>
    </row>
    <row r="30" spans="1:7" x14ac:dyDescent="0.25">
      <c r="A30" s="4"/>
      <c r="B30" s="4"/>
    </row>
    <row r="31" spans="1:7" x14ac:dyDescent="0.25">
      <c r="A31" s="4"/>
      <c r="B31" s="4"/>
    </row>
    <row r="32" spans="1:7" x14ac:dyDescent="0.25">
      <c r="A32" s="4"/>
      <c r="B32" s="4"/>
    </row>
    <row r="33" spans="1:2" x14ac:dyDescent="0.25">
      <c r="A33" s="4"/>
      <c r="B33" s="4"/>
    </row>
  </sheetData>
  <mergeCells count="1"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535D-79D2-4996-8A12-74FD87D3C02C}">
  <dimension ref="A1:N33"/>
  <sheetViews>
    <sheetView zoomScale="190" zoomScaleNormal="190" workbookViewId="0">
      <selection activeCell="D2" sqref="D2"/>
    </sheetView>
  </sheetViews>
  <sheetFormatPr defaultRowHeight="15" x14ac:dyDescent="0.25"/>
  <cols>
    <col min="1" max="1" width="12.42578125" bestFit="1" customWidth="1"/>
    <col min="2" max="2" width="11.85546875" bestFit="1" customWidth="1"/>
    <col min="3" max="3" width="16.85546875" customWidth="1"/>
    <col min="4" max="4" width="11.85546875" customWidth="1"/>
    <col min="6" max="6" width="10.42578125" bestFit="1" customWidth="1"/>
    <col min="10" max="10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G1">
        <v>1</v>
      </c>
      <c r="H1" t="str">
        <f>INDEX($C$2:$C$16,MATCH(G1,$E$2:$E$16,0))</f>
        <v>viriginica</v>
      </c>
      <c r="J1" t="s">
        <v>2</v>
      </c>
      <c r="K1" t="s">
        <v>8</v>
      </c>
      <c r="L1" t="s">
        <v>9</v>
      </c>
      <c r="M1" s="8"/>
      <c r="N1" s="8"/>
    </row>
    <row r="2" spans="1:14" x14ac:dyDescent="0.25">
      <c r="A2" s="5">
        <v>5.3</v>
      </c>
      <c r="B2" s="5">
        <v>3.7</v>
      </c>
      <c r="C2" s="5" t="s">
        <v>3</v>
      </c>
      <c r="D2">
        <f>SQRT(
(A2-$A$18 ) ^ 2 +
(B2-$B$18) ^  2
)</f>
        <v>2.2472205054244236</v>
      </c>
      <c r="E2" s="5">
        <f>RANK(D2, $D$2:$D$16,1)</f>
        <v>12</v>
      </c>
      <c r="F2" s="2"/>
      <c r="G2">
        <v>2</v>
      </c>
      <c r="H2" t="str">
        <f t="shared" ref="H2:H5" si="0">INDEX($C$2:$C$16,MATCH(G2,$E$2:$E$16,0))</f>
        <v>viriginica</v>
      </c>
      <c r="J2" s="5" t="s">
        <v>3</v>
      </c>
      <c r="K2">
        <f>COUNTIFS($H$1:$H$5,J2)</f>
        <v>0</v>
      </c>
      <c r="L2" cm="1">
        <f t="array" ref="L2">MIN(IF($C$2:$C$16=J2,$E$2:$E$16))</f>
        <v>10</v>
      </c>
      <c r="M2" s="5"/>
    </row>
    <row r="3" spans="1:14" x14ac:dyDescent="0.25">
      <c r="A3" s="5">
        <v>5.0999999999999996</v>
      </c>
      <c r="B3" s="5">
        <v>3.8</v>
      </c>
      <c r="C3" s="5" t="s">
        <v>3</v>
      </c>
      <c r="D3">
        <f>SQRT(
( A3-$A$18 )^2 +
(B3-$B$18)^2
)</f>
        <v>2.4698178070456942</v>
      </c>
      <c r="E3" s="5">
        <f t="shared" ref="E3:E16" si="1">RANK(D3, $D$2:$D$16,1)</f>
        <v>15</v>
      </c>
      <c r="F3" s="2"/>
      <c r="G3">
        <v>3</v>
      </c>
      <c r="H3" t="str">
        <f t="shared" si="0"/>
        <v>viriginica</v>
      </c>
      <c r="J3" s="6" t="s">
        <v>4</v>
      </c>
      <c r="K3">
        <f t="shared" ref="K3:K4" si="2">COUNTIFS($H$1:$H$5,J3)</f>
        <v>3</v>
      </c>
      <c r="L3">
        <f t="array" ref="L3">MIN(IF($C$2:$C$16=J3,$E$2:$E$16))</f>
        <v>1</v>
      </c>
      <c r="M3" s="5"/>
    </row>
    <row r="4" spans="1:14" x14ac:dyDescent="0.25">
      <c r="A4" s="5">
        <v>7.2</v>
      </c>
      <c r="B4" s="5">
        <v>3</v>
      </c>
      <c r="C4" s="6" t="s">
        <v>4</v>
      </c>
      <c r="D4" s="7">
        <f t="shared" ref="D4:D16" si="3">SQRT(
( A4-$A$18 )^2 +
(B4-$B$18)^2
)</f>
        <v>0.5</v>
      </c>
      <c r="E4" s="6">
        <f t="shared" si="1"/>
        <v>3</v>
      </c>
      <c r="F4" s="2"/>
      <c r="G4">
        <v>4</v>
      </c>
      <c r="H4" t="str">
        <f t="shared" si="0"/>
        <v>versicolor</v>
      </c>
      <c r="I4" s="5"/>
      <c r="J4" s="6" t="s">
        <v>5</v>
      </c>
      <c r="K4">
        <f t="shared" si="2"/>
        <v>2</v>
      </c>
      <c r="L4">
        <f t="array" ref="L4">MIN(IF($C$2:$C$16=J4,$E$2:$E$16))</f>
        <v>4</v>
      </c>
      <c r="M4" s="5"/>
    </row>
    <row r="5" spans="1:14" x14ac:dyDescent="0.25">
      <c r="A5" s="5">
        <v>5.4</v>
      </c>
      <c r="B5" s="5">
        <v>3.4</v>
      </c>
      <c r="C5" s="6" t="s">
        <v>3</v>
      </c>
      <c r="D5" s="7">
        <f t="shared" si="3"/>
        <v>2.0124611797498106</v>
      </c>
      <c r="E5" s="6">
        <f t="shared" si="1"/>
        <v>10</v>
      </c>
      <c r="F5" s="2"/>
      <c r="G5">
        <v>5</v>
      </c>
      <c r="H5" t="str">
        <f t="shared" si="0"/>
        <v>versicolor</v>
      </c>
      <c r="I5" s="5"/>
    </row>
    <row r="6" spans="1:14" x14ac:dyDescent="0.25">
      <c r="A6" s="5">
        <v>5.0999999999999996</v>
      </c>
      <c r="B6" s="5">
        <v>3.3</v>
      </c>
      <c r="C6" s="6" t="s">
        <v>3</v>
      </c>
      <c r="D6" s="7">
        <f t="shared" si="3"/>
        <v>2.2472205054244236</v>
      </c>
      <c r="E6" s="6">
        <f t="shared" si="1"/>
        <v>12</v>
      </c>
      <c r="F6" s="2"/>
      <c r="I6" s="5"/>
    </row>
    <row r="7" spans="1:14" x14ac:dyDescent="0.25">
      <c r="A7" s="5">
        <v>5.4</v>
      </c>
      <c r="B7" s="5">
        <v>3.9</v>
      </c>
      <c r="C7" s="6" t="s">
        <v>3</v>
      </c>
      <c r="D7" s="7">
        <f t="shared" si="3"/>
        <v>2.2803508501982757</v>
      </c>
      <c r="E7" s="6">
        <f t="shared" si="1"/>
        <v>14</v>
      </c>
      <c r="F7" s="2"/>
      <c r="H7" t="str">
        <f ca="1">_xlfn.FORMULATEXT(H1)</f>
        <v>=INDEX($C$2:$C$16,MATCH(G1,$E$2:$E$16,0))</v>
      </c>
    </row>
    <row r="8" spans="1:14" x14ac:dyDescent="0.25">
      <c r="A8" s="5">
        <v>7.4</v>
      </c>
      <c r="B8" s="5">
        <v>2.8</v>
      </c>
      <c r="C8" s="6" t="s">
        <v>4</v>
      </c>
      <c r="D8" s="7">
        <f t="shared" si="3"/>
        <v>0.3605551275463989</v>
      </c>
      <c r="E8" s="6">
        <f t="shared" si="1"/>
        <v>1</v>
      </c>
      <c r="F8" s="2"/>
      <c r="H8" t="str">
        <f ca="1">_xlfn.FORMULATEXT(K2)</f>
        <v>=COUNTIFS($H$1:$H$5,J2)</v>
      </c>
    </row>
    <row r="9" spans="1:14" x14ac:dyDescent="0.25">
      <c r="A9" s="5">
        <v>6.1</v>
      </c>
      <c r="B9" s="5">
        <v>2.8</v>
      </c>
      <c r="C9" s="6" t="s">
        <v>5</v>
      </c>
      <c r="D9" s="7">
        <f t="shared" si="3"/>
        <v>1.1401754250991385</v>
      </c>
      <c r="E9" s="6">
        <f t="shared" si="1"/>
        <v>6</v>
      </c>
      <c r="F9" s="2"/>
      <c r="H9" t="str">
        <f ca="1">_xlfn.FORMULATEXT(L2)</f>
        <v>=MIN(IF($C$2:$C$16=J2,$E$2:$E$16))</v>
      </c>
    </row>
    <row r="10" spans="1:14" x14ac:dyDescent="0.25">
      <c r="A10" s="5">
        <v>7.3</v>
      </c>
      <c r="B10" s="5">
        <v>2.9</v>
      </c>
      <c r="C10" s="6" t="s">
        <v>4</v>
      </c>
      <c r="D10" s="7">
        <f t="shared" si="3"/>
        <v>0.41231056256176585</v>
      </c>
      <c r="E10" s="6">
        <f t="shared" si="1"/>
        <v>2</v>
      </c>
      <c r="F10" s="2"/>
    </row>
    <row r="11" spans="1:14" x14ac:dyDescent="0.25">
      <c r="A11" s="5">
        <v>6</v>
      </c>
      <c r="B11" s="5">
        <v>2.7</v>
      </c>
      <c r="C11" s="6" t="s">
        <v>5</v>
      </c>
      <c r="D11" s="7">
        <f t="shared" si="3"/>
        <v>1.216552506059644</v>
      </c>
      <c r="E11" s="6">
        <f t="shared" si="1"/>
        <v>7</v>
      </c>
      <c r="F11" s="2"/>
      <c r="H11" t="str">
        <f ca="1">_xlfn.FORMULATEXT(D2)</f>
        <v>=SQRT(
(A2-$A$18 ) ^ 2 +
(B2-$B$18) ^  2
)</v>
      </c>
    </row>
    <row r="12" spans="1:14" x14ac:dyDescent="0.25">
      <c r="A12" s="5">
        <v>5.8</v>
      </c>
      <c r="B12" s="5">
        <v>2.8</v>
      </c>
      <c r="C12" s="6" t="s">
        <v>4</v>
      </c>
      <c r="D12" s="7">
        <f t="shared" si="3"/>
        <v>1.4317821063276357</v>
      </c>
      <c r="E12" s="6">
        <f t="shared" si="1"/>
        <v>8</v>
      </c>
      <c r="F12" s="2"/>
      <c r="H12" t="str">
        <f ca="1">_xlfn.FORMULATEXT(E2)</f>
        <v>=RANK(D2, $D$2:$D$16,1)</v>
      </c>
    </row>
    <row r="13" spans="1:14" x14ac:dyDescent="0.25">
      <c r="A13" s="5">
        <v>6.3</v>
      </c>
      <c r="B13" s="5">
        <v>2.2999999999999998</v>
      </c>
      <c r="C13" s="6" t="s">
        <v>5</v>
      </c>
      <c r="D13" s="7">
        <f t="shared" si="3"/>
        <v>0.92195444572928908</v>
      </c>
      <c r="E13" s="6">
        <f t="shared" si="1"/>
        <v>5</v>
      </c>
      <c r="F13" s="2"/>
    </row>
    <row r="14" spans="1:14" x14ac:dyDescent="0.25">
      <c r="A14" s="5">
        <v>5.0999999999999996</v>
      </c>
      <c r="B14" s="5">
        <v>2.5</v>
      </c>
      <c r="C14" s="6" t="s">
        <v>5</v>
      </c>
      <c r="D14" s="7">
        <f t="shared" si="3"/>
        <v>2.1000000000000005</v>
      </c>
      <c r="E14" s="6">
        <f t="shared" si="1"/>
        <v>11</v>
      </c>
      <c r="F14" s="2"/>
    </row>
    <row r="15" spans="1:14" x14ac:dyDescent="0.25">
      <c r="A15" s="5">
        <v>6.3</v>
      </c>
      <c r="B15" s="5">
        <v>2.5</v>
      </c>
      <c r="C15" s="6" t="s">
        <v>5</v>
      </c>
      <c r="D15" s="7">
        <f t="shared" si="3"/>
        <v>0.90000000000000036</v>
      </c>
      <c r="E15" s="6">
        <f t="shared" si="1"/>
        <v>4</v>
      </c>
      <c r="F15" s="2"/>
    </row>
    <row r="16" spans="1:14" x14ac:dyDescent="0.25">
      <c r="A16" s="5">
        <v>5.5</v>
      </c>
      <c r="B16" s="5">
        <v>2.4</v>
      </c>
      <c r="C16" s="6" t="s">
        <v>5</v>
      </c>
      <c r="D16" s="7">
        <f t="shared" si="3"/>
        <v>1.7029386365926404</v>
      </c>
      <c r="E16" s="6">
        <f t="shared" si="1"/>
        <v>9</v>
      </c>
      <c r="F16" s="2"/>
    </row>
    <row r="18" spans="1:4" x14ac:dyDescent="0.25">
      <c r="A18" s="5">
        <v>7.2</v>
      </c>
      <c r="B18" s="5">
        <v>2.5</v>
      </c>
      <c r="C18" s="5" t="str">
        <f>INDEX($J$2:$J$4,MATCH(MIN($L$2:$L$4),$L$2:$L$4,0))</f>
        <v>viriginica</v>
      </c>
      <c r="D18" t="str">
        <f ca="1">_xlfn.FORMULATEXT(C18)</f>
        <v>=INDEX($J$2:$J$4,MATCH(MIN($L$2:$L$4),$L$2:$L$4,0))</v>
      </c>
    </row>
    <row r="19" spans="1:4" x14ac:dyDescent="0.25">
      <c r="A19" s="5"/>
      <c r="B19" s="5"/>
      <c r="C19" s="5"/>
    </row>
    <row r="20" spans="1:4" x14ac:dyDescent="0.25">
      <c r="A20" s="5"/>
      <c r="B20" s="5"/>
      <c r="C20" s="5"/>
    </row>
    <row r="21" spans="1:4" x14ac:dyDescent="0.25">
      <c r="A21" s="5"/>
      <c r="B21" s="5"/>
      <c r="C21" s="5"/>
    </row>
    <row r="22" spans="1:4" x14ac:dyDescent="0.25">
      <c r="A22" s="5"/>
      <c r="B22" s="5"/>
      <c r="C22" s="5"/>
    </row>
    <row r="23" spans="1:4" x14ac:dyDescent="0.25">
      <c r="A23" s="5"/>
      <c r="B23" s="5"/>
      <c r="C23" s="5"/>
    </row>
    <row r="24" spans="1:4" x14ac:dyDescent="0.25">
      <c r="A24" s="5"/>
      <c r="B24" s="5"/>
      <c r="C24" s="5"/>
    </row>
    <row r="25" spans="1:4" x14ac:dyDescent="0.25">
      <c r="A25" s="5"/>
      <c r="B25" s="5"/>
    </row>
    <row r="26" spans="1:4" x14ac:dyDescent="0.25">
      <c r="A26" s="5"/>
      <c r="B26" s="5"/>
    </row>
    <row r="27" spans="1:4" x14ac:dyDescent="0.25">
      <c r="A27" s="5"/>
      <c r="B27" s="5"/>
    </row>
    <row r="28" spans="1:4" x14ac:dyDescent="0.25">
      <c r="A28" s="5"/>
      <c r="B28" s="5"/>
    </row>
    <row r="29" spans="1:4" x14ac:dyDescent="0.25">
      <c r="A29" s="5"/>
      <c r="B29" s="5"/>
    </row>
    <row r="30" spans="1:4" x14ac:dyDescent="0.25">
      <c r="A30" s="5"/>
      <c r="B30" s="5"/>
    </row>
    <row r="31" spans="1:4" x14ac:dyDescent="0.25">
      <c r="A31" s="5"/>
      <c r="B31" s="5"/>
    </row>
    <row r="32" spans="1:4" x14ac:dyDescent="0.25">
      <c r="A32" s="5"/>
      <c r="B32" s="5"/>
    </row>
    <row r="33" spans="1:2" x14ac:dyDescent="0.25">
      <c r="A33" s="5"/>
      <c r="B33" s="5"/>
    </row>
  </sheetData>
  <mergeCells count="1"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IRIS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dcterms:created xsi:type="dcterms:W3CDTF">2021-08-27T05:04:28Z</dcterms:created>
  <dcterms:modified xsi:type="dcterms:W3CDTF">2021-12-02T15:32:37Z</dcterms:modified>
</cp:coreProperties>
</file>