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oon Traders\OneDrive - DMatrix Solutions\Excel Machine Learning Data\Data Mining &amp; ML\Data Mining &amp; ML\"/>
    </mc:Choice>
  </mc:AlternateContent>
  <xr:revisionPtr revIDLastSave="0" documentId="13_ncr:1_{2C935057-38B1-4768-A532-3FB805D01604}" xr6:coauthVersionLast="47" xr6:coauthVersionMax="47" xr10:uidLastSave="{00000000-0000-0000-0000-000000000000}"/>
  <bookViews>
    <workbookView xWindow="-120" yWindow="-120" windowWidth="29040" windowHeight="15840" activeTab="1" xr2:uid="{D01B1C64-730B-48F4-AF75-4573EA5FF3EB}"/>
  </bookViews>
  <sheets>
    <sheet name="IRIS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3" l="1"/>
  <c r="D7" i="3"/>
  <c r="D8" i="3"/>
  <c r="D9" i="3"/>
  <c r="D10" i="3"/>
  <c r="D11" i="3"/>
  <c r="D12" i="3"/>
  <c r="D13" i="3"/>
  <c r="D14" i="3"/>
  <c r="D15" i="3"/>
  <c r="D3" i="3"/>
  <c r="D4" i="3"/>
  <c r="D5" i="3"/>
  <c r="D6" i="3"/>
  <c r="D2" i="3"/>
  <c r="D2" i="1"/>
  <c r="G14" i="3"/>
  <c r="J11" i="3"/>
  <c r="J12" i="3"/>
  <c r="J10" i="3"/>
  <c r="M1" i="3" l="1" a="1"/>
  <c r="M1" i="3" s="1"/>
  <c r="M2" i="3" a="1"/>
  <c r="M2" i="3" s="1"/>
  <c r="M3" i="3" a="1"/>
  <c r="M3" i="3" s="1"/>
  <c r="E6" i="3"/>
  <c r="E10" i="3"/>
  <c r="E5" i="3"/>
  <c r="E4" i="3"/>
  <c r="E9" i="3"/>
  <c r="E11" i="3"/>
  <c r="E3" i="3"/>
  <c r="E15" i="3"/>
  <c r="E7" i="3"/>
  <c r="E16" i="3"/>
  <c r="E8" i="3"/>
  <c r="E13" i="3"/>
  <c r="E14" i="3"/>
  <c r="E2" i="3"/>
  <c r="I2" i="3" s="1"/>
  <c r="E12" i="3"/>
  <c r="H12" i="3" l="1"/>
  <c r="I5" i="3"/>
  <c r="I4" i="3"/>
  <c r="I3" i="3"/>
  <c r="I1" i="3"/>
  <c r="L2" i="3" l="1"/>
  <c r="L3" i="3"/>
  <c r="L1" i="3"/>
  <c r="H10" i="3" l="1"/>
  <c r="H11" i="3" s="1"/>
  <c r="J8" i="3" s="1"/>
  <c r="I9" i="1" l="1"/>
  <c r="I1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K14" i="1"/>
  <c r="M6" i="1"/>
  <c r="K13" i="1"/>
  <c r="K7" i="1"/>
  <c r="K9" i="1"/>
  <c r="K11" i="1"/>
  <c r="K10" i="1"/>
  <c r="K12" i="1"/>
  <c r="I10" i="1" l="1"/>
  <c r="E15" i="1"/>
  <c r="E16" i="1"/>
  <c r="E4" i="1"/>
  <c r="E8" i="1"/>
  <c r="E7" i="1"/>
  <c r="E5" i="1"/>
  <c r="E11" i="1"/>
  <c r="E13" i="1"/>
  <c r="E3" i="1"/>
  <c r="E12" i="1"/>
  <c r="E10" i="1"/>
  <c r="E9" i="1"/>
  <c r="E2" i="1"/>
  <c r="E6" i="1"/>
  <c r="E14" i="1"/>
  <c r="I11" i="1" l="1"/>
  <c r="L2" i="1" a="1"/>
  <c r="L2" i="1" s="1"/>
  <c r="I14" i="1" s="1" a="1"/>
  <c r="I14" i="1" s="1"/>
  <c r="I13" i="1" s="1"/>
  <c r="J7" i="1" s="1"/>
  <c r="H1" i="1"/>
  <c r="L3" i="1" a="1"/>
  <c r="L3" i="1" s="1"/>
  <c r="L4" i="1" a="1"/>
  <c r="L4" i="1" s="1"/>
  <c r="H2" i="1"/>
  <c r="H3" i="1"/>
  <c r="H4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<sst xmlns="http://schemas.openxmlformats.org/spreadsheetml/2006/main" count="60" uniqueCount="21">
  <si>
    <t>Sepal.Length</t>
  </si>
  <si>
    <t>Sepal.Width</t>
  </si>
  <si>
    <t>Species</t>
  </si>
  <si>
    <t>setosa</t>
  </si>
  <si>
    <t>viriginica</t>
  </si>
  <si>
    <t>versicolor</t>
  </si>
  <si>
    <t>Distance</t>
  </si>
  <si>
    <t>Euciledian Distance Formula</t>
  </si>
  <si>
    <t>Ranking</t>
  </si>
  <si>
    <t>Count</t>
  </si>
  <si>
    <t>Min Rank</t>
  </si>
  <si>
    <t>Max Count Value</t>
  </si>
  <si>
    <t>duplicate</t>
  </si>
  <si>
    <t>single</t>
  </si>
  <si>
    <t>Count Based Value</t>
  </si>
  <si>
    <t>Rank Based Value</t>
  </si>
  <si>
    <t>count based Min Rank Value</t>
  </si>
  <si>
    <t>https://bit.ly/3weFHWc</t>
  </si>
  <si>
    <t>Max</t>
  </si>
  <si>
    <t>count</t>
  </si>
  <si>
    <t>min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</si>
</sst>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1CB-2B7E-4A29-9A73-E1FA026AB7AB}">
  <sheetPr codeName="Sheet1"/>
  <dimension ref="A1:N33"/>
  <sheetViews>
    <sheetView topLeftCell="C1" zoomScale="175" zoomScaleNormal="175"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6.85546875" customWidth="1"/>
    <col min="4" max="4" width="11.85546875" customWidth="1"/>
    <col min="6" max="6" width="10.42578125" bestFit="1" customWidth="1"/>
    <col min="8" max="8" width="26.42578125" bestFit="1" customWidth="1"/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G1">
        <v>1</v>
      </c>
      <c r="H1" t="str">
        <f>INDEX($C$2:$C$16,MATCH(G1,$E$2:$E$16,0))</f>
        <v>versicolor</v>
      </c>
      <c r="J1" t="s">
        <v>2</v>
      </c>
      <c r="K1" t="s">
        <v>9</v>
      </c>
      <c r="L1" t="s">
        <v>10</v>
      </c>
      <c r="M1" s="10"/>
      <c r="N1" s="10"/>
    </row>
    <row r="2" spans="1:14" x14ac:dyDescent="0.25">
      <c r="A2" s="1">
        <v>5.3</v>
      </c>
      <c r="B2" s="1">
        <v>3.7</v>
      </c>
      <c r="C2" s="1" t="s">
        <v>3</v>
      </c>
      <c r="D2">
        <f>SQRT(
(A2-$H$7 ) ^ 2 +
(B2-$I$7) ^  2
)</f>
        <v>1.216552506059644</v>
      </c>
      <c r="E2" s="4">
        <f>RANK(D2, $D$2:$D$16,1)</f>
        <v>9</v>
      </c>
      <c r="F2" s="2"/>
      <c r="G2">
        <v>2</v>
      </c>
      <c r="H2" t="str">
        <f t="shared" ref="H2:H5" si="0">INDEX($C$2:$C$16,MATCH(G2,$E$2:$E$16,0))</f>
        <v>versicolor</v>
      </c>
      <c r="J2" s="4" t="s">
        <v>3</v>
      </c>
      <c r="K2">
        <v>6</v>
      </c>
      <c r="L2">
        <f t="array" ref="L2">MIN(IF($C$2:$C$16=J2,$E$2:$E$16))</f>
        <v>4</v>
      </c>
      <c r="M2" s="1"/>
    </row>
    <row r="3" spans="1:14" x14ac:dyDescent="0.25">
      <c r="A3" s="1">
        <v>5.0999999999999996</v>
      </c>
      <c r="B3" s="1">
        <v>3.8</v>
      </c>
      <c r="C3" s="1" t="s">
        <v>3</v>
      </c>
      <c r="D3">
        <f t="shared" ref="D3:D16" si="1">SQRT(
( A3-$H$7 )^2 +
(B3-$I$7)^2
)</f>
        <v>1.2999999999999998</v>
      </c>
      <c r="E3" s="4">
        <f t="shared" ref="E3:E16" si="2">RANK(D3, $D$2:$D$16,1)</f>
        <v>11</v>
      </c>
      <c r="F3" s="2"/>
      <c r="G3">
        <v>3</v>
      </c>
      <c r="H3" t="str">
        <f t="shared" si="0"/>
        <v>viriginica</v>
      </c>
      <c r="J3" s="5" t="s">
        <v>4</v>
      </c>
      <c r="K3">
        <v>4</v>
      </c>
      <c r="L3">
        <f t="array" ref="L3">MIN(IF($C$2:$C$16=J3,$E$2:$E$16))</f>
        <v>3</v>
      </c>
      <c r="M3" s="1"/>
    </row>
    <row r="4" spans="1:14" x14ac:dyDescent="0.25">
      <c r="A4" s="1">
        <v>7.2</v>
      </c>
      <c r="B4" s="1">
        <v>3</v>
      </c>
      <c r="C4" s="5" t="s">
        <v>4</v>
      </c>
      <c r="D4" s="6">
        <f t="shared" si="1"/>
        <v>2.1587033144922909</v>
      </c>
      <c r="E4" s="5">
        <f t="shared" si="2"/>
        <v>13</v>
      </c>
      <c r="F4" s="2"/>
      <c r="G4">
        <v>4</v>
      </c>
      <c r="H4" t="str">
        <f t="shared" si="0"/>
        <v>setosa</v>
      </c>
      <c r="I4" s="4"/>
      <c r="J4" s="5" t="s">
        <v>5</v>
      </c>
      <c r="K4">
        <v>6</v>
      </c>
      <c r="L4">
        <f t="array" ref="L4">MIN(IF($C$2:$C$16=J4,$E$2:$E$16))</f>
        <v>1</v>
      </c>
      <c r="M4" s="1"/>
    </row>
    <row r="5" spans="1:14" x14ac:dyDescent="0.25">
      <c r="A5" s="1">
        <v>5.4</v>
      </c>
      <c r="B5" s="1">
        <v>3.4</v>
      </c>
      <c r="C5" s="5" t="s">
        <v>3</v>
      </c>
      <c r="D5" s="6">
        <f t="shared" si="1"/>
        <v>0.94868329805051388</v>
      </c>
      <c r="E5" s="5">
        <f t="shared" si="2"/>
        <v>6</v>
      </c>
      <c r="F5" s="2"/>
      <c r="G5">
        <v>5</v>
      </c>
      <c r="H5" t="str">
        <f t="shared" si="0"/>
        <v>versicolor</v>
      </c>
      <c r="I5" s="4"/>
    </row>
    <row r="6" spans="1:14" x14ac:dyDescent="0.25">
      <c r="A6" s="1">
        <v>5.0999999999999996</v>
      </c>
      <c r="B6" s="1">
        <v>3.3</v>
      </c>
      <c r="C6" s="5" t="s">
        <v>3</v>
      </c>
      <c r="D6" s="6">
        <f t="shared" si="1"/>
        <v>0.79999999999999982</v>
      </c>
      <c r="E6" s="5">
        <f t="shared" si="2"/>
        <v>4</v>
      </c>
      <c r="F6" s="2"/>
      <c r="I6" s="4"/>
      <c r="M6" t="str">
        <f ca="1">_xlfn.FORMULATEXT(I14)</f>
        <v>=MIN(IF(K2:K4=MAX(K2:K4), L2:L4))</v>
      </c>
    </row>
    <row r="7" spans="1:14" x14ac:dyDescent="0.25">
      <c r="A7" s="1">
        <v>5.4</v>
      </c>
      <c r="B7" s="1">
        <v>3.9</v>
      </c>
      <c r="C7" s="5" t="s">
        <v>3</v>
      </c>
      <c r="D7" s="6">
        <f t="shared" si="1"/>
        <v>1.4317821063276355</v>
      </c>
      <c r="E7" s="5">
        <f t="shared" si="2"/>
        <v>12</v>
      </c>
      <c r="F7" s="2"/>
      <c r="H7" s="3">
        <v>5.0999999999999996</v>
      </c>
      <c r="I7" s="3">
        <v>2.5</v>
      </c>
      <c r="J7" t="str">
        <f>IF(I10="duplicate",I13,I12)</f>
        <v>versicolor</v>
      </c>
      <c r="K7" t="str">
        <f ca="1">_xlfn.FORMULATEXT(J7)</f>
        <v>=IF(I10="duplicate",I13,I12)</v>
      </c>
    </row>
    <row r="8" spans="1:14" x14ac:dyDescent="0.25">
      <c r="A8" s="1">
        <v>7.4</v>
      </c>
      <c r="B8" s="1">
        <v>2.8</v>
      </c>
      <c r="C8" s="5" t="s">
        <v>4</v>
      </c>
      <c r="D8" s="6">
        <f t="shared" si="1"/>
        <v>2.3194827009486412</v>
      </c>
      <c r="E8" s="5">
        <f t="shared" si="2"/>
        <v>15</v>
      </c>
      <c r="F8" s="2"/>
      <c r="H8" s="4"/>
      <c r="I8" s="4"/>
    </row>
    <row r="9" spans="1:14" x14ac:dyDescent="0.25">
      <c r="A9" s="1">
        <v>6.1</v>
      </c>
      <c r="B9" s="1">
        <v>2.8</v>
      </c>
      <c r="C9" s="5" t="s">
        <v>5</v>
      </c>
      <c r="D9" s="6">
        <f t="shared" si="1"/>
        <v>1.0440306508910548</v>
      </c>
      <c r="E9" s="5">
        <f t="shared" si="2"/>
        <v>7</v>
      </c>
      <c r="F9" s="2"/>
      <c r="H9" s="8" t="s">
        <v>11</v>
      </c>
      <c r="I9" s="7">
        <f>MAX(K2:K4)</f>
        <v>6</v>
      </c>
      <c r="K9" t="str">
        <f ca="1">_xlfn.FORMULATEXT(I9)</f>
        <v>=MAX(K2:K4)</v>
      </c>
    </row>
    <row r="10" spans="1:14" x14ac:dyDescent="0.25">
      <c r="A10" s="1">
        <v>7.3</v>
      </c>
      <c r="B10" s="1">
        <v>2.9</v>
      </c>
      <c r="C10" s="5" t="s">
        <v>4</v>
      </c>
      <c r="D10" s="6">
        <f t="shared" si="1"/>
        <v>2.2360679774997898</v>
      </c>
      <c r="E10" s="5">
        <f t="shared" si="2"/>
        <v>14</v>
      </c>
      <c r="F10" s="2"/>
      <c r="H10" s="8" t="s">
        <v>12</v>
      </c>
      <c r="I10" s="7" t="str">
        <f>IF(COUNTIFS($K$2:$K$4,I9)&gt;1,H10,"")</f>
        <v>duplicate</v>
      </c>
      <c r="K10" t="str">
        <f t="shared" ref="K10:K14" ca="1" si="3">_xlfn.FORMULATEXT(I10)</f>
        <v>=IF(COUNTIFS($K$2:$K$4,I9)&gt;1,H10,"")</v>
      </c>
    </row>
    <row r="11" spans="1:14" x14ac:dyDescent="0.25">
      <c r="A11" s="1">
        <v>6</v>
      </c>
      <c r="B11" s="1">
        <v>2.7</v>
      </c>
      <c r="C11" s="5" t="s">
        <v>5</v>
      </c>
      <c r="D11" s="6">
        <f t="shared" si="1"/>
        <v>0.92195444572928908</v>
      </c>
      <c r="E11" s="5">
        <f t="shared" si="2"/>
        <v>5</v>
      </c>
      <c r="F11" s="2"/>
      <c r="H11" s="8" t="s">
        <v>13</v>
      </c>
      <c r="I11" s="7" t="e">
        <f>IF(I10=NA(),H11,"")</f>
        <v>#N/A</v>
      </c>
      <c r="K11" t="str">
        <f t="shared" ca="1" si="3"/>
        <v>=IF(I10=NA(),H11,"")</v>
      </c>
    </row>
    <row r="12" spans="1:14" x14ac:dyDescent="0.25">
      <c r="A12" s="1">
        <v>5.8</v>
      </c>
      <c r="B12" s="1">
        <v>2.8</v>
      </c>
      <c r="C12" s="5" t="s">
        <v>4</v>
      </c>
      <c r="D12" s="6">
        <f t="shared" si="1"/>
        <v>0.761577310586391</v>
      </c>
      <c r="E12" s="5">
        <f t="shared" si="2"/>
        <v>3</v>
      </c>
      <c r="F12" s="2"/>
      <c r="H12" s="8" t="s">
        <v>14</v>
      </c>
      <c r="I12" s="7" t="str">
        <f>INDEX(J2:J4,MATCH(I9,K2:K4,0))</f>
        <v>setosa</v>
      </c>
      <c r="K12" t="str">
        <f t="shared" ca="1" si="3"/>
        <v>=INDEX(J2:J4,MATCH(I9,K2:K4,0))</v>
      </c>
    </row>
    <row r="13" spans="1:14" x14ac:dyDescent="0.25">
      <c r="A13" s="1">
        <v>6.3</v>
      </c>
      <c r="B13" s="1">
        <v>2.2999999999999998</v>
      </c>
      <c r="C13" s="5" t="s">
        <v>5</v>
      </c>
      <c r="D13" s="6">
        <f t="shared" si="1"/>
        <v>1.216552506059644</v>
      </c>
      <c r="E13" s="5">
        <f t="shared" si="2"/>
        <v>9</v>
      </c>
      <c r="F13" s="2"/>
      <c r="H13" s="8" t="s">
        <v>15</v>
      </c>
      <c r="I13" s="7" t="str">
        <f>INDEX(J2:J4,MATCH(I14,$L$2:$L$4,0))</f>
        <v>versicolor</v>
      </c>
      <c r="K13" t="str">
        <f t="shared" ca="1" si="3"/>
        <v>=INDEX(J2:J4,MATCH(I14,$L$2:$L$4,0))</v>
      </c>
    </row>
    <row r="14" spans="1:14" x14ac:dyDescent="0.25">
      <c r="A14" s="1">
        <v>5.0999999999999996</v>
      </c>
      <c r="B14" s="1">
        <v>2.5</v>
      </c>
      <c r="C14" s="5" t="s">
        <v>5</v>
      </c>
      <c r="D14" s="6">
        <f t="shared" si="1"/>
        <v>0</v>
      </c>
      <c r="E14" s="5">
        <f t="shared" si="2"/>
        <v>1</v>
      </c>
      <c r="F14" s="2"/>
      <c r="H14" s="8" t="s">
        <v>16</v>
      </c>
      <c r="I14" s="7" cm="1">
        <f t="array" ref="I14">MIN(IF(K2:K4=MAX(K2:K4), L2:L4))</f>
        <v>1</v>
      </c>
      <c r="K14" t="str">
        <f t="shared" ca="1" si="3"/>
        <v>=MIN(IF(K2:K4=MAX(K2:K4), L2:L4))</v>
      </c>
    </row>
    <row r="15" spans="1:14" x14ac:dyDescent="0.25">
      <c r="A15" s="1">
        <v>6.3</v>
      </c>
      <c r="B15" s="1">
        <v>2.5</v>
      </c>
      <c r="C15" s="5" t="s">
        <v>5</v>
      </c>
      <c r="D15" s="6">
        <f t="shared" si="1"/>
        <v>1.2000000000000002</v>
      </c>
      <c r="E15" s="5">
        <f t="shared" si="2"/>
        <v>8</v>
      </c>
      <c r="F15" s="2"/>
    </row>
    <row r="16" spans="1:14" x14ac:dyDescent="0.25">
      <c r="A16" s="1">
        <v>5.5</v>
      </c>
      <c r="B16" s="1">
        <v>2.4</v>
      </c>
      <c r="C16" s="5" t="s">
        <v>5</v>
      </c>
      <c r="D16" s="6">
        <f t="shared" si="1"/>
        <v>0.4123105625617664</v>
      </c>
      <c r="E16" s="5">
        <f t="shared" si="2"/>
        <v>2</v>
      </c>
      <c r="F16" s="2"/>
    </row>
    <row r="18" spans="1:7" x14ac:dyDescent="0.25">
      <c r="C18" s="1"/>
      <c r="G18" t="s">
        <v>7</v>
      </c>
    </row>
    <row r="19" spans="1:7" x14ac:dyDescent="0.25">
      <c r="C19" s="4"/>
    </row>
    <row r="20" spans="1:7" x14ac:dyDescent="0.25">
      <c r="C20" s="4"/>
    </row>
    <row r="21" spans="1:7" x14ac:dyDescent="0.25">
      <c r="A21" s="4"/>
      <c r="B21" s="4"/>
      <c r="C21" s="4"/>
    </row>
    <row r="22" spans="1:7" x14ac:dyDescent="0.25">
      <c r="A22" s="4"/>
      <c r="B22" s="4"/>
      <c r="C22" s="4"/>
    </row>
    <row r="23" spans="1:7" x14ac:dyDescent="0.25">
      <c r="A23" s="4"/>
      <c r="B23" s="4"/>
      <c r="C23" s="4"/>
    </row>
    <row r="24" spans="1:7" x14ac:dyDescent="0.25">
      <c r="A24" s="4"/>
      <c r="B24" s="4"/>
      <c r="C24" s="4"/>
    </row>
    <row r="25" spans="1:7" x14ac:dyDescent="0.25">
      <c r="A25" s="4"/>
      <c r="B25" s="4"/>
    </row>
    <row r="26" spans="1:7" x14ac:dyDescent="0.25">
      <c r="A26" s="4"/>
      <c r="B26" s="4"/>
    </row>
    <row r="27" spans="1:7" x14ac:dyDescent="0.25">
      <c r="A27" s="4"/>
      <c r="B27" s="4"/>
    </row>
    <row r="28" spans="1:7" x14ac:dyDescent="0.25">
      <c r="A28" s="4"/>
      <c r="B28" s="4"/>
    </row>
    <row r="29" spans="1:7" x14ac:dyDescent="0.25">
      <c r="A29" s="4"/>
      <c r="B29" s="4"/>
    </row>
    <row r="30" spans="1:7" x14ac:dyDescent="0.25">
      <c r="A30" s="4"/>
      <c r="B30" s="4"/>
    </row>
    <row r="31" spans="1:7" x14ac:dyDescent="0.25">
      <c r="A31" s="4"/>
      <c r="B31" s="4"/>
    </row>
    <row r="32" spans="1:7" x14ac:dyDescent="0.25">
      <c r="A32" s="4"/>
      <c r="B32" s="4"/>
    </row>
    <row r="33" spans="1:2" x14ac:dyDescent="0.25">
      <c r="A33" s="4"/>
      <c r="B33" s="4"/>
    </row>
  </sheetData>
  <mergeCells count="1"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95D-199C-47C9-898E-91256615E589}">
  <dimension ref="A1:M16"/>
  <sheetViews>
    <sheetView tabSelected="1" topLeftCell="E5" zoomScale="280" zoomScaleNormal="28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9.7109375" bestFit="1" customWidth="1"/>
    <col min="7" max="7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H1">
        <v>1</v>
      </c>
      <c r="I1" t="str">
        <f>INDEX($C$2:$C$16,MATCH(H1,$E$2:$E$16,0))</f>
        <v>viriginica</v>
      </c>
      <c r="K1" s="9" t="s">
        <v>3</v>
      </c>
      <c r="L1">
        <f>COUNTIFS($I$1:$I$5,K1)</f>
        <v>0</v>
      </c>
      <c r="M1">
        <f t="array" ref="M1">MIN(IF($C$2:$C$16=K1,$D$2:$D$16))</f>
        <v>2.8319604517012587</v>
      </c>
    </row>
    <row r="2" spans="1:13" x14ac:dyDescent="0.25">
      <c r="A2" s="9">
        <v>5.3</v>
      </c>
      <c r="B2" s="9">
        <v>3.7</v>
      </c>
      <c r="C2" s="9" t="s">
        <v>3</v>
      </c>
      <c r="D2">
        <f>SQRT(
(A2-$H$8 ) ^ 2 +
(B2-$I$8) ^  2
)</f>
        <v>3.1112698372208092</v>
      </c>
      <c r="E2">
        <f>RANK(D2,$D$2:$D$16,1)</f>
        <v>13</v>
      </c>
      <c r="H2">
        <v>2</v>
      </c>
      <c r="I2" t="str">
        <f t="shared" ref="I2:I5" si="0">INDEX($C$2:$C$16,MATCH(H2,$E$2:$E$16,0))</f>
        <v>viriginica</v>
      </c>
      <c r="K2" s="5" t="s">
        <v>4</v>
      </c>
      <c r="L2">
        <f t="shared" ref="L2:L3" si="1">COUNTIFS($I$1:$I$5,K2)</f>
        <v>3</v>
      </c>
      <c r="M2">
        <f t="array" ref="M2">MIN(IF($C$2:$C$16=K2,$D$2:$D$16))</f>
        <v>1.3038404810405295</v>
      </c>
    </row>
    <row r="3" spans="1:13" x14ac:dyDescent="0.25">
      <c r="A3" s="9">
        <v>5.0999999999999996</v>
      </c>
      <c r="B3" s="9">
        <v>3.8</v>
      </c>
      <c r="C3" s="9" t="s">
        <v>3</v>
      </c>
      <c r="D3">
        <f>SQRT(
(A3-$H$8 ) ^ 2 +
(B3-$I$8) ^  2
)</f>
        <v>3.3241540277189325</v>
      </c>
      <c r="E3">
        <f t="shared" ref="E3:E16" si="2">RANK(D3,$D$2:$D$16,1)</f>
        <v>15</v>
      </c>
      <c r="H3">
        <v>3</v>
      </c>
      <c r="I3" t="str">
        <f t="shared" si="0"/>
        <v>versicolor</v>
      </c>
      <c r="K3" s="5" t="s">
        <v>5</v>
      </c>
      <c r="L3">
        <f t="shared" si="1"/>
        <v>2</v>
      </c>
      <c r="M3">
        <f t="array" ref="M3">MIN(IF($C$2:$C$16=K3,$D$2:$D$16))</f>
        <v>1.4422205101855958</v>
      </c>
    </row>
    <row r="4" spans="1:13" x14ac:dyDescent="0.25">
      <c r="A4" s="9">
        <v>7.2</v>
      </c>
      <c r="B4" s="9">
        <v>3</v>
      </c>
      <c r="C4" s="5" t="s">
        <v>4</v>
      </c>
      <c r="D4">
        <f>SQRT(
(A4-$H$8 ) ^ 2 +
(B4-$I$8) ^  2
)</f>
        <v>1.5297058540778354</v>
      </c>
      <c r="E4">
        <f t="shared" si="2"/>
        <v>4</v>
      </c>
      <c r="H4">
        <v>4</v>
      </c>
      <c r="I4" t="str">
        <f t="shared" si="0"/>
        <v>viriginica</v>
      </c>
    </row>
    <row r="5" spans="1:13" x14ac:dyDescent="0.25">
      <c r="A5" s="9">
        <v>5.4</v>
      </c>
      <c r="B5" s="9">
        <v>3.4</v>
      </c>
      <c r="C5" s="5" t="s">
        <v>3</v>
      </c>
      <c r="D5">
        <f>SQRT(
(A5-$H$8 ) ^ 2 +
(B5-$I$8) ^  2
)</f>
        <v>2.8319604517012587</v>
      </c>
      <c r="E5">
        <f t="shared" si="2"/>
        <v>11</v>
      </c>
      <c r="H5">
        <v>5</v>
      </c>
      <c r="I5" t="str">
        <f t="shared" si="0"/>
        <v>versicolor</v>
      </c>
    </row>
    <row r="6" spans="1:13" x14ac:dyDescent="0.25">
      <c r="A6" s="9">
        <v>5.0999999999999996</v>
      </c>
      <c r="B6" s="9">
        <v>3.3</v>
      </c>
      <c r="C6" s="5" t="s">
        <v>3</v>
      </c>
      <c r="D6">
        <f>SQRT(
(A6-$H$8 ) ^ 2 +
(B6-$I$8) ^  2
)</f>
        <v>3</v>
      </c>
      <c r="E6">
        <f t="shared" si="2"/>
        <v>12</v>
      </c>
    </row>
    <row r="7" spans="1:13" x14ac:dyDescent="0.25">
      <c r="A7" s="9">
        <v>5.4</v>
      </c>
      <c r="B7" s="9">
        <v>3.9</v>
      </c>
      <c r="C7" s="5" t="s">
        <v>3</v>
      </c>
      <c r="D7">
        <f>SQRT(
(A7-$H$8 ) ^ 2 +
(B7-$I$8) ^  2
)</f>
        <v>3.1890437438203945</v>
      </c>
      <c r="E7">
        <f t="shared" si="2"/>
        <v>14</v>
      </c>
    </row>
    <row r="8" spans="1:13" x14ac:dyDescent="0.25">
      <c r="A8" s="9">
        <v>7.4</v>
      </c>
      <c r="B8" s="9">
        <v>2.8</v>
      </c>
      <c r="C8" s="5" t="s">
        <v>4</v>
      </c>
      <c r="D8">
        <f>SQRT(
(A8-$H$8 ) ^ 2 +
(B8-$I$8) ^  2
)</f>
        <v>1.3038404810405295</v>
      </c>
      <c r="E8">
        <f t="shared" si="2"/>
        <v>1</v>
      </c>
      <c r="H8">
        <v>7.5</v>
      </c>
      <c r="I8">
        <v>1.5</v>
      </c>
      <c r="J8" s="11" t="str">
        <f>IF(H11&gt;1,
INDEX(K1:K3,MATCH(H12,M1:M3,0)),
INDEX(K1:K3,MATCH(H10,L1:L3,0)))</f>
        <v>viriginica</v>
      </c>
    </row>
    <row r="9" spans="1:13" x14ac:dyDescent="0.25">
      <c r="A9" s="9">
        <v>6.1</v>
      </c>
      <c r="B9" s="9">
        <v>2.8</v>
      </c>
      <c r="C9" s="5" t="s">
        <v>5</v>
      </c>
      <c r="D9">
        <f>SQRT(
(A9-$H$8 ) ^ 2 +
(B9-$I$8) ^  2
)</f>
        <v>1.9104973174542801</v>
      </c>
      <c r="E9">
        <f t="shared" si="2"/>
        <v>6</v>
      </c>
    </row>
    <row r="10" spans="1:13" x14ac:dyDescent="0.25">
      <c r="A10" s="9">
        <v>7.3</v>
      </c>
      <c r="B10" s="9">
        <v>2.9</v>
      </c>
      <c r="C10" s="5" t="s">
        <v>4</v>
      </c>
      <c r="D10">
        <f>SQRT(
(A10-$H$8 ) ^ 2 +
(B10-$I$8) ^  2
)</f>
        <v>1.4142135623730949</v>
      </c>
      <c r="E10">
        <f t="shared" si="2"/>
        <v>2</v>
      </c>
      <c r="G10" t="s">
        <v>18</v>
      </c>
      <c r="H10">
        <f>MAX(L1:L3)</f>
        <v>3</v>
      </c>
      <c r="J10" t="str">
        <f ca="1">_xlfn.FORMULATEXT(H10)</f>
        <v>=MAX(L1:L3)</v>
      </c>
    </row>
    <row r="11" spans="1:13" x14ac:dyDescent="0.25">
      <c r="A11" s="9">
        <v>6</v>
      </c>
      <c r="B11" s="9">
        <v>2.7</v>
      </c>
      <c r="C11" s="5" t="s">
        <v>5</v>
      </c>
      <c r="D11">
        <f>SQRT(
(A11-$H$8 ) ^ 2 +
(B11-$I$8) ^  2
)</f>
        <v>1.9209372712298547</v>
      </c>
      <c r="E11">
        <f t="shared" si="2"/>
        <v>7</v>
      </c>
      <c r="G11" t="s">
        <v>19</v>
      </c>
      <c r="H11">
        <f>COUNTIFS(L1:L3,H10)</f>
        <v>1</v>
      </c>
      <c r="J11" t="str">
        <f t="shared" ref="J11:J12" ca="1" si="3">_xlfn.FORMULATEXT(H11)</f>
        <v>=COUNTIFS(L1:L3,H10)</v>
      </c>
    </row>
    <row r="12" spans="1:13" x14ac:dyDescent="0.25">
      <c r="A12" s="9">
        <v>5.8</v>
      </c>
      <c r="B12" s="9">
        <v>2.8</v>
      </c>
      <c r="C12" s="5" t="s">
        <v>4</v>
      </c>
      <c r="D12">
        <f>SQRT(
(A12-$H$8 ) ^ 2 +
(B12-$I$8) ^  2
)</f>
        <v>2.1400934559032696</v>
      </c>
      <c r="E12">
        <f t="shared" si="2"/>
        <v>8</v>
      </c>
      <c r="G12" t="s">
        <v>20</v>
      </c>
      <c r="H12">
        <f>MIN(M1:M3)</f>
        <v>1.3038404810405295</v>
      </c>
      <c r="J12" t="str">
        <f t="shared" ca="1" si="3"/>
        <v>=MIN(M1:M3)</v>
      </c>
    </row>
    <row r="13" spans="1:13" x14ac:dyDescent="0.25">
      <c r="A13" s="9">
        <v>6.3</v>
      </c>
      <c r="B13" s="9">
        <v>2.2999999999999998</v>
      </c>
      <c r="C13" s="5" t="s">
        <v>5</v>
      </c>
      <c r="D13">
        <f>SQRT(
(A13-$H$8 ) ^ 2 +
(B13-$I$8) ^  2
)</f>
        <v>1.4422205101855958</v>
      </c>
      <c r="E13">
        <f t="shared" si="2"/>
        <v>3</v>
      </c>
    </row>
    <row r="14" spans="1:13" x14ac:dyDescent="0.25">
      <c r="A14" s="9">
        <v>5.0999999999999996</v>
      </c>
      <c r="B14" s="9">
        <v>2.5</v>
      </c>
      <c r="C14" s="5" t="s">
        <v>5</v>
      </c>
      <c r="D14">
        <f>SQRT(
(A14-$H$8 ) ^ 2 +
(B14-$I$8) ^  2
)</f>
        <v>2.6</v>
      </c>
      <c r="E14">
        <f t="shared" si="2"/>
        <v>10</v>
      </c>
      <c r="G14" s="11" t="str">
        <f ca="1">_xlfn.FORMULATEXT(J8)</f>
        <v>=IF(H11&gt;1,
INDEX(K1:K3,MATCH(H12,M1:M3,0)),
INDEX(K1:K3,MATCH(H10,L1:L3,0)))</v>
      </c>
    </row>
    <row r="15" spans="1:13" x14ac:dyDescent="0.25">
      <c r="A15" s="9">
        <v>6.3</v>
      </c>
      <c r="B15" s="9">
        <v>2.5</v>
      </c>
      <c r="C15" s="5" t="s">
        <v>5</v>
      </c>
      <c r="D15">
        <f>SQRT(
(A15-$H$8 ) ^ 2 +
(B15-$I$8) ^  2
)</f>
        <v>1.5620499351813311</v>
      </c>
      <c r="E15">
        <f t="shared" si="2"/>
        <v>5</v>
      </c>
    </row>
    <row r="16" spans="1:13" x14ac:dyDescent="0.25">
      <c r="A16" s="9">
        <v>5.5</v>
      </c>
      <c r="B16" s="9">
        <v>2.4</v>
      </c>
      <c r="C16" s="5" t="s">
        <v>5</v>
      </c>
      <c r="D16">
        <f>SQRT(
(A16-$H$8 ) ^ 2 +
(B16-$I$8) ^  2
)</f>
        <v>2.1931712199461306</v>
      </c>
      <c r="E16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0A7B-1389-4883-A000-A2517206F5B3}">
  <dimension ref="B2"/>
  <sheetViews>
    <sheetView zoomScale="400" zoomScaleNormal="400" workbookViewId="0">
      <selection activeCell="C7" sqref="C7"/>
    </sheetView>
  </sheetViews>
  <sheetFormatPr defaultRowHeight="15" x14ac:dyDescent="0.25"/>
  <sheetData>
    <row r="2" spans="2:2" x14ac:dyDescent="0.25"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Haroon Traders</cp:lastModifiedBy>
  <dcterms:created xsi:type="dcterms:W3CDTF">2021-08-27T05:04:28Z</dcterms:created>
  <dcterms:modified xsi:type="dcterms:W3CDTF">2022-03-17T07:43:04Z</dcterms:modified>
</cp:coreProperties>
</file>