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Default Extension="wdp" ContentType="image/vnd.ms-photo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35" windowWidth="13395" windowHeight="62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1" i="2"/>
  <c r="D79" l="1"/>
  <c r="D80" s="1"/>
  <c r="C80"/>
  <c r="B90"/>
  <c r="D70" l="1"/>
  <c r="L16" i="1" s="1"/>
  <c r="D71" i="2"/>
  <c r="L17" i="1" s="1"/>
  <c r="D72" i="2"/>
  <c r="L18" i="1" s="1"/>
  <c r="D68" i="2"/>
  <c r="L14" i="1" s="1"/>
  <c r="D65" i="2"/>
  <c r="D73" s="1"/>
  <c r="L19" i="1" s="1"/>
  <c r="D66" i="2"/>
  <c r="D74" s="1"/>
  <c r="L20" i="1" s="1"/>
  <c r="D67" i="2"/>
  <c r="D75" s="1"/>
  <c r="L21" i="1" s="1"/>
  <c r="B2" i="2"/>
  <c r="C2"/>
  <c r="D2"/>
  <c r="E2"/>
  <c r="F2"/>
  <c r="B3"/>
  <c r="C11" i="1" s="1"/>
  <c r="C3" i="2"/>
  <c r="D11" i="1" s="1"/>
  <c r="D3" i="2"/>
  <c r="E11" i="1" s="1"/>
  <c r="E3" i="2"/>
  <c r="F11" i="1" s="1"/>
  <c r="F3" i="2"/>
  <c r="G11" i="1" s="1"/>
  <c r="B4" i="2"/>
  <c r="C12" i="1" s="1"/>
  <c r="C4" i="2"/>
  <c r="D12" i="1" s="1"/>
  <c r="D4" i="2"/>
  <c r="E12" i="1" s="1"/>
  <c r="E4" i="2"/>
  <c r="F12" i="1" s="1"/>
  <c r="F4" i="2"/>
  <c r="G12" i="1" s="1"/>
  <c r="B5" i="2"/>
  <c r="C13" i="1" s="1"/>
  <c r="C5" i="2"/>
  <c r="D13" i="1" s="1"/>
  <c r="D5" i="2"/>
  <c r="E13" i="1" s="1"/>
  <c r="E5" i="2"/>
  <c r="F13" i="1" s="1"/>
  <c r="F5" i="2"/>
  <c r="G13" i="1" s="1"/>
  <c r="B6" i="2"/>
  <c r="C14" i="1" s="1"/>
  <c r="C6" i="2"/>
  <c r="D14" i="1" s="1"/>
  <c r="D6" i="2"/>
  <c r="E14" i="1" s="1"/>
  <c r="E6" i="2"/>
  <c r="F14" i="1" s="1"/>
  <c r="F6" i="2"/>
  <c r="G14" i="1" s="1"/>
  <c r="G47" i="2"/>
  <c r="G48"/>
  <c r="G49"/>
  <c r="G50"/>
  <c r="G51"/>
  <c r="G52"/>
  <c r="G53"/>
  <c r="G54"/>
  <c r="G55"/>
  <c r="G56"/>
  <c r="G57"/>
  <c r="G58"/>
  <c r="G59"/>
  <c r="G60"/>
  <c r="G61"/>
  <c r="C47"/>
  <c r="C48"/>
  <c r="C49"/>
  <c r="C50"/>
  <c r="C51"/>
  <c r="C52"/>
  <c r="C53"/>
  <c r="C54"/>
  <c r="C55"/>
  <c r="C56"/>
  <c r="C57"/>
  <c r="C58"/>
  <c r="C59"/>
  <c r="C60"/>
  <c r="C61"/>
  <c r="C41"/>
  <c r="C42"/>
  <c r="C43"/>
  <c r="C44"/>
  <c r="C45"/>
  <c r="B41"/>
  <c r="B42"/>
  <c r="B43"/>
  <c r="B44"/>
  <c r="B45"/>
  <c r="D42"/>
  <c r="D43"/>
  <c r="D44"/>
  <c r="D45"/>
  <c r="B34"/>
  <c r="C34"/>
  <c r="D34"/>
  <c r="B35"/>
  <c r="C35"/>
  <c r="D35"/>
  <c r="B36"/>
  <c r="C36"/>
  <c r="D36"/>
  <c r="B37"/>
  <c r="C37"/>
  <c r="D37"/>
  <c r="B38"/>
  <c r="C38"/>
  <c r="D38"/>
  <c r="B29"/>
  <c r="B30"/>
  <c r="B31"/>
  <c r="B23"/>
  <c r="B24"/>
  <c r="B25"/>
  <c r="B26"/>
  <c r="C15"/>
  <c r="C16"/>
  <c r="C17"/>
  <c r="C18"/>
  <c r="C19"/>
  <c r="D10" i="1" l="1"/>
  <c r="E10"/>
  <c r="F10"/>
  <c r="C10"/>
  <c r="G10"/>
  <c r="A80" i="2"/>
  <c r="A91"/>
  <c r="A92" s="1"/>
  <c r="L13" i="1"/>
  <c r="L12"/>
  <c r="L11"/>
  <c r="D41" i="2"/>
  <c r="B7"/>
  <c r="C15" i="1" s="1"/>
  <c r="D7" i="2"/>
  <c r="E15" i="1" s="1"/>
  <c r="F7" i="2"/>
  <c r="G15" i="1" s="1"/>
  <c r="C7" i="2"/>
  <c r="D15" i="1" s="1"/>
  <c r="E7" i="2"/>
  <c r="F15" i="1" s="1"/>
  <c r="B11" i="2" l="1"/>
  <c r="D11"/>
  <c r="F11"/>
  <c r="E11"/>
  <c r="C11"/>
  <c r="B84"/>
  <c r="A84"/>
</calcChain>
</file>

<file path=xl/sharedStrings.xml><?xml version="1.0" encoding="utf-8"?>
<sst xmlns="http://schemas.openxmlformats.org/spreadsheetml/2006/main" count="139" uniqueCount="83">
  <si>
    <t>Projects</t>
  </si>
  <si>
    <t>Project A</t>
  </si>
  <si>
    <t>Project B</t>
  </si>
  <si>
    <t>Project C</t>
  </si>
  <si>
    <t>Project D</t>
  </si>
  <si>
    <t>Project E</t>
  </si>
  <si>
    <t>Time</t>
  </si>
  <si>
    <t>Cost</t>
  </si>
  <si>
    <t>Resource</t>
  </si>
  <si>
    <t>Progress</t>
  </si>
  <si>
    <t>Effieciency</t>
  </si>
  <si>
    <t>Overalll</t>
  </si>
  <si>
    <t>Number of Projects</t>
  </si>
  <si>
    <t>Planned Cost</t>
  </si>
  <si>
    <t>Estimated Cost</t>
  </si>
  <si>
    <t>Actual Cost</t>
  </si>
  <si>
    <t>Percentage of Budget</t>
  </si>
  <si>
    <t>Average Values</t>
  </si>
  <si>
    <t>Percent Complete</t>
  </si>
  <si>
    <t>Planned Project Duration</t>
  </si>
  <si>
    <t>Actual Project Duration</t>
  </si>
  <si>
    <t>Portfolio Summary</t>
  </si>
  <si>
    <t>No Red light</t>
  </si>
  <si>
    <t>1 Red Light</t>
  </si>
  <si>
    <t>3 Red Light</t>
  </si>
  <si>
    <t>4 Red Light</t>
  </si>
  <si>
    <t>5 Red Light</t>
  </si>
  <si>
    <t>by Percent Complete</t>
  </si>
  <si>
    <t xml:space="preserve"> 0 - 25 %</t>
  </si>
  <si>
    <t>26 - 50 %</t>
  </si>
  <si>
    <t>51 -75 %</t>
  </si>
  <si>
    <t>76 - 100 %</t>
  </si>
  <si>
    <t>By Planning Cost</t>
  </si>
  <si>
    <t>Less than 100000</t>
  </si>
  <si>
    <t>from 100000 - 500000</t>
  </si>
  <si>
    <t>greater than 500000</t>
  </si>
  <si>
    <t>Actual</t>
  </si>
  <si>
    <t>Baseline</t>
  </si>
  <si>
    <t>Planned</t>
  </si>
  <si>
    <t>Risk</t>
  </si>
  <si>
    <t>Projects by Planned Cost</t>
  </si>
  <si>
    <t>Projects by Percent Complete</t>
  </si>
  <si>
    <t>Portfolio Status</t>
  </si>
  <si>
    <t>Project by Red Lights</t>
  </si>
  <si>
    <t>Projects Health</t>
  </si>
  <si>
    <t>probability</t>
  </si>
  <si>
    <t>Impact</t>
  </si>
  <si>
    <t>Exposure</t>
  </si>
  <si>
    <t>A</t>
  </si>
  <si>
    <t>B</t>
  </si>
  <si>
    <t>C</t>
  </si>
  <si>
    <t>D</t>
  </si>
  <si>
    <t>E</t>
  </si>
  <si>
    <t>Risk A</t>
  </si>
  <si>
    <t>Risk B</t>
  </si>
  <si>
    <t>Risk C</t>
  </si>
  <si>
    <t>Risk D</t>
  </si>
  <si>
    <t>Risk 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</si>
  <si>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</si>
  <si>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</si>
  <si>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</si>
  <si>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</si>
  <si>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</si>
  <si>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</si>
  <si>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</si>
  <si>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</si>
  <si>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</si>
  <si>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</si>
  <si>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</si>
  <si>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</si>
  <si>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hours</t>
  </si>
  <si>
    <t>month</t>
  </si>
  <si>
    <t>Year</t>
  </si>
  <si>
    <t>Planned Resource Work</t>
  </si>
  <si>
    <t>PORTFOLIO DASHBOARD</t>
  </si>
  <si>
    <t>Planned Portfolio Cost</t>
  </si>
  <si>
    <t>last yr</t>
  </si>
  <si>
    <t>current yr</t>
  </si>
  <si>
    <t>projection</t>
  </si>
  <si>
    <t>Value</t>
  </si>
  <si>
    <t>Max</t>
  </si>
  <si>
    <t>Graph</t>
  </si>
  <si>
    <t>Doughnut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</si>
</sst>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36"/>
      <color theme="0"/>
      <name val="Aharoni"/>
      <charset val="177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0" tint="-0.34998626667073579"/>
      </bottom>
      <diagonal/>
    </border>
    <border>
      <left/>
      <right/>
      <top style="medium">
        <color theme="1" tint="0.499984740745262"/>
      </top>
      <bottom style="thin">
        <color theme="0" tint="-0.34998626667073579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0" tint="-0.34998626667073579"/>
      </bottom>
      <diagonal/>
    </border>
    <border>
      <left style="medium">
        <color theme="1" tint="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 tint="0.499984740745262"/>
      </left>
      <right/>
      <top style="thin">
        <color theme="0" tint="-0.34998626667073579"/>
      </top>
      <bottom style="medium">
        <color theme="1" tint="0.499984740745262"/>
      </bottom>
      <diagonal/>
    </border>
    <border>
      <left/>
      <right/>
      <top style="thin">
        <color theme="0" tint="-0.34998626667073579"/>
      </top>
      <bottom style="medium">
        <color theme="1" tint="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 tint="0.499984740745262"/>
      </bottom>
      <diagonal/>
    </border>
    <border>
      <left style="thin">
        <color theme="0" tint="-0.34998626667073579"/>
      </left>
      <right style="medium">
        <color theme="1" tint="0.499984740745262"/>
      </right>
      <top style="thin">
        <color theme="0" tint="-0.34998626667073579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theme="0" tint="-0.499984740745262"/>
      </right>
      <top/>
      <bottom style="medium">
        <color theme="1" tint="0.499984740745262"/>
      </bottom>
      <diagonal/>
    </border>
    <border>
      <left/>
      <right style="hair">
        <color theme="0" tint="-0.499984740745262"/>
      </right>
      <top/>
      <bottom/>
      <diagonal/>
    </border>
    <border>
      <left/>
      <right style="hair">
        <color theme="1" tint="0.499984740745262"/>
      </right>
      <top/>
      <bottom style="medium">
        <color theme="1" tint="0.499984740745262"/>
      </bottom>
      <diagonal/>
    </border>
    <border>
      <left/>
      <right style="hair">
        <color theme="1" tint="0.499984740745262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/>
    <xf numFmtId="0" fontId="0" fillId="0" borderId="16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/>
    <xf numFmtId="0" fontId="2" fillId="0" borderId="25" xfId="0" applyFont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/>
    <xf numFmtId="164" fontId="0" fillId="0" borderId="16" xfId="0" applyNumberFormat="1" applyBorder="1"/>
    <xf numFmtId="164" fontId="0" fillId="0" borderId="20" xfId="0" applyNumberFormat="1" applyBorder="1"/>
    <xf numFmtId="165" fontId="0" fillId="0" borderId="16" xfId="1" applyNumberFormat="1" applyFont="1" applyBorder="1"/>
    <xf numFmtId="165" fontId="3" fillId="0" borderId="16" xfId="1" applyNumberFormat="1" applyFont="1" applyBorder="1" applyAlignment="1">
      <alignment horizontal="left"/>
    </xf>
    <xf numFmtId="165" fontId="0" fillId="0" borderId="16" xfId="2" applyNumberFormat="1" applyFont="1" applyBorder="1"/>
    <xf numFmtId="165" fontId="0" fillId="0" borderId="20" xfId="2" applyNumberFormat="1" applyFont="1" applyBorder="1"/>
    <xf numFmtId="0" fontId="7" fillId="0" borderId="0" xfId="3" applyFont="1" applyAlignment="1" applyProtection="1"/>
    <xf numFmtId="0" fontId="0" fillId="0" borderId="26" xfId="0" applyBorder="1"/>
    <xf numFmtId="0" fontId="0" fillId="0" borderId="27" xfId="0" applyBorder="1"/>
    <xf numFmtId="1" fontId="0" fillId="0" borderId="28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4" borderId="30" xfId="0" applyFill="1" applyBorder="1"/>
    <xf numFmtId="0" fontId="0" fillId="5" borderId="31" xfId="0" applyFill="1" applyBorder="1"/>
    <xf numFmtId="0" fontId="0" fillId="0" borderId="28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165" fontId="0" fillId="0" borderId="16" xfId="2" applyNumberFormat="1" applyFont="1" applyBorder="1" applyAlignment="1">
      <alignment horizontal="center"/>
    </xf>
    <xf numFmtId="165" fontId="3" fillId="0" borderId="16" xfId="1" applyNumberFormat="1" applyFont="1" applyBorder="1" applyAlignment="1">
      <alignment horizontal="center"/>
    </xf>
    <xf numFmtId="0" fontId="0" fillId="0" borderId="36" xfId="0" applyBorder="1"/>
    <xf numFmtId="0" fontId="0" fillId="0" borderId="35" xfId="0" applyBorder="1"/>
    <xf numFmtId="0" fontId="0" fillId="0" borderId="38" xfId="0" applyBorder="1"/>
    <xf numFmtId="0" fontId="0" fillId="0" borderId="37" xfId="0" applyBorder="1"/>
    <xf numFmtId="0" fontId="4" fillId="0" borderId="14" xfId="0" applyFont="1" applyBorder="1" applyAlignment="1">
      <alignment horizontal="left" indent="1"/>
    </xf>
    <xf numFmtId="0" fontId="4" fillId="0" borderId="9" xfId="0" applyFont="1" applyBorder="1" applyAlignment="1">
      <alignment horizontal="left" indent="1"/>
    </xf>
    <xf numFmtId="0" fontId="4" fillId="0" borderId="10" xfId="0" applyFont="1" applyBorder="1" applyAlignment="1">
      <alignment horizontal="left" indent="1"/>
    </xf>
    <xf numFmtId="0" fontId="4" fillId="0" borderId="17" xfId="0" applyFont="1" applyBorder="1" applyAlignment="1">
      <alignment horizontal="left" indent="1"/>
    </xf>
    <xf numFmtId="0" fontId="4" fillId="0" borderId="18" xfId="0" applyFont="1" applyBorder="1" applyAlignment="1">
      <alignment horizontal="left" indent="1"/>
    </xf>
    <xf numFmtId="0" fontId="4" fillId="0" borderId="19" xfId="0" applyFont="1" applyBorder="1" applyAlignment="1">
      <alignment horizontal="left" indent="1"/>
    </xf>
    <xf numFmtId="0" fontId="2" fillId="0" borderId="1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21" xfId="0" applyFont="1" applyFill="1" applyBorder="1" applyAlignment="1">
      <alignment horizontal="center"/>
    </xf>
    <xf numFmtId="0" fontId="8" fillId="6" borderId="22" xfId="0" applyFont="1" applyFill="1" applyBorder="1" applyAlignment="1">
      <alignment horizontal="center"/>
    </xf>
    <xf numFmtId="0" fontId="8" fillId="6" borderId="23" xfId="0" applyFont="1" applyFill="1" applyBorder="1" applyAlignment="1">
      <alignment horizontal="center"/>
    </xf>
    <xf numFmtId="0" fontId="8" fillId="6" borderId="11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6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0" fillId="4" borderId="0" xfId="0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27"/>
  <c:chart>
    <c:plotArea>
      <c:layout/>
      <c:pieChart>
        <c:varyColors val="1"/>
        <c:ser>
          <c:idx val="0"/>
          <c:order val="0"/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Lbls>
            <c:txPr>
              <a:bodyPr/>
              <a:lstStyle/>
              <a:p>
                <a:pPr>
                  <a:defRPr sz="1200" b="1" i="1"/>
                </a:pPr>
                <a:endParaRPr lang="en-US"/>
              </a:p>
            </c:txPr>
            <c:showVal val="1"/>
            <c:showLeaderLines val="1"/>
          </c:dLbls>
          <c:cat>
            <c:strRef>
              <c:f>Sheet2!$A$15:$A$19</c:f>
              <c:strCache>
                <c:ptCount val="5"/>
                <c:pt idx="0">
                  <c:v>No Red light</c:v>
                </c:pt>
                <c:pt idx="1">
                  <c:v>1 Red Light</c:v>
                </c:pt>
                <c:pt idx="2">
                  <c:v>3 Red Light</c:v>
                </c:pt>
                <c:pt idx="3">
                  <c:v>4 Red Light</c:v>
                </c:pt>
                <c:pt idx="4">
                  <c:v>5 Red Light</c:v>
                </c:pt>
              </c:strCache>
            </c:strRef>
          </c:cat>
          <c:val>
            <c:numRef>
              <c:f>Sheet2!$C$15:$C$19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/>
        <c:firstSliceAng val="0"/>
      </c:pieChart>
    </c:plotArea>
    <c:legend>
      <c:legendPos val="t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27"/>
  <c:chart>
    <c:plotArea>
      <c:layout/>
      <c:pie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Sheet2!$A$23:$A$26</c:f>
              <c:strCache>
                <c:ptCount val="4"/>
                <c:pt idx="0">
                  <c:v> 0 - 25 %</c:v>
                </c:pt>
                <c:pt idx="1">
                  <c:v>26 - 50 %</c:v>
                </c:pt>
                <c:pt idx="2">
                  <c:v>51 -75 %</c:v>
                </c:pt>
                <c:pt idx="3">
                  <c:v>76 - 100 %</c:v>
                </c:pt>
              </c:strCache>
            </c:strRef>
          </c:cat>
          <c:val>
            <c:numRef>
              <c:f>Sheet2!$B$23:$B$26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dLbls/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27"/>
  <c:chart>
    <c:plotArea>
      <c:layout/>
      <c:pie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Sheet2!$A$29:$A$31</c:f>
              <c:strCache>
                <c:ptCount val="3"/>
                <c:pt idx="0">
                  <c:v>Less than 100000</c:v>
                </c:pt>
                <c:pt idx="1">
                  <c:v>from 100000 - 500000</c:v>
                </c:pt>
                <c:pt idx="2">
                  <c:v>greater than 500000</c:v>
                </c:pt>
              </c:strCache>
            </c:strRef>
          </c:cat>
          <c:val>
            <c:numRef>
              <c:f>Sheet2!$B$29:$B$31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</c:ser>
        <c:dLbls/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chart>
    <c:plotArea>
      <c:layout/>
      <c:barChart>
        <c:barDir val="col"/>
        <c:grouping val="clustered"/>
        <c:ser>
          <c:idx val="0"/>
          <c:order val="0"/>
          <c:tx>
            <c:strRef>
              <c:f>Sheet2!$B$33</c:f>
              <c:strCache>
                <c:ptCount val="1"/>
                <c:pt idx="0">
                  <c:v>Actual</c:v>
                </c:pt>
              </c:strCache>
            </c:strRef>
          </c:tx>
          <c:cat>
            <c:strRef>
              <c:f>Sheet2!$A$34:$A$38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Sheet2!$B$34:$B$38</c:f>
              <c:numCache>
                <c:formatCode>General</c:formatCode>
                <c:ptCount val="5"/>
                <c:pt idx="0">
                  <c:v>21515</c:v>
                </c:pt>
                <c:pt idx="1">
                  <c:v>16760</c:v>
                </c:pt>
                <c:pt idx="2">
                  <c:v>21134</c:v>
                </c:pt>
                <c:pt idx="3">
                  <c:v>45170</c:v>
                </c:pt>
                <c:pt idx="4">
                  <c:v>20153</c:v>
                </c:pt>
              </c:numCache>
            </c:numRef>
          </c:val>
        </c:ser>
        <c:ser>
          <c:idx val="1"/>
          <c:order val="1"/>
          <c:tx>
            <c:strRef>
              <c:f>Sheet2!$C$33</c:f>
              <c:strCache>
                <c:ptCount val="1"/>
                <c:pt idx="0">
                  <c:v>Planned</c:v>
                </c:pt>
              </c:strCache>
            </c:strRef>
          </c:tx>
          <c:cat>
            <c:strRef>
              <c:f>Sheet2!$A$34:$A$38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Sheet2!$C$34:$C$38</c:f>
              <c:numCache>
                <c:formatCode>General</c:formatCode>
                <c:ptCount val="5"/>
                <c:pt idx="0">
                  <c:v>47903</c:v>
                </c:pt>
                <c:pt idx="1">
                  <c:v>46698</c:v>
                </c:pt>
                <c:pt idx="2">
                  <c:v>41892</c:v>
                </c:pt>
                <c:pt idx="3">
                  <c:v>27108</c:v>
                </c:pt>
                <c:pt idx="4">
                  <c:v>38015</c:v>
                </c:pt>
              </c:numCache>
            </c:numRef>
          </c:val>
        </c:ser>
        <c:ser>
          <c:idx val="2"/>
          <c:order val="2"/>
          <c:tx>
            <c:strRef>
              <c:f>Sheet2!$D$33</c:f>
              <c:strCache>
                <c:ptCount val="1"/>
                <c:pt idx="0">
                  <c:v>Baseline</c:v>
                </c:pt>
              </c:strCache>
            </c:strRef>
          </c:tx>
          <c:cat>
            <c:strRef>
              <c:f>Sheet2!$A$34:$A$38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Sheet2!$D$34:$D$38</c:f>
              <c:numCache>
                <c:formatCode>General</c:formatCode>
                <c:ptCount val="5"/>
                <c:pt idx="0">
                  <c:v>34192</c:v>
                </c:pt>
                <c:pt idx="1">
                  <c:v>30829</c:v>
                </c:pt>
                <c:pt idx="2">
                  <c:v>10851</c:v>
                </c:pt>
                <c:pt idx="3">
                  <c:v>40367</c:v>
                </c:pt>
                <c:pt idx="4">
                  <c:v>18130</c:v>
                </c:pt>
              </c:numCache>
            </c:numRef>
          </c:val>
        </c:ser>
        <c:dLbls/>
        <c:axId val="227868672"/>
        <c:axId val="227870208"/>
      </c:barChart>
      <c:catAx>
        <c:axId val="227868672"/>
        <c:scaling>
          <c:orientation val="minMax"/>
        </c:scaling>
        <c:axPos val="b"/>
        <c:tickLblPos val="nextTo"/>
        <c:crossAx val="227870208"/>
        <c:crossesAt val="10000"/>
        <c:auto val="1"/>
        <c:lblAlgn val="ctr"/>
        <c:lblOffset val="100"/>
      </c:catAx>
      <c:valAx>
        <c:axId val="227870208"/>
        <c:scaling>
          <c:orientation val="minMax"/>
          <c:max val="50000"/>
          <c:min val="10000"/>
        </c:scaling>
        <c:axPos val="l"/>
        <c:numFmt formatCode="General" sourceLinked="1"/>
        <c:tickLblPos val="nextTo"/>
        <c:crossAx val="227868672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27"/>
  <c:chart>
    <c:autoTitleDeleted val="1"/>
    <c:plotArea>
      <c:layout>
        <c:manualLayout>
          <c:layoutTarget val="inner"/>
          <c:xMode val="edge"/>
          <c:yMode val="edge"/>
          <c:x val="4.444444444444446E-2"/>
          <c:y val="8.2815788993194743E-3"/>
          <c:w val="0.91111111111111109"/>
          <c:h val="0.98343684220136096"/>
        </c:manualLayout>
      </c:layout>
      <c:bubbleChart>
        <c:ser>
          <c:idx val="0"/>
          <c:order val="0"/>
          <c:tx>
            <c:strRef>
              <c:f>Sheet2!$D$40</c:f>
              <c:strCache>
                <c:ptCount val="1"/>
                <c:pt idx="0">
                  <c:v>Exposure</c:v>
                </c:pt>
              </c:strCache>
            </c:strRef>
          </c:tx>
          <c:xVal>
            <c:numRef>
              <c:f>Sheet2!$B$41:$B$45</c:f>
              <c:numCache>
                <c:formatCode>General</c:formatCode>
                <c:ptCount val="5"/>
                <c:pt idx="0">
                  <c:v>38</c:v>
                </c:pt>
                <c:pt idx="1">
                  <c:v>71</c:v>
                </c:pt>
                <c:pt idx="2">
                  <c:v>61</c:v>
                </c:pt>
                <c:pt idx="3">
                  <c:v>11</c:v>
                </c:pt>
                <c:pt idx="4">
                  <c:v>70</c:v>
                </c:pt>
              </c:numCache>
            </c:numRef>
          </c:xVal>
          <c:yVal>
            <c:numRef>
              <c:f>Sheet2!$C$41:$C$45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9</c:v>
                </c:pt>
                <c:pt idx="4">
                  <c:v>6</c:v>
                </c:pt>
              </c:numCache>
            </c:numRef>
          </c:yVal>
          <c:bubbleSize>
            <c:numRef>
              <c:f>Sheet2!$D$41:$D$45</c:f>
              <c:numCache>
                <c:formatCode>General</c:formatCode>
                <c:ptCount val="5"/>
                <c:pt idx="0">
                  <c:v>190</c:v>
                </c:pt>
                <c:pt idx="1">
                  <c:v>94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</c:numCache>
            </c:numRef>
          </c:bubbleSize>
          <c:bubble3D val="1"/>
        </c:ser>
        <c:dLbls/>
        <c:bubbleScale val="100"/>
        <c:axId val="227915264"/>
        <c:axId val="227916800"/>
      </c:bubbleChart>
      <c:valAx>
        <c:axId val="227915264"/>
        <c:scaling>
          <c:orientation val="minMax"/>
          <c:min val="0"/>
        </c:scaling>
        <c:axPos val="b"/>
        <c:numFmt formatCode="General" sourceLinked="1"/>
        <c:tickLblPos val="nextTo"/>
        <c:crossAx val="227916800"/>
        <c:crosses val="autoZero"/>
        <c:crossBetween val="midCat"/>
      </c:valAx>
      <c:valAx>
        <c:axId val="227916800"/>
        <c:scaling>
          <c:orientation val="minMax"/>
          <c:max val="15"/>
        </c:scaling>
        <c:axPos val="l"/>
        <c:numFmt formatCode="General" sourceLinked="1"/>
        <c:tickLblPos val="nextTo"/>
        <c:crossAx val="227915264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Sheet2!$C$46</c:f>
              <c:strCache>
                <c:ptCount val="1"/>
                <c:pt idx="0">
                  <c:v>hours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800" b="1" i="1"/>
                </a:pPr>
                <a:endParaRPr lang="en-US"/>
              </a:p>
            </c:txPr>
            <c:showVal val="1"/>
          </c:dLbls>
          <c:cat>
            <c:multiLvlStrRef>
              <c:f>Sheet2!$A$47:$B$61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2012</c:v>
                  </c:pt>
                  <c:pt idx="12">
                    <c:v>2013</c:v>
                  </c:pt>
                </c:lvl>
              </c:multiLvlStrCache>
            </c:multiLvlStrRef>
          </c:cat>
          <c:val>
            <c:numRef>
              <c:f>Sheet2!$C$47:$C$61</c:f>
              <c:numCache>
                <c:formatCode>General</c:formatCode>
                <c:ptCount val="15"/>
                <c:pt idx="0">
                  <c:v>1354</c:v>
                </c:pt>
                <c:pt idx="1">
                  <c:v>1862</c:v>
                </c:pt>
                <c:pt idx="2">
                  <c:v>1010</c:v>
                </c:pt>
                <c:pt idx="3">
                  <c:v>1151</c:v>
                </c:pt>
                <c:pt idx="4">
                  <c:v>1200</c:v>
                </c:pt>
                <c:pt idx="5">
                  <c:v>1290</c:v>
                </c:pt>
                <c:pt idx="6">
                  <c:v>1373</c:v>
                </c:pt>
                <c:pt idx="7">
                  <c:v>1697</c:v>
                </c:pt>
                <c:pt idx="8">
                  <c:v>991</c:v>
                </c:pt>
                <c:pt idx="9">
                  <c:v>1725</c:v>
                </c:pt>
                <c:pt idx="10">
                  <c:v>1693</c:v>
                </c:pt>
                <c:pt idx="11">
                  <c:v>1542</c:v>
                </c:pt>
                <c:pt idx="12">
                  <c:v>1003</c:v>
                </c:pt>
                <c:pt idx="13">
                  <c:v>1280</c:v>
                </c:pt>
                <c:pt idx="14">
                  <c:v>1683</c:v>
                </c:pt>
              </c:numCache>
            </c:numRef>
          </c:val>
        </c:ser>
        <c:dLbls/>
        <c:gapWidth val="33"/>
        <c:axId val="227983360"/>
        <c:axId val="227984896"/>
      </c:barChart>
      <c:catAx>
        <c:axId val="22798336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 sz="800"/>
            </a:pPr>
            <a:endParaRPr lang="en-US"/>
          </a:p>
        </c:txPr>
        <c:crossAx val="227984896"/>
        <c:crosses val="autoZero"/>
        <c:auto val="1"/>
        <c:lblAlgn val="ctr"/>
        <c:lblOffset val="100"/>
      </c:catAx>
      <c:valAx>
        <c:axId val="227984896"/>
        <c:scaling>
          <c:orientation val="minMax"/>
          <c:max val="2000"/>
        </c:scaling>
        <c:delete val="1"/>
        <c:axPos val="l"/>
        <c:numFmt formatCode="General" sourceLinked="1"/>
        <c:tickLblPos val="nextTo"/>
        <c:crossAx val="227983360"/>
        <c:crosses val="autoZero"/>
        <c:crossBetween val="between"/>
      </c:valAx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Sheet2!$G$46</c:f>
              <c:strCache>
                <c:ptCount val="1"/>
                <c:pt idx="0">
                  <c:v>Cost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800" b="1" i="1"/>
                </a:pPr>
                <a:endParaRPr lang="en-US"/>
              </a:p>
            </c:txPr>
            <c:showVal val="1"/>
          </c:dLbls>
          <c:cat>
            <c:multiLvlStrRef>
              <c:f>Sheet2!$E$47:$F$61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2012</c:v>
                  </c:pt>
                  <c:pt idx="12">
                    <c:v>2013</c:v>
                  </c:pt>
                </c:lvl>
              </c:multiLvlStrCache>
            </c:multiLvlStrRef>
          </c:cat>
          <c:val>
            <c:numRef>
              <c:f>Sheet2!$G$47:$G$61</c:f>
              <c:numCache>
                <c:formatCode>General</c:formatCode>
                <c:ptCount val="15"/>
                <c:pt idx="0">
                  <c:v>14597</c:v>
                </c:pt>
                <c:pt idx="1">
                  <c:v>43898</c:v>
                </c:pt>
                <c:pt idx="2">
                  <c:v>33214</c:v>
                </c:pt>
                <c:pt idx="3">
                  <c:v>14923</c:v>
                </c:pt>
                <c:pt idx="4">
                  <c:v>47835</c:v>
                </c:pt>
                <c:pt idx="5">
                  <c:v>14027</c:v>
                </c:pt>
                <c:pt idx="6">
                  <c:v>11306</c:v>
                </c:pt>
                <c:pt idx="7">
                  <c:v>15040</c:v>
                </c:pt>
                <c:pt idx="8">
                  <c:v>21026</c:v>
                </c:pt>
                <c:pt idx="9">
                  <c:v>31089</c:v>
                </c:pt>
                <c:pt idx="10">
                  <c:v>34052</c:v>
                </c:pt>
                <c:pt idx="11">
                  <c:v>12740</c:v>
                </c:pt>
                <c:pt idx="12">
                  <c:v>17724</c:v>
                </c:pt>
                <c:pt idx="13">
                  <c:v>34167</c:v>
                </c:pt>
                <c:pt idx="14">
                  <c:v>49951</c:v>
                </c:pt>
              </c:numCache>
            </c:numRef>
          </c:val>
        </c:ser>
        <c:dLbls/>
        <c:gapWidth val="40"/>
        <c:axId val="229319424"/>
        <c:axId val="229320960"/>
      </c:barChart>
      <c:catAx>
        <c:axId val="22931942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 sz="800"/>
            </a:pPr>
            <a:endParaRPr lang="en-US"/>
          </a:p>
        </c:txPr>
        <c:crossAx val="229320960"/>
        <c:crosses val="autoZero"/>
        <c:auto val="1"/>
        <c:lblAlgn val="ctr"/>
        <c:lblOffset val="100"/>
      </c:catAx>
      <c:valAx>
        <c:axId val="229320960"/>
        <c:scaling>
          <c:orientation val="minMax"/>
        </c:scaling>
        <c:delete val="1"/>
        <c:axPos val="l"/>
        <c:numFmt formatCode="General" sourceLinked="1"/>
        <c:tickLblPos val="nextTo"/>
        <c:crossAx val="229319424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4.9382716049382741E-3"/>
          <c:y val="7.2632973899516506E-2"/>
          <c:w val="0.94074074074074077"/>
          <c:h val="0.88586246958647408"/>
        </c:manualLayout>
      </c:layout>
      <c:scatterChart>
        <c:scatterStyle val="lineMarker"/>
        <c:ser>
          <c:idx val="0"/>
          <c:order val="0"/>
          <c:spPr>
            <a:ln w="38100"/>
          </c:spPr>
          <c:marker>
            <c:symbol val="none"/>
          </c:marker>
          <c:xVal>
            <c:numRef>
              <c:f>Sheet2!$A$83:$A$85</c:f>
              <c:numCache>
                <c:formatCode>General</c:formatCode>
                <c:ptCount val="3"/>
                <c:pt idx="0">
                  <c:v>0</c:v>
                </c:pt>
                <c:pt idx="1">
                  <c:v>5.7302659713460262E-2</c:v>
                </c:pt>
                <c:pt idx="2">
                  <c:v>0</c:v>
                </c:pt>
              </c:numCache>
            </c:numRef>
          </c:xVal>
          <c:yVal>
            <c:numRef>
              <c:f>Sheet2!$B$83:$B$85</c:f>
              <c:numCache>
                <c:formatCode>General</c:formatCode>
                <c:ptCount val="3"/>
                <c:pt idx="0">
                  <c:v>0</c:v>
                </c:pt>
                <c:pt idx="1">
                  <c:v>0.99835685262823903</c:v>
                </c:pt>
                <c:pt idx="2">
                  <c:v>0</c:v>
                </c:pt>
              </c:numCache>
            </c:numRef>
          </c:yVal>
        </c:ser>
        <c:dLbls/>
        <c:axId val="229351424"/>
        <c:axId val="229352960"/>
      </c:scatterChart>
      <c:valAx>
        <c:axId val="229351424"/>
        <c:scaling>
          <c:orientation val="minMax"/>
          <c:max val="1"/>
          <c:min val="-1"/>
        </c:scaling>
        <c:delete val="1"/>
        <c:axPos val="b"/>
        <c:numFmt formatCode="General" sourceLinked="1"/>
        <c:tickLblPos val="nextTo"/>
        <c:crossAx val="229352960"/>
        <c:crosses val="autoZero"/>
        <c:crossBetween val="midCat"/>
      </c:valAx>
      <c:valAx>
        <c:axId val="229352960"/>
        <c:scaling>
          <c:orientation val="minMax"/>
          <c:max val="1"/>
          <c:min val="-1"/>
        </c:scaling>
        <c:delete val="1"/>
        <c:axPos val="l"/>
        <c:numFmt formatCode="General" sourceLinked="1"/>
        <c:tickLblPos val="nextTo"/>
        <c:crossAx val="229351424"/>
        <c:crosses val="autoZero"/>
        <c:crossBetween val="midCat"/>
      </c:valAx>
      <c:spPr>
        <a:noFill/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b="1" i="1"/>
                </a:pPr>
                <a:endParaRPr lang="en-US"/>
              </a:p>
            </c:txPr>
            <c:showVal val="1"/>
          </c:dLbls>
          <c:cat>
            <c:strRef>
              <c:f>Sheet2!$B$10:$F$10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Sheet2!$B$11:$F$11</c:f>
              <c:numCache>
                <c:formatCode>General</c:formatCode>
                <c:ptCount val="5"/>
                <c:pt idx="0">
                  <c:v>28</c:v>
                </c:pt>
                <c:pt idx="1">
                  <c:v>49</c:v>
                </c:pt>
                <c:pt idx="2">
                  <c:v>30</c:v>
                </c:pt>
                <c:pt idx="3">
                  <c:v>37</c:v>
                </c:pt>
                <c:pt idx="4">
                  <c:v>60</c:v>
                </c:pt>
              </c:numCache>
            </c:numRef>
          </c:val>
        </c:ser>
        <c:axId val="242192384"/>
        <c:axId val="242213632"/>
      </c:barChart>
      <c:catAx>
        <c:axId val="242192384"/>
        <c:scaling>
          <c:orientation val="minMax"/>
        </c:scaling>
        <c:axPos val="b"/>
        <c:tickLblPos val="nextTo"/>
        <c:crossAx val="242213632"/>
        <c:crosses val="autoZero"/>
        <c:auto val="1"/>
        <c:lblAlgn val="ctr"/>
        <c:lblOffset val="100"/>
      </c:catAx>
      <c:valAx>
        <c:axId val="242213632"/>
        <c:scaling>
          <c:orientation val="minMax"/>
        </c:scaling>
        <c:delete val="1"/>
        <c:axPos val="l"/>
        <c:numFmt formatCode="General" sourceLinked="1"/>
        <c:tickLblPos val="nextTo"/>
        <c:crossAx val="24219238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microsoft.com/office/2007/relationships/hdphoto" Target="../media/hdphoto1.wdp"/><Relationship Id="rId7" Type="http://schemas.openxmlformats.org/officeDocument/2006/relationships/chart" Target="../charts/chart4.xml"/><Relationship Id="rId12" Type="http://schemas.openxmlformats.org/officeDocument/2006/relationships/chart" Target="../charts/chart9.xm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chart" Target="../charts/chart8.xml"/><Relationship Id="rId5" Type="http://schemas.openxmlformats.org/officeDocument/2006/relationships/chart" Target="../charts/chart2.xml"/><Relationship Id="rId10" Type="http://schemas.openxmlformats.org/officeDocument/2006/relationships/chart" Target="../charts/chart7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104774</xdr:colOff>
      <xdr:row>8</xdr:row>
      <xdr:rowOff>171450</xdr:rowOff>
    </xdr:from>
    <xdr:to>
      <xdr:col>16</xdr:col>
      <xdr:colOff>590549</xdr:colOff>
      <xdr:row>14</xdr:row>
      <xdr:rowOff>152400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 xmlns="">
                <a14:imgLayer r:embed="rId3">
                  <a14:imgEffect>
                    <a14:backgroundRemoval t="0" b="100000" l="1102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496049" y="1533525"/>
          <a:ext cx="2428875" cy="1123950"/>
        </a:xfrm>
        <a:prstGeom prst="rect">
          <a:avLst/>
        </a:prstGeom>
      </xdr:spPr>
    </xdr:pic>
    <xdr:clientData/>
  </xdr:twoCellAnchor>
  <xdr:twoCellAnchor>
    <xdr:from>
      <xdr:col>18</xdr:col>
      <xdr:colOff>9525</xdr:colOff>
      <xdr:row>8</xdr:row>
      <xdr:rowOff>47625</xdr:rowOff>
    </xdr:from>
    <xdr:to>
      <xdr:col>21</xdr:col>
      <xdr:colOff>590550</xdr:colOff>
      <xdr:row>20</xdr:row>
      <xdr:rowOff>171451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22</xdr:row>
      <xdr:rowOff>180974</xdr:rowOff>
    </xdr:from>
    <xdr:to>
      <xdr:col>4</xdr:col>
      <xdr:colOff>581025</xdr:colOff>
      <xdr:row>30</xdr:row>
      <xdr:rowOff>190499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28575</xdr:colOff>
      <xdr:row>23</xdr:row>
      <xdr:rowOff>9524</xdr:rowOff>
    </xdr:from>
    <xdr:to>
      <xdr:col>10</xdr:col>
      <xdr:colOff>9525</xdr:colOff>
      <xdr:row>30</xdr:row>
      <xdr:rowOff>190499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19052</xdr:colOff>
      <xdr:row>23</xdr:row>
      <xdr:rowOff>0</xdr:rowOff>
    </xdr:from>
    <xdr:to>
      <xdr:col>16</xdr:col>
      <xdr:colOff>0</xdr:colOff>
      <xdr:row>30</xdr:row>
      <xdr:rowOff>171451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19050</xdr:colOff>
      <xdr:row>22</xdr:row>
      <xdr:rowOff>190500</xdr:rowOff>
    </xdr:from>
    <xdr:to>
      <xdr:col>22</xdr:col>
      <xdr:colOff>0</xdr:colOff>
      <xdr:row>30</xdr:row>
      <xdr:rowOff>190499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47625</xdr:colOff>
      <xdr:row>33</xdr:row>
      <xdr:rowOff>0</xdr:rowOff>
    </xdr:from>
    <xdr:to>
      <xdr:col>10</xdr:col>
      <xdr:colOff>142875</xdr:colOff>
      <xdr:row>42</xdr:row>
      <xdr:rowOff>171450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38101</xdr:colOff>
      <xdr:row>33</xdr:row>
      <xdr:rowOff>38100</xdr:rowOff>
    </xdr:from>
    <xdr:to>
      <xdr:col>21</xdr:col>
      <xdr:colOff>561975</xdr:colOff>
      <xdr:row>42</xdr:row>
      <xdr:rowOff>180975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8</xdr:row>
      <xdr:rowOff>28576</xdr:rowOff>
    </xdr:from>
    <xdr:to>
      <xdr:col>18</xdr:col>
      <xdr:colOff>19050</xdr:colOff>
      <xdr:row>20</xdr:row>
      <xdr:rowOff>180975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161925</xdr:colOff>
      <xdr:row>15</xdr:row>
      <xdr:rowOff>95250</xdr:rowOff>
    </xdr:from>
    <xdr:to>
      <xdr:col>6</xdr:col>
      <xdr:colOff>638175</xdr:colOff>
      <xdr:row>20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W48"/>
  <sheetViews>
    <sheetView showGridLines="0" showRowColHeaders="0" tabSelected="1" workbookViewId="0">
      <selection activeCell="W44" sqref="W44"/>
    </sheetView>
  </sheetViews>
  <sheetFormatPr defaultColWidth="0" defaultRowHeight="15" zeroHeight="1"/>
  <cols>
    <col min="1" max="1" width="3.7109375" customWidth="1"/>
    <col min="2" max="2" width="10.7109375" customWidth="1"/>
    <col min="3" max="7" width="9.7109375" customWidth="1"/>
    <col min="8" max="8" width="1.7109375" customWidth="1"/>
    <col min="9" max="10" width="9.140625" customWidth="1"/>
    <col min="11" max="11" width="3.7109375" customWidth="1"/>
    <col min="12" max="12" width="9.140625" customWidth="1"/>
    <col min="13" max="13" width="1.7109375" customWidth="1"/>
    <col min="14" max="17" width="9.140625" customWidth="1"/>
    <col min="18" max="18" width="1.7109375" customWidth="1"/>
    <col min="19" max="22" width="9.140625" customWidth="1"/>
    <col min="23" max="23" width="3.7109375" customWidth="1"/>
    <col min="24" max="16384" width="9.140625" hidden="1"/>
  </cols>
  <sheetData>
    <row r="1" spans="2:22" ht="15.75" thickBot="1"/>
    <row r="2" spans="2:22">
      <c r="B2" s="66" t="s">
        <v>74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8"/>
    </row>
    <row r="3" spans="2:22"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1"/>
    </row>
    <row r="4" spans="2:22">
      <c r="B4" s="69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1"/>
    </row>
    <row r="5" spans="2:22"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1"/>
    </row>
    <row r="6" spans="2:22" ht="15.75" thickBot="1"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4"/>
    </row>
    <row r="7" spans="2:22" ht="5.0999999999999996" customHeight="1" thickBot="1"/>
    <row r="8" spans="2:22" ht="16.5" thickBot="1">
      <c r="B8" s="78" t="s">
        <v>44</v>
      </c>
      <c r="C8" s="79"/>
      <c r="D8" s="79"/>
      <c r="E8" s="79"/>
      <c r="F8" s="79"/>
      <c r="G8" s="80"/>
      <c r="H8" s="17"/>
      <c r="I8" s="81" t="s">
        <v>21</v>
      </c>
      <c r="J8" s="82"/>
      <c r="K8" s="82"/>
      <c r="L8" s="83"/>
      <c r="M8" s="6"/>
      <c r="N8" s="75" t="s">
        <v>42</v>
      </c>
      <c r="O8" s="76"/>
      <c r="P8" s="76"/>
      <c r="Q8" s="77"/>
      <c r="S8" s="75" t="s">
        <v>43</v>
      </c>
      <c r="T8" s="76"/>
      <c r="U8" s="76"/>
      <c r="V8" s="77"/>
    </row>
    <row r="9" spans="2:22">
      <c r="B9" s="87" t="s">
        <v>0</v>
      </c>
      <c r="C9" s="23" t="s">
        <v>1</v>
      </c>
      <c r="D9" s="24" t="s">
        <v>2</v>
      </c>
      <c r="E9" s="23" t="s">
        <v>3</v>
      </c>
      <c r="F9" s="24" t="s">
        <v>4</v>
      </c>
      <c r="G9" s="25" t="s">
        <v>5</v>
      </c>
      <c r="H9" s="17"/>
      <c r="I9" s="60" t="s">
        <v>12</v>
      </c>
      <c r="J9" s="61"/>
      <c r="K9" s="61"/>
      <c r="L9" s="22"/>
      <c r="M9" s="6"/>
      <c r="N9" s="10"/>
      <c r="O9" s="6"/>
      <c r="P9" s="6"/>
      <c r="Q9" s="11"/>
      <c r="S9" s="10"/>
      <c r="T9" s="6"/>
      <c r="U9" s="6"/>
      <c r="V9" s="11"/>
    </row>
    <row r="10" spans="2:22">
      <c r="B10" s="88" t="s">
        <v>6</v>
      </c>
      <c r="C10" s="1">
        <f ca="1">Sheet2!B2</f>
        <v>28</v>
      </c>
      <c r="D10" s="3">
        <f ca="1">Sheet2!C2</f>
        <v>49</v>
      </c>
      <c r="E10" s="1">
        <f ca="1">Sheet2!D2</f>
        <v>30</v>
      </c>
      <c r="F10" s="3">
        <f ca="1">Sheet2!E2</f>
        <v>37</v>
      </c>
      <c r="G10" s="2">
        <f ca="1">Sheet2!F2</f>
        <v>60</v>
      </c>
      <c r="H10" s="17"/>
      <c r="I10" s="84" t="s">
        <v>7</v>
      </c>
      <c r="J10" s="85"/>
      <c r="K10" s="85"/>
      <c r="L10" s="86"/>
      <c r="M10" s="6"/>
      <c r="N10" s="10"/>
      <c r="O10" s="6"/>
      <c r="P10" s="6"/>
      <c r="Q10" s="11"/>
      <c r="S10" s="10"/>
      <c r="T10" s="6"/>
      <c r="U10" s="6"/>
      <c r="V10" s="11"/>
    </row>
    <row r="11" spans="2:22">
      <c r="B11" s="88" t="s">
        <v>7</v>
      </c>
      <c r="C11" s="1">
        <f ca="1">Sheet2!B3</f>
        <v>17</v>
      </c>
      <c r="D11" s="3">
        <f ca="1">Sheet2!C3</f>
        <v>62</v>
      </c>
      <c r="E11" s="1">
        <f ca="1">Sheet2!D3</f>
        <v>88</v>
      </c>
      <c r="F11" s="3">
        <f ca="1">Sheet2!E3</f>
        <v>89</v>
      </c>
      <c r="G11" s="2">
        <f ca="1">Sheet2!F3</f>
        <v>42</v>
      </c>
      <c r="H11" s="17"/>
      <c r="I11" s="54" t="s">
        <v>13</v>
      </c>
      <c r="J11" s="55"/>
      <c r="K11" s="56"/>
      <c r="L11" s="32">
        <f ca="1">Sheet2!D65</f>
        <v>970666</v>
      </c>
      <c r="M11" s="6"/>
      <c r="N11" s="10"/>
      <c r="O11" s="6"/>
      <c r="P11" s="6"/>
      <c r="Q11" s="11"/>
      <c r="S11" s="10"/>
      <c r="T11" s="6"/>
      <c r="U11" s="6"/>
      <c r="V11" s="11"/>
    </row>
    <row r="12" spans="2:22">
      <c r="B12" s="88" t="s">
        <v>8</v>
      </c>
      <c r="C12" s="1">
        <f ca="1">Sheet2!B4</f>
        <v>64</v>
      </c>
      <c r="D12" s="3">
        <f ca="1">Sheet2!C4</f>
        <v>54</v>
      </c>
      <c r="E12" s="1">
        <f ca="1">Sheet2!D4</f>
        <v>14</v>
      </c>
      <c r="F12" s="3">
        <f ca="1">Sheet2!E4</f>
        <v>23</v>
      </c>
      <c r="G12" s="2">
        <f ca="1">Sheet2!F4</f>
        <v>32</v>
      </c>
      <c r="H12" s="17"/>
      <c r="I12" s="54" t="s">
        <v>14</v>
      </c>
      <c r="J12" s="55"/>
      <c r="K12" s="56"/>
      <c r="L12" s="32">
        <f ca="1">Sheet2!D66</f>
        <v>952771</v>
      </c>
      <c r="M12" s="6"/>
      <c r="N12" s="10"/>
      <c r="O12" s="6"/>
      <c r="P12" s="6"/>
      <c r="Q12" s="11"/>
      <c r="S12" s="10"/>
      <c r="T12" s="6"/>
      <c r="U12" s="6"/>
      <c r="V12" s="11"/>
    </row>
    <row r="13" spans="2:22">
      <c r="B13" s="88" t="s">
        <v>9</v>
      </c>
      <c r="C13" s="1">
        <f ca="1">Sheet2!B5</f>
        <v>35</v>
      </c>
      <c r="D13" s="3">
        <f ca="1">Sheet2!C5</f>
        <v>70</v>
      </c>
      <c r="E13" s="1">
        <f ca="1">Sheet2!D5</f>
        <v>18</v>
      </c>
      <c r="F13" s="3">
        <f ca="1">Sheet2!E5</f>
        <v>44</v>
      </c>
      <c r="G13" s="2">
        <f ca="1">Sheet2!F5</f>
        <v>43</v>
      </c>
      <c r="H13" s="17"/>
      <c r="I13" s="54" t="s">
        <v>15</v>
      </c>
      <c r="J13" s="55"/>
      <c r="K13" s="56"/>
      <c r="L13" s="32">
        <f ca="1">Sheet2!D67</f>
        <v>965063</v>
      </c>
      <c r="M13" s="6"/>
      <c r="N13" s="10"/>
      <c r="O13" s="6"/>
      <c r="P13" s="6"/>
      <c r="Q13" s="11"/>
      <c r="S13" s="10"/>
      <c r="T13" s="6"/>
      <c r="U13" s="6"/>
      <c r="V13" s="11"/>
    </row>
    <row r="14" spans="2:22">
      <c r="B14" s="88" t="s">
        <v>10</v>
      </c>
      <c r="C14" s="1">
        <f ca="1">Sheet2!B6</f>
        <v>51</v>
      </c>
      <c r="D14" s="3">
        <f ca="1">Sheet2!C6</f>
        <v>39</v>
      </c>
      <c r="E14" s="1">
        <f ca="1">Sheet2!D6</f>
        <v>24</v>
      </c>
      <c r="F14" s="3">
        <f ca="1">Sheet2!E6</f>
        <v>14</v>
      </c>
      <c r="G14" s="2">
        <f ca="1">Sheet2!F6</f>
        <v>15</v>
      </c>
      <c r="I14" s="54" t="s">
        <v>16</v>
      </c>
      <c r="J14" s="55"/>
      <c r="K14" s="56"/>
      <c r="L14" s="49" t="str">
        <f ca="1">Sheet2!D68 &amp;"%"</f>
        <v>72%</v>
      </c>
      <c r="M14" s="6"/>
      <c r="N14" s="10"/>
      <c r="O14" s="6"/>
      <c r="P14" s="6"/>
      <c r="Q14" s="11"/>
      <c r="S14" s="10"/>
      <c r="T14" s="6"/>
      <c r="U14" s="6"/>
      <c r="V14" s="11"/>
    </row>
    <row r="15" spans="2:22" ht="15.75" thickBot="1">
      <c r="B15" s="89" t="s">
        <v>11</v>
      </c>
      <c r="C15" s="4">
        <f ca="1">Sheet2!B7</f>
        <v>39</v>
      </c>
      <c r="D15" s="20">
        <f ca="1">Sheet2!C7</f>
        <v>54.8</v>
      </c>
      <c r="E15" s="4">
        <f ca="1">Sheet2!D7</f>
        <v>34.799999999999997</v>
      </c>
      <c r="F15" s="20">
        <f ca="1">Sheet2!E7</f>
        <v>41.4</v>
      </c>
      <c r="G15" s="5">
        <f ca="1">Sheet2!F7</f>
        <v>38.4</v>
      </c>
      <c r="I15" s="84" t="s">
        <v>17</v>
      </c>
      <c r="J15" s="85"/>
      <c r="K15" s="85"/>
      <c r="L15" s="86"/>
      <c r="M15" s="6"/>
      <c r="N15" s="10"/>
      <c r="O15" s="6"/>
      <c r="P15" s="6"/>
      <c r="Q15" s="11"/>
      <c r="S15" s="10"/>
      <c r="T15" s="6"/>
      <c r="U15" s="6"/>
      <c r="V15" s="11"/>
    </row>
    <row r="16" spans="2:22">
      <c r="I16" s="54" t="s">
        <v>18</v>
      </c>
      <c r="J16" s="55"/>
      <c r="K16" s="56"/>
      <c r="L16" s="48" t="str">
        <f ca="1">Sheet2!D70 &amp;"%"</f>
        <v>51%</v>
      </c>
      <c r="M16" s="6"/>
      <c r="N16" s="10"/>
      <c r="O16" s="6"/>
      <c r="P16" s="6"/>
      <c r="Q16" s="11"/>
      <c r="S16" s="10"/>
      <c r="T16" s="6"/>
      <c r="U16" s="6"/>
      <c r="V16" s="11"/>
    </row>
    <row r="17" spans="2:22">
      <c r="B17" s="6"/>
      <c r="C17" s="6"/>
      <c r="D17" s="6"/>
      <c r="E17" s="6"/>
      <c r="F17" s="6"/>
      <c r="G17" s="6"/>
      <c r="I17" s="54" t="s">
        <v>19</v>
      </c>
      <c r="J17" s="55"/>
      <c r="K17" s="56"/>
      <c r="L17" s="48" t="str">
        <f ca="1">Sheet2!D71 &amp;" D "</f>
        <v xml:space="preserve">138 D </v>
      </c>
      <c r="M17" s="6"/>
      <c r="N17" s="10"/>
      <c r="O17" s="6"/>
      <c r="P17" s="6"/>
      <c r="Q17" s="11"/>
      <c r="S17" s="10"/>
      <c r="T17" s="6"/>
      <c r="U17" s="6"/>
      <c r="V17" s="11"/>
    </row>
    <row r="18" spans="2:22">
      <c r="B18" s="6"/>
      <c r="C18" s="6"/>
      <c r="D18" s="6"/>
      <c r="E18" s="6"/>
      <c r="F18" s="6"/>
      <c r="G18" s="6"/>
      <c r="I18" s="54" t="s">
        <v>20</v>
      </c>
      <c r="J18" s="55"/>
      <c r="K18" s="56"/>
      <c r="L18" s="48" t="str">
        <f ca="1">Sheet2!D72&amp;" D"</f>
        <v>118 D</v>
      </c>
      <c r="M18" s="6"/>
      <c r="N18" s="10"/>
      <c r="O18" s="6"/>
      <c r="P18" s="6"/>
      <c r="Q18" s="11"/>
      <c r="S18" s="10"/>
      <c r="T18" s="6"/>
      <c r="U18" s="6"/>
      <c r="V18" s="11"/>
    </row>
    <row r="19" spans="2:22">
      <c r="B19" s="6"/>
      <c r="C19" s="6"/>
      <c r="D19" s="6"/>
      <c r="E19" s="6"/>
      <c r="F19" s="6"/>
      <c r="G19" s="6"/>
      <c r="I19" s="54" t="s">
        <v>13</v>
      </c>
      <c r="J19" s="55"/>
      <c r="K19" s="56"/>
      <c r="L19" s="33">
        <f ca="1">Sheet2!D73</f>
        <v>194133.2</v>
      </c>
      <c r="M19" s="6"/>
      <c r="N19" s="10"/>
      <c r="O19" s="6"/>
      <c r="P19" s="6"/>
      <c r="Q19" s="11"/>
      <c r="S19" s="10"/>
      <c r="T19" s="6"/>
      <c r="U19" s="6"/>
      <c r="V19" s="11"/>
    </row>
    <row r="20" spans="2:22">
      <c r="B20" s="6"/>
      <c r="C20" s="6"/>
      <c r="D20" s="6"/>
      <c r="E20" s="6"/>
      <c r="F20" s="6"/>
      <c r="G20" s="6"/>
      <c r="I20" s="54" t="s">
        <v>14</v>
      </c>
      <c r="J20" s="55"/>
      <c r="K20" s="56"/>
      <c r="L20" s="33">
        <f ca="1">Sheet2!D74</f>
        <v>190554.2</v>
      </c>
      <c r="M20" s="6"/>
      <c r="N20" s="10"/>
      <c r="O20" s="6"/>
      <c r="P20" s="6"/>
      <c r="Q20" s="11"/>
      <c r="S20" s="10"/>
      <c r="T20" s="6"/>
      <c r="U20" s="6"/>
      <c r="V20" s="11"/>
    </row>
    <row r="21" spans="2:22" ht="15.75" thickBot="1">
      <c r="B21" s="6"/>
      <c r="C21" s="6"/>
      <c r="D21" s="6"/>
      <c r="E21" s="6"/>
      <c r="F21" s="6"/>
      <c r="G21" s="6"/>
      <c r="I21" s="57" t="s">
        <v>15</v>
      </c>
      <c r="J21" s="58"/>
      <c r="K21" s="59"/>
      <c r="L21" s="34">
        <f ca="1">Sheet2!D75</f>
        <v>193012.6</v>
      </c>
      <c r="M21" s="6"/>
      <c r="N21" s="12"/>
      <c r="O21" s="13"/>
      <c r="P21" s="13"/>
      <c r="Q21" s="14"/>
      <c r="S21" s="12"/>
      <c r="T21" s="13"/>
      <c r="U21" s="13"/>
      <c r="V21" s="14"/>
    </row>
    <row r="22" spans="2:22" ht="5.0999999999999996" customHeight="1" thickBot="1">
      <c r="G22" s="6"/>
      <c r="H22" s="6"/>
      <c r="I22" s="65"/>
      <c r="J22" s="65"/>
      <c r="K22" s="65"/>
      <c r="L22" s="65"/>
      <c r="M22" s="6"/>
      <c r="N22" s="6"/>
      <c r="O22" s="6"/>
      <c r="P22" s="6"/>
      <c r="Q22" s="6"/>
    </row>
    <row r="23" spans="2:22" ht="15.75">
      <c r="B23" s="75" t="s">
        <v>41</v>
      </c>
      <c r="C23" s="76"/>
      <c r="D23" s="76"/>
      <c r="E23" s="76"/>
      <c r="F23" s="76" t="s">
        <v>40</v>
      </c>
      <c r="G23" s="76"/>
      <c r="H23" s="76"/>
      <c r="I23" s="76"/>
      <c r="J23" s="76"/>
      <c r="K23" s="76" t="s">
        <v>7</v>
      </c>
      <c r="L23" s="76"/>
      <c r="M23" s="76"/>
      <c r="N23" s="76"/>
      <c r="O23" s="76"/>
      <c r="P23" s="76"/>
      <c r="Q23" s="76" t="s">
        <v>39</v>
      </c>
      <c r="R23" s="76"/>
      <c r="S23" s="76"/>
      <c r="T23" s="76"/>
      <c r="U23" s="76"/>
      <c r="V23" s="77"/>
    </row>
    <row r="24" spans="2:22">
      <c r="B24" s="10"/>
      <c r="C24" s="6"/>
      <c r="D24" s="6"/>
      <c r="E24" s="50"/>
      <c r="F24" s="6"/>
      <c r="G24" s="6"/>
      <c r="H24" s="6"/>
      <c r="I24" s="6"/>
      <c r="J24" s="52"/>
      <c r="K24" s="6"/>
      <c r="L24" s="6"/>
      <c r="M24" s="6"/>
      <c r="N24" s="6"/>
      <c r="O24" s="6"/>
      <c r="P24" s="52"/>
      <c r="Q24" s="6"/>
      <c r="R24" s="6"/>
      <c r="S24" s="6"/>
      <c r="T24" s="6"/>
      <c r="U24" s="6"/>
      <c r="V24" s="11"/>
    </row>
    <row r="25" spans="2:22">
      <c r="B25" s="10"/>
      <c r="C25" s="6"/>
      <c r="D25" s="6"/>
      <c r="E25" s="50"/>
      <c r="F25" s="6"/>
      <c r="G25" s="6"/>
      <c r="H25" s="6"/>
      <c r="I25" s="6"/>
      <c r="J25" s="52"/>
      <c r="K25" s="6"/>
      <c r="L25" s="6"/>
      <c r="M25" s="6"/>
      <c r="N25" s="6"/>
      <c r="O25" s="6"/>
      <c r="P25" s="52"/>
      <c r="Q25" s="6"/>
      <c r="R25" s="6"/>
      <c r="S25" s="6"/>
      <c r="T25" s="6"/>
      <c r="U25" s="6"/>
      <c r="V25" s="11"/>
    </row>
    <row r="26" spans="2:22">
      <c r="B26" s="10"/>
      <c r="C26" s="6"/>
      <c r="D26" s="6"/>
      <c r="E26" s="50"/>
      <c r="F26" s="6"/>
      <c r="G26" s="6"/>
      <c r="H26" s="6"/>
      <c r="I26" s="6"/>
      <c r="J26" s="52"/>
      <c r="K26" s="6"/>
      <c r="L26" s="6"/>
      <c r="M26" s="6"/>
      <c r="N26" s="6"/>
      <c r="O26" s="6"/>
      <c r="P26" s="52"/>
      <c r="Q26" s="6"/>
      <c r="R26" s="6"/>
      <c r="S26" s="6"/>
      <c r="T26" s="6"/>
      <c r="U26" s="6"/>
      <c r="V26" s="11"/>
    </row>
    <row r="27" spans="2:22">
      <c r="B27" s="10"/>
      <c r="C27" s="6"/>
      <c r="D27" s="6"/>
      <c r="E27" s="50"/>
      <c r="F27" s="6"/>
      <c r="G27" s="6"/>
      <c r="H27" s="6"/>
      <c r="I27" s="6"/>
      <c r="J27" s="52"/>
      <c r="K27" s="6"/>
      <c r="L27" s="6"/>
      <c r="M27" s="6"/>
      <c r="N27" s="6"/>
      <c r="O27" s="6"/>
      <c r="P27" s="52"/>
      <c r="Q27" s="6"/>
      <c r="R27" s="6"/>
      <c r="S27" s="6"/>
      <c r="T27" s="6"/>
      <c r="U27" s="6"/>
      <c r="V27" s="11"/>
    </row>
    <row r="28" spans="2:22">
      <c r="B28" s="10"/>
      <c r="C28" s="6"/>
      <c r="D28" s="6"/>
      <c r="E28" s="50"/>
      <c r="F28" s="6"/>
      <c r="G28" s="6"/>
      <c r="H28" s="6"/>
      <c r="I28" s="6"/>
      <c r="J28" s="52"/>
      <c r="K28" s="6"/>
      <c r="L28" s="6"/>
      <c r="M28" s="6"/>
      <c r="N28" s="6"/>
      <c r="O28" s="6"/>
      <c r="P28" s="52"/>
      <c r="Q28" s="6"/>
      <c r="R28" s="6"/>
      <c r="S28" s="6"/>
      <c r="T28" s="6"/>
      <c r="U28" s="6"/>
      <c r="V28" s="11"/>
    </row>
    <row r="29" spans="2:22">
      <c r="B29" s="10"/>
      <c r="C29" s="6"/>
      <c r="D29" s="6"/>
      <c r="E29" s="50"/>
      <c r="F29" s="6"/>
      <c r="G29" s="6"/>
      <c r="H29" s="6"/>
      <c r="I29" s="6"/>
      <c r="J29" s="52"/>
      <c r="K29" s="6"/>
      <c r="L29" s="6"/>
      <c r="M29" s="6"/>
      <c r="N29" s="6"/>
      <c r="O29" s="6"/>
      <c r="P29" s="52"/>
      <c r="Q29" s="6"/>
      <c r="R29" s="6"/>
      <c r="S29" s="6"/>
      <c r="T29" s="6"/>
      <c r="U29" s="6"/>
      <c r="V29" s="11"/>
    </row>
    <row r="30" spans="2:22">
      <c r="B30" s="10"/>
      <c r="C30" s="6"/>
      <c r="D30" s="6"/>
      <c r="E30" s="50"/>
      <c r="F30" s="6"/>
      <c r="G30" s="6"/>
      <c r="H30" s="6"/>
      <c r="I30" s="6"/>
      <c r="J30" s="52"/>
      <c r="K30" s="6"/>
      <c r="L30" s="6"/>
      <c r="M30" s="6"/>
      <c r="N30" s="6"/>
      <c r="O30" s="6"/>
      <c r="P30" s="52"/>
      <c r="Q30" s="6"/>
      <c r="R30" s="6"/>
      <c r="S30" s="6"/>
      <c r="T30" s="6"/>
      <c r="U30" s="6"/>
      <c r="V30" s="11"/>
    </row>
    <row r="31" spans="2:22" ht="15.75" thickBot="1">
      <c r="B31" s="12"/>
      <c r="C31" s="13"/>
      <c r="D31" s="13"/>
      <c r="E31" s="51"/>
      <c r="F31" s="13"/>
      <c r="G31" s="13"/>
      <c r="H31" s="13"/>
      <c r="I31" s="13"/>
      <c r="J31" s="53"/>
      <c r="K31" s="13"/>
      <c r="L31" s="13"/>
      <c r="M31" s="13"/>
      <c r="N31" s="13"/>
      <c r="O31" s="13"/>
      <c r="P31" s="53"/>
      <c r="Q31" s="13"/>
      <c r="R31" s="13"/>
      <c r="S31" s="13"/>
      <c r="T31" s="13"/>
      <c r="U31" s="13"/>
      <c r="V31" s="14"/>
    </row>
    <row r="32" spans="2:22" ht="5.0999999999999996" customHeight="1" thickBot="1"/>
    <row r="33" spans="2:22" ht="15.75">
      <c r="B33" s="75" t="s">
        <v>73</v>
      </c>
      <c r="C33" s="76"/>
      <c r="D33" s="76"/>
      <c r="E33" s="76"/>
      <c r="F33" s="76"/>
      <c r="G33" s="76"/>
      <c r="H33" s="76"/>
      <c r="I33" s="76"/>
      <c r="J33" s="76"/>
      <c r="K33" s="76"/>
      <c r="L33" s="76" t="s">
        <v>75</v>
      </c>
      <c r="M33" s="76"/>
      <c r="N33" s="76"/>
      <c r="O33" s="76"/>
      <c r="P33" s="76"/>
      <c r="Q33" s="76"/>
      <c r="R33" s="76"/>
      <c r="S33" s="76"/>
      <c r="T33" s="76"/>
      <c r="U33" s="76"/>
      <c r="V33" s="77"/>
    </row>
    <row r="34" spans="2:22">
      <c r="B34" s="10"/>
      <c r="C34" s="6"/>
      <c r="D34" s="6"/>
      <c r="E34" s="6"/>
      <c r="F34" s="6"/>
      <c r="G34" s="6"/>
      <c r="H34" s="6"/>
      <c r="I34" s="6"/>
      <c r="J34" s="6"/>
      <c r="K34" s="52"/>
      <c r="L34" s="6"/>
      <c r="M34" s="6"/>
      <c r="N34" s="6"/>
      <c r="O34" s="6"/>
      <c r="P34" s="6"/>
      <c r="Q34" s="6"/>
      <c r="R34" s="6"/>
      <c r="S34" s="6"/>
      <c r="T34" s="6"/>
      <c r="U34" s="6"/>
      <c r="V34" s="11"/>
    </row>
    <row r="35" spans="2:22">
      <c r="B35" s="10"/>
      <c r="C35" s="6"/>
      <c r="D35" s="6"/>
      <c r="E35" s="6"/>
      <c r="F35" s="6"/>
      <c r="G35" s="6"/>
      <c r="H35" s="6"/>
      <c r="I35" s="6"/>
      <c r="J35" s="6"/>
      <c r="K35" s="52"/>
      <c r="L35" s="6"/>
      <c r="M35" s="6"/>
      <c r="N35" s="6"/>
      <c r="O35" s="6"/>
      <c r="P35" s="6"/>
      <c r="Q35" s="6"/>
      <c r="R35" s="6"/>
      <c r="S35" s="6"/>
      <c r="T35" s="6"/>
      <c r="U35" s="6"/>
      <c r="V35" s="11"/>
    </row>
    <row r="36" spans="2:22">
      <c r="B36" s="10"/>
      <c r="C36" s="6"/>
      <c r="D36" s="6"/>
      <c r="E36" s="6"/>
      <c r="F36" s="6"/>
      <c r="G36" s="6"/>
      <c r="H36" s="6"/>
      <c r="I36" s="6"/>
      <c r="J36" s="6"/>
      <c r="K36" s="52"/>
      <c r="L36" s="6"/>
      <c r="M36" s="6"/>
      <c r="N36" s="6"/>
      <c r="O36" s="6"/>
      <c r="P36" s="6"/>
      <c r="Q36" s="6"/>
      <c r="R36" s="6"/>
      <c r="S36" s="6"/>
      <c r="T36" s="6"/>
      <c r="U36" s="6"/>
      <c r="V36" s="11"/>
    </row>
    <row r="37" spans="2:22">
      <c r="B37" s="10"/>
      <c r="C37" s="6"/>
      <c r="D37" s="6"/>
      <c r="E37" s="6"/>
      <c r="F37" s="6"/>
      <c r="G37" s="6"/>
      <c r="H37" s="6"/>
      <c r="I37" s="6"/>
      <c r="J37" s="6"/>
      <c r="K37" s="52"/>
      <c r="L37" s="6"/>
      <c r="M37" s="6"/>
      <c r="N37" s="6"/>
      <c r="O37" s="6"/>
      <c r="P37" s="6"/>
      <c r="Q37" s="6"/>
      <c r="R37" s="6"/>
      <c r="S37" s="6"/>
      <c r="T37" s="6"/>
      <c r="U37" s="6"/>
      <c r="V37" s="11"/>
    </row>
    <row r="38" spans="2:22">
      <c r="B38" s="10"/>
      <c r="C38" s="6"/>
      <c r="D38" s="6"/>
      <c r="E38" s="6"/>
      <c r="F38" s="6"/>
      <c r="G38" s="6"/>
      <c r="H38" s="6"/>
      <c r="I38" s="6"/>
      <c r="J38" s="6"/>
      <c r="K38" s="52"/>
      <c r="L38" s="6"/>
      <c r="M38" s="6"/>
      <c r="N38" s="6"/>
      <c r="O38" s="6"/>
      <c r="P38" s="6"/>
      <c r="Q38" s="6"/>
      <c r="R38" s="6"/>
      <c r="S38" s="6"/>
      <c r="T38" s="6"/>
      <c r="U38" s="6"/>
      <c r="V38" s="11"/>
    </row>
    <row r="39" spans="2:22">
      <c r="B39" s="10"/>
      <c r="C39" s="6"/>
      <c r="D39" s="6"/>
      <c r="E39" s="6"/>
      <c r="F39" s="6"/>
      <c r="G39" s="6"/>
      <c r="H39" s="6"/>
      <c r="I39" s="6"/>
      <c r="J39" s="6"/>
      <c r="K39" s="52"/>
      <c r="L39" s="6"/>
      <c r="M39" s="6"/>
      <c r="N39" s="6"/>
      <c r="O39" s="6"/>
      <c r="P39" s="6"/>
      <c r="Q39" s="6"/>
      <c r="R39" s="6"/>
      <c r="S39" s="6"/>
      <c r="T39" s="6"/>
      <c r="U39" s="6"/>
      <c r="V39" s="11"/>
    </row>
    <row r="40" spans="2:22">
      <c r="B40" s="10"/>
      <c r="C40" s="6"/>
      <c r="D40" s="6"/>
      <c r="E40" s="6"/>
      <c r="F40" s="6"/>
      <c r="G40" s="6"/>
      <c r="H40" s="6"/>
      <c r="I40" s="6"/>
      <c r="J40" s="6"/>
      <c r="K40" s="52"/>
      <c r="L40" s="6"/>
      <c r="M40" s="6"/>
      <c r="N40" s="6"/>
      <c r="O40" s="6"/>
      <c r="P40" s="6"/>
      <c r="Q40" s="6"/>
      <c r="R40" s="6"/>
      <c r="S40" s="6"/>
      <c r="T40" s="6"/>
      <c r="U40" s="6"/>
      <c r="V40" s="11"/>
    </row>
    <row r="41" spans="2:22">
      <c r="B41" s="10"/>
      <c r="C41" s="6"/>
      <c r="D41" s="6"/>
      <c r="E41" s="6"/>
      <c r="F41" s="6"/>
      <c r="G41" s="6"/>
      <c r="H41" s="6"/>
      <c r="I41" s="6"/>
      <c r="J41" s="6"/>
      <c r="K41" s="52"/>
      <c r="L41" s="6"/>
      <c r="M41" s="6"/>
      <c r="N41" s="6"/>
      <c r="O41" s="6"/>
      <c r="P41" s="6"/>
      <c r="Q41" s="6"/>
      <c r="R41" s="6"/>
      <c r="S41" s="6"/>
      <c r="T41" s="6"/>
      <c r="U41" s="6"/>
      <c r="V41" s="11"/>
    </row>
    <row r="42" spans="2:22">
      <c r="B42" s="10"/>
      <c r="C42" s="6"/>
      <c r="D42" s="6"/>
      <c r="E42" s="6"/>
      <c r="F42" s="6"/>
      <c r="G42" s="6"/>
      <c r="H42" s="6"/>
      <c r="I42" s="6"/>
      <c r="J42" s="6"/>
      <c r="K42" s="52"/>
      <c r="L42" s="6"/>
      <c r="M42" s="6"/>
      <c r="N42" s="6"/>
      <c r="O42" s="6"/>
      <c r="P42" s="6"/>
      <c r="Q42" s="6"/>
      <c r="R42" s="6"/>
      <c r="S42" s="6"/>
      <c r="T42" s="6"/>
      <c r="U42" s="6"/>
      <c r="V42" s="11"/>
    </row>
    <row r="43" spans="2:22" ht="15.75" thickBot="1">
      <c r="B43" s="12"/>
      <c r="C43" s="13"/>
      <c r="D43" s="13"/>
      <c r="E43" s="13"/>
      <c r="F43" s="13"/>
      <c r="G43" s="13"/>
      <c r="H43" s="13"/>
      <c r="I43" s="13"/>
      <c r="J43" s="13"/>
      <c r="K43" s="5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</row>
    <row r="44" spans="2:22" ht="5.0999999999999996" customHeight="1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2:22" ht="5.0999999999999996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2:22" hidden="1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2:22" hidden="1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2:22" hidden="1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</sheetData>
  <mergeCells count="25">
    <mergeCell ref="I15:L15"/>
    <mergeCell ref="I10:L10"/>
    <mergeCell ref="I22:L22"/>
    <mergeCell ref="I16:K16"/>
    <mergeCell ref="I11:K11"/>
    <mergeCell ref="I12:K12"/>
    <mergeCell ref="I13:K13"/>
    <mergeCell ref="I14:K14"/>
    <mergeCell ref="I18:K18"/>
    <mergeCell ref="B2:V6"/>
    <mergeCell ref="B33:K33"/>
    <mergeCell ref="L33:V33"/>
    <mergeCell ref="Q23:V23"/>
    <mergeCell ref="K23:P23"/>
    <mergeCell ref="F23:J23"/>
    <mergeCell ref="B23:E23"/>
    <mergeCell ref="N8:Q8"/>
    <mergeCell ref="S8:V8"/>
    <mergeCell ref="B8:G8"/>
    <mergeCell ref="I19:K19"/>
    <mergeCell ref="I20:K20"/>
    <mergeCell ref="I21:K21"/>
    <mergeCell ref="I17:K17"/>
    <mergeCell ref="I8:L8"/>
    <mergeCell ref="I9:K9"/>
  </mergeCells>
  <conditionalFormatting sqref="C10:G15">
    <cfRule type="iconSet" priority="2">
      <iconSet showValue="0" reverse="1">
        <cfvo type="percent" val="0"/>
        <cfvo type="num" val="50"/>
        <cfvo type="num" val="70"/>
      </iconSet>
    </cfRule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2"/>
  <sheetViews>
    <sheetView workbookViewId="0">
      <selection activeCell="H21" sqref="H21"/>
    </sheetView>
  </sheetViews>
  <sheetFormatPr defaultRowHeight="15"/>
  <cols>
    <col min="1" max="1" width="19.85546875" bestFit="1" customWidth="1"/>
    <col min="2" max="2" width="10.7109375" bestFit="1" customWidth="1"/>
    <col min="4" max="4" width="11.5703125" bestFit="1" customWidth="1"/>
    <col min="6" max="6" width="8.7109375" bestFit="1" customWidth="1"/>
  </cols>
  <sheetData>
    <row r="1" spans="1:6">
      <c r="A1" s="18" t="s">
        <v>0</v>
      </c>
      <c r="B1" s="15" t="s">
        <v>1</v>
      </c>
      <c r="C1" s="16" t="s">
        <v>2</v>
      </c>
      <c r="D1" s="15" t="s">
        <v>3</v>
      </c>
      <c r="E1" s="16" t="s">
        <v>4</v>
      </c>
      <c r="F1" s="21" t="s">
        <v>5</v>
      </c>
    </row>
    <row r="2" spans="1:6">
      <c r="A2" s="18" t="s">
        <v>6</v>
      </c>
      <c r="B2" s="1">
        <f t="shared" ref="B2:F6" ca="1" si="0">RANDBETWEEN(10,90)</f>
        <v>28</v>
      </c>
      <c r="C2" s="3">
        <f t="shared" ca="1" si="0"/>
        <v>49</v>
      </c>
      <c r="D2" s="1">
        <f t="shared" ca="1" si="0"/>
        <v>30</v>
      </c>
      <c r="E2" s="3">
        <f t="shared" ca="1" si="0"/>
        <v>37</v>
      </c>
      <c r="F2" s="2">
        <f t="shared" ca="1" si="0"/>
        <v>60</v>
      </c>
    </row>
    <row r="3" spans="1:6">
      <c r="A3" s="18" t="s">
        <v>7</v>
      </c>
      <c r="B3" s="1">
        <f t="shared" ca="1" si="0"/>
        <v>17</v>
      </c>
      <c r="C3" s="3">
        <f t="shared" ca="1" si="0"/>
        <v>62</v>
      </c>
      <c r="D3" s="1">
        <f t="shared" ca="1" si="0"/>
        <v>88</v>
      </c>
      <c r="E3" s="3">
        <f t="shared" ca="1" si="0"/>
        <v>89</v>
      </c>
      <c r="F3" s="2">
        <f t="shared" ca="1" si="0"/>
        <v>42</v>
      </c>
    </row>
    <row r="4" spans="1:6">
      <c r="A4" s="18" t="s">
        <v>8</v>
      </c>
      <c r="B4" s="1">
        <f t="shared" ca="1" si="0"/>
        <v>64</v>
      </c>
      <c r="C4" s="3">
        <f t="shared" ca="1" si="0"/>
        <v>54</v>
      </c>
      <c r="D4" s="1">
        <f t="shared" ca="1" si="0"/>
        <v>14</v>
      </c>
      <c r="E4" s="3">
        <f t="shared" ca="1" si="0"/>
        <v>23</v>
      </c>
      <c r="F4" s="2">
        <f t="shared" ca="1" si="0"/>
        <v>32</v>
      </c>
    </row>
    <row r="5" spans="1:6">
      <c r="A5" s="18" t="s">
        <v>9</v>
      </c>
      <c r="B5" s="1">
        <f t="shared" ca="1" si="0"/>
        <v>35</v>
      </c>
      <c r="C5" s="3">
        <f t="shared" ca="1" si="0"/>
        <v>70</v>
      </c>
      <c r="D5" s="1">
        <f t="shared" ca="1" si="0"/>
        <v>18</v>
      </c>
      <c r="E5" s="3">
        <f t="shared" ca="1" si="0"/>
        <v>44</v>
      </c>
      <c r="F5" s="2">
        <f t="shared" ca="1" si="0"/>
        <v>43</v>
      </c>
    </row>
    <row r="6" spans="1:6">
      <c r="A6" s="18" t="s">
        <v>10</v>
      </c>
      <c r="B6" s="1">
        <f t="shared" ca="1" si="0"/>
        <v>51</v>
      </c>
      <c r="C6" s="3">
        <f t="shared" ca="1" si="0"/>
        <v>39</v>
      </c>
      <c r="D6" s="1">
        <f t="shared" ca="1" si="0"/>
        <v>24</v>
      </c>
      <c r="E6" s="3">
        <f t="shared" ca="1" si="0"/>
        <v>14</v>
      </c>
      <c r="F6" s="2">
        <f t="shared" ca="1" si="0"/>
        <v>15</v>
      </c>
    </row>
    <row r="7" spans="1:6" ht="15.75" thickBot="1">
      <c r="A7" s="19" t="s">
        <v>11</v>
      </c>
      <c r="B7" s="4">
        <f ca="1">AVERAGE(B2:B6)</f>
        <v>39</v>
      </c>
      <c r="C7" s="20">
        <f ca="1">AVERAGE(C2:C6)</f>
        <v>54.8</v>
      </c>
      <c r="D7" s="4">
        <f ca="1">AVERAGE(D2:D6)</f>
        <v>34.799999999999997</v>
      </c>
      <c r="E7" s="20">
        <f ca="1">AVERAGE(E2:E6)</f>
        <v>41.4</v>
      </c>
      <c r="F7" s="5">
        <f ca="1">AVERAGE(F2:F6)</f>
        <v>38.4</v>
      </c>
    </row>
    <row r="9" spans="1:6">
      <c r="A9" s="90">
        <v>1</v>
      </c>
    </row>
    <row r="10" spans="1:6">
      <c r="B10" s="15" t="s">
        <v>48</v>
      </c>
      <c r="C10" s="16" t="s">
        <v>49</v>
      </c>
      <c r="D10" s="15" t="s">
        <v>50</v>
      </c>
      <c r="E10" s="16" t="s">
        <v>51</v>
      </c>
      <c r="F10" s="21" t="s">
        <v>52</v>
      </c>
    </row>
    <row r="11" spans="1:6">
      <c r="A11" t="str">
        <f>CHOOSE($A$9,A2,A3,A4,A5,A6,A7)</f>
        <v>Time</v>
      </c>
      <c r="B11">
        <f t="shared" ref="B11:F11" ca="1" si="1">CHOOSE($A$9,B2,B3,B4,B5,B6,B7)</f>
        <v>28</v>
      </c>
      <c r="C11">
        <f t="shared" ca="1" si="1"/>
        <v>49</v>
      </c>
      <c r="D11">
        <f t="shared" ca="1" si="1"/>
        <v>30</v>
      </c>
      <c r="E11">
        <f t="shared" ca="1" si="1"/>
        <v>37</v>
      </c>
      <c r="F11">
        <f t="shared" ca="1" si="1"/>
        <v>60</v>
      </c>
    </row>
    <row r="13" spans="1:6" ht="15.75" thickBot="1"/>
    <row r="14" spans="1:6">
      <c r="A14" s="8" t="s">
        <v>12</v>
      </c>
      <c r="B14" s="9"/>
    </row>
    <row r="15" spans="1:6">
      <c r="A15" s="10" t="s">
        <v>22</v>
      </c>
      <c r="B15" s="6"/>
      <c r="C15">
        <f t="shared" ref="C15:C19" ca="1" si="2">RANDBETWEEN(1,3)</f>
        <v>1</v>
      </c>
    </row>
    <row r="16" spans="1:6">
      <c r="A16" s="10" t="s">
        <v>23</v>
      </c>
      <c r="B16" s="6"/>
      <c r="C16">
        <f t="shared" ca="1" si="2"/>
        <v>1</v>
      </c>
    </row>
    <row r="17" spans="1:3">
      <c r="A17" s="10" t="s">
        <v>24</v>
      </c>
      <c r="B17" s="6"/>
      <c r="C17">
        <f t="shared" ca="1" si="2"/>
        <v>2</v>
      </c>
    </row>
    <row r="18" spans="1:3">
      <c r="A18" s="10" t="s">
        <v>25</v>
      </c>
      <c r="B18" s="6"/>
      <c r="C18">
        <f t="shared" ca="1" si="2"/>
        <v>3</v>
      </c>
    </row>
    <row r="19" spans="1:3">
      <c r="A19" s="10" t="s">
        <v>26</v>
      </c>
      <c r="B19" s="6"/>
      <c r="C19">
        <f t="shared" ca="1" si="2"/>
        <v>3</v>
      </c>
    </row>
    <row r="22" spans="1:3">
      <c r="A22" t="s">
        <v>27</v>
      </c>
    </row>
    <row r="23" spans="1:3">
      <c r="A23" t="s">
        <v>28</v>
      </c>
      <c r="B23">
        <f t="shared" ref="B23:B26" ca="1" si="3">RANDBETWEEN(1,5)</f>
        <v>4</v>
      </c>
    </row>
    <row r="24" spans="1:3">
      <c r="A24" t="s">
        <v>29</v>
      </c>
      <c r="B24">
        <f t="shared" ca="1" si="3"/>
        <v>3</v>
      </c>
    </row>
    <row r="25" spans="1:3">
      <c r="A25" t="s">
        <v>30</v>
      </c>
      <c r="B25">
        <f t="shared" ca="1" si="3"/>
        <v>2</v>
      </c>
    </row>
    <row r="26" spans="1:3">
      <c r="A26" t="s">
        <v>31</v>
      </c>
      <c r="B26">
        <f t="shared" ca="1" si="3"/>
        <v>3</v>
      </c>
    </row>
    <row r="28" spans="1:3">
      <c r="A28" t="s">
        <v>32</v>
      </c>
    </row>
    <row r="29" spans="1:3">
      <c r="A29" t="s">
        <v>33</v>
      </c>
      <c r="B29">
        <f t="shared" ref="B29:B31" ca="1" si="4">RANDBETWEEN(1,5)</f>
        <v>2</v>
      </c>
    </row>
    <row r="30" spans="1:3">
      <c r="A30" t="s">
        <v>34</v>
      </c>
      <c r="B30">
        <f t="shared" ca="1" si="4"/>
        <v>3</v>
      </c>
    </row>
    <row r="31" spans="1:3">
      <c r="A31" t="s">
        <v>35</v>
      </c>
      <c r="B31">
        <f t="shared" ca="1" si="4"/>
        <v>5</v>
      </c>
    </row>
    <row r="33" spans="1:7">
      <c r="B33" t="s">
        <v>36</v>
      </c>
      <c r="C33" t="s">
        <v>38</v>
      </c>
      <c r="D33" t="s">
        <v>37</v>
      </c>
    </row>
    <row r="34" spans="1:7">
      <c r="A34" s="26" t="s">
        <v>48</v>
      </c>
      <c r="B34">
        <f t="shared" ref="B34:D38" ca="1" si="5">RANDBETWEEN(10000,50000)</f>
        <v>21515</v>
      </c>
      <c r="C34">
        <f t="shared" ca="1" si="5"/>
        <v>47903</v>
      </c>
      <c r="D34">
        <f t="shared" ca="1" si="5"/>
        <v>34192</v>
      </c>
    </row>
    <row r="35" spans="1:7">
      <c r="A35" s="26" t="s">
        <v>49</v>
      </c>
      <c r="B35">
        <f t="shared" ca="1" si="5"/>
        <v>16760</v>
      </c>
      <c r="C35">
        <f t="shared" ca="1" si="5"/>
        <v>46698</v>
      </c>
      <c r="D35">
        <f t="shared" ca="1" si="5"/>
        <v>30829</v>
      </c>
    </row>
    <row r="36" spans="1:7">
      <c r="A36" s="26" t="s">
        <v>50</v>
      </c>
      <c r="B36">
        <f t="shared" ca="1" si="5"/>
        <v>21134</v>
      </c>
      <c r="C36">
        <f t="shared" ca="1" si="5"/>
        <v>41892</v>
      </c>
      <c r="D36">
        <f t="shared" ca="1" si="5"/>
        <v>10851</v>
      </c>
    </row>
    <row r="37" spans="1:7">
      <c r="A37" s="26" t="s">
        <v>51</v>
      </c>
      <c r="B37">
        <f t="shared" ca="1" si="5"/>
        <v>45170</v>
      </c>
      <c r="C37">
        <f t="shared" ca="1" si="5"/>
        <v>27108</v>
      </c>
      <c r="D37">
        <f t="shared" ca="1" si="5"/>
        <v>40367</v>
      </c>
    </row>
    <row r="38" spans="1:7">
      <c r="A38" s="26" t="s">
        <v>52</v>
      </c>
      <c r="B38">
        <f t="shared" ca="1" si="5"/>
        <v>20153</v>
      </c>
      <c r="C38">
        <f t="shared" ca="1" si="5"/>
        <v>38015</v>
      </c>
      <c r="D38">
        <f t="shared" ca="1" si="5"/>
        <v>18130</v>
      </c>
    </row>
    <row r="39" spans="1:7">
      <c r="A39" s="27"/>
    </row>
    <row r="40" spans="1:7">
      <c r="A40" s="26" t="s">
        <v>39</v>
      </c>
      <c r="B40" s="28" t="s">
        <v>45</v>
      </c>
      <c r="C40" s="28" t="s">
        <v>46</v>
      </c>
      <c r="D40" s="28" t="s">
        <v>47</v>
      </c>
    </row>
    <row r="41" spans="1:7">
      <c r="A41" s="26" t="s">
        <v>53</v>
      </c>
      <c r="B41">
        <f t="shared" ref="B41:B45" ca="1" si="6">RANDBETWEEN(10,100)</f>
        <v>38</v>
      </c>
      <c r="C41">
        <f t="shared" ref="C41:C45" ca="1" si="7">RANDBETWEEN(2,10)</f>
        <v>5</v>
      </c>
      <c r="D41">
        <f ca="1">B41*C41</f>
        <v>190</v>
      </c>
    </row>
    <row r="42" spans="1:7">
      <c r="A42" s="26" t="s">
        <v>54</v>
      </c>
      <c r="B42">
        <f t="shared" ca="1" si="6"/>
        <v>71</v>
      </c>
      <c r="C42">
        <f t="shared" ca="1" si="7"/>
        <v>5</v>
      </c>
      <c r="D42">
        <f t="shared" ref="D42:D45" ca="1" si="8">RANDBETWEEN(1,100)</f>
        <v>94</v>
      </c>
    </row>
    <row r="43" spans="1:7">
      <c r="A43" s="26" t="s">
        <v>55</v>
      </c>
      <c r="B43">
        <f t="shared" ca="1" si="6"/>
        <v>61</v>
      </c>
      <c r="C43">
        <f t="shared" ca="1" si="7"/>
        <v>3</v>
      </c>
      <c r="D43">
        <f t="shared" ca="1" si="8"/>
        <v>10</v>
      </c>
    </row>
    <row r="44" spans="1:7">
      <c r="A44" s="26" t="s">
        <v>56</v>
      </c>
      <c r="B44">
        <f t="shared" ca="1" si="6"/>
        <v>11</v>
      </c>
      <c r="C44">
        <f t="shared" ca="1" si="7"/>
        <v>9</v>
      </c>
      <c r="D44">
        <f t="shared" ca="1" si="8"/>
        <v>9</v>
      </c>
    </row>
    <row r="45" spans="1:7">
      <c r="A45" s="26" t="s">
        <v>57</v>
      </c>
      <c r="B45">
        <f t="shared" ca="1" si="6"/>
        <v>70</v>
      </c>
      <c r="C45">
        <f t="shared" ca="1" si="7"/>
        <v>6</v>
      </c>
      <c r="D45">
        <f t="shared" ca="1" si="8"/>
        <v>10</v>
      </c>
    </row>
    <row r="46" spans="1:7">
      <c r="A46" s="26" t="s">
        <v>72</v>
      </c>
      <c r="B46" t="s">
        <v>71</v>
      </c>
      <c r="C46" t="s">
        <v>70</v>
      </c>
      <c r="E46" s="26" t="s">
        <v>72</v>
      </c>
      <c r="F46" t="s">
        <v>71</v>
      </c>
      <c r="G46" t="s">
        <v>7</v>
      </c>
    </row>
    <row r="47" spans="1:7">
      <c r="A47">
        <v>2012</v>
      </c>
      <c r="B47" s="26" t="s">
        <v>58</v>
      </c>
      <c r="C47">
        <f t="shared" ref="C47:C61" ca="1" si="9">RANDBETWEEN(120*8,240*8)</f>
        <v>1354</v>
      </c>
      <c r="E47">
        <v>2012</v>
      </c>
      <c r="F47" s="26" t="s">
        <v>58</v>
      </c>
      <c r="G47">
        <f t="shared" ref="G47:G61" ca="1" si="10">RANDBETWEEN(10000,50000)</f>
        <v>14597</v>
      </c>
    </row>
    <row r="48" spans="1:7">
      <c r="B48" s="26" t="s">
        <v>59</v>
      </c>
      <c r="C48">
        <f t="shared" ca="1" si="9"/>
        <v>1862</v>
      </c>
      <c r="F48" s="26" t="s">
        <v>59</v>
      </c>
      <c r="G48">
        <f t="shared" ca="1" si="10"/>
        <v>43898</v>
      </c>
    </row>
    <row r="49" spans="1:7">
      <c r="B49" s="26" t="s">
        <v>60</v>
      </c>
      <c r="C49">
        <f t="shared" ca="1" si="9"/>
        <v>1010</v>
      </c>
      <c r="F49" s="26" t="s">
        <v>60</v>
      </c>
      <c r="G49">
        <f t="shared" ca="1" si="10"/>
        <v>33214</v>
      </c>
    </row>
    <row r="50" spans="1:7">
      <c r="B50" s="26" t="s">
        <v>61</v>
      </c>
      <c r="C50">
        <f t="shared" ca="1" si="9"/>
        <v>1151</v>
      </c>
      <c r="F50" s="26" t="s">
        <v>61</v>
      </c>
      <c r="G50">
        <f t="shared" ca="1" si="10"/>
        <v>14923</v>
      </c>
    </row>
    <row r="51" spans="1:7">
      <c r="B51" s="26" t="s">
        <v>62</v>
      </c>
      <c r="C51">
        <f t="shared" ca="1" si="9"/>
        <v>1200</v>
      </c>
      <c r="F51" s="26" t="s">
        <v>62</v>
      </c>
      <c r="G51">
        <f t="shared" ca="1" si="10"/>
        <v>47835</v>
      </c>
    </row>
    <row r="52" spans="1:7">
      <c r="B52" s="26" t="s">
        <v>63</v>
      </c>
      <c r="C52">
        <f t="shared" ca="1" si="9"/>
        <v>1290</v>
      </c>
      <c r="F52" s="26" t="s">
        <v>63</v>
      </c>
      <c r="G52">
        <f t="shared" ca="1" si="10"/>
        <v>14027</v>
      </c>
    </row>
    <row r="53" spans="1:7">
      <c r="B53" s="26" t="s">
        <v>64</v>
      </c>
      <c r="C53">
        <f t="shared" ca="1" si="9"/>
        <v>1373</v>
      </c>
      <c r="F53" s="26" t="s">
        <v>64</v>
      </c>
      <c r="G53">
        <f t="shared" ca="1" si="10"/>
        <v>11306</v>
      </c>
    </row>
    <row r="54" spans="1:7">
      <c r="B54" s="26" t="s">
        <v>65</v>
      </c>
      <c r="C54">
        <f t="shared" ca="1" si="9"/>
        <v>1697</v>
      </c>
      <c r="F54" s="26" t="s">
        <v>65</v>
      </c>
      <c r="G54">
        <f t="shared" ca="1" si="10"/>
        <v>15040</v>
      </c>
    </row>
    <row r="55" spans="1:7">
      <c r="B55" s="26" t="s">
        <v>66</v>
      </c>
      <c r="C55">
        <f t="shared" ca="1" si="9"/>
        <v>991</v>
      </c>
      <c r="F55" s="26" t="s">
        <v>66</v>
      </c>
      <c r="G55">
        <f t="shared" ca="1" si="10"/>
        <v>21026</v>
      </c>
    </row>
    <row r="56" spans="1:7">
      <c r="B56" s="26" t="s">
        <v>67</v>
      </c>
      <c r="C56">
        <f t="shared" ca="1" si="9"/>
        <v>1725</v>
      </c>
      <c r="F56" s="26" t="s">
        <v>67</v>
      </c>
      <c r="G56">
        <f t="shared" ca="1" si="10"/>
        <v>31089</v>
      </c>
    </row>
    <row r="57" spans="1:7">
      <c r="B57" s="26" t="s">
        <v>68</v>
      </c>
      <c r="C57">
        <f t="shared" ca="1" si="9"/>
        <v>1693</v>
      </c>
      <c r="F57" s="26" t="s">
        <v>68</v>
      </c>
      <c r="G57">
        <f t="shared" ca="1" si="10"/>
        <v>34052</v>
      </c>
    </row>
    <row r="58" spans="1:7">
      <c r="B58" s="26" t="s">
        <v>69</v>
      </c>
      <c r="C58">
        <f t="shared" ca="1" si="9"/>
        <v>1542</v>
      </c>
      <c r="F58" s="26" t="s">
        <v>69</v>
      </c>
      <c r="G58">
        <f t="shared" ca="1" si="10"/>
        <v>12740</v>
      </c>
    </row>
    <row r="59" spans="1:7">
      <c r="A59">
        <v>2013</v>
      </c>
      <c r="B59" s="26" t="s">
        <v>58</v>
      </c>
      <c r="C59">
        <f t="shared" ca="1" si="9"/>
        <v>1003</v>
      </c>
      <c r="E59">
        <v>2013</v>
      </c>
      <c r="F59" s="26" t="s">
        <v>58</v>
      </c>
      <c r="G59">
        <f t="shared" ca="1" si="10"/>
        <v>17724</v>
      </c>
    </row>
    <row r="60" spans="1:7">
      <c r="B60" s="26" t="s">
        <v>59</v>
      </c>
      <c r="C60">
        <f t="shared" ca="1" si="9"/>
        <v>1280</v>
      </c>
      <c r="F60" s="26" t="s">
        <v>59</v>
      </c>
      <c r="G60">
        <f t="shared" ca="1" si="10"/>
        <v>34167</v>
      </c>
    </row>
    <row r="61" spans="1:7">
      <c r="B61" s="26" t="s">
        <v>60</v>
      </c>
      <c r="C61">
        <f t="shared" ca="1" si="9"/>
        <v>1683</v>
      </c>
      <c r="F61" s="26" t="s">
        <v>60</v>
      </c>
      <c r="G61">
        <f t="shared" ca="1" si="10"/>
        <v>49951</v>
      </c>
    </row>
    <row r="65" spans="1:5">
      <c r="A65" s="54" t="s">
        <v>13</v>
      </c>
      <c r="B65" s="55"/>
      <c r="C65" s="56"/>
      <c r="D65" s="31">
        <f t="shared" ref="D65:D67" ca="1" si="11">RANDBETWEEN(900000,1000000)</f>
        <v>970666</v>
      </c>
    </row>
    <row r="66" spans="1:5">
      <c r="A66" s="54" t="s">
        <v>14</v>
      </c>
      <c r="B66" s="55"/>
      <c r="C66" s="56"/>
      <c r="D66" s="31">
        <f t="shared" ca="1" si="11"/>
        <v>952771</v>
      </c>
    </row>
    <row r="67" spans="1:5">
      <c r="A67" s="54" t="s">
        <v>15</v>
      </c>
      <c r="B67" s="55"/>
      <c r="C67" s="56"/>
      <c r="D67" s="31">
        <f t="shared" ca="1" si="11"/>
        <v>965063</v>
      </c>
    </row>
    <row r="68" spans="1:5">
      <c r="A68" s="54" t="s">
        <v>16</v>
      </c>
      <c r="B68" s="55"/>
      <c r="C68" s="56"/>
      <c r="D68" s="7">
        <f ca="1">RANDBETWEEN(50,80)</f>
        <v>72</v>
      </c>
    </row>
    <row r="69" spans="1:5">
      <c r="A69" s="62" t="s">
        <v>17</v>
      </c>
      <c r="B69" s="63"/>
      <c r="C69" s="63"/>
      <c r="D69" s="64"/>
    </row>
    <row r="70" spans="1:5">
      <c r="A70" s="54" t="s">
        <v>18</v>
      </c>
      <c r="B70" s="55"/>
      <c r="C70" s="56"/>
      <c r="D70" s="7">
        <f ca="1">RANDBETWEEN(40,60)</f>
        <v>51</v>
      </c>
    </row>
    <row r="71" spans="1:5">
      <c r="A71" s="54" t="s">
        <v>19</v>
      </c>
      <c r="B71" s="55"/>
      <c r="C71" s="56"/>
      <c r="D71" s="7">
        <f t="shared" ref="D71:D72" ca="1" si="12">RANDBETWEEN(100,150)</f>
        <v>138</v>
      </c>
    </row>
    <row r="72" spans="1:5">
      <c r="A72" s="54" t="s">
        <v>20</v>
      </c>
      <c r="B72" s="55"/>
      <c r="C72" s="56"/>
      <c r="D72" s="7">
        <f t="shared" ca="1" si="12"/>
        <v>118</v>
      </c>
    </row>
    <row r="73" spans="1:5">
      <c r="A73" s="54" t="s">
        <v>13</v>
      </c>
      <c r="B73" s="55"/>
      <c r="C73" s="56"/>
      <c r="D73" s="29">
        <f ca="1">D65/5</f>
        <v>194133.2</v>
      </c>
    </row>
    <row r="74" spans="1:5">
      <c r="A74" s="54" t="s">
        <v>14</v>
      </c>
      <c r="B74" s="55"/>
      <c r="C74" s="56"/>
      <c r="D74" s="29">
        <f ca="1">D66/5</f>
        <v>190554.2</v>
      </c>
    </row>
    <row r="75" spans="1:5" ht="15.75" thickBot="1">
      <c r="A75" s="57" t="s">
        <v>15</v>
      </c>
      <c r="B75" s="58"/>
      <c r="C75" s="59"/>
      <c r="D75" s="30">
        <f ca="1">D67/5</f>
        <v>193012.6</v>
      </c>
    </row>
    <row r="78" spans="1:5" ht="15.75" thickBot="1">
      <c r="C78" t="s">
        <v>76</v>
      </c>
      <c r="D78" s="35" t="s">
        <v>77</v>
      </c>
      <c r="E78" t="s">
        <v>78</v>
      </c>
    </row>
    <row r="79" spans="1:5">
      <c r="A79" s="36" t="s">
        <v>79</v>
      </c>
      <c r="B79" s="37" t="s">
        <v>80</v>
      </c>
      <c r="C79">
        <v>60000</v>
      </c>
      <c r="D79">
        <f ca="1">RANDBETWEEN(10000,80000)</f>
        <v>51825</v>
      </c>
      <c r="E79">
        <v>100000</v>
      </c>
    </row>
    <row r="80" spans="1:5" ht="15.75" thickBot="1">
      <c r="A80" s="38">
        <f ca="1">D80</f>
        <v>51.824999999999996</v>
      </c>
      <c r="B80" s="39">
        <v>100</v>
      </c>
      <c r="C80">
        <f>C79/$E$79*100</f>
        <v>60</v>
      </c>
      <c r="D80">
        <f ca="1">D79/$E$79*100</f>
        <v>51.824999999999996</v>
      </c>
    </row>
    <row r="81" spans="1:2" ht="15.75" thickBot="1"/>
    <row r="82" spans="1:2">
      <c r="A82" s="36" t="s">
        <v>81</v>
      </c>
      <c r="B82" s="37"/>
    </row>
    <row r="83" spans="1:2">
      <c r="A83" s="40">
        <v>0</v>
      </c>
      <c r="B83" s="41">
        <v>0</v>
      </c>
    </row>
    <row r="84" spans="1:2">
      <c r="A84" s="42">
        <f ca="1">SIN(((((A80+B80)*180/B80)+90))*PI()/180)</f>
        <v>5.7302659713460262E-2</v>
      </c>
      <c r="B84" s="43">
        <f ca="1">COS(((((A80+B80)*180/B80)+90))*PI()/180)</f>
        <v>0.99835685262823903</v>
      </c>
    </row>
    <row r="85" spans="1:2" ht="15.75" thickBot="1">
      <c r="A85" s="44">
        <v>0</v>
      </c>
      <c r="B85" s="39">
        <v>0</v>
      </c>
    </row>
    <row r="88" spans="1:2" ht="15.75" thickBot="1"/>
    <row r="89" spans="1:2">
      <c r="A89" s="45" t="s">
        <v>82</v>
      </c>
    </row>
    <row r="90" spans="1:2">
      <c r="A90" s="46">
        <v>100</v>
      </c>
      <c r="B90">
        <f>A90-100</f>
        <v>0</v>
      </c>
    </row>
    <row r="91" spans="1:2">
      <c r="A91" s="46">
        <f>C80</f>
        <v>60</v>
      </c>
    </row>
    <row r="92" spans="1:2" ht="15.75" thickBot="1">
      <c r="A92" s="47">
        <f>A90-A91</f>
        <v>40</v>
      </c>
    </row>
  </sheetData>
  <mergeCells count="11">
    <mergeCell ref="A70:C70"/>
    <mergeCell ref="A65:C65"/>
    <mergeCell ref="A66:C66"/>
    <mergeCell ref="A67:C67"/>
    <mergeCell ref="A68:C68"/>
    <mergeCell ref="A69:D69"/>
    <mergeCell ref="A71:C71"/>
    <mergeCell ref="A72:C72"/>
    <mergeCell ref="A73:C73"/>
    <mergeCell ref="A74:C74"/>
    <mergeCell ref="A75:C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viftech</dc:creator>
  <cp:lastModifiedBy> </cp:lastModifiedBy>
  <dcterms:created xsi:type="dcterms:W3CDTF">2013-01-28T10:04:05Z</dcterms:created>
  <dcterms:modified xsi:type="dcterms:W3CDTF">2013-02-15T12:36:05Z</dcterms:modified>
</cp:coreProperties>
</file>