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Dashboard" sheetId="2" r:id="rId1"/>
    <sheet name="Calculations" sheetId="1" r:id="rId2"/>
  </sheets>
  <calcPr calcId="144525"/>
</workbook>
</file>

<file path=xl/calcChain.xml><?xml version="1.0" encoding="utf-8"?>
<calcChain xmlns="http://schemas.openxmlformats.org/spreadsheetml/2006/main">
  <c r="D34" i="1" l="1"/>
  <c r="D35" i="1"/>
  <c r="D36" i="1"/>
  <c r="D33" i="1"/>
  <c r="D6" i="2"/>
  <c r="D7" i="2"/>
  <c r="D8" i="2"/>
  <c r="D9" i="2"/>
  <c r="D5" i="2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D12" i="2"/>
  <c r="B19" i="2"/>
  <c r="B13" i="2"/>
  <c r="B14" i="2"/>
  <c r="B15" i="2"/>
  <c r="B16" i="2"/>
  <c r="B17" i="2"/>
  <c r="B18" i="2"/>
  <c r="B12" i="2"/>
  <c r="E6" i="2"/>
  <c r="E7" i="2"/>
  <c r="E8" i="2"/>
  <c r="E9" i="2"/>
  <c r="E5" i="2"/>
  <c r="C6" i="2"/>
  <c r="C7" i="2"/>
  <c r="C8" i="2"/>
  <c r="C9" i="2"/>
  <c r="B126" i="1"/>
  <c r="B127" i="1"/>
  <c r="B128" i="1"/>
  <c r="B129" i="1"/>
  <c r="B130" i="1"/>
  <c r="B111" i="1"/>
  <c r="B112" i="1"/>
  <c r="B113" i="1"/>
  <c r="B114" i="1"/>
  <c r="B115" i="1"/>
  <c r="B116" i="1"/>
  <c r="B117" i="1"/>
  <c r="B118" i="1"/>
  <c r="B119" i="1"/>
  <c r="B120" i="1"/>
  <c r="C99" i="1"/>
  <c r="C100" i="1"/>
  <c r="C101" i="1"/>
  <c r="C102" i="1"/>
  <c r="C103" i="1"/>
  <c r="B99" i="1"/>
  <c r="B100" i="1"/>
  <c r="B101" i="1"/>
  <c r="B102" i="1"/>
  <c r="B103" i="1"/>
  <c r="B87" i="1" l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E50" i="1"/>
  <c r="C23" i="1"/>
  <c r="C24" i="1"/>
  <c r="C25" i="1"/>
  <c r="C26" i="1"/>
  <c r="C27" i="1"/>
  <c r="C28" i="1"/>
  <c r="C29" i="1"/>
  <c r="C13" i="1"/>
  <c r="D13" i="2" s="1"/>
  <c r="C14" i="1"/>
  <c r="C15" i="1"/>
  <c r="C16" i="1"/>
  <c r="C17" i="1"/>
  <c r="C18" i="1"/>
  <c r="C19" i="1"/>
  <c r="D4" i="1"/>
  <c r="E4" i="1"/>
  <c r="F4" i="1"/>
  <c r="G4" i="1"/>
  <c r="H4" i="1"/>
  <c r="I4" i="1"/>
  <c r="J4" i="1"/>
  <c r="K4" i="1"/>
  <c r="L4" i="1"/>
  <c r="M4" i="1"/>
  <c r="N4" i="1"/>
  <c r="O4" i="1"/>
  <c r="P4" i="1"/>
  <c r="G5" i="2" s="1"/>
  <c r="D5" i="1"/>
  <c r="E5" i="1"/>
  <c r="F5" i="1"/>
  <c r="G5" i="1"/>
  <c r="H5" i="1"/>
  <c r="I5" i="1"/>
  <c r="J5" i="1"/>
  <c r="K5" i="1"/>
  <c r="L5" i="1"/>
  <c r="M5" i="1"/>
  <c r="N5" i="1"/>
  <c r="O5" i="1"/>
  <c r="P5" i="1"/>
  <c r="G6" i="2" s="1"/>
  <c r="D6" i="1"/>
  <c r="E6" i="1"/>
  <c r="F6" i="1"/>
  <c r="G6" i="1"/>
  <c r="H6" i="1"/>
  <c r="I6" i="1"/>
  <c r="J6" i="1"/>
  <c r="K6" i="1"/>
  <c r="L6" i="1"/>
  <c r="M6" i="1"/>
  <c r="N6" i="1"/>
  <c r="O6" i="1"/>
  <c r="P6" i="1"/>
  <c r="G7" i="2" s="1"/>
  <c r="D7" i="1"/>
  <c r="E7" i="1"/>
  <c r="F7" i="1"/>
  <c r="G7" i="1"/>
  <c r="H7" i="1"/>
  <c r="I7" i="1"/>
  <c r="J7" i="1"/>
  <c r="K7" i="1"/>
  <c r="L7" i="1"/>
  <c r="M7" i="1"/>
  <c r="N7" i="1"/>
  <c r="O7" i="1"/>
  <c r="P7" i="1"/>
  <c r="G8" i="2" s="1"/>
  <c r="D8" i="1"/>
  <c r="E8" i="1"/>
  <c r="F8" i="1"/>
  <c r="G8" i="1"/>
  <c r="H8" i="1"/>
  <c r="I8" i="1"/>
  <c r="J8" i="1"/>
  <c r="K8" i="1"/>
  <c r="L8" i="1"/>
  <c r="M8" i="1"/>
  <c r="N8" i="1"/>
  <c r="O8" i="1"/>
  <c r="P8" i="1"/>
  <c r="G9" i="2" s="1"/>
  <c r="G54" i="1" l="1"/>
  <c r="G56" i="1"/>
  <c r="G58" i="1"/>
  <c r="G60" i="1"/>
  <c r="G62" i="1"/>
  <c r="G64" i="1"/>
  <c r="G66" i="1"/>
  <c r="G55" i="1"/>
  <c r="G57" i="1"/>
  <c r="G59" i="1"/>
  <c r="G61" i="1"/>
  <c r="G63" i="1"/>
  <c r="G65" i="1"/>
  <c r="G67" i="1"/>
  <c r="G53" i="1"/>
  <c r="D19" i="1"/>
  <c r="E19" i="2" s="1"/>
  <c r="D19" i="2"/>
  <c r="D18" i="1"/>
  <c r="E18" i="2" s="1"/>
  <c r="D18" i="2"/>
  <c r="D17" i="1"/>
  <c r="E17" i="2" s="1"/>
  <c r="D17" i="2"/>
  <c r="D16" i="1"/>
  <c r="E16" i="2" s="1"/>
  <c r="D16" i="2"/>
  <c r="D15" i="1"/>
  <c r="E15" i="2" s="1"/>
  <c r="D15" i="2"/>
  <c r="D14" i="1"/>
  <c r="E14" i="2" s="1"/>
  <c r="D14" i="2"/>
  <c r="D13" i="1"/>
  <c r="E13" i="2" s="1"/>
  <c r="D53" i="1"/>
  <c r="E51" i="1"/>
  <c r="D93" i="1"/>
  <c r="E93" i="1"/>
  <c r="C93" i="1"/>
  <c r="B93" i="1"/>
  <c r="E53" i="1"/>
  <c r="Q8" i="1"/>
  <c r="Q7" i="1"/>
  <c r="Q6" i="1"/>
  <c r="Q5" i="1"/>
  <c r="Q4" i="1"/>
  <c r="C6" i="1"/>
  <c r="F7" i="2" s="1"/>
  <c r="C7" i="1"/>
  <c r="F8" i="2" s="1"/>
  <c r="C5" i="1"/>
  <c r="F6" i="2" s="1"/>
  <c r="C8" i="1"/>
  <c r="F9" i="2" s="1"/>
  <c r="C4" i="1"/>
  <c r="F5" i="2" s="1"/>
  <c r="D20" i="2" l="1"/>
  <c r="F53" i="1"/>
  <c r="D54" i="1"/>
  <c r="R6" i="1"/>
  <c r="C10" i="1"/>
  <c r="R5" i="1"/>
  <c r="R4" i="1"/>
  <c r="R8" i="1"/>
  <c r="R7" i="1"/>
  <c r="D55" i="1" l="1"/>
  <c r="E54" i="1"/>
  <c r="F54" i="1"/>
  <c r="D56" i="1" l="1"/>
  <c r="E55" i="1"/>
  <c r="F55" i="1"/>
  <c r="D57" i="1" l="1"/>
  <c r="E56" i="1"/>
  <c r="F56" i="1"/>
  <c r="D58" i="1" l="1"/>
  <c r="E57" i="1"/>
  <c r="F57" i="1"/>
  <c r="D59" i="1" l="1"/>
  <c r="E58" i="1"/>
  <c r="F58" i="1"/>
  <c r="D60" i="1" l="1"/>
  <c r="E59" i="1"/>
  <c r="F59" i="1"/>
  <c r="D61" i="1" l="1"/>
  <c r="E60" i="1"/>
  <c r="F60" i="1"/>
  <c r="D62" i="1" l="1"/>
  <c r="D63" i="1" s="1"/>
  <c r="E61" i="1"/>
  <c r="F61" i="1"/>
  <c r="E63" i="1" l="1"/>
  <c r="D64" i="1"/>
  <c r="F63" i="1"/>
  <c r="E62" i="1"/>
  <c r="F62" i="1"/>
  <c r="D65" i="1" l="1"/>
  <c r="E64" i="1"/>
  <c r="F64" i="1"/>
  <c r="D66" i="1" l="1"/>
  <c r="E65" i="1"/>
  <c r="F65" i="1"/>
  <c r="D67" i="1" l="1"/>
  <c r="E66" i="1"/>
  <c r="F66" i="1"/>
  <c r="E67" i="1" l="1"/>
  <c r="F67" i="1"/>
</calcChain>
</file>

<file path=xl/sharedStrings.xml><?xml version="1.0" encoding="utf-8"?>
<sst xmlns="http://schemas.openxmlformats.org/spreadsheetml/2006/main" count="128" uniqueCount="103">
  <si>
    <t>Sales Leaderboard</t>
  </si>
  <si>
    <t>Pic</t>
  </si>
  <si>
    <t>Name</t>
  </si>
  <si>
    <t>Total Closed</t>
  </si>
  <si>
    <t>Avg Deal</t>
  </si>
  <si>
    <t>Nooruddin Surani</t>
  </si>
  <si>
    <t>Jahangir Sachwani</t>
  </si>
  <si>
    <t>Raheel Rupani</t>
  </si>
  <si>
    <t>Imran Khan</t>
  </si>
  <si>
    <t>Salman Rajan</t>
  </si>
  <si>
    <t>rank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</si>
  <si>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</si>
  <si>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</si>
  <si>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</si>
  <si>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</si>
  <si>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</si>
  <si>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</si>
  <si>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</si>
  <si>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</si>
  <si>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</si>
  <si>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</si>
  <si>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</si>
  <si>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</si>
  <si>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Cable - Premium</t>
  </si>
  <si>
    <t>Phone - Wireless</t>
  </si>
  <si>
    <t>Cable - Extended</t>
  </si>
  <si>
    <t>Cable - Basic</t>
  </si>
  <si>
    <t>Internet - Business</t>
  </si>
  <si>
    <t>Internet - Home</t>
  </si>
  <si>
    <t>Phone - Land</t>
  </si>
  <si>
    <t>Volume</t>
  </si>
  <si>
    <t>Product</t>
  </si>
  <si>
    <t>Sales</t>
  </si>
  <si>
    <t>Cable
Premium</t>
  </si>
  <si>
    <t>Phone
Wireless</t>
  </si>
  <si>
    <t>Cable
Extended</t>
  </si>
  <si>
    <t>Cable
Basic</t>
  </si>
  <si>
    <t>Internet
Business</t>
  </si>
  <si>
    <t>Internet
Home</t>
  </si>
  <si>
    <t>Phone
 Land</t>
  </si>
  <si>
    <t>Funnel Data</t>
  </si>
  <si>
    <t>Total Market</t>
  </si>
  <si>
    <t>Prospects</t>
  </si>
  <si>
    <t>Leads</t>
  </si>
  <si>
    <t>Revenu Dial</t>
  </si>
  <si>
    <t>Bad</t>
  </si>
  <si>
    <t>Average</t>
  </si>
  <si>
    <t>Good</t>
  </si>
  <si>
    <t>Non Display</t>
  </si>
  <si>
    <t>Daily Sales</t>
  </si>
  <si>
    <t>Start</t>
  </si>
  <si>
    <t>End</t>
  </si>
  <si>
    <t>Daily Sales Volume</t>
  </si>
  <si>
    <t>Employee Quarterly Sales</t>
  </si>
  <si>
    <t>Q1</t>
  </si>
  <si>
    <t>Q2</t>
  </si>
  <si>
    <t>Q3</t>
  </si>
  <si>
    <t>Q4</t>
  </si>
  <si>
    <t>NS</t>
  </si>
  <si>
    <t>JS</t>
  </si>
  <si>
    <t>RR</t>
  </si>
  <si>
    <t>IK</t>
  </si>
  <si>
    <t>SR</t>
  </si>
  <si>
    <t>Year Over Year Sales</t>
  </si>
  <si>
    <t>Last Year</t>
  </si>
  <si>
    <t>Current Year</t>
  </si>
  <si>
    <t>Countries</t>
  </si>
  <si>
    <t>Top Product by Volume</t>
  </si>
  <si>
    <t>Top Customers</t>
  </si>
  <si>
    <t>pic</t>
  </si>
  <si>
    <t>Initial</t>
  </si>
  <si>
    <t>PK</t>
  </si>
  <si>
    <t>IN</t>
  </si>
  <si>
    <t>JP</t>
  </si>
  <si>
    <t>US</t>
  </si>
  <si>
    <t>UE</t>
  </si>
  <si>
    <t>on Target</t>
  </si>
  <si>
    <t>Employees Quarterly Sales</t>
  </si>
  <si>
    <t>Product by Volume</t>
  </si>
  <si>
    <t>Sales Dashboard</t>
  </si>
  <si>
    <t>Top 5 Sales Person</t>
  </si>
  <si>
    <t>Last Month's Sales</t>
  </si>
  <si>
    <t>Top 7 Product Sales</t>
  </si>
  <si>
    <t>Internet - Premium</t>
  </si>
  <si>
    <t>Phone - Premium</t>
  </si>
  <si>
    <t>Cell - Premium</t>
  </si>
  <si>
    <t>CP</t>
  </si>
  <si>
    <t>PW</t>
  </si>
  <si>
    <t>CE</t>
  </si>
  <si>
    <t>CB</t>
  </si>
  <si>
    <t>IB</t>
  </si>
  <si>
    <t>IH</t>
  </si>
  <si>
    <t>PL</t>
  </si>
  <si>
    <t>IP</t>
  </si>
  <si>
    <t>PP</t>
  </si>
  <si>
    <t>DEF 
Cables</t>
  </si>
  <si>
    <t>ABC 
Inet</t>
  </si>
  <si>
    <t>XYZ 
Phones</t>
  </si>
  <si>
    <t>JHI 
Cell</t>
  </si>
  <si>
    <t>JKL 
Lines</t>
  </si>
  <si>
    <t>Sales Funnel</t>
  </si>
  <si>
    <t xml:space="preserve">  Year Over Year Sales</t>
  </si>
  <si>
    <t>Salman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</si>
</sst>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\ 0#,\ \k"/>
    <numFmt numFmtId="165" formatCode="&quot;$&quot;\ #.00,,\ &quot;m&quot;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gradientFill degree="270">
        <stop position="0">
          <color theme="0" tint="-5.0965910824915313E-2"/>
        </stop>
        <stop position="1">
          <color theme="0" tint="-0.1490218817712943"/>
        </stop>
      </gradientFill>
    </fill>
  </fills>
  <borders count="10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2" applyFont="1"/>
    <xf numFmtId="164" fontId="0" fillId="0" borderId="0" xfId="1" applyNumberFormat="1" applyFont="1"/>
    <xf numFmtId="0" fontId="2" fillId="0" borderId="0" xfId="0" applyFont="1"/>
    <xf numFmtId="44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5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4" fontId="2" fillId="3" borderId="3" xfId="2" applyFont="1" applyFill="1" applyBorder="1" applyAlignment="1">
      <alignment horizontal="center" vertical="center"/>
    </xf>
    <xf numFmtId="44" fontId="2" fillId="3" borderId="4" xfId="2" applyFont="1" applyFill="1" applyBorder="1" applyAlignment="1">
      <alignment horizontal="center" vertical="center"/>
    </xf>
    <xf numFmtId="166" fontId="0" fillId="0" borderId="0" xfId="1" applyNumberFormat="1" applyFont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0" xfId="0" applyFill="1" applyBorder="1"/>
    <xf numFmtId="44" fontId="0" fillId="3" borderId="0" xfId="2" applyFont="1" applyFill="1" applyBorder="1"/>
    <xf numFmtId="0" fontId="3" fillId="3" borderId="0" xfId="0" applyFont="1" applyFill="1" applyBorder="1"/>
    <xf numFmtId="0" fontId="0" fillId="3" borderId="0" xfId="0" applyFill="1"/>
    <xf numFmtId="0" fontId="6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Continuous" vertical="center"/>
    </xf>
    <xf numFmtId="165" fontId="4" fillId="2" borderId="0" xfId="0" applyNumberFormat="1" applyFont="1" applyFill="1" applyBorder="1"/>
    <xf numFmtId="0" fontId="0" fillId="3" borderId="5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0" fillId="3" borderId="9" xfId="0" applyFill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b/>
        <i val="0"/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Calculations!$E$53:$E$67</c:f>
              <c:numCache>
                <c:formatCode>d\-mmm\-yy</c:formatCode>
                <c:ptCount val="15"/>
                <c:pt idx="0">
                  <c:v>41278</c:v>
                </c:pt>
                <c:pt idx="1">
                  <c:v>41279</c:v>
                </c:pt>
                <c:pt idx="2">
                  <c:v>41280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41286</c:v>
                </c:pt>
                <c:pt idx="9">
                  <c:v>41287</c:v>
                </c:pt>
                <c:pt idx="10">
                  <c:v>41288</c:v>
                </c:pt>
                <c:pt idx="11">
                  <c:v>41289</c:v>
                </c:pt>
                <c:pt idx="12">
                  <c:v>41290</c:v>
                </c:pt>
                <c:pt idx="13">
                  <c:v>41291</c:v>
                </c:pt>
                <c:pt idx="14">
                  <c:v>41292</c:v>
                </c:pt>
              </c:numCache>
            </c:numRef>
          </c:cat>
          <c:val>
            <c:numRef>
              <c:f>Calculations!$F$53:$F$67</c:f>
              <c:numCache>
                <c:formatCode>General</c:formatCode>
                <c:ptCount val="15"/>
                <c:pt idx="0">
                  <c:v>1137</c:v>
                </c:pt>
                <c:pt idx="1">
                  <c:v>981</c:v>
                </c:pt>
                <c:pt idx="2">
                  <c:v>697</c:v>
                </c:pt>
                <c:pt idx="3">
                  <c:v>1198</c:v>
                </c:pt>
                <c:pt idx="4">
                  <c:v>1239</c:v>
                </c:pt>
                <c:pt idx="5">
                  <c:v>1008</c:v>
                </c:pt>
                <c:pt idx="6">
                  <c:v>413</c:v>
                </c:pt>
                <c:pt idx="7">
                  <c:v>516</c:v>
                </c:pt>
                <c:pt idx="8">
                  <c:v>742</c:v>
                </c:pt>
                <c:pt idx="9">
                  <c:v>1319</c:v>
                </c:pt>
                <c:pt idx="10">
                  <c:v>1016</c:v>
                </c:pt>
                <c:pt idx="11">
                  <c:v>1250</c:v>
                </c:pt>
                <c:pt idx="12">
                  <c:v>1293</c:v>
                </c:pt>
                <c:pt idx="13">
                  <c:v>778</c:v>
                </c:pt>
                <c:pt idx="14">
                  <c:v>1348</c:v>
                </c:pt>
              </c:numCache>
            </c:numRef>
          </c:val>
          <c:smooth val="1"/>
        </c:ser>
        <c:ser>
          <c:idx val="1"/>
          <c:order val="1"/>
          <c:tx>
            <c:v>Average</c:v>
          </c:tx>
          <c:marker>
            <c:symbol val="none"/>
          </c:marker>
          <c:val>
            <c:numRef>
              <c:f>Calculations!$G$53:$G$67</c:f>
              <c:numCache>
                <c:formatCode>_(* #,##0_);_(* \(#,##0\);_(* "-"??_);_(@_)</c:formatCode>
                <c:ptCount val="15"/>
                <c:pt idx="0">
                  <c:v>942.67741935483866</c:v>
                </c:pt>
                <c:pt idx="1">
                  <c:v>942.67741935483866</c:v>
                </c:pt>
                <c:pt idx="2">
                  <c:v>942.67741935483866</c:v>
                </c:pt>
                <c:pt idx="3">
                  <c:v>942.67741935483866</c:v>
                </c:pt>
                <c:pt idx="4">
                  <c:v>942.67741935483866</c:v>
                </c:pt>
                <c:pt idx="5">
                  <c:v>942.67741935483866</c:v>
                </c:pt>
                <c:pt idx="6">
                  <c:v>942.67741935483866</c:v>
                </c:pt>
                <c:pt idx="7">
                  <c:v>942.67741935483866</c:v>
                </c:pt>
                <c:pt idx="8">
                  <c:v>942.67741935483866</c:v>
                </c:pt>
                <c:pt idx="9">
                  <c:v>942.67741935483866</c:v>
                </c:pt>
                <c:pt idx="10">
                  <c:v>942.67741935483866</c:v>
                </c:pt>
                <c:pt idx="11">
                  <c:v>942.67741935483866</c:v>
                </c:pt>
                <c:pt idx="12">
                  <c:v>942.67741935483866</c:v>
                </c:pt>
                <c:pt idx="13">
                  <c:v>942.67741935483866</c:v>
                </c:pt>
                <c:pt idx="14">
                  <c:v>942.67741935483866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32384"/>
        <c:axId val="91633920"/>
      </c:lineChart>
      <c:dateAx>
        <c:axId val="91632384"/>
        <c:scaling>
          <c:orientation val="minMax"/>
        </c:scaling>
        <c:delete val="0"/>
        <c:axPos val="b"/>
        <c:numFmt formatCode="dd\-mmm" sourceLinked="0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91633920"/>
        <c:crosses val="autoZero"/>
        <c:auto val="1"/>
        <c:lblOffset val="100"/>
        <c:baseTimeUnit val="days"/>
      </c:dateAx>
      <c:valAx>
        <c:axId val="91633920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632384"/>
        <c:crosses val="autoZero"/>
        <c:crossBetween val="between"/>
        <c:maj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4358546533185"/>
          <c:y val="0.22359551548519307"/>
          <c:w val="0.77539434247929795"/>
          <c:h val="0.590487117325656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Calculations!$B$86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cat>
            <c:strRef>
              <c:f>Calculations!$A$87:$A$91</c:f>
              <c:strCache>
                <c:ptCount val="5"/>
                <c:pt idx="0">
                  <c:v>NS</c:v>
                </c:pt>
                <c:pt idx="1">
                  <c:v>JS</c:v>
                </c:pt>
                <c:pt idx="2">
                  <c:v>RR</c:v>
                </c:pt>
                <c:pt idx="3">
                  <c:v>IK</c:v>
                </c:pt>
                <c:pt idx="4">
                  <c:v>SR</c:v>
                </c:pt>
              </c:strCache>
            </c:strRef>
          </c:cat>
          <c:val>
            <c:numRef>
              <c:f>Calculations!$B$87:$B$91</c:f>
              <c:numCache>
                <c:formatCode>_("$"* #,##0.00_);_("$"* \(#,##0.00\);_("$"* "-"??_);_(@_)</c:formatCode>
                <c:ptCount val="5"/>
                <c:pt idx="0">
                  <c:v>360010</c:v>
                </c:pt>
                <c:pt idx="1">
                  <c:v>249220</c:v>
                </c:pt>
                <c:pt idx="2">
                  <c:v>393473</c:v>
                </c:pt>
                <c:pt idx="3">
                  <c:v>337822</c:v>
                </c:pt>
                <c:pt idx="4">
                  <c:v>343820</c:v>
                </c:pt>
              </c:numCache>
            </c:numRef>
          </c:val>
        </c:ser>
        <c:ser>
          <c:idx val="1"/>
          <c:order val="1"/>
          <c:tx>
            <c:strRef>
              <c:f>Calculations!$C$86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cat>
            <c:strRef>
              <c:f>Calculations!$A$87:$A$91</c:f>
              <c:strCache>
                <c:ptCount val="5"/>
                <c:pt idx="0">
                  <c:v>NS</c:v>
                </c:pt>
                <c:pt idx="1">
                  <c:v>JS</c:v>
                </c:pt>
                <c:pt idx="2">
                  <c:v>RR</c:v>
                </c:pt>
                <c:pt idx="3">
                  <c:v>IK</c:v>
                </c:pt>
                <c:pt idx="4">
                  <c:v>SR</c:v>
                </c:pt>
              </c:strCache>
            </c:strRef>
          </c:cat>
          <c:val>
            <c:numRef>
              <c:f>Calculations!$C$87:$C$91</c:f>
              <c:numCache>
                <c:formatCode>_("$"* #,##0.00_);_("$"* \(#,##0.00\);_("$"* "-"??_);_(@_)</c:formatCode>
                <c:ptCount val="5"/>
                <c:pt idx="0">
                  <c:v>361617</c:v>
                </c:pt>
                <c:pt idx="1">
                  <c:v>243410</c:v>
                </c:pt>
                <c:pt idx="2">
                  <c:v>288240</c:v>
                </c:pt>
                <c:pt idx="3">
                  <c:v>276989</c:v>
                </c:pt>
                <c:pt idx="4">
                  <c:v>281936</c:v>
                </c:pt>
              </c:numCache>
            </c:numRef>
          </c:val>
        </c:ser>
        <c:ser>
          <c:idx val="2"/>
          <c:order val="2"/>
          <c:tx>
            <c:strRef>
              <c:f>Calculations!$D$86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cat>
            <c:strRef>
              <c:f>Calculations!$A$87:$A$91</c:f>
              <c:strCache>
                <c:ptCount val="5"/>
                <c:pt idx="0">
                  <c:v>NS</c:v>
                </c:pt>
                <c:pt idx="1">
                  <c:v>JS</c:v>
                </c:pt>
                <c:pt idx="2">
                  <c:v>RR</c:v>
                </c:pt>
                <c:pt idx="3">
                  <c:v>IK</c:v>
                </c:pt>
                <c:pt idx="4">
                  <c:v>SR</c:v>
                </c:pt>
              </c:strCache>
            </c:strRef>
          </c:cat>
          <c:val>
            <c:numRef>
              <c:f>Calculations!$D$87:$D$91</c:f>
              <c:numCache>
                <c:formatCode>_("$"* #,##0.00_);_("$"* \(#,##0.00\);_("$"* "-"??_);_(@_)</c:formatCode>
                <c:ptCount val="5"/>
                <c:pt idx="0">
                  <c:v>381699</c:v>
                </c:pt>
                <c:pt idx="1">
                  <c:v>365103</c:v>
                </c:pt>
                <c:pt idx="2">
                  <c:v>329485</c:v>
                </c:pt>
                <c:pt idx="3">
                  <c:v>253868</c:v>
                </c:pt>
                <c:pt idx="4">
                  <c:v>327933</c:v>
                </c:pt>
              </c:numCache>
            </c:numRef>
          </c:val>
        </c:ser>
        <c:ser>
          <c:idx val="3"/>
          <c:order val="3"/>
          <c:tx>
            <c:strRef>
              <c:f>Calculations!$E$86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cat>
            <c:strRef>
              <c:f>Calculations!$A$87:$A$91</c:f>
              <c:strCache>
                <c:ptCount val="5"/>
                <c:pt idx="0">
                  <c:v>NS</c:v>
                </c:pt>
                <c:pt idx="1">
                  <c:v>JS</c:v>
                </c:pt>
                <c:pt idx="2">
                  <c:v>RR</c:v>
                </c:pt>
                <c:pt idx="3">
                  <c:v>IK</c:v>
                </c:pt>
                <c:pt idx="4">
                  <c:v>SR</c:v>
                </c:pt>
              </c:strCache>
            </c:strRef>
          </c:cat>
          <c:val>
            <c:numRef>
              <c:f>Calculations!$E$87:$E$91</c:f>
              <c:numCache>
                <c:formatCode>_("$"* #,##0.00_);_("$"* \(#,##0.00\);_("$"* "-"??_);_(@_)</c:formatCode>
                <c:ptCount val="5"/>
                <c:pt idx="0">
                  <c:v>289450</c:v>
                </c:pt>
                <c:pt idx="1">
                  <c:v>305639</c:v>
                </c:pt>
                <c:pt idx="2">
                  <c:v>304342</c:v>
                </c:pt>
                <c:pt idx="3">
                  <c:v>257372</c:v>
                </c:pt>
                <c:pt idx="4">
                  <c:v>310501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91656192"/>
        <c:axId val="91657728"/>
      </c:barChart>
      <c:catAx>
        <c:axId val="916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1657728"/>
        <c:crosses val="autoZero"/>
        <c:auto val="1"/>
        <c:lblAlgn val="ctr"/>
        <c:lblOffset val="100"/>
        <c:noMultiLvlLbl val="0"/>
      </c:catAx>
      <c:valAx>
        <c:axId val="91657728"/>
        <c:scaling>
          <c:orientation val="minMax"/>
        </c:scaling>
        <c:delete val="0"/>
        <c:axPos val="l"/>
        <c:numFmt formatCode="&quot;$&quot;\ 0#.00,,\ &quot;m&quot;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656192"/>
        <c:crosses val="autoZero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3177334383883327"/>
          <c:y val="3.9363224932935294E-2"/>
          <c:w val="0.66518034796173386"/>
          <c:h val="9.239148121955742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Calculations!$B$98</c:f>
              <c:strCache>
                <c:ptCount val="1"/>
                <c:pt idx="0">
                  <c:v>Last Year</c:v>
                </c:pt>
              </c:strCache>
            </c:strRef>
          </c:tx>
          <c:invertIfNegative val="0"/>
          <c:cat>
            <c:strRef>
              <c:f>Calculations!$A$99:$A$103</c:f>
              <c:strCache>
                <c:ptCount val="5"/>
                <c:pt idx="0">
                  <c:v>PK</c:v>
                </c:pt>
                <c:pt idx="1">
                  <c:v>IN</c:v>
                </c:pt>
                <c:pt idx="2">
                  <c:v>JP</c:v>
                </c:pt>
                <c:pt idx="3">
                  <c:v>US</c:v>
                </c:pt>
                <c:pt idx="4">
                  <c:v>UE</c:v>
                </c:pt>
              </c:strCache>
            </c:strRef>
          </c:cat>
          <c:val>
            <c:numRef>
              <c:f>Calculations!$B$99:$B$103</c:f>
              <c:numCache>
                <c:formatCode>_("$"* #,##0.00_);_("$"* \(#,##0.00\);_("$"* "-"??_);_(@_)</c:formatCode>
                <c:ptCount val="5"/>
                <c:pt idx="0">
                  <c:v>16981</c:v>
                </c:pt>
                <c:pt idx="1">
                  <c:v>16230</c:v>
                </c:pt>
                <c:pt idx="2">
                  <c:v>10838</c:v>
                </c:pt>
                <c:pt idx="3">
                  <c:v>15753</c:v>
                </c:pt>
                <c:pt idx="4">
                  <c:v>19985</c:v>
                </c:pt>
              </c:numCache>
            </c:numRef>
          </c:val>
        </c:ser>
        <c:ser>
          <c:idx val="1"/>
          <c:order val="1"/>
          <c:tx>
            <c:strRef>
              <c:f>Calculations!$C$98</c:f>
              <c:strCache>
                <c:ptCount val="1"/>
                <c:pt idx="0">
                  <c:v>Current Year</c:v>
                </c:pt>
              </c:strCache>
            </c:strRef>
          </c:tx>
          <c:invertIfNegative val="0"/>
          <c:cat>
            <c:strRef>
              <c:f>Calculations!$A$99:$A$103</c:f>
              <c:strCache>
                <c:ptCount val="5"/>
                <c:pt idx="0">
                  <c:v>PK</c:v>
                </c:pt>
                <c:pt idx="1">
                  <c:v>IN</c:v>
                </c:pt>
                <c:pt idx="2">
                  <c:v>JP</c:v>
                </c:pt>
                <c:pt idx="3">
                  <c:v>US</c:v>
                </c:pt>
                <c:pt idx="4">
                  <c:v>UE</c:v>
                </c:pt>
              </c:strCache>
            </c:strRef>
          </c:cat>
          <c:val>
            <c:numRef>
              <c:f>Calculations!$C$99:$C$103</c:f>
              <c:numCache>
                <c:formatCode>_("$"* #,##0.00_);_("$"* \(#,##0.00\);_("$"* "-"??_);_(@_)</c:formatCode>
                <c:ptCount val="5"/>
                <c:pt idx="0">
                  <c:v>24613</c:v>
                </c:pt>
                <c:pt idx="1">
                  <c:v>20507</c:v>
                </c:pt>
                <c:pt idx="2">
                  <c:v>22685</c:v>
                </c:pt>
                <c:pt idx="3">
                  <c:v>22823</c:v>
                </c:pt>
                <c:pt idx="4">
                  <c:v>19252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65216"/>
        <c:axId val="100666752"/>
      </c:barChart>
      <c:catAx>
        <c:axId val="100665216"/>
        <c:scaling>
          <c:orientation val="minMax"/>
        </c:scaling>
        <c:delete val="0"/>
        <c:axPos val="b"/>
        <c:numFmt formatCode="dd\-mmm" sourceLinked="0"/>
        <c:majorTickMark val="out"/>
        <c:minorTickMark val="none"/>
        <c:tickLblPos val="nextTo"/>
        <c:crossAx val="100666752"/>
        <c:crosses val="autoZero"/>
        <c:auto val="1"/>
        <c:lblAlgn val="ctr"/>
        <c:lblOffset val="100"/>
        <c:noMultiLvlLbl val="0"/>
      </c:catAx>
      <c:valAx>
        <c:axId val="100666752"/>
        <c:scaling>
          <c:orientation val="minMax"/>
        </c:scaling>
        <c:delete val="0"/>
        <c:axPos val="l"/>
        <c:numFmt formatCode="&quot;$&quot;\ 0#.00,,\ &quot;m&quot;" sourceLinked="0"/>
        <c:majorTickMark val="out"/>
        <c:minorTickMark val="none"/>
        <c:tickLblPos val="nextTo"/>
        <c:crossAx val="100665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9185665021135"/>
          <c:y val="0.13458811051186054"/>
          <c:w val="0.69836012206601628"/>
          <c:h val="0.74627130725012103"/>
        </c:manualLayout>
      </c:layout>
      <c:pieChart>
        <c:varyColors val="1"/>
        <c:ser>
          <c:idx val="0"/>
          <c:order val="0"/>
          <c:dLbls>
            <c:spPr>
              <a:effectLst>
                <a:outerShdw blurRad="50800" dir="1320000" sx="1000" sy="1000" algn="ctr" rotWithShape="0">
                  <a:srgbClr val="000000"/>
                </a:outerShdw>
              </a:effectLst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Calculations!$B$13:$B$19</c:f>
              <c:strCache>
                <c:ptCount val="7"/>
                <c:pt idx="0">
                  <c:v>Cable - Premium</c:v>
                </c:pt>
                <c:pt idx="1">
                  <c:v>Phone - Wireless</c:v>
                </c:pt>
                <c:pt idx="2">
                  <c:v>Cable - Extended</c:v>
                </c:pt>
                <c:pt idx="3">
                  <c:v>Cable - Basic</c:v>
                </c:pt>
                <c:pt idx="4">
                  <c:v>Internet - Business</c:v>
                </c:pt>
                <c:pt idx="5">
                  <c:v>Internet - Home</c:v>
                </c:pt>
                <c:pt idx="6">
                  <c:v>Phone - Land</c:v>
                </c:pt>
              </c:strCache>
            </c:strRef>
          </c:cat>
          <c:val>
            <c:numRef>
              <c:f>Calculations!$C$13:$C$19</c:f>
              <c:numCache>
                <c:formatCode>_("$"* #,##0.00_);_("$"* \(#,##0.00\);_("$"* "-"??_);_(@_)</c:formatCode>
                <c:ptCount val="7"/>
                <c:pt idx="0">
                  <c:v>521552</c:v>
                </c:pt>
                <c:pt idx="1">
                  <c:v>620094</c:v>
                </c:pt>
                <c:pt idx="2">
                  <c:v>950415</c:v>
                </c:pt>
                <c:pt idx="3">
                  <c:v>656525</c:v>
                </c:pt>
                <c:pt idx="4">
                  <c:v>676604</c:v>
                </c:pt>
                <c:pt idx="5">
                  <c:v>996361</c:v>
                </c:pt>
                <c:pt idx="6">
                  <c:v>833903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Calculations!$A$111:$A$120</c:f>
              <c:strCache>
                <c:ptCount val="10"/>
                <c:pt idx="0">
                  <c:v>CP</c:v>
                </c:pt>
                <c:pt idx="1">
                  <c:v>PW</c:v>
                </c:pt>
                <c:pt idx="2">
                  <c:v>CE</c:v>
                </c:pt>
                <c:pt idx="3">
                  <c:v>CB</c:v>
                </c:pt>
                <c:pt idx="4">
                  <c:v>IB</c:v>
                </c:pt>
                <c:pt idx="5">
                  <c:v>IH</c:v>
                </c:pt>
                <c:pt idx="6">
                  <c:v>PL</c:v>
                </c:pt>
                <c:pt idx="7">
                  <c:v>IP</c:v>
                </c:pt>
                <c:pt idx="8">
                  <c:v>PP</c:v>
                </c:pt>
                <c:pt idx="9">
                  <c:v>CP</c:v>
                </c:pt>
              </c:strCache>
            </c:strRef>
          </c:cat>
          <c:val>
            <c:numRef>
              <c:f>Calculations!$B$111:$B$120</c:f>
              <c:numCache>
                <c:formatCode>_("$"* #,##0.00_);_("$"* \(#,##0.00\);_("$"* "-"??_);_(@_)</c:formatCode>
                <c:ptCount val="10"/>
                <c:pt idx="0">
                  <c:v>16619</c:v>
                </c:pt>
                <c:pt idx="1">
                  <c:v>10896</c:v>
                </c:pt>
                <c:pt idx="2">
                  <c:v>19782</c:v>
                </c:pt>
                <c:pt idx="3">
                  <c:v>12158</c:v>
                </c:pt>
                <c:pt idx="4">
                  <c:v>13018</c:v>
                </c:pt>
                <c:pt idx="5">
                  <c:v>10998</c:v>
                </c:pt>
                <c:pt idx="6">
                  <c:v>16923</c:v>
                </c:pt>
                <c:pt idx="7">
                  <c:v>14094</c:v>
                </c:pt>
                <c:pt idx="8">
                  <c:v>10072</c:v>
                </c:pt>
                <c:pt idx="9">
                  <c:v>12897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00707328"/>
        <c:axId val="100721408"/>
      </c:barChart>
      <c:catAx>
        <c:axId val="1007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21408"/>
        <c:crosses val="autoZero"/>
        <c:auto val="1"/>
        <c:lblAlgn val="ctr"/>
        <c:lblOffset val="100"/>
        <c:noMultiLvlLbl val="0"/>
      </c:catAx>
      <c:valAx>
        <c:axId val="100721408"/>
        <c:scaling>
          <c:orientation val="minMax"/>
          <c:max val="20000"/>
        </c:scaling>
        <c:delete val="0"/>
        <c:axPos val="l"/>
        <c:numFmt formatCode="&quot;$&quot;\ #.0,\ \k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00707328"/>
        <c:crosses val="autoZero"/>
        <c:crossBetween val="between"/>
        <c:majorUnit val="5000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Calculations!$A$126:$A$130</c:f>
              <c:strCache>
                <c:ptCount val="5"/>
                <c:pt idx="0">
                  <c:v>DEF 
Cables</c:v>
                </c:pt>
                <c:pt idx="1">
                  <c:v>ABC 
Inet</c:v>
                </c:pt>
                <c:pt idx="2">
                  <c:v>XYZ 
Phones</c:v>
                </c:pt>
                <c:pt idx="3">
                  <c:v>JHI 
Cell</c:v>
                </c:pt>
                <c:pt idx="4">
                  <c:v>JKL 
Lines</c:v>
                </c:pt>
              </c:strCache>
            </c:strRef>
          </c:cat>
          <c:val>
            <c:numRef>
              <c:f>Calculations!$B$126:$B$130</c:f>
              <c:numCache>
                <c:formatCode>General</c:formatCode>
                <c:ptCount val="5"/>
                <c:pt idx="0">
                  <c:v>16812</c:v>
                </c:pt>
                <c:pt idx="1">
                  <c:v>20743</c:v>
                </c:pt>
                <c:pt idx="2">
                  <c:v>11681</c:v>
                </c:pt>
                <c:pt idx="3">
                  <c:v>28459</c:v>
                </c:pt>
                <c:pt idx="4">
                  <c:v>14156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00732288"/>
        <c:axId val="100750464"/>
      </c:barChart>
      <c:catAx>
        <c:axId val="1007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50464"/>
        <c:crosses val="autoZero"/>
        <c:auto val="1"/>
        <c:lblAlgn val="ctr"/>
        <c:lblOffset val="100"/>
        <c:noMultiLvlLbl val="0"/>
      </c:catAx>
      <c:valAx>
        <c:axId val="100750464"/>
        <c:scaling>
          <c:orientation val="minMax"/>
          <c:max val="28000"/>
        </c:scaling>
        <c:delete val="0"/>
        <c:axPos val="l"/>
        <c:numFmt formatCode="&quot;$&quot;\ #.0,\ \k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00732288"/>
        <c:crosses val="autoZero"/>
        <c:crossBetween val="between"/>
        <c:majorUnit val="10000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Calculations!$E$49" horiz="1" max="21" min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229722</xdr:colOff>
      <xdr:row>11</xdr:row>
      <xdr:rowOff>0</xdr:rowOff>
    </xdr:from>
    <xdr:to>
      <xdr:col>14</xdr:col>
      <xdr:colOff>22412</xdr:colOff>
      <xdr:row>19</xdr:row>
      <xdr:rowOff>0</xdr:rowOff>
    </xdr:to>
    <xdr:grpSp>
      <xdr:nvGrpSpPr>
        <xdr:cNvPr id="14" name="Group 13"/>
        <xdr:cNvGrpSpPr/>
      </xdr:nvGrpSpPr>
      <xdr:grpSpPr>
        <a:xfrm>
          <a:off x="6381751" y="3406588"/>
          <a:ext cx="2101102" cy="1916206"/>
          <a:chOff x="6339933" y="3484756"/>
          <a:chExt cx="2711139" cy="1906162"/>
        </a:xfrm>
        <a:solidFill>
          <a:schemeClr val="bg1"/>
        </a:solidFill>
        <a:effectLst/>
      </xdr:grpSpPr>
      <xdr:sp macro="" textlink="">
        <xdr:nvSpPr>
          <xdr:cNvPr id="13" name="Rectangle 12"/>
          <xdr:cNvSpPr/>
        </xdr:nvSpPr>
        <xdr:spPr>
          <a:xfrm>
            <a:off x="6339933" y="3494281"/>
            <a:ext cx="2709514" cy="1896637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6342256" y="3484756"/>
            <a:ext cx="2708816" cy="247649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97601</xdr:colOff>
      <xdr:row>3</xdr:row>
      <xdr:rowOff>0</xdr:rowOff>
    </xdr:from>
    <xdr:to>
      <xdr:col>19</xdr:col>
      <xdr:colOff>381000</xdr:colOff>
      <xdr:row>8</xdr:row>
      <xdr:rowOff>250441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130491</xdr:colOff>
          <xdr:row>8</xdr:row>
          <xdr:rowOff>221098</xdr:rowOff>
        </xdr:from>
        <xdr:to>
          <xdr:col>19</xdr:col>
          <xdr:colOff>291353</xdr:colOff>
          <xdr:row>8</xdr:row>
          <xdr:rowOff>369794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5604</xdr:colOff>
      <xdr:row>11</xdr:row>
      <xdr:rowOff>171450</xdr:rowOff>
    </xdr:from>
    <xdr:to>
      <xdr:col>13</xdr:col>
      <xdr:colOff>551175</xdr:colOff>
      <xdr:row>18</xdr:row>
      <xdr:rowOff>134470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1121</xdr:colOff>
      <xdr:row>22</xdr:row>
      <xdr:rowOff>20410</xdr:rowOff>
    </xdr:from>
    <xdr:to>
      <xdr:col>3</xdr:col>
      <xdr:colOff>704850</xdr:colOff>
      <xdr:row>31</xdr:row>
      <xdr:rowOff>103414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484095</xdr:colOff>
      <xdr:row>10</xdr:row>
      <xdr:rowOff>171449</xdr:rowOff>
    </xdr:from>
    <xdr:to>
      <xdr:col>9</xdr:col>
      <xdr:colOff>157443</xdr:colOff>
      <xdr:row>21</xdr:row>
      <xdr:rowOff>18488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903193</xdr:colOff>
      <xdr:row>22</xdr:row>
      <xdr:rowOff>33617</xdr:rowOff>
    </xdr:from>
    <xdr:to>
      <xdr:col>8</xdr:col>
      <xdr:colOff>160244</xdr:colOff>
      <xdr:row>31</xdr:row>
      <xdr:rowOff>138392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448234</xdr:colOff>
      <xdr:row>22</xdr:row>
      <xdr:rowOff>19051</xdr:rowOff>
    </xdr:from>
    <xdr:to>
      <xdr:col>13</xdr:col>
      <xdr:colOff>582706</xdr:colOff>
      <xdr:row>31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145676</xdr:colOff>
      <xdr:row>12</xdr:row>
      <xdr:rowOff>67236</xdr:rowOff>
    </xdr:from>
    <xdr:to>
      <xdr:col>19</xdr:col>
      <xdr:colOff>156882</xdr:colOff>
      <xdr:row>29</xdr:row>
      <xdr:rowOff>134470</xdr:rowOff>
    </xdr:to>
    <xdr:grpSp>
      <xdr:nvGrpSpPr>
        <xdr:cNvPr id="12" name="Group 11"/>
        <xdr:cNvGrpSpPr/>
      </xdr:nvGrpSpPr>
      <xdr:grpSpPr>
        <a:xfrm>
          <a:off x="8785411" y="3664324"/>
          <a:ext cx="2431677" cy="3507440"/>
          <a:chOff x="8897471" y="3664324"/>
          <a:chExt cx="2431677" cy="3507440"/>
        </a:xfrm>
      </xdr:grpSpPr>
      <xdr:pic>
        <xdr:nvPicPr>
          <xdr:cNvPr id="27" name="Picture 26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97471" y="3664324"/>
            <a:ext cx="2431677" cy="35074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" name="Group 4"/>
          <xdr:cNvGrpSpPr/>
        </xdr:nvGrpSpPr>
        <xdr:grpSpPr>
          <a:xfrm>
            <a:off x="9179108" y="4551077"/>
            <a:ext cx="1807011" cy="2531840"/>
            <a:chOff x="9179108" y="4551077"/>
            <a:chExt cx="1807011" cy="2531840"/>
          </a:xfrm>
        </xdr:grpSpPr>
        <xdr:sp macro="" textlink="Calculations!D33">
          <xdr:nvSpPr>
            <xdr:cNvPr id="19" name="TextBox 18"/>
            <xdr:cNvSpPr txBox="1"/>
          </xdr:nvSpPr>
          <xdr:spPr>
            <a:xfrm>
              <a:off x="9225922" y="4551077"/>
              <a:ext cx="1760197" cy="5129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9E8B2E2-CEF1-4E35-B38E-6BDFBF7DE68B}" type="TxLink">
                <a:rPr lang="en-US" sz="1100" b="1">
                  <a:solidFill>
                    <a:sysClr val="windowText" lastClr="000000"/>
                  </a:solidFill>
                </a:rPr>
                <a:pPr algn="ctr"/>
                <a:t>$ 232000
Total Market</a:t>
              </a:fld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sp macro="" textlink="Calculations!D34">
          <xdr:nvSpPr>
            <xdr:cNvPr id="21" name="TextBox 20"/>
            <xdr:cNvSpPr txBox="1"/>
          </xdr:nvSpPr>
          <xdr:spPr>
            <a:xfrm>
              <a:off x="9179108" y="5293168"/>
              <a:ext cx="1760197" cy="5129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FBBFA5F6-AD37-40A3-9098-B4CF4E343280}" type="TxLink">
                <a:rPr lang="en-US" sz="1100" b="1">
                  <a:solidFill>
                    <a:sysClr val="windowText" lastClr="000000"/>
                  </a:solidFill>
                </a:rPr>
                <a:pPr algn="ctr"/>
                <a:t>$ 94480
Prospects</a:t>
              </a:fld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sp macro="" textlink="Calculations!D35">
          <xdr:nvSpPr>
            <xdr:cNvPr id="22" name="TextBox 21"/>
            <xdr:cNvSpPr txBox="1"/>
          </xdr:nvSpPr>
          <xdr:spPr>
            <a:xfrm>
              <a:off x="9207196" y="5991606"/>
              <a:ext cx="1760197" cy="5129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4711CD6-E112-446B-9388-EA2DFF33D747}" type="TxLink">
                <a:rPr lang="en-US" sz="1100" b="1">
                  <a:solidFill>
                    <a:sysClr val="windowText" lastClr="000000"/>
                  </a:solidFill>
                </a:rPr>
                <a:pPr algn="ctr"/>
                <a:t>$ 47390
Leads</a:t>
              </a:fld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sp macro="" textlink="Calculations!D36">
          <xdr:nvSpPr>
            <xdr:cNvPr id="23" name="TextBox 22"/>
            <xdr:cNvSpPr txBox="1"/>
          </xdr:nvSpPr>
          <xdr:spPr>
            <a:xfrm>
              <a:off x="9225922" y="6570001"/>
              <a:ext cx="1760197" cy="5129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26E70E0-1C97-4978-B998-ED4C2144842F}" type="TxLink">
                <a:rPr lang="en-US" sz="1100" b="1">
                  <a:solidFill>
                    <a:sysClr val="windowText" lastClr="000000"/>
                  </a:solidFill>
                </a:rPr>
                <a:pPr algn="ctr"/>
                <a:t>$ 60000
Sales</a:t>
              </a:fld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0</xdr:rowOff>
    </xdr:from>
    <xdr:to>
      <xdr:col>2</xdr:col>
      <xdr:colOff>456637</xdr:colOff>
      <xdr:row>149</xdr:row>
      <xdr:rowOff>45161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778" b="96444" l="9548" r="8995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051000"/>
          <a:ext cx="2780737" cy="36646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35"/>
  <sheetViews>
    <sheetView showGridLines="0" tabSelected="1" zoomScale="85" zoomScaleNormal="85" workbookViewId="0"/>
  </sheetViews>
  <sheetFormatPr defaultColWidth="0" defaultRowHeight="15" zeroHeight="1" x14ac:dyDescent="0.25"/>
  <cols>
    <col min="1" max="1" width="3.7109375" style="25" customWidth="1"/>
    <col min="2" max="2" width="9.140625" style="25" customWidth="1"/>
    <col min="3" max="3" width="20.5703125" style="25" customWidth="1"/>
    <col min="4" max="4" width="14.5703125" style="25" customWidth="1"/>
    <col min="5" max="5" width="9.140625" style="25" customWidth="1"/>
    <col min="6" max="6" width="12.5703125" style="25" bestFit="1" customWidth="1"/>
    <col min="7" max="7" width="11.5703125" style="25" bestFit="1" customWidth="1"/>
    <col min="8" max="8" width="2" style="25" customWidth="1"/>
    <col min="9" max="9" width="9.140625" style="25" customWidth="1"/>
    <col min="10" max="11" width="3.7109375" style="25" customWidth="1"/>
    <col min="12" max="14" width="9.140625" style="25" customWidth="1"/>
    <col min="15" max="15" width="2.7109375" style="25" customWidth="1"/>
    <col min="16" max="19" width="9.140625" style="25" customWidth="1"/>
    <col min="20" max="20" width="4.7109375" style="25" customWidth="1"/>
    <col min="21" max="21" width="3.7109375" style="25" customWidth="1"/>
    <col min="22" max="16384" width="9.140625" style="25" hidden="1"/>
  </cols>
  <sheetData>
    <row r="1" spans="2:20" ht="28.5" x14ac:dyDescent="0.45">
      <c r="B1" s="24" t="s">
        <v>79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2:20" ht="15" customHeight="1" x14ac:dyDescent="0.4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20" x14ac:dyDescent="0.25">
      <c r="B3" s="36" t="s">
        <v>80</v>
      </c>
      <c r="C3" s="36"/>
      <c r="D3" s="36"/>
      <c r="E3" s="36"/>
      <c r="F3" s="36"/>
      <c r="G3" s="36"/>
      <c r="I3" s="36" t="s">
        <v>81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2:20" ht="30" customHeight="1" x14ac:dyDescent="0.25">
      <c r="B4" s="29"/>
      <c r="C4" s="30" t="s">
        <v>2</v>
      </c>
      <c r="D4" s="31" t="s">
        <v>76</v>
      </c>
      <c r="E4" s="31" t="s">
        <v>70</v>
      </c>
      <c r="F4" s="31" t="s">
        <v>3</v>
      </c>
      <c r="G4" s="31" t="s">
        <v>4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30" customHeight="1" x14ac:dyDescent="0.25">
      <c r="B5" s="10" t="s">
        <v>1</v>
      </c>
      <c r="C5" s="11" t="s">
        <v>102</v>
      </c>
      <c r="D5" s="18">
        <f>Calculations!S4</f>
        <v>1</v>
      </c>
      <c r="E5" s="13" t="str">
        <f>Calculations!A4</f>
        <v>NS</v>
      </c>
      <c r="F5" s="15">
        <f ca="1">Calculations!C4</f>
        <v>335360</v>
      </c>
      <c r="G5" s="15">
        <f ca="1">Calculations!P4</f>
        <v>22653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30" customHeight="1" x14ac:dyDescent="0.25">
      <c r="B6" s="10" t="s">
        <v>69</v>
      </c>
      <c r="C6" s="11" t="str">
        <f>Calculations!B5</f>
        <v>Jahangir Sachwani</v>
      </c>
      <c r="D6" s="18">
        <f>Calculations!S5</f>
        <v>0</v>
      </c>
      <c r="E6" s="13" t="str">
        <f>Calculations!A5</f>
        <v>JS</v>
      </c>
      <c r="F6" s="15">
        <f ca="1">Calculations!C5</f>
        <v>350325</v>
      </c>
      <c r="G6" s="15">
        <f ca="1">Calculations!P5</f>
        <v>7882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ht="30" customHeight="1" x14ac:dyDescent="0.25">
      <c r="B7" s="10" t="s">
        <v>69</v>
      </c>
      <c r="C7" s="11" t="str">
        <f>Calculations!B6</f>
        <v>Raheel Rupani</v>
      </c>
      <c r="D7" s="18">
        <f>Calculations!S6</f>
        <v>2</v>
      </c>
      <c r="E7" s="13" t="str">
        <f>Calculations!A6</f>
        <v>RR</v>
      </c>
      <c r="F7" s="15">
        <f ca="1">Calculations!C6</f>
        <v>270295</v>
      </c>
      <c r="G7" s="15">
        <f ca="1">Calculations!P6</f>
        <v>6517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ht="30" customHeight="1" x14ac:dyDescent="0.25">
      <c r="B8" s="10" t="s">
        <v>69</v>
      </c>
      <c r="C8" s="11" t="str">
        <f>Calculations!B7</f>
        <v>Imran Khan</v>
      </c>
      <c r="D8" s="18">
        <f>Calculations!S7</f>
        <v>1</v>
      </c>
      <c r="E8" s="13" t="str">
        <f>Calculations!A7</f>
        <v>IK</v>
      </c>
      <c r="F8" s="15">
        <f ca="1">Calculations!C7</f>
        <v>300110</v>
      </c>
      <c r="G8" s="15">
        <f ca="1">Calculations!P7</f>
        <v>21427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ht="30" customHeight="1" x14ac:dyDescent="0.25">
      <c r="B9" s="10" t="s">
        <v>69</v>
      </c>
      <c r="C9" s="12" t="str">
        <f>Calculations!B8</f>
        <v>Salman Rajan</v>
      </c>
      <c r="D9" s="19">
        <f>Calculations!S8</f>
        <v>0</v>
      </c>
      <c r="E9" s="14" t="str">
        <f>Calculations!A8</f>
        <v>SR</v>
      </c>
      <c r="F9" s="16">
        <f ca="1">Calculations!C8</f>
        <v>217716</v>
      </c>
      <c r="G9" s="16">
        <f ca="1">Calculations!P8</f>
        <v>3053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 spans="2:20" x14ac:dyDescent="0.25">
      <c r="I10" s="9"/>
      <c r="J10" s="9"/>
      <c r="K10" s="9"/>
    </row>
    <row r="11" spans="2:20" x14ac:dyDescent="0.25">
      <c r="B11" s="36" t="s">
        <v>82</v>
      </c>
      <c r="C11" s="36"/>
      <c r="D11" s="36"/>
      <c r="E11" s="36"/>
      <c r="F11" s="36"/>
      <c r="G11" s="36"/>
      <c r="H11" s="36"/>
      <c r="I11" s="36"/>
      <c r="J11" s="27"/>
      <c r="K11" s="36" t="s">
        <v>77</v>
      </c>
      <c r="L11" s="36"/>
      <c r="M11" s="36"/>
      <c r="N11" s="36"/>
      <c r="O11" s="9"/>
      <c r="P11" s="36" t="s">
        <v>100</v>
      </c>
      <c r="Q11" s="36"/>
      <c r="R11" s="36"/>
      <c r="S11" s="36"/>
      <c r="T11" s="36"/>
    </row>
    <row r="12" spans="2:20" x14ac:dyDescent="0.25">
      <c r="B12" s="32" t="str">
        <f>Calculations!B12</f>
        <v>Product</v>
      </c>
      <c r="C12" s="33"/>
      <c r="D12" s="34" t="str">
        <f>Calculations!C12</f>
        <v>Volume</v>
      </c>
      <c r="E12" s="35"/>
      <c r="F12" s="35"/>
      <c r="G12" s="35"/>
      <c r="H12" s="35"/>
      <c r="I12" s="35"/>
      <c r="J12" s="9"/>
      <c r="K12" s="9"/>
      <c r="L12" s="9"/>
      <c r="M12" s="9"/>
      <c r="N12" s="9"/>
      <c r="O12" s="9"/>
      <c r="P12" s="20"/>
      <c r="Q12" s="20"/>
      <c r="R12" s="20"/>
      <c r="S12" s="20"/>
      <c r="T12" s="23"/>
    </row>
    <row r="13" spans="2:20" ht="20.100000000000001" customHeight="1" x14ac:dyDescent="0.25">
      <c r="B13" s="20" t="str">
        <f>Calculations!B13</f>
        <v>Cable - Premium</v>
      </c>
      <c r="C13" s="20"/>
      <c r="D13" s="21">
        <f ca="1">Calculations!C13</f>
        <v>521552</v>
      </c>
      <c r="E13" s="22">
        <f ca="1">Calculations!D13</f>
        <v>521552</v>
      </c>
      <c r="F13" s="20"/>
      <c r="G13" s="20"/>
      <c r="H13" s="20"/>
      <c r="I13" s="20"/>
      <c r="J13" s="9"/>
      <c r="K13" s="9"/>
      <c r="L13" s="9"/>
      <c r="M13" s="9"/>
      <c r="N13" s="9"/>
      <c r="O13" s="9"/>
      <c r="P13" s="20"/>
      <c r="Q13" s="20"/>
      <c r="R13" s="20"/>
      <c r="S13" s="20"/>
      <c r="T13" s="23"/>
    </row>
    <row r="14" spans="2:20" ht="20.100000000000001" customHeight="1" x14ac:dyDescent="0.25">
      <c r="B14" s="20" t="str">
        <f>Calculations!B14</f>
        <v>Phone - Wireless</v>
      </c>
      <c r="C14" s="20"/>
      <c r="D14" s="21">
        <f ca="1">Calculations!C14</f>
        <v>620094</v>
      </c>
      <c r="E14" s="22">
        <f ca="1">Calculations!D14</f>
        <v>620094</v>
      </c>
      <c r="F14" s="20"/>
      <c r="G14" s="20"/>
      <c r="H14" s="20"/>
      <c r="I14" s="20"/>
      <c r="J14" s="9"/>
      <c r="K14" s="9"/>
      <c r="L14" s="9"/>
      <c r="M14" s="9"/>
      <c r="N14" s="9"/>
      <c r="O14" s="9"/>
      <c r="P14" s="20"/>
      <c r="Q14" s="20"/>
      <c r="R14" s="20"/>
      <c r="S14" s="20"/>
      <c r="T14" s="23"/>
    </row>
    <row r="15" spans="2:20" ht="20.100000000000001" customHeight="1" x14ac:dyDescent="0.25">
      <c r="B15" s="20" t="str">
        <f>Calculations!B15</f>
        <v>Cable - Extended</v>
      </c>
      <c r="C15" s="20"/>
      <c r="D15" s="21">
        <f ca="1">Calculations!C15</f>
        <v>950415</v>
      </c>
      <c r="E15" s="22">
        <f ca="1">Calculations!D15</f>
        <v>950415</v>
      </c>
      <c r="F15" s="20"/>
      <c r="G15" s="20"/>
      <c r="H15" s="20"/>
      <c r="I15" s="20"/>
      <c r="J15" s="9"/>
      <c r="K15" s="9"/>
      <c r="L15" s="9"/>
      <c r="M15" s="9"/>
      <c r="N15" s="9"/>
      <c r="O15" s="9"/>
      <c r="P15" s="20"/>
      <c r="Q15" s="20"/>
      <c r="R15" s="20"/>
      <c r="S15" s="20"/>
      <c r="T15" s="23"/>
    </row>
    <row r="16" spans="2:20" ht="20.100000000000001" customHeight="1" x14ac:dyDescent="0.25">
      <c r="B16" s="20" t="str">
        <f>Calculations!B16</f>
        <v>Cable - Basic</v>
      </c>
      <c r="C16" s="20"/>
      <c r="D16" s="21">
        <f ca="1">Calculations!C16</f>
        <v>656525</v>
      </c>
      <c r="E16" s="22">
        <f ca="1">Calculations!D16</f>
        <v>656525</v>
      </c>
      <c r="F16" s="20"/>
      <c r="G16" s="20"/>
      <c r="H16" s="20"/>
      <c r="I16" s="20"/>
      <c r="J16" s="9"/>
      <c r="K16" s="9"/>
      <c r="L16" s="9"/>
      <c r="M16" s="9"/>
      <c r="N16" s="9"/>
      <c r="O16" s="9"/>
      <c r="P16" s="20"/>
      <c r="Q16" s="20"/>
      <c r="R16" s="20"/>
      <c r="S16" s="20"/>
      <c r="T16" s="23"/>
    </row>
    <row r="17" spans="2:20" ht="20.100000000000001" customHeight="1" x14ac:dyDescent="0.25">
      <c r="B17" s="20" t="str">
        <f>Calculations!B17</f>
        <v>Internet - Business</v>
      </c>
      <c r="C17" s="20"/>
      <c r="D17" s="21">
        <f ca="1">Calculations!C17</f>
        <v>676604</v>
      </c>
      <c r="E17" s="22">
        <f ca="1">Calculations!D17</f>
        <v>676604</v>
      </c>
      <c r="F17" s="20"/>
      <c r="G17" s="20"/>
      <c r="H17" s="20"/>
      <c r="I17" s="20"/>
      <c r="J17" s="9"/>
      <c r="K17" s="9"/>
      <c r="L17" s="9"/>
      <c r="M17" s="9"/>
      <c r="N17" s="9"/>
      <c r="O17" s="9"/>
      <c r="P17" s="20"/>
      <c r="Q17" s="20"/>
      <c r="R17" s="20"/>
      <c r="S17" s="20"/>
      <c r="T17" s="23"/>
    </row>
    <row r="18" spans="2:20" ht="20.100000000000001" customHeight="1" x14ac:dyDescent="0.25">
      <c r="B18" s="20" t="str">
        <f>Calculations!B18</f>
        <v>Internet - Home</v>
      </c>
      <c r="C18" s="20"/>
      <c r="D18" s="21">
        <f ca="1">Calculations!C18</f>
        <v>996361</v>
      </c>
      <c r="E18" s="22">
        <f ca="1">Calculations!D18</f>
        <v>996361</v>
      </c>
      <c r="F18" s="20"/>
      <c r="G18" s="20"/>
      <c r="H18" s="20"/>
      <c r="I18" s="20"/>
      <c r="J18" s="9"/>
      <c r="K18" s="9"/>
      <c r="L18" s="9"/>
      <c r="M18" s="9"/>
      <c r="N18" s="9"/>
      <c r="O18" s="9"/>
      <c r="P18" s="20"/>
      <c r="Q18" s="20"/>
      <c r="R18" s="20"/>
      <c r="S18" s="20"/>
      <c r="T18" s="23"/>
    </row>
    <row r="19" spans="2:20" ht="20.100000000000001" customHeight="1" x14ac:dyDescent="0.25">
      <c r="B19" s="20" t="str">
        <f>Calculations!B19</f>
        <v>Phone - Land</v>
      </c>
      <c r="C19" s="20"/>
      <c r="D19" s="21">
        <f ca="1">Calculations!C19</f>
        <v>833903</v>
      </c>
      <c r="E19" s="22">
        <f ca="1">Calculations!D19</f>
        <v>833903</v>
      </c>
      <c r="F19" s="20"/>
      <c r="G19" s="20"/>
      <c r="H19" s="20"/>
      <c r="I19" s="20"/>
      <c r="J19" s="9"/>
      <c r="K19" s="9"/>
      <c r="L19" s="9"/>
      <c r="M19" s="9"/>
      <c r="N19" s="9"/>
      <c r="O19" s="9"/>
      <c r="P19" s="20"/>
      <c r="Q19" s="20"/>
      <c r="R19" s="20"/>
      <c r="S19" s="20"/>
      <c r="T19" s="23"/>
    </row>
    <row r="20" spans="2:20" hidden="1" x14ac:dyDescent="0.25">
      <c r="B20" s="9"/>
      <c r="C20" s="9"/>
      <c r="D20" s="28">
        <f ca="1">MAX(D13:D19)</f>
        <v>996361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20"/>
      <c r="Q20" s="20"/>
      <c r="R20" s="20"/>
      <c r="S20" s="20"/>
      <c r="T20" s="23"/>
    </row>
    <row r="21" spans="2:20" x14ac:dyDescent="0.25">
      <c r="B21" s="9"/>
      <c r="C21" s="9"/>
      <c r="D21" s="2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20"/>
      <c r="Q21" s="20"/>
      <c r="R21" s="20"/>
      <c r="S21" s="20"/>
      <c r="T21" s="23"/>
    </row>
    <row r="22" spans="2:20" x14ac:dyDescent="0.25">
      <c r="B22" s="37" t="s">
        <v>101</v>
      </c>
      <c r="C22" s="37"/>
      <c r="D22" s="37"/>
      <c r="E22" s="37" t="s">
        <v>78</v>
      </c>
      <c r="F22" s="37"/>
      <c r="G22" s="37"/>
      <c r="H22" s="37"/>
      <c r="I22" s="37"/>
      <c r="J22" s="37" t="s">
        <v>68</v>
      </c>
      <c r="K22" s="37"/>
      <c r="L22" s="37"/>
      <c r="M22" s="37"/>
      <c r="N22" s="37"/>
      <c r="O22" s="9"/>
      <c r="P22" s="20"/>
      <c r="Q22" s="20"/>
      <c r="R22" s="20"/>
      <c r="S22" s="20"/>
      <c r="T22" s="23"/>
    </row>
    <row r="23" spans="2:20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20"/>
      <c r="Q23" s="20"/>
      <c r="R23" s="20"/>
      <c r="S23" s="20"/>
      <c r="T23" s="23"/>
    </row>
    <row r="24" spans="2:20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20"/>
      <c r="Q24" s="20"/>
      <c r="R24" s="20"/>
      <c r="S24" s="20"/>
      <c r="T24" s="23"/>
    </row>
    <row r="25" spans="2:20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0"/>
      <c r="Q25" s="20"/>
      <c r="R25" s="20"/>
      <c r="S25" s="20"/>
      <c r="T25" s="23"/>
    </row>
    <row r="26" spans="2:20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20"/>
      <c r="Q26" s="20"/>
      <c r="R26" s="20"/>
      <c r="S26" s="20"/>
      <c r="T26" s="23"/>
    </row>
    <row r="27" spans="2:20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20"/>
      <c r="Q27" s="20"/>
      <c r="R27" s="20"/>
      <c r="S27" s="20"/>
      <c r="T27" s="23"/>
    </row>
    <row r="28" spans="2:20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20"/>
      <c r="Q28" s="20"/>
      <c r="R28" s="20"/>
      <c r="S28" s="20"/>
      <c r="T28" s="23"/>
    </row>
    <row r="29" spans="2:20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20"/>
      <c r="Q29" s="20"/>
      <c r="R29" s="20"/>
      <c r="S29" s="20"/>
      <c r="T29" s="23"/>
    </row>
    <row r="30" spans="2:20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20"/>
      <c r="Q30" s="20"/>
      <c r="R30" s="20"/>
      <c r="S30" s="20"/>
      <c r="T30" s="23"/>
    </row>
    <row r="31" spans="2:20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20"/>
      <c r="Q31" s="20"/>
      <c r="R31" s="20"/>
      <c r="S31" s="20"/>
      <c r="T31" s="23"/>
    </row>
    <row r="32" spans="2:20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2:17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2:17" hidden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17" hidden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</sheetData>
  <mergeCells count="6">
    <mergeCell ref="B11:I11"/>
    <mergeCell ref="B3:G3"/>
    <mergeCell ref="I3:T3"/>
    <mergeCell ref="K11:N11"/>
    <mergeCell ref="P11:T11"/>
    <mergeCell ref="B1:T1"/>
  </mergeCells>
  <conditionalFormatting sqref="E13:E19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{E924A42E-9270-48CE-8006-2396E1CCCB5E}</x14:id>
        </ext>
      </extLst>
    </cfRule>
  </conditionalFormatting>
  <conditionalFormatting sqref="B13:D19">
    <cfRule type="expression" dxfId="0" priority="5">
      <formula>$D13=$D$20</formula>
    </cfRule>
  </conditionalFormatting>
  <conditionalFormatting sqref="D5:D9">
    <cfRule type="iconSet" priority="1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7</xdr:col>
                    <xdr:colOff>133350</xdr:colOff>
                    <xdr:row>8</xdr:row>
                    <xdr:rowOff>219075</xdr:rowOff>
                  </from>
                  <to>
                    <xdr:col>19</xdr:col>
                    <xdr:colOff>295275</xdr:colOff>
                    <xdr:row>8</xdr:row>
                    <xdr:rowOff>371475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24A42E-9270-48CE-8006-2396E1CCC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opLeftCell="A115" zoomScaleNormal="100" workbookViewId="0">
      <selection activeCell="A131" sqref="A131"/>
    </sheetView>
  </sheetViews>
  <sheetFormatPr defaultRowHeight="15" x14ac:dyDescent="0.25"/>
  <cols>
    <col min="1" max="2" width="17.42578125" bestFit="1" customWidth="1"/>
    <col min="3" max="3" width="15.85546875" bestFit="1" customWidth="1"/>
    <col min="4" max="5" width="16.42578125" bestFit="1" customWidth="1"/>
    <col min="6" max="6" width="13.5703125" bestFit="1" customWidth="1"/>
    <col min="7" max="7" width="14.85546875" bestFit="1" customWidth="1"/>
    <col min="8" max="13" width="11.5703125" bestFit="1" customWidth="1"/>
    <col min="14" max="14" width="13.5703125" bestFit="1" customWidth="1"/>
    <col min="15" max="15" width="13.140625" bestFit="1" customWidth="1"/>
    <col min="16" max="16" width="13.5703125" bestFit="1" customWidth="1"/>
    <col min="17" max="17" width="9.5703125" customWidth="1"/>
  </cols>
  <sheetData>
    <row r="1" spans="1:19" x14ac:dyDescent="0.25">
      <c r="A1" t="s">
        <v>0</v>
      </c>
    </row>
    <row r="3" spans="1:19" x14ac:dyDescent="0.25">
      <c r="A3" t="s">
        <v>1</v>
      </c>
      <c r="B3" t="s">
        <v>2</v>
      </c>
      <c r="C3" t="s">
        <v>3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4</v>
      </c>
      <c r="R3" t="s">
        <v>10</v>
      </c>
      <c r="S3" t="s">
        <v>76</v>
      </c>
    </row>
    <row r="4" spans="1:19" x14ac:dyDescent="0.25">
      <c r="A4" t="s">
        <v>58</v>
      </c>
      <c r="B4" t="s">
        <v>5</v>
      </c>
      <c r="C4" s="1">
        <f ca="1">SUM(D4:O4)</f>
        <v>335360</v>
      </c>
      <c r="D4" s="1">
        <f t="shared" ref="D4:P8" ca="1" si="0">RANDBETWEEN(1000,50000)</f>
        <v>44105</v>
      </c>
      <c r="E4" s="1">
        <f t="shared" ca="1" si="0"/>
        <v>29655</v>
      </c>
      <c r="F4" s="1">
        <f t="shared" ca="1" si="0"/>
        <v>12523</v>
      </c>
      <c r="G4" s="1">
        <f t="shared" ca="1" si="0"/>
        <v>22168</v>
      </c>
      <c r="H4" s="1">
        <f t="shared" ca="1" si="0"/>
        <v>7430</v>
      </c>
      <c r="I4" s="1">
        <f t="shared" ca="1" si="0"/>
        <v>39030</v>
      </c>
      <c r="J4" s="1">
        <f t="shared" ca="1" si="0"/>
        <v>49878</v>
      </c>
      <c r="K4" s="1">
        <f t="shared" ca="1" si="0"/>
        <v>42487</v>
      </c>
      <c r="L4" s="1">
        <f t="shared" ca="1" si="0"/>
        <v>20245</v>
      </c>
      <c r="M4" s="1">
        <f t="shared" ca="1" si="0"/>
        <v>36165</v>
      </c>
      <c r="N4" s="1">
        <f t="shared" ca="1" si="0"/>
        <v>28835</v>
      </c>
      <c r="O4" s="1">
        <f t="shared" ca="1" si="0"/>
        <v>2839</v>
      </c>
      <c r="P4" s="1">
        <f t="shared" ca="1" si="0"/>
        <v>22653</v>
      </c>
      <c r="Q4" s="2">
        <f ca="1">P4</f>
        <v>22653</v>
      </c>
      <c r="R4">
        <f ca="1">RANK(C4,$C$4:$C$8)</f>
        <v>2</v>
      </c>
      <c r="S4">
        <v>1</v>
      </c>
    </row>
    <row r="5" spans="1:19" x14ac:dyDescent="0.25">
      <c r="A5" t="s">
        <v>59</v>
      </c>
      <c r="B5" t="s">
        <v>6</v>
      </c>
      <c r="C5" s="1">
        <f t="shared" ref="C5:C8" ca="1" si="1">SUM(D5:O5)</f>
        <v>350325</v>
      </c>
      <c r="D5" s="1">
        <f t="shared" ca="1" si="0"/>
        <v>21638</v>
      </c>
      <c r="E5" s="1">
        <f t="shared" ca="1" si="0"/>
        <v>22958</v>
      </c>
      <c r="F5" s="1">
        <f t="shared" ca="1" si="0"/>
        <v>45658</v>
      </c>
      <c r="G5" s="1">
        <f t="shared" ca="1" si="0"/>
        <v>23312</v>
      </c>
      <c r="H5" s="1">
        <f t="shared" ca="1" si="0"/>
        <v>18029</v>
      </c>
      <c r="I5" s="1">
        <f t="shared" ca="1" si="0"/>
        <v>37132</v>
      </c>
      <c r="J5" s="1">
        <f t="shared" ca="1" si="0"/>
        <v>29980</v>
      </c>
      <c r="K5" s="1">
        <f t="shared" ca="1" si="0"/>
        <v>18902</v>
      </c>
      <c r="L5" s="1">
        <f t="shared" ca="1" si="0"/>
        <v>44983</v>
      </c>
      <c r="M5" s="1">
        <f t="shared" ca="1" si="0"/>
        <v>30056</v>
      </c>
      <c r="N5" s="1">
        <f t="shared" ca="1" si="0"/>
        <v>22239</v>
      </c>
      <c r="O5" s="1">
        <f t="shared" ca="1" si="0"/>
        <v>35438</v>
      </c>
      <c r="P5" s="1">
        <f t="shared" ca="1" si="0"/>
        <v>7882</v>
      </c>
      <c r="Q5" s="2">
        <f t="shared" ref="Q5:Q8" ca="1" si="2">P5</f>
        <v>7882</v>
      </c>
      <c r="R5">
        <f t="shared" ref="R5:R8" ca="1" si="3">RANK(C5,$C$4:$C$8)</f>
        <v>1</v>
      </c>
      <c r="S5">
        <v>0</v>
      </c>
    </row>
    <row r="6" spans="1:19" x14ac:dyDescent="0.25">
      <c r="A6" t="s">
        <v>60</v>
      </c>
      <c r="B6" t="s">
        <v>7</v>
      </c>
      <c r="C6" s="1">
        <f t="shared" ca="1" si="1"/>
        <v>270295</v>
      </c>
      <c r="D6" s="1">
        <f t="shared" ca="1" si="0"/>
        <v>34163</v>
      </c>
      <c r="E6" s="1">
        <f t="shared" ca="1" si="0"/>
        <v>9956</v>
      </c>
      <c r="F6" s="1">
        <f t="shared" ca="1" si="0"/>
        <v>24162</v>
      </c>
      <c r="G6" s="1">
        <f t="shared" ca="1" si="0"/>
        <v>12150</v>
      </c>
      <c r="H6" s="1">
        <f t="shared" ca="1" si="0"/>
        <v>29456</v>
      </c>
      <c r="I6" s="1">
        <f t="shared" ca="1" si="0"/>
        <v>14666</v>
      </c>
      <c r="J6" s="1">
        <f t="shared" ca="1" si="0"/>
        <v>27522</v>
      </c>
      <c r="K6" s="1">
        <f t="shared" ca="1" si="0"/>
        <v>9038</v>
      </c>
      <c r="L6" s="1">
        <f t="shared" ca="1" si="0"/>
        <v>7614</v>
      </c>
      <c r="M6" s="1">
        <f t="shared" ca="1" si="0"/>
        <v>32652</v>
      </c>
      <c r="N6" s="1">
        <f t="shared" ca="1" si="0"/>
        <v>48259</v>
      </c>
      <c r="O6" s="1">
        <f t="shared" ca="1" si="0"/>
        <v>20657</v>
      </c>
      <c r="P6" s="1">
        <f t="shared" ca="1" si="0"/>
        <v>6517</v>
      </c>
      <c r="Q6" s="2">
        <f t="shared" ca="1" si="2"/>
        <v>6517</v>
      </c>
      <c r="R6">
        <f t="shared" ca="1" si="3"/>
        <v>4</v>
      </c>
      <c r="S6">
        <v>2</v>
      </c>
    </row>
    <row r="7" spans="1:19" x14ac:dyDescent="0.25">
      <c r="A7" t="s">
        <v>61</v>
      </c>
      <c r="B7" t="s">
        <v>8</v>
      </c>
      <c r="C7" s="1">
        <f t="shared" ca="1" si="1"/>
        <v>300110</v>
      </c>
      <c r="D7" s="1">
        <f t="shared" ca="1" si="0"/>
        <v>13662</v>
      </c>
      <c r="E7" s="1">
        <f t="shared" ca="1" si="0"/>
        <v>32592</v>
      </c>
      <c r="F7" s="1">
        <f t="shared" ca="1" si="0"/>
        <v>2893</v>
      </c>
      <c r="G7" s="1">
        <f t="shared" ca="1" si="0"/>
        <v>27660</v>
      </c>
      <c r="H7" s="1">
        <f t="shared" ca="1" si="0"/>
        <v>41294</v>
      </c>
      <c r="I7" s="1">
        <f t="shared" ca="1" si="0"/>
        <v>20413</v>
      </c>
      <c r="J7" s="1">
        <f t="shared" ca="1" si="0"/>
        <v>10019</v>
      </c>
      <c r="K7" s="1">
        <f t="shared" ca="1" si="0"/>
        <v>6755</v>
      </c>
      <c r="L7" s="1">
        <f t="shared" ca="1" si="0"/>
        <v>25203</v>
      </c>
      <c r="M7" s="1">
        <f t="shared" ca="1" si="0"/>
        <v>47219</v>
      </c>
      <c r="N7" s="1">
        <f t="shared" ca="1" si="0"/>
        <v>34419</v>
      </c>
      <c r="O7" s="1">
        <f t="shared" ca="1" si="0"/>
        <v>37981</v>
      </c>
      <c r="P7" s="1">
        <f t="shared" ca="1" si="0"/>
        <v>21427</v>
      </c>
      <c r="Q7" s="2">
        <f t="shared" ca="1" si="2"/>
        <v>21427</v>
      </c>
      <c r="R7">
        <f t="shared" ca="1" si="3"/>
        <v>3</v>
      </c>
      <c r="S7">
        <v>1</v>
      </c>
    </row>
    <row r="8" spans="1:19" x14ac:dyDescent="0.25">
      <c r="A8" t="s">
        <v>62</v>
      </c>
      <c r="B8" t="s">
        <v>9</v>
      </c>
      <c r="C8" s="1">
        <f t="shared" ca="1" si="1"/>
        <v>217716</v>
      </c>
      <c r="D8" s="1">
        <f t="shared" ca="1" si="0"/>
        <v>30363</v>
      </c>
      <c r="E8" s="1">
        <f t="shared" ca="1" si="0"/>
        <v>7518</v>
      </c>
      <c r="F8" s="1">
        <f t="shared" ca="1" si="0"/>
        <v>24911</v>
      </c>
      <c r="G8" s="1">
        <f t="shared" ca="1" si="0"/>
        <v>29075</v>
      </c>
      <c r="H8" s="1">
        <f t="shared" ca="1" si="0"/>
        <v>3531</v>
      </c>
      <c r="I8" s="1">
        <f t="shared" ca="1" si="0"/>
        <v>5142</v>
      </c>
      <c r="J8" s="1">
        <f t="shared" ca="1" si="0"/>
        <v>18021</v>
      </c>
      <c r="K8" s="1">
        <f t="shared" ca="1" si="0"/>
        <v>43745</v>
      </c>
      <c r="L8" s="1">
        <f t="shared" ca="1" si="0"/>
        <v>4576</v>
      </c>
      <c r="M8" s="1">
        <f t="shared" ca="1" si="0"/>
        <v>1698</v>
      </c>
      <c r="N8" s="1">
        <f t="shared" ca="1" si="0"/>
        <v>4595</v>
      </c>
      <c r="O8" s="1">
        <f t="shared" ca="1" si="0"/>
        <v>44541</v>
      </c>
      <c r="P8" s="1">
        <f t="shared" ca="1" si="0"/>
        <v>3053</v>
      </c>
      <c r="Q8" s="2">
        <f t="shared" ca="1" si="2"/>
        <v>3053</v>
      </c>
      <c r="R8">
        <f t="shared" ca="1" si="3"/>
        <v>5</v>
      </c>
      <c r="S8">
        <v>0</v>
      </c>
    </row>
    <row r="10" spans="1:19" x14ac:dyDescent="0.25">
      <c r="C10" s="3">
        <f ca="1">SUM(C4:C9)</f>
        <v>1473806</v>
      </c>
    </row>
    <row r="11" spans="1:19" x14ac:dyDescent="0.25">
      <c r="C11" s="3"/>
    </row>
    <row r="12" spans="1:19" x14ac:dyDescent="0.25">
      <c r="B12" s="3" t="s">
        <v>31</v>
      </c>
      <c r="C12" s="3" t="s">
        <v>30</v>
      </c>
    </row>
    <row r="13" spans="1:19" x14ac:dyDescent="0.25">
      <c r="B13" t="s">
        <v>23</v>
      </c>
      <c r="C13" s="1">
        <f t="shared" ref="C13:C19" ca="1" si="4">RANDBETWEEN(500000,1000000)</f>
        <v>521552</v>
      </c>
      <c r="D13" s="4">
        <f t="shared" ref="D13:D19" ca="1" si="5">C13</f>
        <v>521552</v>
      </c>
      <c r="G13" s="4"/>
    </row>
    <row r="14" spans="1:19" x14ac:dyDescent="0.25">
      <c r="B14" t="s">
        <v>24</v>
      </c>
      <c r="C14" s="1">
        <f t="shared" ca="1" si="4"/>
        <v>620094</v>
      </c>
      <c r="D14" s="4">
        <f t="shared" ca="1" si="5"/>
        <v>620094</v>
      </c>
    </row>
    <row r="15" spans="1:19" x14ac:dyDescent="0.25">
      <c r="B15" t="s">
        <v>25</v>
      </c>
      <c r="C15" s="1">
        <f t="shared" ca="1" si="4"/>
        <v>950415</v>
      </c>
      <c r="D15" s="4">
        <f t="shared" ca="1" si="5"/>
        <v>950415</v>
      </c>
    </row>
    <row r="16" spans="1:19" x14ac:dyDescent="0.25">
      <c r="B16" t="s">
        <v>26</v>
      </c>
      <c r="C16" s="1">
        <f t="shared" ca="1" si="4"/>
        <v>656525</v>
      </c>
      <c r="D16" s="4">
        <f t="shared" ca="1" si="5"/>
        <v>656525</v>
      </c>
    </row>
    <row r="17" spans="2:4" x14ac:dyDescent="0.25">
      <c r="B17" t="s">
        <v>27</v>
      </c>
      <c r="C17" s="1">
        <f t="shared" ca="1" si="4"/>
        <v>676604</v>
      </c>
      <c r="D17" s="4">
        <f t="shared" ca="1" si="5"/>
        <v>676604</v>
      </c>
    </row>
    <row r="18" spans="2:4" x14ac:dyDescent="0.25">
      <c r="B18" t="s">
        <v>28</v>
      </c>
      <c r="C18" s="1">
        <f t="shared" ca="1" si="4"/>
        <v>996361</v>
      </c>
      <c r="D18" s="4">
        <f t="shared" ca="1" si="5"/>
        <v>996361</v>
      </c>
    </row>
    <row r="19" spans="2:4" x14ac:dyDescent="0.25">
      <c r="B19" t="s">
        <v>29</v>
      </c>
      <c r="C19" s="1">
        <f t="shared" ca="1" si="4"/>
        <v>833903</v>
      </c>
      <c r="D19" s="4">
        <f t="shared" ca="1" si="5"/>
        <v>833903</v>
      </c>
    </row>
    <row r="22" spans="2:4" x14ac:dyDescent="0.25">
      <c r="B22" t="s">
        <v>31</v>
      </c>
      <c r="C22" t="s">
        <v>32</v>
      </c>
    </row>
    <row r="23" spans="2:4" ht="30" x14ac:dyDescent="0.25">
      <c r="B23" s="5" t="s">
        <v>33</v>
      </c>
      <c r="C23" s="1">
        <f t="shared" ref="C23:C29" ca="1" si="6">RANDBETWEEN(15000,70000)</f>
        <v>44719</v>
      </c>
    </row>
    <row r="24" spans="2:4" ht="30" x14ac:dyDescent="0.25">
      <c r="B24" s="5" t="s">
        <v>34</v>
      </c>
      <c r="C24" s="1">
        <f t="shared" ca="1" si="6"/>
        <v>59819</v>
      </c>
    </row>
    <row r="25" spans="2:4" ht="30" x14ac:dyDescent="0.25">
      <c r="B25" s="5" t="s">
        <v>35</v>
      </c>
      <c r="C25" s="1">
        <f t="shared" ca="1" si="6"/>
        <v>20816</v>
      </c>
    </row>
    <row r="26" spans="2:4" ht="30" x14ac:dyDescent="0.25">
      <c r="B26" s="5" t="s">
        <v>36</v>
      </c>
      <c r="C26" s="1">
        <f t="shared" ca="1" si="6"/>
        <v>69607</v>
      </c>
    </row>
    <row r="27" spans="2:4" ht="30" x14ac:dyDescent="0.25">
      <c r="B27" s="5" t="s">
        <v>37</v>
      </c>
      <c r="C27" s="1">
        <f t="shared" ca="1" si="6"/>
        <v>35151</v>
      </c>
    </row>
    <row r="28" spans="2:4" ht="30" x14ac:dyDescent="0.25">
      <c r="B28" s="5" t="s">
        <v>38</v>
      </c>
      <c r="C28" s="1">
        <f t="shared" ca="1" si="6"/>
        <v>34937</v>
      </c>
    </row>
    <row r="29" spans="2:4" ht="30" x14ac:dyDescent="0.25">
      <c r="B29" s="5" t="s">
        <v>39</v>
      </c>
      <c r="C29" s="1">
        <f t="shared" ca="1" si="6"/>
        <v>44432</v>
      </c>
    </row>
    <row r="32" spans="2:4" x14ac:dyDescent="0.25">
      <c r="B32" s="5" t="s">
        <v>40</v>
      </c>
    </row>
    <row r="33" spans="2:4" x14ac:dyDescent="0.25">
      <c r="B33" s="5" t="s">
        <v>41</v>
      </c>
      <c r="C33" s="1">
        <v>232000</v>
      </c>
      <c r="D33" t="str">
        <f>"$ " &amp;C33 &amp;CHAR(13)&amp;B33</f>
        <v>$ 232000_x000D_Total Market</v>
      </c>
    </row>
    <row r="34" spans="2:4" x14ac:dyDescent="0.25">
      <c r="B34" s="5" t="s">
        <v>42</v>
      </c>
      <c r="C34" s="1">
        <v>94480</v>
      </c>
      <c r="D34" t="str">
        <f t="shared" ref="D34:D36" si="7">"$ " &amp;C34 &amp;CHAR(13)&amp;B34</f>
        <v>$ 94480_x000D_Prospects</v>
      </c>
    </row>
    <row r="35" spans="2:4" x14ac:dyDescent="0.25">
      <c r="B35" s="5" t="s">
        <v>43</v>
      </c>
      <c r="C35" s="1">
        <v>47390</v>
      </c>
      <c r="D35" t="str">
        <f t="shared" si="7"/>
        <v>$ 47390_x000D_Leads</v>
      </c>
    </row>
    <row r="36" spans="2:4" x14ac:dyDescent="0.25">
      <c r="B36" s="5" t="s">
        <v>32</v>
      </c>
      <c r="C36" s="1">
        <v>60000</v>
      </c>
      <c r="D36" t="str">
        <f t="shared" si="7"/>
        <v>$ 60000_x000D_Sales</v>
      </c>
    </row>
    <row r="39" spans="2:4" x14ac:dyDescent="0.25">
      <c r="B39" s="5" t="s">
        <v>44</v>
      </c>
      <c r="C39" s="1">
        <v>500000</v>
      </c>
    </row>
    <row r="41" spans="2:4" x14ac:dyDescent="0.25">
      <c r="B41" t="s">
        <v>45</v>
      </c>
      <c r="C41">
        <v>55</v>
      </c>
    </row>
    <row r="42" spans="2:4" x14ac:dyDescent="0.25">
      <c r="B42" t="s">
        <v>46</v>
      </c>
      <c r="C42">
        <v>70</v>
      </c>
    </row>
    <row r="43" spans="2:4" x14ac:dyDescent="0.25">
      <c r="B43" t="s">
        <v>47</v>
      </c>
      <c r="C43">
        <v>55</v>
      </c>
    </row>
    <row r="44" spans="2:4" x14ac:dyDescent="0.25">
      <c r="B44" t="s">
        <v>48</v>
      </c>
      <c r="C44">
        <v>180</v>
      </c>
    </row>
    <row r="49" spans="1:7" x14ac:dyDescent="0.25">
      <c r="A49" t="s">
        <v>52</v>
      </c>
      <c r="E49">
        <v>4</v>
      </c>
    </row>
    <row r="50" spans="1:7" x14ac:dyDescent="0.25">
      <c r="A50" t="s">
        <v>49</v>
      </c>
      <c r="B50" t="s">
        <v>30</v>
      </c>
      <c r="D50" t="s">
        <v>50</v>
      </c>
      <c r="E50">
        <f>E49</f>
        <v>4</v>
      </c>
    </row>
    <row r="51" spans="1:7" x14ac:dyDescent="0.25">
      <c r="A51" s="6">
        <v>41275</v>
      </c>
      <c r="B51">
        <f t="shared" ref="B51:B81" ca="1" si="8">RANDBETWEEN(300,1400)</f>
        <v>771</v>
      </c>
      <c r="D51" t="s">
        <v>51</v>
      </c>
      <c r="E51">
        <f>E50+15</f>
        <v>19</v>
      </c>
    </row>
    <row r="52" spans="1:7" x14ac:dyDescent="0.25">
      <c r="A52" s="6">
        <v>41276</v>
      </c>
      <c r="B52">
        <f t="shared" ca="1" si="8"/>
        <v>661</v>
      </c>
    </row>
    <row r="53" spans="1:7" x14ac:dyDescent="0.25">
      <c r="A53" s="6">
        <v>41277</v>
      </c>
      <c r="B53">
        <f t="shared" ca="1" si="8"/>
        <v>827</v>
      </c>
      <c r="D53">
        <f>E50</f>
        <v>4</v>
      </c>
      <c r="E53" s="7">
        <f ca="1">OFFSET($A$50,D53,0)</f>
        <v>41278</v>
      </c>
      <c r="F53">
        <f ca="1">OFFSET($B$50,D53,0)</f>
        <v>1137</v>
      </c>
      <c r="G53" s="17">
        <f ca="1">AVERAGE($B$51:$B$81)</f>
        <v>942.67741935483866</v>
      </c>
    </row>
    <row r="54" spans="1:7" x14ac:dyDescent="0.25">
      <c r="A54" s="6">
        <v>41278</v>
      </c>
      <c r="B54">
        <f t="shared" ca="1" si="8"/>
        <v>1137</v>
      </c>
      <c r="D54">
        <f>D53+1</f>
        <v>5</v>
      </c>
      <c r="E54" s="7">
        <f t="shared" ref="E54:E62" ca="1" si="9">OFFSET($A$50,D54,0)</f>
        <v>41279</v>
      </c>
      <c r="F54">
        <f t="shared" ref="F54:F62" ca="1" si="10">OFFSET($B$50,D54,0)</f>
        <v>981</v>
      </c>
      <c r="G54" s="17">
        <f t="shared" ref="G54:G67" ca="1" si="11">AVERAGE($B$51:$B$81)</f>
        <v>942.67741935483866</v>
      </c>
    </row>
    <row r="55" spans="1:7" x14ac:dyDescent="0.25">
      <c r="A55" s="6">
        <v>41279</v>
      </c>
      <c r="B55">
        <f t="shared" ca="1" si="8"/>
        <v>981</v>
      </c>
      <c r="D55">
        <f t="shared" ref="D55:D67" si="12">D54+1</f>
        <v>6</v>
      </c>
      <c r="E55" s="7">
        <f t="shared" ca="1" si="9"/>
        <v>41280</v>
      </c>
      <c r="F55">
        <f t="shared" ca="1" si="10"/>
        <v>697</v>
      </c>
      <c r="G55" s="17">
        <f t="shared" ca="1" si="11"/>
        <v>942.67741935483866</v>
      </c>
    </row>
    <row r="56" spans="1:7" x14ac:dyDescent="0.25">
      <c r="A56" s="6">
        <v>41280</v>
      </c>
      <c r="B56">
        <f t="shared" ca="1" si="8"/>
        <v>697</v>
      </c>
      <c r="D56">
        <f t="shared" si="12"/>
        <v>7</v>
      </c>
      <c r="E56" s="7">
        <f t="shared" ca="1" si="9"/>
        <v>41281</v>
      </c>
      <c r="F56">
        <f t="shared" ca="1" si="10"/>
        <v>1198</v>
      </c>
      <c r="G56" s="17">
        <f t="shared" ca="1" si="11"/>
        <v>942.67741935483866</v>
      </c>
    </row>
    <row r="57" spans="1:7" x14ac:dyDescent="0.25">
      <c r="A57" s="6">
        <v>41281</v>
      </c>
      <c r="B57">
        <f t="shared" ca="1" si="8"/>
        <v>1198</v>
      </c>
      <c r="D57">
        <f t="shared" si="12"/>
        <v>8</v>
      </c>
      <c r="E57" s="7">
        <f t="shared" ca="1" si="9"/>
        <v>41282</v>
      </c>
      <c r="F57">
        <f t="shared" ca="1" si="10"/>
        <v>1239</v>
      </c>
      <c r="G57" s="17">
        <f t="shared" ca="1" si="11"/>
        <v>942.67741935483866</v>
      </c>
    </row>
    <row r="58" spans="1:7" x14ac:dyDescent="0.25">
      <c r="A58" s="6">
        <v>41282</v>
      </c>
      <c r="B58">
        <f t="shared" ca="1" si="8"/>
        <v>1239</v>
      </c>
      <c r="D58">
        <f t="shared" si="12"/>
        <v>9</v>
      </c>
      <c r="E58" s="7">
        <f t="shared" ca="1" si="9"/>
        <v>41283</v>
      </c>
      <c r="F58">
        <f t="shared" ca="1" si="10"/>
        <v>1008</v>
      </c>
      <c r="G58" s="17">
        <f t="shared" ca="1" si="11"/>
        <v>942.67741935483866</v>
      </c>
    </row>
    <row r="59" spans="1:7" x14ac:dyDescent="0.25">
      <c r="A59" s="6">
        <v>41283</v>
      </c>
      <c r="B59">
        <f t="shared" ca="1" si="8"/>
        <v>1008</v>
      </c>
      <c r="D59">
        <f t="shared" si="12"/>
        <v>10</v>
      </c>
      <c r="E59" s="7">
        <f t="shared" ca="1" si="9"/>
        <v>41284</v>
      </c>
      <c r="F59">
        <f t="shared" ca="1" si="10"/>
        <v>413</v>
      </c>
      <c r="G59" s="17">
        <f t="shared" ca="1" si="11"/>
        <v>942.67741935483866</v>
      </c>
    </row>
    <row r="60" spans="1:7" x14ac:dyDescent="0.25">
      <c r="A60" s="6">
        <v>41284</v>
      </c>
      <c r="B60">
        <f t="shared" ca="1" si="8"/>
        <v>413</v>
      </c>
      <c r="D60">
        <f t="shared" si="12"/>
        <v>11</v>
      </c>
      <c r="E60" s="7">
        <f t="shared" ca="1" si="9"/>
        <v>41285</v>
      </c>
      <c r="F60">
        <f t="shared" ca="1" si="10"/>
        <v>516</v>
      </c>
      <c r="G60" s="17">
        <f t="shared" ca="1" si="11"/>
        <v>942.67741935483866</v>
      </c>
    </row>
    <row r="61" spans="1:7" x14ac:dyDescent="0.25">
      <c r="A61" s="6">
        <v>41285</v>
      </c>
      <c r="B61">
        <f t="shared" ca="1" si="8"/>
        <v>516</v>
      </c>
      <c r="D61">
        <f t="shared" si="12"/>
        <v>12</v>
      </c>
      <c r="E61" s="7">
        <f t="shared" ca="1" si="9"/>
        <v>41286</v>
      </c>
      <c r="F61">
        <f t="shared" ca="1" si="10"/>
        <v>742</v>
      </c>
      <c r="G61" s="17">
        <f t="shared" ca="1" si="11"/>
        <v>942.67741935483866</v>
      </c>
    </row>
    <row r="62" spans="1:7" x14ac:dyDescent="0.25">
      <c r="A62" s="6">
        <v>41286</v>
      </c>
      <c r="B62">
        <f t="shared" ca="1" si="8"/>
        <v>742</v>
      </c>
      <c r="D62">
        <f t="shared" si="12"/>
        <v>13</v>
      </c>
      <c r="E62" s="7">
        <f t="shared" ca="1" si="9"/>
        <v>41287</v>
      </c>
      <c r="F62">
        <f t="shared" ca="1" si="10"/>
        <v>1319</v>
      </c>
      <c r="G62" s="17">
        <f t="shared" ca="1" si="11"/>
        <v>942.67741935483866</v>
      </c>
    </row>
    <row r="63" spans="1:7" x14ac:dyDescent="0.25">
      <c r="A63" s="6">
        <v>41287</v>
      </c>
      <c r="B63">
        <f t="shared" ca="1" si="8"/>
        <v>1319</v>
      </c>
      <c r="D63">
        <f t="shared" si="12"/>
        <v>14</v>
      </c>
      <c r="E63" s="7">
        <f t="shared" ref="E63:E67" ca="1" si="13">OFFSET($A$50,D63,0)</f>
        <v>41288</v>
      </c>
      <c r="F63">
        <f t="shared" ref="F63:F67" ca="1" si="14">OFFSET($B$50,D63,0)</f>
        <v>1016</v>
      </c>
      <c r="G63" s="17">
        <f t="shared" ca="1" si="11"/>
        <v>942.67741935483866</v>
      </c>
    </row>
    <row r="64" spans="1:7" x14ac:dyDescent="0.25">
      <c r="A64" s="6">
        <v>41288</v>
      </c>
      <c r="B64">
        <f t="shared" ca="1" si="8"/>
        <v>1016</v>
      </c>
      <c r="D64">
        <f t="shared" si="12"/>
        <v>15</v>
      </c>
      <c r="E64" s="7">
        <f t="shared" ca="1" si="13"/>
        <v>41289</v>
      </c>
      <c r="F64">
        <f t="shared" ca="1" si="14"/>
        <v>1250</v>
      </c>
      <c r="G64" s="17">
        <f t="shared" ca="1" si="11"/>
        <v>942.67741935483866</v>
      </c>
    </row>
    <row r="65" spans="1:7" x14ac:dyDescent="0.25">
      <c r="A65" s="6">
        <v>41289</v>
      </c>
      <c r="B65">
        <f t="shared" ca="1" si="8"/>
        <v>1250</v>
      </c>
      <c r="D65">
        <f t="shared" si="12"/>
        <v>16</v>
      </c>
      <c r="E65" s="7">
        <f t="shared" ca="1" si="13"/>
        <v>41290</v>
      </c>
      <c r="F65">
        <f t="shared" ca="1" si="14"/>
        <v>1293</v>
      </c>
      <c r="G65" s="17">
        <f t="shared" ca="1" si="11"/>
        <v>942.67741935483866</v>
      </c>
    </row>
    <row r="66" spans="1:7" x14ac:dyDescent="0.25">
      <c r="A66" s="6">
        <v>41290</v>
      </c>
      <c r="B66">
        <f t="shared" ca="1" si="8"/>
        <v>1293</v>
      </c>
      <c r="D66">
        <f t="shared" si="12"/>
        <v>17</v>
      </c>
      <c r="E66" s="7">
        <f t="shared" ca="1" si="13"/>
        <v>41291</v>
      </c>
      <c r="F66">
        <f t="shared" ca="1" si="14"/>
        <v>778</v>
      </c>
      <c r="G66" s="17">
        <f t="shared" ca="1" si="11"/>
        <v>942.67741935483866</v>
      </c>
    </row>
    <row r="67" spans="1:7" x14ac:dyDescent="0.25">
      <c r="A67" s="6">
        <v>41291</v>
      </c>
      <c r="B67">
        <f t="shared" ca="1" si="8"/>
        <v>778</v>
      </c>
      <c r="D67">
        <f t="shared" si="12"/>
        <v>18</v>
      </c>
      <c r="E67" s="7">
        <f t="shared" ca="1" si="13"/>
        <v>41292</v>
      </c>
      <c r="F67">
        <f t="shared" ca="1" si="14"/>
        <v>1348</v>
      </c>
      <c r="G67" s="17">
        <f t="shared" ca="1" si="11"/>
        <v>942.67741935483866</v>
      </c>
    </row>
    <row r="68" spans="1:7" x14ac:dyDescent="0.25">
      <c r="A68" s="6">
        <v>41292</v>
      </c>
      <c r="B68">
        <f t="shared" ca="1" si="8"/>
        <v>1348</v>
      </c>
    </row>
    <row r="69" spans="1:7" x14ac:dyDescent="0.25">
      <c r="A69" s="6">
        <v>41293</v>
      </c>
      <c r="B69">
        <f t="shared" ca="1" si="8"/>
        <v>1108</v>
      </c>
    </row>
    <row r="70" spans="1:7" x14ac:dyDescent="0.25">
      <c r="A70" s="6">
        <v>41294</v>
      </c>
      <c r="B70">
        <f t="shared" ca="1" si="8"/>
        <v>515</v>
      </c>
    </row>
    <row r="71" spans="1:7" x14ac:dyDescent="0.25">
      <c r="A71" s="6">
        <v>41295</v>
      </c>
      <c r="B71">
        <f t="shared" ca="1" si="8"/>
        <v>669</v>
      </c>
    </row>
    <row r="72" spans="1:7" x14ac:dyDescent="0.25">
      <c r="A72" s="6">
        <v>41296</v>
      </c>
      <c r="B72">
        <f t="shared" ca="1" si="8"/>
        <v>1176</v>
      </c>
    </row>
    <row r="73" spans="1:7" x14ac:dyDescent="0.25">
      <c r="A73" s="6">
        <v>41297</v>
      </c>
      <c r="B73">
        <f t="shared" ca="1" si="8"/>
        <v>1373</v>
      </c>
    </row>
    <row r="74" spans="1:7" x14ac:dyDescent="0.25">
      <c r="A74" s="6">
        <v>41298</v>
      </c>
      <c r="B74">
        <f t="shared" ca="1" si="8"/>
        <v>456</v>
      </c>
    </row>
    <row r="75" spans="1:7" x14ac:dyDescent="0.25">
      <c r="A75" s="6">
        <v>41299</v>
      </c>
      <c r="B75">
        <f t="shared" ca="1" si="8"/>
        <v>1174</v>
      </c>
    </row>
    <row r="76" spans="1:7" x14ac:dyDescent="0.25">
      <c r="A76" s="6">
        <v>41300</v>
      </c>
      <c r="B76">
        <f t="shared" ca="1" si="8"/>
        <v>1256</v>
      </c>
    </row>
    <row r="77" spans="1:7" x14ac:dyDescent="0.25">
      <c r="A77" s="6">
        <v>41301</v>
      </c>
      <c r="B77">
        <f t="shared" ca="1" si="8"/>
        <v>692</v>
      </c>
    </row>
    <row r="78" spans="1:7" x14ac:dyDescent="0.25">
      <c r="A78" s="6">
        <v>41302</v>
      </c>
      <c r="B78">
        <f t="shared" ca="1" si="8"/>
        <v>986</v>
      </c>
    </row>
    <row r="79" spans="1:7" x14ac:dyDescent="0.25">
      <c r="A79" s="6">
        <v>41303</v>
      </c>
      <c r="B79">
        <f t="shared" ca="1" si="8"/>
        <v>991</v>
      </c>
    </row>
    <row r="80" spans="1:7" x14ac:dyDescent="0.25">
      <c r="A80" s="6">
        <v>41304</v>
      </c>
      <c r="B80">
        <f t="shared" ca="1" si="8"/>
        <v>1167</v>
      </c>
    </row>
    <row r="81" spans="1:5" x14ac:dyDescent="0.25">
      <c r="A81" s="6">
        <v>41305</v>
      </c>
      <c r="B81">
        <f t="shared" ca="1" si="8"/>
        <v>466</v>
      </c>
    </row>
    <row r="84" spans="1:5" x14ac:dyDescent="0.25">
      <c r="A84" t="s">
        <v>53</v>
      </c>
    </row>
    <row r="86" spans="1:5" x14ac:dyDescent="0.25">
      <c r="B86" s="8" t="s">
        <v>54</v>
      </c>
      <c r="C86" s="8" t="s">
        <v>55</v>
      </c>
      <c r="D86" s="8" t="s">
        <v>56</v>
      </c>
      <c r="E86" s="8" t="s">
        <v>57</v>
      </c>
    </row>
    <row r="87" spans="1:5" x14ac:dyDescent="0.25">
      <c r="A87" t="s">
        <v>58</v>
      </c>
      <c r="B87" s="1">
        <f t="shared" ref="B87:E91" ca="1" si="15">RANDBETWEEN(200000,400000)</f>
        <v>360010</v>
      </c>
      <c r="C87" s="1">
        <f t="shared" ca="1" si="15"/>
        <v>361617</v>
      </c>
      <c r="D87" s="1">
        <f t="shared" ca="1" si="15"/>
        <v>381699</v>
      </c>
      <c r="E87" s="1">
        <f t="shared" ca="1" si="15"/>
        <v>289450</v>
      </c>
    </row>
    <row r="88" spans="1:5" x14ac:dyDescent="0.25">
      <c r="A88" t="s">
        <v>59</v>
      </c>
      <c r="B88" s="1">
        <f t="shared" ca="1" si="15"/>
        <v>249220</v>
      </c>
      <c r="C88" s="1">
        <f t="shared" ca="1" si="15"/>
        <v>243410</v>
      </c>
      <c r="D88" s="1">
        <f t="shared" ca="1" si="15"/>
        <v>365103</v>
      </c>
      <c r="E88" s="1">
        <f t="shared" ca="1" si="15"/>
        <v>305639</v>
      </c>
    </row>
    <row r="89" spans="1:5" x14ac:dyDescent="0.25">
      <c r="A89" t="s">
        <v>60</v>
      </c>
      <c r="B89" s="1">
        <f t="shared" ca="1" si="15"/>
        <v>393473</v>
      </c>
      <c r="C89" s="1">
        <f t="shared" ca="1" si="15"/>
        <v>288240</v>
      </c>
      <c r="D89" s="1">
        <f t="shared" ca="1" si="15"/>
        <v>329485</v>
      </c>
      <c r="E89" s="1">
        <f t="shared" ca="1" si="15"/>
        <v>304342</v>
      </c>
    </row>
    <row r="90" spans="1:5" x14ac:dyDescent="0.25">
      <c r="A90" t="s">
        <v>61</v>
      </c>
      <c r="B90" s="1">
        <f t="shared" ca="1" si="15"/>
        <v>337822</v>
      </c>
      <c r="C90" s="1">
        <f t="shared" ca="1" si="15"/>
        <v>276989</v>
      </c>
      <c r="D90" s="1">
        <f t="shared" ca="1" si="15"/>
        <v>253868</v>
      </c>
      <c r="E90" s="1">
        <f t="shared" ca="1" si="15"/>
        <v>257372</v>
      </c>
    </row>
    <row r="91" spans="1:5" x14ac:dyDescent="0.25">
      <c r="A91" t="s">
        <v>62</v>
      </c>
      <c r="B91" s="1">
        <f t="shared" ca="1" si="15"/>
        <v>343820</v>
      </c>
      <c r="C91" s="1">
        <f t="shared" ca="1" si="15"/>
        <v>281936</v>
      </c>
      <c r="D91" s="1">
        <f t="shared" ca="1" si="15"/>
        <v>327933</v>
      </c>
      <c r="E91" s="1">
        <f t="shared" ca="1" si="15"/>
        <v>310501</v>
      </c>
    </row>
    <row r="92" spans="1:5" x14ac:dyDescent="0.25">
      <c r="B92" s="1"/>
      <c r="C92" s="1"/>
      <c r="D92" s="1"/>
      <c r="E92" s="1"/>
    </row>
    <row r="93" spans="1:5" x14ac:dyDescent="0.25">
      <c r="B93" s="1">
        <f ca="1">SUM(B87:B92)</f>
        <v>1684345</v>
      </c>
      <c r="C93" s="1">
        <f t="shared" ref="C93:E93" ca="1" si="16">SUM(C87:C92)</f>
        <v>1452192</v>
      </c>
      <c r="D93" s="1">
        <f t="shared" ca="1" si="16"/>
        <v>1658088</v>
      </c>
      <c r="E93" s="1">
        <f t="shared" ca="1" si="16"/>
        <v>1467304</v>
      </c>
    </row>
    <row r="96" spans="1:5" x14ac:dyDescent="0.25">
      <c r="A96" t="s">
        <v>63</v>
      </c>
    </row>
    <row r="98" spans="1:3" x14ac:dyDescent="0.25">
      <c r="A98" t="s">
        <v>66</v>
      </c>
      <c r="B98" t="s">
        <v>64</v>
      </c>
      <c r="C98" t="s">
        <v>65</v>
      </c>
    </row>
    <row r="99" spans="1:3" x14ac:dyDescent="0.25">
      <c r="A99" t="s">
        <v>71</v>
      </c>
      <c r="B99" s="1">
        <f t="shared" ref="B99:B103" ca="1" si="17">RANDBETWEEN(10000,20000)</f>
        <v>16981</v>
      </c>
      <c r="C99" s="1">
        <f t="shared" ref="C99:C103" ca="1" si="18">RANDBETWEEN(14000,25000)</f>
        <v>24613</v>
      </c>
    </row>
    <row r="100" spans="1:3" x14ac:dyDescent="0.25">
      <c r="A100" t="s">
        <v>72</v>
      </c>
      <c r="B100" s="1">
        <f t="shared" ca="1" si="17"/>
        <v>16230</v>
      </c>
      <c r="C100" s="1">
        <f t="shared" ca="1" si="18"/>
        <v>20507</v>
      </c>
    </row>
    <row r="101" spans="1:3" x14ac:dyDescent="0.25">
      <c r="A101" t="s">
        <v>73</v>
      </c>
      <c r="B101" s="1">
        <f t="shared" ca="1" si="17"/>
        <v>10838</v>
      </c>
      <c r="C101" s="1">
        <f t="shared" ca="1" si="18"/>
        <v>22685</v>
      </c>
    </row>
    <row r="102" spans="1:3" x14ac:dyDescent="0.25">
      <c r="A102" t="s">
        <v>74</v>
      </c>
      <c r="B102" s="1">
        <f t="shared" ca="1" si="17"/>
        <v>15753</v>
      </c>
      <c r="C102" s="1">
        <f t="shared" ca="1" si="18"/>
        <v>22823</v>
      </c>
    </row>
    <row r="103" spans="1:3" x14ac:dyDescent="0.25">
      <c r="A103" t="s">
        <v>75</v>
      </c>
      <c r="B103" s="1">
        <f t="shared" ca="1" si="17"/>
        <v>19985</v>
      </c>
      <c r="C103" s="1">
        <f t="shared" ca="1" si="18"/>
        <v>19252</v>
      </c>
    </row>
    <row r="110" spans="1:3" x14ac:dyDescent="0.25">
      <c r="A110" t="s">
        <v>67</v>
      </c>
    </row>
    <row r="111" spans="1:3" x14ac:dyDescent="0.25">
      <c r="A111" t="s">
        <v>86</v>
      </c>
      <c r="B111" s="1">
        <f t="shared" ref="B111:B120" ca="1" si="19">RANDBETWEEN(10000,20000)</f>
        <v>16619</v>
      </c>
      <c r="C111" t="s">
        <v>23</v>
      </c>
    </row>
    <row r="112" spans="1:3" x14ac:dyDescent="0.25">
      <c r="A112" t="s">
        <v>87</v>
      </c>
      <c r="B112" s="1">
        <f t="shared" ca="1" si="19"/>
        <v>10896</v>
      </c>
      <c r="C112" t="s">
        <v>24</v>
      </c>
    </row>
    <row r="113" spans="1:3" x14ac:dyDescent="0.25">
      <c r="A113" t="s">
        <v>88</v>
      </c>
      <c r="B113" s="1">
        <f t="shared" ca="1" si="19"/>
        <v>19782</v>
      </c>
      <c r="C113" t="s">
        <v>25</v>
      </c>
    </row>
    <row r="114" spans="1:3" x14ac:dyDescent="0.25">
      <c r="A114" t="s">
        <v>89</v>
      </c>
      <c r="B114" s="1">
        <f t="shared" ca="1" si="19"/>
        <v>12158</v>
      </c>
      <c r="C114" t="s">
        <v>26</v>
      </c>
    </row>
    <row r="115" spans="1:3" x14ac:dyDescent="0.25">
      <c r="A115" t="s">
        <v>90</v>
      </c>
      <c r="B115" s="1">
        <f t="shared" ca="1" si="19"/>
        <v>13018</v>
      </c>
      <c r="C115" t="s">
        <v>27</v>
      </c>
    </row>
    <row r="116" spans="1:3" x14ac:dyDescent="0.25">
      <c r="A116" t="s">
        <v>91</v>
      </c>
      <c r="B116" s="1">
        <f t="shared" ca="1" si="19"/>
        <v>10998</v>
      </c>
      <c r="C116" t="s">
        <v>28</v>
      </c>
    </row>
    <row r="117" spans="1:3" x14ac:dyDescent="0.25">
      <c r="A117" t="s">
        <v>92</v>
      </c>
      <c r="B117" s="1">
        <f t="shared" ca="1" si="19"/>
        <v>16923</v>
      </c>
      <c r="C117" t="s">
        <v>29</v>
      </c>
    </row>
    <row r="118" spans="1:3" x14ac:dyDescent="0.25">
      <c r="A118" t="s">
        <v>93</v>
      </c>
      <c r="B118" s="1">
        <f t="shared" ca="1" si="19"/>
        <v>14094</v>
      </c>
      <c r="C118" t="s">
        <v>83</v>
      </c>
    </row>
    <row r="119" spans="1:3" x14ac:dyDescent="0.25">
      <c r="A119" t="s">
        <v>94</v>
      </c>
      <c r="B119" s="1">
        <f t="shared" ca="1" si="19"/>
        <v>10072</v>
      </c>
      <c r="C119" t="s">
        <v>84</v>
      </c>
    </row>
    <row r="120" spans="1:3" x14ac:dyDescent="0.25">
      <c r="A120" t="s">
        <v>86</v>
      </c>
      <c r="B120" s="1">
        <f t="shared" ca="1" si="19"/>
        <v>12897</v>
      </c>
      <c r="C120" t="s">
        <v>85</v>
      </c>
    </row>
    <row r="124" spans="1:3" x14ac:dyDescent="0.25">
      <c r="A124" t="s">
        <v>68</v>
      </c>
    </row>
    <row r="126" spans="1:3" ht="30" x14ac:dyDescent="0.25">
      <c r="A126" s="5" t="s">
        <v>95</v>
      </c>
      <c r="B126">
        <f t="shared" ref="B126:B130" ca="1" si="20">RANDBETWEEN(10000,30000)</f>
        <v>16812</v>
      </c>
    </row>
    <row r="127" spans="1:3" ht="30" x14ac:dyDescent="0.25">
      <c r="A127" s="5" t="s">
        <v>96</v>
      </c>
      <c r="B127">
        <f t="shared" ca="1" si="20"/>
        <v>20743</v>
      </c>
    </row>
    <row r="128" spans="1:3" ht="30" x14ac:dyDescent="0.25">
      <c r="A128" s="5" t="s">
        <v>97</v>
      </c>
      <c r="B128">
        <f t="shared" ca="1" si="20"/>
        <v>11681</v>
      </c>
    </row>
    <row r="129" spans="1:2" ht="30" x14ac:dyDescent="0.25">
      <c r="A129" s="5" t="s">
        <v>98</v>
      </c>
      <c r="B129">
        <f t="shared" ca="1" si="20"/>
        <v>28459</v>
      </c>
    </row>
    <row r="130" spans="1:2" ht="30" x14ac:dyDescent="0.25">
      <c r="A130" s="5" t="s">
        <v>99</v>
      </c>
      <c r="B130">
        <f t="shared" ca="1" si="20"/>
        <v>14156</v>
      </c>
    </row>
  </sheetData>
  <conditionalFormatting sqref="D13:D19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{4B85C1C5-73D7-470F-9983-841199349761}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85C1C5-73D7-470F-9983-841199349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turing</cp:lastModifiedBy>
  <dcterms:created xsi:type="dcterms:W3CDTF">2013-01-16T10:33:51Z</dcterms:created>
  <dcterms:modified xsi:type="dcterms:W3CDTF">2013-01-17T05:46:29Z</dcterms:modified>
</cp:coreProperties>
</file>