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iu laptops\Desktop\Financial Modeling\"/>
    </mc:Choice>
  </mc:AlternateContent>
  <xr:revisionPtr revIDLastSave="0" documentId="13_ncr:1_{D8E2C381-906B-4DAB-BD5D-B2F1D82C4B52}" xr6:coauthVersionLast="45" xr6:coauthVersionMax="45" xr10:uidLastSave="{00000000-0000-0000-0000-000000000000}"/>
  <bookViews>
    <workbookView xWindow="-120" yWindow="-120" windowWidth="20730" windowHeight="11310" tabRatio="629" firstSheet="3" activeTab="3" xr2:uid="{00000000-000D-0000-FFFF-FFFF00000000}"/>
  </bookViews>
  <sheets>
    <sheet name="Payroll 2018" sheetId="1" r:id="rId1"/>
    <sheet name="Payroll 2018-2022" sheetId="2" r:id="rId2"/>
    <sheet name="Sales 2018" sheetId="11" r:id="rId3"/>
    <sheet name="Sales 2018-2022" sheetId="12" r:id="rId4"/>
    <sheet name="Operating Expenses 2018" sheetId="13" r:id="rId5"/>
    <sheet name="Operating Expenses 2018-2022" sheetId="14" r:id="rId6"/>
    <sheet name="Income Statement 2018" sheetId="3" r:id="rId7"/>
    <sheet name="Income Statement 2018-2022" sheetId="4" r:id="rId8"/>
    <sheet name="Balance Sheet 2018" sheetId="6" r:id="rId9"/>
    <sheet name="Balance Sheet 2018-2022" sheetId="7" r:id="rId10"/>
    <sheet name="Cash Flow Statement 2018" sheetId="8" r:id="rId11"/>
    <sheet name="Cash Flow Statement 2018-2022" sheetId="9" r:id="rId12"/>
    <sheet name="Financial Ratio Analysis" sheetId="10" r:id="rId1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1" l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B22" i="1"/>
  <c r="D3" i="10" l="1"/>
  <c r="E3" i="10" s="1"/>
  <c r="F3" i="10" s="1"/>
  <c r="G3" i="10" s="1"/>
  <c r="D3" i="9"/>
  <c r="E3" i="9" s="1"/>
  <c r="F3" i="9" s="1"/>
  <c r="G3" i="9" s="1"/>
  <c r="A2" i="9" s="1"/>
  <c r="D16" i="9"/>
  <c r="D18" i="9" s="1"/>
  <c r="E16" i="9"/>
  <c r="F16" i="9"/>
  <c r="G16" i="9"/>
  <c r="C17" i="9"/>
  <c r="D17" i="9"/>
  <c r="E17" i="9"/>
  <c r="F17" i="9"/>
  <c r="G17" i="9"/>
  <c r="C21" i="9"/>
  <c r="C11" i="8"/>
  <c r="C15" i="8"/>
  <c r="C17" i="8" s="1"/>
  <c r="D15" i="8"/>
  <c r="D17" i="8" s="1"/>
  <c r="E15" i="8"/>
  <c r="F15" i="8"/>
  <c r="F17" i="8" s="1"/>
  <c r="G15" i="8"/>
  <c r="G17" i="8" s="1"/>
  <c r="H15" i="8"/>
  <c r="H17" i="8" s="1"/>
  <c r="I15" i="8"/>
  <c r="I17" i="8" s="1"/>
  <c r="J15" i="8"/>
  <c r="J17" i="8" s="1"/>
  <c r="K15" i="8"/>
  <c r="K17" i="8" s="1"/>
  <c r="L15" i="8"/>
  <c r="M15" i="8"/>
  <c r="N15" i="8"/>
  <c r="N17" i="8" s="1"/>
  <c r="O15" i="8"/>
  <c r="O16" i="8"/>
  <c r="E17" i="8"/>
  <c r="L17" i="8"/>
  <c r="M17" i="8"/>
  <c r="C20" i="8"/>
  <c r="D3" i="7"/>
  <c r="E3" i="7" s="1"/>
  <c r="F3" i="7" s="1"/>
  <c r="G3" i="7" s="1"/>
  <c r="A2" i="7" s="1"/>
  <c r="C19" i="7"/>
  <c r="C20" i="7"/>
  <c r="D20" i="7" s="1"/>
  <c r="E20" i="7" s="1"/>
  <c r="F20" i="7" s="1"/>
  <c r="G20" i="7" s="1"/>
  <c r="C21" i="7"/>
  <c r="C29" i="7"/>
  <c r="C30" i="7"/>
  <c r="D30" i="7" s="1"/>
  <c r="E30" i="7" s="1"/>
  <c r="F30" i="7" s="1"/>
  <c r="G30" i="7" s="1"/>
  <c r="C37" i="7"/>
  <c r="D37" i="7" s="1"/>
  <c r="E37" i="7" s="1"/>
  <c r="F37" i="7" s="1"/>
  <c r="C38" i="7"/>
  <c r="C47" i="7"/>
  <c r="C54" i="7"/>
  <c r="C60" i="7"/>
  <c r="C61" i="7"/>
  <c r="C62" i="7" s="1"/>
  <c r="D61" i="7"/>
  <c r="E61" i="7"/>
  <c r="F61" i="7"/>
  <c r="G61" i="7"/>
  <c r="C20" i="6"/>
  <c r="D20" i="6"/>
  <c r="E20" i="6"/>
  <c r="F20" i="6"/>
  <c r="G20" i="6"/>
  <c r="H20" i="6"/>
  <c r="I20" i="6"/>
  <c r="J20" i="6"/>
  <c r="K20" i="6"/>
  <c r="L20" i="6"/>
  <c r="M20" i="6"/>
  <c r="N20" i="6"/>
  <c r="C28" i="6"/>
  <c r="D28" i="6"/>
  <c r="E28" i="6"/>
  <c r="F28" i="6"/>
  <c r="G28" i="6"/>
  <c r="H28" i="6"/>
  <c r="I28" i="6"/>
  <c r="J28" i="6"/>
  <c r="K28" i="6"/>
  <c r="L28" i="6"/>
  <c r="M28" i="6"/>
  <c r="N28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G39" i="6"/>
  <c r="H39" i="6"/>
  <c r="D44" i="6"/>
  <c r="C51" i="6"/>
  <c r="C22" i="6" s="1"/>
  <c r="C52" i="6"/>
  <c r="D52" i="6"/>
  <c r="E52" i="6"/>
  <c r="F52" i="6"/>
  <c r="G52" i="6"/>
  <c r="H52" i="6"/>
  <c r="I52" i="6"/>
  <c r="J52" i="6"/>
  <c r="K52" i="6"/>
  <c r="L52" i="6"/>
  <c r="M52" i="6"/>
  <c r="N52" i="6"/>
  <c r="D3" i="4"/>
  <c r="E3" i="4"/>
  <c r="F3" i="4" s="1"/>
  <c r="G3" i="4" s="1"/>
  <c r="A2" i="4" s="1"/>
  <c r="A2" i="3"/>
  <c r="C9" i="3"/>
  <c r="D9" i="3"/>
  <c r="E9" i="3"/>
  <c r="F9" i="3"/>
  <c r="G9" i="3"/>
  <c r="H9" i="3"/>
  <c r="I9" i="3"/>
  <c r="J9" i="3"/>
  <c r="K9" i="3"/>
  <c r="L9" i="3"/>
  <c r="M9" i="3"/>
  <c r="N9" i="3"/>
  <c r="C10" i="3"/>
  <c r="C45" i="6" s="1"/>
  <c r="D10" i="3"/>
  <c r="E10" i="3"/>
  <c r="E45" i="6" s="1"/>
  <c r="F10" i="3"/>
  <c r="G10" i="3"/>
  <c r="H10" i="3"/>
  <c r="H45" i="6" s="1"/>
  <c r="I10" i="3"/>
  <c r="J10" i="3"/>
  <c r="K10" i="3"/>
  <c r="K45" i="6" s="1"/>
  <c r="L10" i="3"/>
  <c r="L6" i="8" s="1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1" i="3"/>
  <c r="D21" i="3"/>
  <c r="E21" i="3"/>
  <c r="F21" i="3"/>
  <c r="G21" i="3"/>
  <c r="H21" i="3"/>
  <c r="I21" i="3"/>
  <c r="J21" i="3"/>
  <c r="K21" i="3"/>
  <c r="L21" i="3"/>
  <c r="M21" i="3"/>
  <c r="N21" i="3"/>
  <c r="C26" i="3"/>
  <c r="D26" i="3"/>
  <c r="O26" i="3" s="1"/>
  <c r="E26" i="3"/>
  <c r="F26" i="3"/>
  <c r="G26" i="3"/>
  <c r="H26" i="3"/>
  <c r="I26" i="3"/>
  <c r="J26" i="3"/>
  <c r="K26" i="3"/>
  <c r="L26" i="3"/>
  <c r="M26" i="3"/>
  <c r="N26" i="3"/>
  <c r="D3" i="14"/>
  <c r="C19" i="14"/>
  <c r="C34" i="14"/>
  <c r="A2" i="13"/>
  <c r="O4" i="13"/>
  <c r="C20" i="14" s="1"/>
  <c r="O5" i="13"/>
  <c r="C21" i="14" s="1"/>
  <c r="C11" i="4" s="1"/>
  <c r="C7" i="9" s="1"/>
  <c r="O6" i="13"/>
  <c r="C22" i="14" s="1"/>
  <c r="O7" i="13"/>
  <c r="C23" i="14" s="1"/>
  <c r="O8" i="13"/>
  <c r="C24" i="14" s="1"/>
  <c r="O9" i="13"/>
  <c r="C25" i="14" s="1"/>
  <c r="O10" i="13"/>
  <c r="C26" i="14" s="1"/>
  <c r="D26" i="14" s="1"/>
  <c r="E26" i="14" s="1"/>
  <c r="E16" i="4" s="1"/>
  <c r="O11" i="13"/>
  <c r="C27" i="14" s="1"/>
  <c r="O12" i="13"/>
  <c r="C28" i="14" s="1"/>
  <c r="O13" i="13"/>
  <c r="C29" i="14" s="1"/>
  <c r="O14" i="13"/>
  <c r="C30" i="14" s="1"/>
  <c r="O15" i="13"/>
  <c r="C31" i="14" s="1"/>
  <c r="C16" i="13"/>
  <c r="D16" i="13"/>
  <c r="E16" i="13"/>
  <c r="F16" i="13"/>
  <c r="G16" i="13"/>
  <c r="H16" i="13"/>
  <c r="I16" i="13"/>
  <c r="J16" i="13"/>
  <c r="K16" i="13"/>
  <c r="L16" i="13"/>
  <c r="M16" i="13"/>
  <c r="N16" i="13"/>
  <c r="O18" i="13"/>
  <c r="C3" i="12"/>
  <c r="J3" i="12"/>
  <c r="K3" i="12" s="1"/>
  <c r="L3" i="12" s="1"/>
  <c r="M3" i="12" s="1"/>
  <c r="B11" i="12"/>
  <c r="B19" i="12"/>
  <c r="B28" i="12" s="1"/>
  <c r="B36" i="12" s="1"/>
  <c r="B44" i="12" s="1"/>
  <c r="B52" i="12" s="1"/>
  <c r="B60" i="12" s="1"/>
  <c r="A2" i="11"/>
  <c r="B12" i="11"/>
  <c r="C30" i="11"/>
  <c r="C32" i="11" s="1"/>
  <c r="C4" i="11" s="1"/>
  <c r="D30" i="11"/>
  <c r="D32" i="11" s="1"/>
  <c r="E30" i="11"/>
  <c r="N31" i="11"/>
  <c r="B30" i="12" s="1"/>
  <c r="C30" i="12" s="1"/>
  <c r="D30" i="12" s="1"/>
  <c r="E30" i="12" s="1"/>
  <c r="F30" i="12" s="1"/>
  <c r="B32" i="11"/>
  <c r="B4" i="11" s="1"/>
  <c r="C33" i="11"/>
  <c r="D33" i="11" s="1"/>
  <c r="B34" i="11"/>
  <c r="B35" i="11" s="1"/>
  <c r="B20" i="11" s="1"/>
  <c r="C38" i="11"/>
  <c r="C40" i="11" s="1"/>
  <c r="N39" i="11"/>
  <c r="B38" i="12" s="1"/>
  <c r="C38" i="12" s="1"/>
  <c r="D38" i="12" s="1"/>
  <c r="E38" i="12" s="1"/>
  <c r="F38" i="12" s="1"/>
  <c r="B40" i="11"/>
  <c r="B5" i="11" s="1"/>
  <c r="C41" i="11"/>
  <c r="D41" i="11" s="1"/>
  <c r="B42" i="11"/>
  <c r="C46" i="11"/>
  <c r="N47" i="11"/>
  <c r="B46" i="12" s="1"/>
  <c r="C46" i="12" s="1"/>
  <c r="D46" i="12" s="1"/>
  <c r="E46" i="12" s="1"/>
  <c r="F46" i="12" s="1"/>
  <c r="B48" i="11"/>
  <c r="B6" i="11" s="1"/>
  <c r="C49" i="11"/>
  <c r="D49" i="11" s="1"/>
  <c r="E49" i="11" s="1"/>
  <c r="B50" i="11"/>
  <c r="B14" i="11" s="1"/>
  <c r="C50" i="11"/>
  <c r="C14" i="11" s="1"/>
  <c r="B51" i="11"/>
  <c r="B22" i="11" s="1"/>
  <c r="C54" i="11"/>
  <c r="N55" i="11"/>
  <c r="B54" i="12" s="1"/>
  <c r="C54" i="12" s="1"/>
  <c r="D54" i="12" s="1"/>
  <c r="E54" i="12" s="1"/>
  <c r="F54" i="12" s="1"/>
  <c r="B56" i="11"/>
  <c r="B59" i="11" s="1"/>
  <c r="B23" i="11" s="1"/>
  <c r="C57" i="11"/>
  <c r="D57" i="11" s="1"/>
  <c r="B58" i="11"/>
  <c r="B15" i="11" s="1"/>
  <c r="C62" i="11"/>
  <c r="C64" i="11" s="1"/>
  <c r="N63" i="11"/>
  <c r="B62" i="12" s="1"/>
  <c r="C62" i="12" s="1"/>
  <c r="D62" i="12" s="1"/>
  <c r="E62" i="12" s="1"/>
  <c r="F62" i="12" s="1"/>
  <c r="B64" i="11"/>
  <c r="B8" i="11" s="1"/>
  <c r="C65" i="11"/>
  <c r="D65" i="11" s="1"/>
  <c r="B66" i="11"/>
  <c r="C66" i="11"/>
  <c r="C16" i="11" s="1"/>
  <c r="C4" i="2"/>
  <c r="D4" i="2" s="1"/>
  <c r="E4" i="2" s="1"/>
  <c r="F4" i="2" s="1"/>
  <c r="A2" i="2" s="1"/>
  <c r="J4" i="2"/>
  <c r="K4" i="2" s="1"/>
  <c r="L4" i="2"/>
  <c r="M4" i="2"/>
  <c r="C9" i="2"/>
  <c r="D9" i="2" s="1"/>
  <c r="E9" i="2" s="1"/>
  <c r="F9" i="2" s="1"/>
  <c r="C15" i="2"/>
  <c r="D15" i="2"/>
  <c r="E15" i="2" s="1"/>
  <c r="F15" i="2" s="1"/>
  <c r="B18" i="2"/>
  <c r="C18" i="2"/>
  <c r="D18" i="2"/>
  <c r="E18" i="2"/>
  <c r="F18" i="2"/>
  <c r="C20" i="2"/>
  <c r="G21" i="2"/>
  <c r="B22" i="2"/>
  <c r="G22" i="2"/>
  <c r="B23" i="2"/>
  <c r="G23" i="2"/>
  <c r="A2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4" i="1"/>
  <c r="B20" i="1" s="1"/>
  <c r="C14" i="1"/>
  <c r="D14" i="1"/>
  <c r="D20" i="1" s="1"/>
  <c r="E14" i="1"/>
  <c r="E20" i="1" s="1"/>
  <c r="F14" i="1"/>
  <c r="F20" i="1" s="1"/>
  <c r="G14" i="1"/>
  <c r="G20" i="1" s="1"/>
  <c r="H14" i="1"/>
  <c r="I14" i="1"/>
  <c r="I20" i="1" s="1"/>
  <c r="J14" i="1"/>
  <c r="J20" i="1" s="1"/>
  <c r="K14" i="1"/>
  <c r="K20" i="1" s="1"/>
  <c r="L14" i="1"/>
  <c r="L20" i="1" s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D18" i="1" s="1"/>
  <c r="E17" i="1"/>
  <c r="F17" i="1"/>
  <c r="G17" i="1"/>
  <c r="H17" i="1"/>
  <c r="I17" i="1"/>
  <c r="J17" i="1"/>
  <c r="K17" i="1"/>
  <c r="L17" i="1"/>
  <c r="M17" i="1"/>
  <c r="C20" i="1"/>
  <c r="H20" i="1"/>
  <c r="M20" i="1"/>
  <c r="G28" i="1"/>
  <c r="E31" i="1"/>
  <c r="F31" i="1" s="1"/>
  <c r="E32" i="1"/>
  <c r="F32" i="1" s="1"/>
  <c r="G32" i="1" s="1"/>
  <c r="E33" i="1"/>
  <c r="F33" i="1" s="1"/>
  <c r="G33" i="1" s="1"/>
  <c r="E34" i="1"/>
  <c r="F34" i="1" s="1"/>
  <c r="H34" i="1" s="1"/>
  <c r="I34" i="1"/>
  <c r="J34" i="1"/>
  <c r="L34" i="1"/>
  <c r="E35" i="1"/>
  <c r="F35" i="1" s="1"/>
  <c r="H35" i="1" s="1"/>
  <c r="I35" i="1"/>
  <c r="J35" i="1"/>
  <c r="L35" i="1"/>
  <c r="E36" i="1"/>
  <c r="F36" i="1" s="1"/>
  <c r="I36" i="1"/>
  <c r="J36" i="1"/>
  <c r="L36" i="1"/>
  <c r="E37" i="1"/>
  <c r="I37" i="1"/>
  <c r="J37" i="1"/>
  <c r="L37" i="1"/>
  <c r="E38" i="1"/>
  <c r="F38" i="1" s="1"/>
  <c r="H38" i="1" s="1"/>
  <c r="I38" i="1"/>
  <c r="J38" i="1"/>
  <c r="L38" i="1"/>
  <c r="E39" i="1"/>
  <c r="F39" i="1" s="1"/>
  <c r="H39" i="1" s="1"/>
  <c r="I39" i="1"/>
  <c r="J39" i="1"/>
  <c r="L39" i="1"/>
  <c r="E40" i="1"/>
  <c r="F40" i="1"/>
  <c r="G40" i="1" s="1"/>
  <c r="H40" i="1"/>
  <c r="I40" i="1"/>
  <c r="J40" i="1"/>
  <c r="L40" i="1"/>
  <c r="E41" i="1"/>
  <c r="F41" i="1" s="1"/>
  <c r="G41" i="1" s="1"/>
  <c r="I41" i="1"/>
  <c r="J41" i="1"/>
  <c r="L41" i="1"/>
  <c r="E42" i="1"/>
  <c r="F42" i="1" s="1"/>
  <c r="H42" i="1" s="1"/>
  <c r="I42" i="1"/>
  <c r="J42" i="1"/>
  <c r="L42" i="1"/>
  <c r="E43" i="1"/>
  <c r="F43" i="1" s="1"/>
  <c r="G43" i="1" s="1"/>
  <c r="I43" i="1"/>
  <c r="J43" i="1"/>
  <c r="L43" i="1"/>
  <c r="E44" i="1"/>
  <c r="F44" i="1" s="1"/>
  <c r="G44" i="1" s="1"/>
  <c r="I44" i="1"/>
  <c r="J44" i="1"/>
  <c r="L44" i="1"/>
  <c r="E45" i="1"/>
  <c r="F45" i="1" s="1"/>
  <c r="I45" i="1"/>
  <c r="J45" i="1"/>
  <c r="L45" i="1"/>
  <c r="E46" i="1"/>
  <c r="F46" i="1" s="1"/>
  <c r="H46" i="1" s="1"/>
  <c r="I46" i="1"/>
  <c r="J46" i="1"/>
  <c r="L46" i="1"/>
  <c r="E47" i="1"/>
  <c r="F47" i="1" s="1"/>
  <c r="H47" i="1" s="1"/>
  <c r="I47" i="1"/>
  <c r="J47" i="1"/>
  <c r="L47" i="1"/>
  <c r="E48" i="1"/>
  <c r="F48" i="1" s="1"/>
  <c r="H48" i="1" s="1"/>
  <c r="I48" i="1"/>
  <c r="J48" i="1"/>
  <c r="L48" i="1"/>
  <c r="E49" i="1"/>
  <c r="F49" i="1" s="1"/>
  <c r="G49" i="1" s="1"/>
  <c r="I49" i="1"/>
  <c r="J49" i="1"/>
  <c r="L49" i="1"/>
  <c r="E50" i="1"/>
  <c r="F50" i="1" s="1"/>
  <c r="I50" i="1"/>
  <c r="J50" i="1"/>
  <c r="L50" i="1"/>
  <c r="E51" i="1"/>
  <c r="F51" i="1" s="1"/>
  <c r="H51" i="1" s="1"/>
  <c r="I51" i="1"/>
  <c r="J51" i="1"/>
  <c r="L51" i="1"/>
  <c r="E52" i="1"/>
  <c r="F52" i="1"/>
  <c r="I52" i="1"/>
  <c r="J52" i="1"/>
  <c r="L52" i="1"/>
  <c r="E53" i="1"/>
  <c r="F53" i="1" s="1"/>
  <c r="I53" i="1"/>
  <c r="J53" i="1"/>
  <c r="L53" i="1"/>
  <c r="E54" i="1"/>
  <c r="F54" i="1" s="1"/>
  <c r="I54" i="1"/>
  <c r="J54" i="1"/>
  <c r="L54" i="1"/>
  <c r="E55" i="1"/>
  <c r="F55" i="1"/>
  <c r="I55" i="1"/>
  <c r="J55" i="1"/>
  <c r="L55" i="1"/>
  <c r="E56" i="1"/>
  <c r="F56" i="1" s="1"/>
  <c r="G56" i="1" s="1"/>
  <c r="I56" i="1"/>
  <c r="J56" i="1"/>
  <c r="L56" i="1"/>
  <c r="E57" i="1"/>
  <c r="F57" i="1" s="1"/>
  <c r="G57" i="1" s="1"/>
  <c r="I57" i="1"/>
  <c r="J57" i="1"/>
  <c r="L57" i="1"/>
  <c r="E58" i="1"/>
  <c r="F58" i="1"/>
  <c r="G58" i="1" s="1"/>
  <c r="I58" i="1"/>
  <c r="J58" i="1"/>
  <c r="L58" i="1"/>
  <c r="E59" i="1"/>
  <c r="F59" i="1" s="1"/>
  <c r="H59" i="1" s="1"/>
  <c r="I59" i="1"/>
  <c r="J59" i="1"/>
  <c r="L59" i="1"/>
  <c r="E60" i="1"/>
  <c r="F60" i="1" s="1"/>
  <c r="I60" i="1"/>
  <c r="J60" i="1"/>
  <c r="L60" i="1"/>
  <c r="E61" i="1"/>
  <c r="F61" i="1" s="1"/>
  <c r="I61" i="1"/>
  <c r="J61" i="1"/>
  <c r="L61" i="1"/>
  <c r="E62" i="1"/>
  <c r="F62" i="1" s="1"/>
  <c r="I62" i="1"/>
  <c r="J62" i="1"/>
  <c r="L62" i="1"/>
  <c r="E63" i="1"/>
  <c r="F63" i="1" s="1"/>
  <c r="I63" i="1"/>
  <c r="J63" i="1"/>
  <c r="L63" i="1"/>
  <c r="E64" i="1"/>
  <c r="F64" i="1" s="1"/>
  <c r="I64" i="1"/>
  <c r="J64" i="1"/>
  <c r="L64" i="1"/>
  <c r="E65" i="1"/>
  <c r="F65" i="1" s="1"/>
  <c r="I65" i="1"/>
  <c r="J65" i="1"/>
  <c r="L65" i="1"/>
  <c r="E66" i="1"/>
  <c r="F66" i="1" s="1"/>
  <c r="I66" i="1"/>
  <c r="J66" i="1"/>
  <c r="L66" i="1"/>
  <c r="E67" i="1"/>
  <c r="F67" i="1" s="1"/>
  <c r="H67" i="1" s="1"/>
  <c r="G67" i="1"/>
  <c r="I67" i="1"/>
  <c r="J67" i="1"/>
  <c r="L67" i="1"/>
  <c r="E68" i="1"/>
  <c r="F68" i="1" s="1"/>
  <c r="I68" i="1"/>
  <c r="J68" i="1"/>
  <c r="L68" i="1"/>
  <c r="E69" i="1"/>
  <c r="F69" i="1" s="1"/>
  <c r="H69" i="1" s="1"/>
  <c r="I69" i="1"/>
  <c r="J69" i="1"/>
  <c r="L69" i="1"/>
  <c r="G73" i="1"/>
  <c r="E76" i="1"/>
  <c r="F76" i="1" s="1"/>
  <c r="H76" i="1" s="1"/>
  <c r="E77" i="1"/>
  <c r="F77" i="1" s="1"/>
  <c r="E78" i="1"/>
  <c r="F78" i="1" s="1"/>
  <c r="H78" i="1" s="1"/>
  <c r="E79" i="1"/>
  <c r="F79" i="1" s="1"/>
  <c r="G79" i="1" s="1"/>
  <c r="I79" i="1"/>
  <c r="J79" i="1"/>
  <c r="L79" i="1"/>
  <c r="E80" i="1"/>
  <c r="F80" i="1" s="1"/>
  <c r="G80" i="1" s="1"/>
  <c r="I80" i="1"/>
  <c r="J80" i="1"/>
  <c r="L80" i="1"/>
  <c r="E81" i="1"/>
  <c r="F81" i="1" s="1"/>
  <c r="H81" i="1" s="1"/>
  <c r="I81" i="1"/>
  <c r="J81" i="1"/>
  <c r="L81" i="1"/>
  <c r="E82" i="1"/>
  <c r="F82" i="1" s="1"/>
  <c r="G82" i="1" s="1"/>
  <c r="I82" i="1"/>
  <c r="J82" i="1"/>
  <c r="L82" i="1"/>
  <c r="E83" i="1"/>
  <c r="F83" i="1" s="1"/>
  <c r="I83" i="1"/>
  <c r="J83" i="1"/>
  <c r="L83" i="1"/>
  <c r="E84" i="1"/>
  <c r="F84" i="1" s="1"/>
  <c r="G84" i="1" s="1"/>
  <c r="I84" i="1"/>
  <c r="J84" i="1"/>
  <c r="L84" i="1"/>
  <c r="E85" i="1"/>
  <c r="F85" i="1"/>
  <c r="G85" i="1" s="1"/>
  <c r="I85" i="1"/>
  <c r="J85" i="1"/>
  <c r="L85" i="1"/>
  <c r="E86" i="1"/>
  <c r="F86" i="1" s="1"/>
  <c r="H86" i="1" s="1"/>
  <c r="I86" i="1"/>
  <c r="J86" i="1"/>
  <c r="L86" i="1"/>
  <c r="E87" i="1"/>
  <c r="F87" i="1" s="1"/>
  <c r="I87" i="1"/>
  <c r="J87" i="1"/>
  <c r="L87" i="1"/>
  <c r="E88" i="1"/>
  <c r="F88" i="1" s="1"/>
  <c r="I88" i="1"/>
  <c r="J88" i="1"/>
  <c r="L88" i="1"/>
  <c r="E89" i="1"/>
  <c r="F89" i="1" s="1"/>
  <c r="I89" i="1"/>
  <c r="J89" i="1"/>
  <c r="L89" i="1"/>
  <c r="E90" i="1"/>
  <c r="F90" i="1" s="1"/>
  <c r="H90" i="1" s="1"/>
  <c r="I90" i="1"/>
  <c r="J90" i="1"/>
  <c r="L90" i="1"/>
  <c r="E91" i="1"/>
  <c r="F91" i="1" s="1"/>
  <c r="G91" i="1" s="1"/>
  <c r="I91" i="1"/>
  <c r="J91" i="1"/>
  <c r="L91" i="1"/>
  <c r="E92" i="1"/>
  <c r="F92" i="1" s="1"/>
  <c r="I92" i="1"/>
  <c r="J92" i="1"/>
  <c r="L92" i="1"/>
  <c r="E93" i="1"/>
  <c r="F93" i="1"/>
  <c r="I93" i="1"/>
  <c r="J93" i="1"/>
  <c r="L93" i="1"/>
  <c r="E94" i="1"/>
  <c r="F94" i="1" s="1"/>
  <c r="H94" i="1" s="1"/>
  <c r="I94" i="1"/>
  <c r="J94" i="1"/>
  <c r="L94" i="1"/>
  <c r="E95" i="1"/>
  <c r="F95" i="1" s="1"/>
  <c r="G95" i="1" s="1"/>
  <c r="I95" i="1"/>
  <c r="J95" i="1"/>
  <c r="L95" i="1"/>
  <c r="E96" i="1"/>
  <c r="F96" i="1"/>
  <c r="H96" i="1" s="1"/>
  <c r="I96" i="1"/>
  <c r="J96" i="1"/>
  <c r="L96" i="1"/>
  <c r="E97" i="1"/>
  <c r="F97" i="1" s="1"/>
  <c r="I97" i="1"/>
  <c r="J97" i="1"/>
  <c r="L97" i="1"/>
  <c r="E98" i="1"/>
  <c r="F98" i="1" s="1"/>
  <c r="I98" i="1"/>
  <c r="J98" i="1"/>
  <c r="L98" i="1"/>
  <c r="E99" i="1"/>
  <c r="F99" i="1" s="1"/>
  <c r="I99" i="1"/>
  <c r="J99" i="1"/>
  <c r="L99" i="1"/>
  <c r="E100" i="1"/>
  <c r="F100" i="1" s="1"/>
  <c r="I100" i="1"/>
  <c r="J100" i="1"/>
  <c r="L100" i="1"/>
  <c r="E101" i="1"/>
  <c r="F101" i="1" s="1"/>
  <c r="G101" i="1" s="1"/>
  <c r="I101" i="1"/>
  <c r="J101" i="1"/>
  <c r="L101" i="1"/>
  <c r="E102" i="1"/>
  <c r="F102" i="1" s="1"/>
  <c r="I102" i="1"/>
  <c r="J102" i="1"/>
  <c r="L102" i="1"/>
  <c r="E103" i="1"/>
  <c r="F103" i="1" s="1"/>
  <c r="I103" i="1"/>
  <c r="J103" i="1"/>
  <c r="L103" i="1"/>
  <c r="E104" i="1"/>
  <c r="F104" i="1" s="1"/>
  <c r="I104" i="1"/>
  <c r="J104" i="1"/>
  <c r="L104" i="1"/>
  <c r="E105" i="1"/>
  <c r="F105" i="1" s="1"/>
  <c r="I105" i="1"/>
  <c r="J105" i="1"/>
  <c r="L105" i="1"/>
  <c r="E106" i="1"/>
  <c r="F106" i="1" s="1"/>
  <c r="G106" i="1" s="1"/>
  <c r="I106" i="1"/>
  <c r="J106" i="1"/>
  <c r="L106" i="1"/>
  <c r="E107" i="1"/>
  <c r="F107" i="1"/>
  <c r="I107" i="1"/>
  <c r="J107" i="1"/>
  <c r="L107" i="1"/>
  <c r="E108" i="1"/>
  <c r="F108" i="1" s="1"/>
  <c r="G108" i="1" s="1"/>
  <c r="I108" i="1"/>
  <c r="J108" i="1"/>
  <c r="L108" i="1"/>
  <c r="E109" i="1"/>
  <c r="F109" i="1" s="1"/>
  <c r="I109" i="1"/>
  <c r="J109" i="1"/>
  <c r="L109" i="1"/>
  <c r="E110" i="1"/>
  <c r="F110" i="1" s="1"/>
  <c r="I110" i="1"/>
  <c r="J110" i="1"/>
  <c r="L110" i="1"/>
  <c r="E111" i="1"/>
  <c r="F111" i="1" s="1"/>
  <c r="G111" i="1" s="1"/>
  <c r="I111" i="1"/>
  <c r="J111" i="1"/>
  <c r="L111" i="1"/>
  <c r="E112" i="1"/>
  <c r="F112" i="1" s="1"/>
  <c r="I112" i="1"/>
  <c r="J112" i="1"/>
  <c r="L112" i="1"/>
  <c r="E113" i="1"/>
  <c r="F113" i="1" s="1"/>
  <c r="I113" i="1"/>
  <c r="J113" i="1"/>
  <c r="L113" i="1"/>
  <c r="E114" i="1"/>
  <c r="F114" i="1" s="1"/>
  <c r="G114" i="1" s="1"/>
  <c r="I114" i="1"/>
  <c r="J114" i="1"/>
  <c r="L114" i="1"/>
  <c r="G118" i="1"/>
  <c r="E121" i="1"/>
  <c r="F121" i="1" s="1"/>
  <c r="E122" i="1"/>
  <c r="F122" i="1" s="1"/>
  <c r="J122" i="1" s="1"/>
  <c r="I122" i="1"/>
  <c r="E123" i="1"/>
  <c r="F123" i="1" s="1"/>
  <c r="J123" i="1" s="1"/>
  <c r="I123" i="1"/>
  <c r="E124" i="1"/>
  <c r="F124" i="1" s="1"/>
  <c r="I124" i="1"/>
  <c r="J124" i="1"/>
  <c r="L124" i="1"/>
  <c r="E125" i="1"/>
  <c r="F125" i="1" s="1"/>
  <c r="H125" i="1" s="1"/>
  <c r="I125" i="1"/>
  <c r="J125" i="1"/>
  <c r="L125" i="1"/>
  <c r="E126" i="1"/>
  <c r="F126" i="1" s="1"/>
  <c r="G126" i="1"/>
  <c r="H126" i="1"/>
  <c r="I126" i="1"/>
  <c r="J126" i="1"/>
  <c r="L126" i="1"/>
  <c r="E127" i="1"/>
  <c r="F127" i="1" s="1"/>
  <c r="I127" i="1"/>
  <c r="J127" i="1"/>
  <c r="L127" i="1"/>
  <c r="E128" i="1"/>
  <c r="I128" i="1"/>
  <c r="J128" i="1"/>
  <c r="L128" i="1"/>
  <c r="E129" i="1"/>
  <c r="F129" i="1" s="1"/>
  <c r="G129" i="1" s="1"/>
  <c r="I129" i="1"/>
  <c r="J129" i="1"/>
  <c r="L129" i="1"/>
  <c r="E130" i="1"/>
  <c r="F130" i="1" s="1"/>
  <c r="I130" i="1"/>
  <c r="J130" i="1"/>
  <c r="L130" i="1"/>
  <c r="E131" i="1"/>
  <c r="F131" i="1" s="1"/>
  <c r="I131" i="1"/>
  <c r="J131" i="1"/>
  <c r="L131" i="1"/>
  <c r="E132" i="1"/>
  <c r="F132" i="1"/>
  <c r="H132" i="1" s="1"/>
  <c r="I132" i="1"/>
  <c r="J132" i="1"/>
  <c r="L132" i="1"/>
  <c r="E133" i="1"/>
  <c r="F133" i="1" s="1"/>
  <c r="I133" i="1"/>
  <c r="J133" i="1"/>
  <c r="L133" i="1"/>
  <c r="E134" i="1"/>
  <c r="F134" i="1" s="1"/>
  <c r="H134" i="1" s="1"/>
  <c r="I134" i="1"/>
  <c r="J134" i="1"/>
  <c r="L134" i="1"/>
  <c r="E135" i="1"/>
  <c r="F135" i="1" s="1"/>
  <c r="I135" i="1"/>
  <c r="J135" i="1"/>
  <c r="L135" i="1"/>
  <c r="E136" i="1"/>
  <c r="F136" i="1" s="1"/>
  <c r="I136" i="1"/>
  <c r="J136" i="1"/>
  <c r="L136" i="1"/>
  <c r="E137" i="1"/>
  <c r="F137" i="1" s="1"/>
  <c r="I137" i="1"/>
  <c r="J137" i="1"/>
  <c r="L137" i="1"/>
  <c r="E138" i="1"/>
  <c r="F138" i="1" s="1"/>
  <c r="I138" i="1"/>
  <c r="J138" i="1"/>
  <c r="L138" i="1"/>
  <c r="E139" i="1"/>
  <c r="F139" i="1" s="1"/>
  <c r="I139" i="1"/>
  <c r="J139" i="1"/>
  <c r="L139" i="1"/>
  <c r="E140" i="1"/>
  <c r="F140" i="1" s="1"/>
  <c r="G140" i="1" s="1"/>
  <c r="I140" i="1"/>
  <c r="J140" i="1"/>
  <c r="L140" i="1"/>
  <c r="E141" i="1"/>
  <c r="F141" i="1" s="1"/>
  <c r="H141" i="1" s="1"/>
  <c r="I141" i="1"/>
  <c r="J141" i="1"/>
  <c r="L141" i="1"/>
  <c r="E142" i="1"/>
  <c r="F142" i="1" s="1"/>
  <c r="G142" i="1"/>
  <c r="I142" i="1"/>
  <c r="J142" i="1"/>
  <c r="L142" i="1"/>
  <c r="E143" i="1"/>
  <c r="F143" i="1" s="1"/>
  <c r="G143" i="1" s="1"/>
  <c r="I143" i="1"/>
  <c r="J143" i="1"/>
  <c r="L143" i="1"/>
  <c r="E144" i="1"/>
  <c r="F144" i="1" s="1"/>
  <c r="I144" i="1"/>
  <c r="J144" i="1"/>
  <c r="L144" i="1"/>
  <c r="E145" i="1"/>
  <c r="F145" i="1"/>
  <c r="I145" i="1"/>
  <c r="J145" i="1"/>
  <c r="L145" i="1"/>
  <c r="E146" i="1"/>
  <c r="F146" i="1" s="1"/>
  <c r="I146" i="1"/>
  <c r="J146" i="1"/>
  <c r="L146" i="1"/>
  <c r="E147" i="1"/>
  <c r="F147" i="1" s="1"/>
  <c r="I147" i="1"/>
  <c r="J147" i="1"/>
  <c r="L147" i="1"/>
  <c r="E148" i="1"/>
  <c r="F148" i="1" s="1"/>
  <c r="I148" i="1"/>
  <c r="J148" i="1"/>
  <c r="L148" i="1"/>
  <c r="E149" i="1"/>
  <c r="F149" i="1" s="1"/>
  <c r="H149" i="1" s="1"/>
  <c r="I149" i="1"/>
  <c r="J149" i="1"/>
  <c r="L149" i="1"/>
  <c r="E150" i="1"/>
  <c r="F150" i="1" s="1"/>
  <c r="G150" i="1" s="1"/>
  <c r="I150" i="1"/>
  <c r="J150" i="1"/>
  <c r="L150" i="1"/>
  <c r="E151" i="1"/>
  <c r="F151" i="1" s="1"/>
  <c r="G151" i="1" s="1"/>
  <c r="I151" i="1"/>
  <c r="J151" i="1"/>
  <c r="L151" i="1"/>
  <c r="E152" i="1"/>
  <c r="F152" i="1" s="1"/>
  <c r="I152" i="1"/>
  <c r="J152" i="1"/>
  <c r="L152" i="1"/>
  <c r="E153" i="1"/>
  <c r="F153" i="1" s="1"/>
  <c r="I153" i="1"/>
  <c r="J153" i="1"/>
  <c r="L153" i="1"/>
  <c r="E154" i="1"/>
  <c r="F154" i="1" s="1"/>
  <c r="I154" i="1"/>
  <c r="J154" i="1"/>
  <c r="L154" i="1"/>
  <c r="E155" i="1"/>
  <c r="F155" i="1" s="1"/>
  <c r="I155" i="1"/>
  <c r="J155" i="1"/>
  <c r="L155" i="1"/>
  <c r="E156" i="1"/>
  <c r="F156" i="1" s="1"/>
  <c r="G156" i="1" s="1"/>
  <c r="I156" i="1"/>
  <c r="J156" i="1"/>
  <c r="L156" i="1"/>
  <c r="E157" i="1"/>
  <c r="F157" i="1" s="1"/>
  <c r="H157" i="1" s="1"/>
  <c r="I157" i="1"/>
  <c r="J157" i="1"/>
  <c r="L157" i="1"/>
  <c r="E158" i="1"/>
  <c r="F158" i="1" s="1"/>
  <c r="G158" i="1"/>
  <c r="I158" i="1"/>
  <c r="J158" i="1"/>
  <c r="L158" i="1"/>
  <c r="E159" i="1"/>
  <c r="F159" i="1"/>
  <c r="G159" i="1" s="1"/>
  <c r="I159" i="1"/>
  <c r="J159" i="1"/>
  <c r="L159" i="1"/>
  <c r="G163" i="1"/>
  <c r="E166" i="1"/>
  <c r="F166" i="1" s="1"/>
  <c r="I166" i="1" s="1"/>
  <c r="E167" i="1"/>
  <c r="F167" i="1" s="1"/>
  <c r="E168" i="1"/>
  <c r="F168" i="1" s="1"/>
  <c r="H168" i="1" s="1"/>
  <c r="E169" i="1"/>
  <c r="F169" i="1"/>
  <c r="H169" i="1" s="1"/>
  <c r="I169" i="1"/>
  <c r="J169" i="1"/>
  <c r="L169" i="1"/>
  <c r="E170" i="1"/>
  <c r="F170" i="1" s="1"/>
  <c r="G170" i="1"/>
  <c r="I170" i="1"/>
  <c r="J170" i="1"/>
  <c r="L170" i="1"/>
  <c r="E171" i="1"/>
  <c r="F171" i="1" s="1"/>
  <c r="G171" i="1" s="1"/>
  <c r="I171" i="1"/>
  <c r="J171" i="1"/>
  <c r="L171" i="1"/>
  <c r="E172" i="1"/>
  <c r="F172" i="1" s="1"/>
  <c r="I172" i="1"/>
  <c r="J172" i="1"/>
  <c r="L172" i="1"/>
  <c r="E173" i="1"/>
  <c r="F173" i="1"/>
  <c r="I173" i="1"/>
  <c r="J173" i="1"/>
  <c r="L173" i="1"/>
  <c r="E174" i="1"/>
  <c r="F174" i="1" s="1"/>
  <c r="I174" i="1"/>
  <c r="J174" i="1"/>
  <c r="L174" i="1"/>
  <c r="E175" i="1"/>
  <c r="F175" i="1" s="1"/>
  <c r="G175" i="1" s="1"/>
  <c r="H175" i="1"/>
  <c r="I175" i="1"/>
  <c r="J175" i="1"/>
  <c r="L175" i="1"/>
  <c r="E176" i="1"/>
  <c r="F176" i="1" s="1"/>
  <c r="I176" i="1"/>
  <c r="J176" i="1"/>
  <c r="L176" i="1"/>
  <c r="E177" i="1"/>
  <c r="F177" i="1"/>
  <c r="H177" i="1" s="1"/>
  <c r="I177" i="1"/>
  <c r="J177" i="1"/>
  <c r="L177" i="1"/>
  <c r="E178" i="1"/>
  <c r="F178" i="1" s="1"/>
  <c r="G178" i="1"/>
  <c r="I178" i="1"/>
  <c r="J178" i="1"/>
  <c r="L178" i="1"/>
  <c r="E179" i="1"/>
  <c r="F179" i="1" s="1"/>
  <c r="I179" i="1"/>
  <c r="J179" i="1"/>
  <c r="L179" i="1"/>
  <c r="E180" i="1"/>
  <c r="F180" i="1" s="1"/>
  <c r="G180" i="1" s="1"/>
  <c r="I180" i="1"/>
  <c r="J180" i="1"/>
  <c r="L180" i="1"/>
  <c r="E181" i="1"/>
  <c r="F181" i="1" s="1"/>
  <c r="I181" i="1"/>
  <c r="J181" i="1"/>
  <c r="L181" i="1"/>
  <c r="E182" i="1"/>
  <c r="F182" i="1" s="1"/>
  <c r="I182" i="1"/>
  <c r="J182" i="1"/>
  <c r="L182" i="1"/>
  <c r="E183" i="1"/>
  <c r="F183" i="1" s="1"/>
  <c r="I183" i="1"/>
  <c r="J183" i="1"/>
  <c r="L183" i="1"/>
  <c r="E184" i="1"/>
  <c r="F184" i="1" s="1"/>
  <c r="G184" i="1" s="1"/>
  <c r="I184" i="1"/>
  <c r="J184" i="1"/>
  <c r="L184" i="1"/>
  <c r="E185" i="1"/>
  <c r="F185" i="1" s="1"/>
  <c r="G185" i="1" s="1"/>
  <c r="I185" i="1"/>
  <c r="J185" i="1"/>
  <c r="L185" i="1"/>
  <c r="E186" i="1"/>
  <c r="F186" i="1" s="1"/>
  <c r="I186" i="1"/>
  <c r="J186" i="1"/>
  <c r="L186" i="1"/>
  <c r="E187" i="1"/>
  <c r="F187" i="1" s="1"/>
  <c r="I187" i="1"/>
  <c r="J187" i="1"/>
  <c r="L187" i="1"/>
  <c r="E188" i="1"/>
  <c r="F188" i="1" s="1"/>
  <c r="I188" i="1"/>
  <c r="J188" i="1"/>
  <c r="L188" i="1"/>
  <c r="E189" i="1"/>
  <c r="F189" i="1" s="1"/>
  <c r="I189" i="1"/>
  <c r="J189" i="1"/>
  <c r="L189" i="1"/>
  <c r="E190" i="1"/>
  <c r="F190" i="1" s="1"/>
  <c r="I190" i="1"/>
  <c r="J190" i="1"/>
  <c r="L190" i="1"/>
  <c r="E191" i="1"/>
  <c r="F191" i="1"/>
  <c r="G191" i="1"/>
  <c r="H191" i="1"/>
  <c r="I191" i="1"/>
  <c r="J191" i="1"/>
  <c r="L191" i="1"/>
  <c r="E192" i="1"/>
  <c r="F192" i="1" s="1"/>
  <c r="G192" i="1" s="1"/>
  <c r="I192" i="1"/>
  <c r="J192" i="1"/>
  <c r="L192" i="1"/>
  <c r="E193" i="1"/>
  <c r="F193" i="1" s="1"/>
  <c r="I193" i="1"/>
  <c r="J193" i="1"/>
  <c r="L193" i="1"/>
  <c r="E194" i="1"/>
  <c r="F194" i="1" s="1"/>
  <c r="G194" i="1" s="1"/>
  <c r="I194" i="1"/>
  <c r="J194" i="1"/>
  <c r="L194" i="1"/>
  <c r="E195" i="1"/>
  <c r="F195" i="1" s="1"/>
  <c r="G195" i="1" s="1"/>
  <c r="I195" i="1"/>
  <c r="J195" i="1"/>
  <c r="L195" i="1"/>
  <c r="E196" i="1"/>
  <c r="F196" i="1" s="1"/>
  <c r="G196" i="1" s="1"/>
  <c r="I196" i="1"/>
  <c r="J196" i="1"/>
  <c r="L196" i="1"/>
  <c r="E197" i="1"/>
  <c r="F197" i="1" s="1"/>
  <c r="I197" i="1"/>
  <c r="J197" i="1"/>
  <c r="L197" i="1"/>
  <c r="E198" i="1"/>
  <c r="F198" i="1" s="1"/>
  <c r="I198" i="1"/>
  <c r="J198" i="1"/>
  <c r="L198" i="1"/>
  <c r="E199" i="1"/>
  <c r="F199" i="1"/>
  <c r="H199" i="1" s="1"/>
  <c r="G199" i="1"/>
  <c r="I199" i="1"/>
  <c r="J199" i="1"/>
  <c r="L199" i="1"/>
  <c r="E200" i="1"/>
  <c r="F200" i="1" s="1"/>
  <c r="I200" i="1"/>
  <c r="J200" i="1"/>
  <c r="L200" i="1"/>
  <c r="E201" i="1"/>
  <c r="F201" i="1" s="1"/>
  <c r="I201" i="1"/>
  <c r="J201" i="1"/>
  <c r="L201" i="1"/>
  <c r="E202" i="1"/>
  <c r="F202" i="1" s="1"/>
  <c r="I202" i="1"/>
  <c r="J202" i="1"/>
  <c r="L202" i="1"/>
  <c r="E203" i="1"/>
  <c r="F203" i="1" s="1"/>
  <c r="I203" i="1"/>
  <c r="J203" i="1"/>
  <c r="L203" i="1"/>
  <c r="E204" i="1"/>
  <c r="F204" i="1"/>
  <c r="H204" i="1" s="1"/>
  <c r="I204" i="1"/>
  <c r="J204" i="1"/>
  <c r="L204" i="1"/>
  <c r="G208" i="1"/>
  <c r="E211" i="1"/>
  <c r="F211" i="1" s="1"/>
  <c r="E212" i="1"/>
  <c r="F212" i="1"/>
  <c r="G212" i="1" s="1"/>
  <c r="I212" i="1"/>
  <c r="E213" i="1"/>
  <c r="F213" i="1" s="1"/>
  <c r="G213" i="1" s="1"/>
  <c r="I213" i="1"/>
  <c r="E214" i="1"/>
  <c r="F214" i="1" s="1"/>
  <c r="G214" i="1" s="1"/>
  <c r="I214" i="1"/>
  <c r="J214" i="1"/>
  <c r="L214" i="1"/>
  <c r="E215" i="1"/>
  <c r="F215" i="1" s="1"/>
  <c r="H215" i="1" s="1"/>
  <c r="I215" i="1"/>
  <c r="J215" i="1"/>
  <c r="L215" i="1"/>
  <c r="E216" i="1"/>
  <c r="F216" i="1" s="1"/>
  <c r="G216" i="1" s="1"/>
  <c r="I216" i="1"/>
  <c r="J216" i="1"/>
  <c r="L216" i="1"/>
  <c r="E217" i="1"/>
  <c r="F217" i="1" s="1"/>
  <c r="I217" i="1"/>
  <c r="J217" i="1"/>
  <c r="L217" i="1"/>
  <c r="E218" i="1"/>
  <c r="F218" i="1" s="1"/>
  <c r="G218" i="1" s="1"/>
  <c r="I218" i="1"/>
  <c r="J218" i="1"/>
  <c r="L218" i="1"/>
  <c r="E219" i="1"/>
  <c r="F219" i="1" s="1"/>
  <c r="G219" i="1" s="1"/>
  <c r="I219" i="1"/>
  <c r="J219" i="1"/>
  <c r="L219" i="1"/>
  <c r="E220" i="1"/>
  <c r="F220" i="1" s="1"/>
  <c r="G220" i="1" s="1"/>
  <c r="I220" i="1"/>
  <c r="J220" i="1"/>
  <c r="L220" i="1"/>
  <c r="E221" i="1"/>
  <c r="F221" i="1" s="1"/>
  <c r="I221" i="1"/>
  <c r="J221" i="1"/>
  <c r="L221" i="1"/>
  <c r="E222" i="1"/>
  <c r="F222" i="1" s="1"/>
  <c r="I222" i="1"/>
  <c r="J222" i="1"/>
  <c r="L222" i="1"/>
  <c r="E223" i="1"/>
  <c r="F223" i="1" s="1"/>
  <c r="I223" i="1"/>
  <c r="J223" i="1"/>
  <c r="L223" i="1"/>
  <c r="E224" i="1"/>
  <c r="F224" i="1" s="1"/>
  <c r="I224" i="1"/>
  <c r="J224" i="1"/>
  <c r="L224" i="1"/>
  <c r="E225" i="1"/>
  <c r="F225" i="1" s="1"/>
  <c r="I225" i="1"/>
  <c r="J225" i="1"/>
  <c r="L225" i="1"/>
  <c r="E226" i="1"/>
  <c r="F226" i="1" s="1"/>
  <c r="G226" i="1" s="1"/>
  <c r="I226" i="1"/>
  <c r="J226" i="1"/>
  <c r="L226" i="1"/>
  <c r="E227" i="1"/>
  <c r="F227" i="1"/>
  <c r="I227" i="1"/>
  <c r="J227" i="1"/>
  <c r="L227" i="1"/>
  <c r="E228" i="1"/>
  <c r="F228" i="1"/>
  <c r="G228" i="1" s="1"/>
  <c r="I228" i="1"/>
  <c r="J228" i="1"/>
  <c r="L228" i="1"/>
  <c r="E229" i="1"/>
  <c r="F229" i="1" s="1"/>
  <c r="G229" i="1" s="1"/>
  <c r="I229" i="1"/>
  <c r="J229" i="1"/>
  <c r="L229" i="1"/>
  <c r="E230" i="1"/>
  <c r="F230" i="1" s="1"/>
  <c r="G230" i="1" s="1"/>
  <c r="I230" i="1"/>
  <c r="J230" i="1"/>
  <c r="L230" i="1"/>
  <c r="E231" i="1"/>
  <c r="F231" i="1" s="1"/>
  <c r="G231" i="1" s="1"/>
  <c r="I231" i="1"/>
  <c r="J231" i="1"/>
  <c r="L231" i="1"/>
  <c r="E232" i="1"/>
  <c r="F232" i="1" s="1"/>
  <c r="I232" i="1"/>
  <c r="J232" i="1"/>
  <c r="L232" i="1"/>
  <c r="E233" i="1"/>
  <c r="F233" i="1" s="1"/>
  <c r="I233" i="1"/>
  <c r="J233" i="1"/>
  <c r="L233" i="1"/>
  <c r="E234" i="1"/>
  <c r="F234" i="1" s="1"/>
  <c r="G234" i="1" s="1"/>
  <c r="I234" i="1"/>
  <c r="J234" i="1"/>
  <c r="L234" i="1"/>
  <c r="E235" i="1"/>
  <c r="F235" i="1"/>
  <c r="I235" i="1"/>
  <c r="J235" i="1"/>
  <c r="L235" i="1"/>
  <c r="E236" i="1"/>
  <c r="F236" i="1" s="1"/>
  <c r="I236" i="1"/>
  <c r="J236" i="1"/>
  <c r="L236" i="1"/>
  <c r="E237" i="1"/>
  <c r="I237" i="1"/>
  <c r="J237" i="1"/>
  <c r="L237" i="1"/>
  <c r="E238" i="1"/>
  <c r="F238" i="1" s="1"/>
  <c r="I238" i="1"/>
  <c r="J238" i="1"/>
  <c r="L238" i="1"/>
  <c r="E239" i="1"/>
  <c r="F239" i="1" s="1"/>
  <c r="I239" i="1"/>
  <c r="J239" i="1"/>
  <c r="L239" i="1"/>
  <c r="E240" i="1"/>
  <c r="F240" i="1" s="1"/>
  <c r="H240" i="1" s="1"/>
  <c r="I240" i="1"/>
  <c r="J240" i="1"/>
  <c r="L240" i="1"/>
  <c r="E241" i="1"/>
  <c r="F241" i="1" s="1"/>
  <c r="I241" i="1"/>
  <c r="J241" i="1"/>
  <c r="L241" i="1"/>
  <c r="E242" i="1"/>
  <c r="F242" i="1" s="1"/>
  <c r="I242" i="1"/>
  <c r="J242" i="1"/>
  <c r="L242" i="1"/>
  <c r="E243" i="1"/>
  <c r="F243" i="1"/>
  <c r="H243" i="1" s="1"/>
  <c r="I243" i="1"/>
  <c r="J243" i="1"/>
  <c r="L243" i="1"/>
  <c r="E244" i="1"/>
  <c r="F244" i="1" s="1"/>
  <c r="I244" i="1"/>
  <c r="J244" i="1"/>
  <c r="L244" i="1"/>
  <c r="E245" i="1"/>
  <c r="F245" i="1" s="1"/>
  <c r="I245" i="1"/>
  <c r="J245" i="1"/>
  <c r="L245" i="1"/>
  <c r="E246" i="1"/>
  <c r="F246" i="1"/>
  <c r="I246" i="1"/>
  <c r="J246" i="1"/>
  <c r="L246" i="1"/>
  <c r="E247" i="1"/>
  <c r="F247" i="1"/>
  <c r="I247" i="1"/>
  <c r="J247" i="1"/>
  <c r="L247" i="1"/>
  <c r="E248" i="1"/>
  <c r="F248" i="1" s="1"/>
  <c r="I248" i="1"/>
  <c r="J248" i="1"/>
  <c r="L248" i="1"/>
  <c r="E249" i="1"/>
  <c r="F249" i="1" s="1"/>
  <c r="I249" i="1"/>
  <c r="J249" i="1"/>
  <c r="L249" i="1"/>
  <c r="G253" i="1"/>
  <c r="E256" i="1"/>
  <c r="F256" i="1" s="1"/>
  <c r="I256" i="1" s="1"/>
  <c r="E257" i="1"/>
  <c r="F257" i="1" s="1"/>
  <c r="E258" i="1"/>
  <c r="F258" i="1" s="1"/>
  <c r="E259" i="1"/>
  <c r="F259" i="1" s="1"/>
  <c r="I259" i="1"/>
  <c r="J259" i="1"/>
  <c r="L259" i="1"/>
  <c r="E260" i="1"/>
  <c r="F260" i="1" s="1"/>
  <c r="I260" i="1"/>
  <c r="J260" i="1"/>
  <c r="L260" i="1"/>
  <c r="E261" i="1"/>
  <c r="F261" i="1" s="1"/>
  <c r="I261" i="1"/>
  <c r="J261" i="1"/>
  <c r="L261" i="1"/>
  <c r="E262" i="1"/>
  <c r="F262" i="1" s="1"/>
  <c r="I262" i="1"/>
  <c r="J262" i="1"/>
  <c r="L262" i="1"/>
  <c r="E263" i="1"/>
  <c r="F263" i="1"/>
  <c r="G263" i="1" s="1"/>
  <c r="H263" i="1"/>
  <c r="I263" i="1"/>
  <c r="J263" i="1"/>
  <c r="L263" i="1"/>
  <c r="E264" i="1"/>
  <c r="F264" i="1" s="1"/>
  <c r="I264" i="1"/>
  <c r="J264" i="1"/>
  <c r="L264" i="1"/>
  <c r="E265" i="1"/>
  <c r="F265" i="1" s="1"/>
  <c r="G265" i="1" s="1"/>
  <c r="I265" i="1"/>
  <c r="J265" i="1"/>
  <c r="L265" i="1"/>
  <c r="E266" i="1"/>
  <c r="F266" i="1" s="1"/>
  <c r="G266" i="1" s="1"/>
  <c r="I266" i="1"/>
  <c r="J266" i="1"/>
  <c r="L266" i="1"/>
  <c r="E267" i="1"/>
  <c r="F267" i="1" s="1"/>
  <c r="I267" i="1"/>
  <c r="J267" i="1"/>
  <c r="L267" i="1"/>
  <c r="E268" i="1"/>
  <c r="F268" i="1" s="1"/>
  <c r="I268" i="1"/>
  <c r="J268" i="1"/>
  <c r="L268" i="1"/>
  <c r="E269" i="1"/>
  <c r="F269" i="1" s="1"/>
  <c r="I269" i="1"/>
  <c r="J269" i="1"/>
  <c r="L269" i="1"/>
  <c r="E270" i="1"/>
  <c r="F270" i="1" s="1"/>
  <c r="G270" i="1" s="1"/>
  <c r="I270" i="1"/>
  <c r="J270" i="1"/>
  <c r="L270" i="1"/>
  <c r="E271" i="1"/>
  <c r="F271" i="1" s="1"/>
  <c r="H271" i="1" s="1"/>
  <c r="I271" i="1"/>
  <c r="J271" i="1"/>
  <c r="L271" i="1"/>
  <c r="E272" i="1"/>
  <c r="F272" i="1" s="1"/>
  <c r="H272" i="1" s="1"/>
  <c r="I272" i="1"/>
  <c r="J272" i="1"/>
  <c r="L272" i="1"/>
  <c r="E273" i="1"/>
  <c r="F273" i="1" s="1"/>
  <c r="G273" i="1" s="1"/>
  <c r="H273" i="1"/>
  <c r="I273" i="1"/>
  <c r="J273" i="1"/>
  <c r="L273" i="1"/>
  <c r="E274" i="1"/>
  <c r="F274" i="1" s="1"/>
  <c r="G274" i="1" s="1"/>
  <c r="I274" i="1"/>
  <c r="J274" i="1"/>
  <c r="L274" i="1"/>
  <c r="E275" i="1"/>
  <c r="F275" i="1" s="1"/>
  <c r="I275" i="1"/>
  <c r="J275" i="1"/>
  <c r="L275" i="1"/>
  <c r="E276" i="1"/>
  <c r="F276" i="1"/>
  <c r="I276" i="1"/>
  <c r="J276" i="1"/>
  <c r="L276" i="1"/>
  <c r="E277" i="1"/>
  <c r="F277" i="1" s="1"/>
  <c r="H277" i="1" s="1"/>
  <c r="I277" i="1"/>
  <c r="J277" i="1"/>
  <c r="L277" i="1"/>
  <c r="E278" i="1"/>
  <c r="F278" i="1" s="1"/>
  <c r="H278" i="1" s="1"/>
  <c r="G278" i="1"/>
  <c r="I278" i="1"/>
  <c r="J278" i="1"/>
  <c r="L278" i="1"/>
  <c r="E279" i="1"/>
  <c r="F279" i="1"/>
  <c r="G279" i="1" s="1"/>
  <c r="I279" i="1"/>
  <c r="J279" i="1"/>
  <c r="L279" i="1"/>
  <c r="E280" i="1"/>
  <c r="F280" i="1" s="1"/>
  <c r="I280" i="1"/>
  <c r="J280" i="1"/>
  <c r="L280" i="1"/>
  <c r="E281" i="1"/>
  <c r="F281" i="1" s="1"/>
  <c r="I281" i="1"/>
  <c r="J281" i="1"/>
  <c r="L281" i="1"/>
  <c r="E282" i="1"/>
  <c r="F282" i="1" s="1"/>
  <c r="I282" i="1"/>
  <c r="J282" i="1"/>
  <c r="L282" i="1"/>
  <c r="E283" i="1"/>
  <c r="F283" i="1" s="1"/>
  <c r="I283" i="1"/>
  <c r="J283" i="1"/>
  <c r="L283" i="1"/>
  <c r="E284" i="1"/>
  <c r="F284" i="1" s="1"/>
  <c r="H284" i="1" s="1"/>
  <c r="I284" i="1"/>
  <c r="J284" i="1"/>
  <c r="L284" i="1"/>
  <c r="E285" i="1"/>
  <c r="F285" i="1" s="1"/>
  <c r="G285" i="1" s="1"/>
  <c r="I285" i="1"/>
  <c r="J285" i="1"/>
  <c r="L285" i="1"/>
  <c r="E286" i="1"/>
  <c r="F286" i="1" s="1"/>
  <c r="G286" i="1" s="1"/>
  <c r="I286" i="1"/>
  <c r="J286" i="1"/>
  <c r="L286" i="1"/>
  <c r="E287" i="1"/>
  <c r="F287" i="1"/>
  <c r="G287" i="1" s="1"/>
  <c r="I287" i="1"/>
  <c r="J287" i="1"/>
  <c r="L287" i="1"/>
  <c r="E288" i="1"/>
  <c r="F288" i="1" s="1"/>
  <c r="G288" i="1" s="1"/>
  <c r="I288" i="1"/>
  <c r="J288" i="1"/>
  <c r="L288" i="1"/>
  <c r="E289" i="1"/>
  <c r="F289" i="1" s="1"/>
  <c r="I289" i="1"/>
  <c r="J289" i="1"/>
  <c r="L289" i="1"/>
  <c r="E290" i="1"/>
  <c r="F290" i="1" s="1"/>
  <c r="I290" i="1"/>
  <c r="J290" i="1"/>
  <c r="L290" i="1"/>
  <c r="E291" i="1"/>
  <c r="F291" i="1" s="1"/>
  <c r="H291" i="1" s="1"/>
  <c r="I291" i="1"/>
  <c r="J291" i="1"/>
  <c r="L291" i="1"/>
  <c r="E292" i="1"/>
  <c r="F292" i="1" s="1"/>
  <c r="I292" i="1"/>
  <c r="J292" i="1"/>
  <c r="L292" i="1"/>
  <c r="E293" i="1"/>
  <c r="F293" i="1" s="1"/>
  <c r="H293" i="1"/>
  <c r="I293" i="1"/>
  <c r="J293" i="1"/>
  <c r="L293" i="1"/>
  <c r="E294" i="1"/>
  <c r="F294" i="1" s="1"/>
  <c r="H294" i="1"/>
  <c r="I294" i="1"/>
  <c r="J294" i="1"/>
  <c r="L294" i="1"/>
  <c r="G298" i="1"/>
  <c r="E301" i="1"/>
  <c r="F301" i="1" s="1"/>
  <c r="E302" i="1"/>
  <c r="F302" i="1" s="1"/>
  <c r="I302" i="1"/>
  <c r="J302" i="1"/>
  <c r="E303" i="1"/>
  <c r="F303" i="1" s="1"/>
  <c r="H303" i="1" s="1"/>
  <c r="E304" i="1"/>
  <c r="F304" i="1" s="1"/>
  <c r="I304" i="1"/>
  <c r="J304" i="1"/>
  <c r="L304" i="1"/>
  <c r="E305" i="1"/>
  <c r="F305" i="1"/>
  <c r="I305" i="1"/>
  <c r="J305" i="1"/>
  <c r="L305" i="1"/>
  <c r="E306" i="1"/>
  <c r="F306" i="1" s="1"/>
  <c r="I306" i="1"/>
  <c r="J306" i="1"/>
  <c r="L306" i="1"/>
  <c r="E307" i="1"/>
  <c r="F307" i="1" s="1"/>
  <c r="H307" i="1" s="1"/>
  <c r="I307" i="1"/>
  <c r="J307" i="1"/>
  <c r="L307" i="1"/>
  <c r="E308" i="1"/>
  <c r="F308" i="1" s="1"/>
  <c r="I308" i="1"/>
  <c r="J308" i="1"/>
  <c r="L308" i="1"/>
  <c r="E309" i="1"/>
  <c r="F309" i="1" s="1"/>
  <c r="I309" i="1"/>
  <c r="J309" i="1"/>
  <c r="L309" i="1"/>
  <c r="E310" i="1"/>
  <c r="F310" i="1"/>
  <c r="G310" i="1"/>
  <c r="I310" i="1"/>
  <c r="J310" i="1"/>
  <c r="L310" i="1"/>
  <c r="E311" i="1"/>
  <c r="F311" i="1" s="1"/>
  <c r="H311" i="1" s="1"/>
  <c r="I311" i="1"/>
  <c r="J311" i="1"/>
  <c r="L311" i="1"/>
  <c r="E312" i="1"/>
  <c r="F312" i="1" s="1"/>
  <c r="H312" i="1" s="1"/>
  <c r="I312" i="1"/>
  <c r="J312" i="1"/>
  <c r="L312" i="1"/>
  <c r="E313" i="1"/>
  <c r="F313" i="1" s="1"/>
  <c r="I313" i="1"/>
  <c r="J313" i="1"/>
  <c r="L313" i="1"/>
  <c r="E314" i="1"/>
  <c r="F314" i="1" s="1"/>
  <c r="I314" i="1"/>
  <c r="J314" i="1"/>
  <c r="L314" i="1"/>
  <c r="E315" i="1"/>
  <c r="F315" i="1" s="1"/>
  <c r="H315" i="1"/>
  <c r="I315" i="1"/>
  <c r="J315" i="1"/>
  <c r="L315" i="1"/>
  <c r="E316" i="1"/>
  <c r="F316" i="1" s="1"/>
  <c r="H316" i="1"/>
  <c r="I316" i="1"/>
  <c r="J316" i="1"/>
  <c r="L316" i="1"/>
  <c r="E317" i="1"/>
  <c r="F317" i="1" s="1"/>
  <c r="I317" i="1"/>
  <c r="J317" i="1"/>
  <c r="L317" i="1"/>
  <c r="E318" i="1"/>
  <c r="F318" i="1" s="1"/>
  <c r="I318" i="1"/>
  <c r="J318" i="1"/>
  <c r="L318" i="1"/>
  <c r="E319" i="1"/>
  <c r="F319" i="1" s="1"/>
  <c r="H319" i="1" s="1"/>
  <c r="I319" i="1"/>
  <c r="J319" i="1"/>
  <c r="L319" i="1"/>
  <c r="E320" i="1"/>
  <c r="F320" i="1" s="1"/>
  <c r="I320" i="1"/>
  <c r="J320" i="1"/>
  <c r="L320" i="1"/>
  <c r="E321" i="1"/>
  <c r="F321" i="1"/>
  <c r="I321" i="1"/>
  <c r="J321" i="1"/>
  <c r="L321" i="1"/>
  <c r="E322" i="1"/>
  <c r="F322" i="1" s="1"/>
  <c r="I322" i="1"/>
  <c r="J322" i="1"/>
  <c r="L322" i="1"/>
  <c r="E323" i="1"/>
  <c r="F323" i="1" s="1"/>
  <c r="H323" i="1" s="1"/>
  <c r="I323" i="1"/>
  <c r="J323" i="1"/>
  <c r="L323" i="1"/>
  <c r="E324" i="1"/>
  <c r="F324" i="1" s="1"/>
  <c r="I324" i="1"/>
  <c r="J324" i="1"/>
  <c r="L324" i="1"/>
  <c r="E325" i="1"/>
  <c r="F325" i="1"/>
  <c r="I325" i="1"/>
  <c r="J325" i="1"/>
  <c r="L325" i="1"/>
  <c r="E326" i="1"/>
  <c r="F326" i="1" s="1"/>
  <c r="G326" i="1" s="1"/>
  <c r="I326" i="1"/>
  <c r="J326" i="1"/>
  <c r="L326" i="1"/>
  <c r="E327" i="1"/>
  <c r="F327" i="1"/>
  <c r="H327" i="1" s="1"/>
  <c r="I327" i="1"/>
  <c r="J327" i="1"/>
  <c r="L327" i="1"/>
  <c r="E328" i="1"/>
  <c r="F328" i="1" s="1"/>
  <c r="H328" i="1"/>
  <c r="I328" i="1"/>
  <c r="J328" i="1"/>
  <c r="L328" i="1"/>
  <c r="E329" i="1"/>
  <c r="F329" i="1" s="1"/>
  <c r="H329" i="1" s="1"/>
  <c r="I329" i="1"/>
  <c r="J329" i="1"/>
  <c r="L329" i="1"/>
  <c r="E330" i="1"/>
  <c r="F330" i="1" s="1"/>
  <c r="I330" i="1"/>
  <c r="J330" i="1"/>
  <c r="L330" i="1"/>
  <c r="E331" i="1"/>
  <c r="F331" i="1" s="1"/>
  <c r="H331" i="1" s="1"/>
  <c r="I331" i="1"/>
  <c r="J331" i="1"/>
  <c r="L331" i="1"/>
  <c r="E332" i="1"/>
  <c r="F332" i="1" s="1"/>
  <c r="I332" i="1"/>
  <c r="J332" i="1"/>
  <c r="L332" i="1"/>
  <c r="E333" i="1"/>
  <c r="F333" i="1" s="1"/>
  <c r="I333" i="1"/>
  <c r="J333" i="1"/>
  <c r="L333" i="1"/>
  <c r="E334" i="1"/>
  <c r="F334" i="1"/>
  <c r="I334" i="1"/>
  <c r="J334" i="1"/>
  <c r="L334" i="1"/>
  <c r="E335" i="1"/>
  <c r="F335" i="1"/>
  <c r="H335" i="1" s="1"/>
  <c r="I335" i="1"/>
  <c r="J335" i="1"/>
  <c r="L335" i="1"/>
  <c r="E336" i="1"/>
  <c r="F336" i="1" s="1"/>
  <c r="H336" i="1" s="1"/>
  <c r="I336" i="1"/>
  <c r="J336" i="1"/>
  <c r="L336" i="1"/>
  <c r="E337" i="1"/>
  <c r="F337" i="1" s="1"/>
  <c r="H337" i="1" s="1"/>
  <c r="G337" i="1"/>
  <c r="I337" i="1"/>
  <c r="J337" i="1"/>
  <c r="L337" i="1"/>
  <c r="E338" i="1"/>
  <c r="F338" i="1" s="1"/>
  <c r="I338" i="1"/>
  <c r="J338" i="1"/>
  <c r="L338" i="1"/>
  <c r="E339" i="1"/>
  <c r="F339" i="1" s="1"/>
  <c r="H339" i="1" s="1"/>
  <c r="I339" i="1"/>
  <c r="J339" i="1"/>
  <c r="L339" i="1"/>
  <c r="G343" i="1"/>
  <c r="E346" i="1"/>
  <c r="E347" i="1"/>
  <c r="F347" i="1" s="1"/>
  <c r="I347" i="1" s="1"/>
  <c r="E348" i="1"/>
  <c r="F348" i="1" s="1"/>
  <c r="G348" i="1" s="1"/>
  <c r="E349" i="1"/>
  <c r="F349" i="1" s="1"/>
  <c r="I349" i="1"/>
  <c r="J349" i="1"/>
  <c r="L349" i="1"/>
  <c r="E350" i="1"/>
  <c r="F350" i="1"/>
  <c r="I350" i="1"/>
  <c r="J350" i="1"/>
  <c r="L350" i="1"/>
  <c r="E351" i="1"/>
  <c r="F351" i="1" s="1"/>
  <c r="I351" i="1"/>
  <c r="J351" i="1"/>
  <c r="L351" i="1"/>
  <c r="E352" i="1"/>
  <c r="F352" i="1" s="1"/>
  <c r="H352" i="1" s="1"/>
  <c r="I352" i="1"/>
  <c r="J352" i="1"/>
  <c r="L352" i="1"/>
  <c r="E353" i="1"/>
  <c r="F353" i="1" s="1"/>
  <c r="I353" i="1"/>
  <c r="J353" i="1"/>
  <c r="L353" i="1"/>
  <c r="E354" i="1"/>
  <c r="F354" i="1" s="1"/>
  <c r="I354" i="1"/>
  <c r="J354" i="1"/>
  <c r="L354" i="1"/>
  <c r="E355" i="1"/>
  <c r="F355" i="1"/>
  <c r="I355" i="1"/>
  <c r="J355" i="1"/>
  <c r="L355" i="1"/>
  <c r="E356" i="1"/>
  <c r="F356" i="1" s="1"/>
  <c r="G356" i="1"/>
  <c r="I356" i="1"/>
  <c r="J356" i="1"/>
  <c r="L356" i="1"/>
  <c r="E357" i="1"/>
  <c r="F357" i="1" s="1"/>
  <c r="I357" i="1"/>
  <c r="J357" i="1"/>
  <c r="L357" i="1"/>
  <c r="E358" i="1"/>
  <c r="F358" i="1" s="1"/>
  <c r="I358" i="1"/>
  <c r="J358" i="1"/>
  <c r="L358" i="1"/>
  <c r="E359" i="1"/>
  <c r="F359" i="1" s="1"/>
  <c r="I359" i="1"/>
  <c r="J359" i="1"/>
  <c r="L359" i="1"/>
  <c r="E360" i="1"/>
  <c r="F360" i="1" s="1"/>
  <c r="I360" i="1"/>
  <c r="J360" i="1"/>
  <c r="L360" i="1"/>
  <c r="E361" i="1"/>
  <c r="F361" i="1" s="1"/>
  <c r="G361" i="1" s="1"/>
  <c r="I361" i="1"/>
  <c r="J361" i="1"/>
  <c r="L361" i="1"/>
  <c r="E362" i="1"/>
  <c r="F362" i="1" s="1"/>
  <c r="I362" i="1"/>
  <c r="J362" i="1"/>
  <c r="L362" i="1"/>
  <c r="E363" i="1"/>
  <c r="F363" i="1" s="1"/>
  <c r="I363" i="1"/>
  <c r="J363" i="1"/>
  <c r="L363" i="1"/>
  <c r="E364" i="1"/>
  <c r="F364" i="1" s="1"/>
  <c r="G364" i="1" s="1"/>
  <c r="I364" i="1"/>
  <c r="J364" i="1"/>
  <c r="L364" i="1"/>
  <c r="E365" i="1"/>
  <c r="F365" i="1" s="1"/>
  <c r="H365" i="1" s="1"/>
  <c r="G365" i="1"/>
  <c r="I365" i="1"/>
  <c r="J365" i="1"/>
  <c r="L365" i="1"/>
  <c r="E366" i="1"/>
  <c r="F366" i="1" s="1"/>
  <c r="I366" i="1"/>
  <c r="J366" i="1"/>
  <c r="L366" i="1"/>
  <c r="E367" i="1"/>
  <c r="F367" i="1"/>
  <c r="G367" i="1" s="1"/>
  <c r="I367" i="1"/>
  <c r="J367" i="1"/>
  <c r="L367" i="1"/>
  <c r="E368" i="1"/>
  <c r="F368" i="1" s="1"/>
  <c r="H368" i="1" s="1"/>
  <c r="I368" i="1"/>
  <c r="J368" i="1"/>
  <c r="L368" i="1"/>
  <c r="E369" i="1"/>
  <c r="F369" i="1" s="1"/>
  <c r="H369" i="1" s="1"/>
  <c r="I369" i="1"/>
  <c r="J369" i="1"/>
  <c r="L369" i="1"/>
  <c r="E370" i="1"/>
  <c r="F370" i="1" s="1"/>
  <c r="I370" i="1"/>
  <c r="J370" i="1"/>
  <c r="L370" i="1"/>
  <c r="E371" i="1"/>
  <c r="F371" i="1" s="1"/>
  <c r="G371" i="1" s="1"/>
  <c r="H371" i="1"/>
  <c r="I371" i="1"/>
  <c r="J371" i="1"/>
  <c r="L371" i="1"/>
  <c r="E372" i="1"/>
  <c r="F372" i="1" s="1"/>
  <c r="H372" i="1" s="1"/>
  <c r="I372" i="1"/>
  <c r="J372" i="1"/>
  <c r="L372" i="1"/>
  <c r="E373" i="1"/>
  <c r="F373" i="1"/>
  <c r="I373" i="1"/>
  <c r="J373" i="1"/>
  <c r="L373" i="1"/>
  <c r="E374" i="1"/>
  <c r="F374" i="1"/>
  <c r="H374" i="1" s="1"/>
  <c r="I374" i="1"/>
  <c r="J374" i="1"/>
  <c r="L374" i="1"/>
  <c r="E375" i="1"/>
  <c r="F375" i="1" s="1"/>
  <c r="G375" i="1" s="1"/>
  <c r="I375" i="1"/>
  <c r="J375" i="1"/>
  <c r="L375" i="1"/>
  <c r="E376" i="1"/>
  <c r="F376" i="1" s="1"/>
  <c r="G376" i="1" s="1"/>
  <c r="I376" i="1"/>
  <c r="J376" i="1"/>
  <c r="L376" i="1"/>
  <c r="E377" i="1"/>
  <c r="F377" i="1"/>
  <c r="I377" i="1"/>
  <c r="J377" i="1"/>
  <c r="L377" i="1"/>
  <c r="E378" i="1"/>
  <c r="F378" i="1" s="1"/>
  <c r="I378" i="1"/>
  <c r="J378" i="1"/>
  <c r="L378" i="1"/>
  <c r="E379" i="1"/>
  <c r="F379" i="1" s="1"/>
  <c r="I379" i="1"/>
  <c r="J379" i="1"/>
  <c r="L379" i="1"/>
  <c r="E380" i="1"/>
  <c r="F380" i="1" s="1"/>
  <c r="I380" i="1"/>
  <c r="J380" i="1"/>
  <c r="L380" i="1"/>
  <c r="E381" i="1"/>
  <c r="F381" i="1"/>
  <c r="I381" i="1"/>
  <c r="J381" i="1"/>
  <c r="L381" i="1"/>
  <c r="E382" i="1"/>
  <c r="F382" i="1" s="1"/>
  <c r="I382" i="1"/>
  <c r="J382" i="1"/>
  <c r="L382" i="1"/>
  <c r="E383" i="1"/>
  <c r="F383" i="1" s="1"/>
  <c r="G383" i="1" s="1"/>
  <c r="I383" i="1"/>
  <c r="J383" i="1"/>
  <c r="L383" i="1"/>
  <c r="E384" i="1"/>
  <c r="F384" i="1" s="1"/>
  <c r="G384" i="1" s="1"/>
  <c r="I384" i="1"/>
  <c r="J384" i="1"/>
  <c r="L384" i="1"/>
  <c r="G388" i="1"/>
  <c r="E391" i="1"/>
  <c r="F391" i="1" s="1"/>
  <c r="E392" i="1"/>
  <c r="F392" i="1" s="1"/>
  <c r="H392" i="1" s="1"/>
  <c r="E393" i="1"/>
  <c r="F393" i="1" s="1"/>
  <c r="E394" i="1"/>
  <c r="F394" i="1" s="1"/>
  <c r="H394" i="1" s="1"/>
  <c r="I394" i="1"/>
  <c r="J394" i="1"/>
  <c r="L394" i="1"/>
  <c r="E395" i="1"/>
  <c r="F395" i="1" s="1"/>
  <c r="H395" i="1" s="1"/>
  <c r="I395" i="1"/>
  <c r="J395" i="1"/>
  <c r="L395" i="1"/>
  <c r="E396" i="1"/>
  <c r="F396" i="1" s="1"/>
  <c r="H396" i="1" s="1"/>
  <c r="I396" i="1"/>
  <c r="J396" i="1"/>
  <c r="L396" i="1"/>
  <c r="E397" i="1"/>
  <c r="F397" i="1"/>
  <c r="H397" i="1" s="1"/>
  <c r="I397" i="1"/>
  <c r="J397" i="1"/>
  <c r="L397" i="1"/>
  <c r="E398" i="1"/>
  <c r="F398" i="1" s="1"/>
  <c r="I398" i="1"/>
  <c r="J398" i="1"/>
  <c r="L398" i="1"/>
  <c r="E399" i="1"/>
  <c r="F399" i="1"/>
  <c r="H399" i="1" s="1"/>
  <c r="I399" i="1"/>
  <c r="J399" i="1"/>
  <c r="L399" i="1"/>
  <c r="E400" i="1"/>
  <c r="F400" i="1" s="1"/>
  <c r="H400" i="1" s="1"/>
  <c r="G400" i="1"/>
  <c r="I400" i="1"/>
  <c r="J400" i="1"/>
  <c r="L400" i="1"/>
  <c r="E401" i="1"/>
  <c r="F401" i="1" s="1"/>
  <c r="G401" i="1" s="1"/>
  <c r="I401" i="1"/>
  <c r="J401" i="1"/>
  <c r="L401" i="1"/>
  <c r="E402" i="1"/>
  <c r="F402" i="1" s="1"/>
  <c r="I402" i="1"/>
  <c r="J402" i="1"/>
  <c r="L402" i="1"/>
  <c r="E403" i="1"/>
  <c r="F403" i="1" s="1"/>
  <c r="I403" i="1"/>
  <c r="J403" i="1"/>
  <c r="L403" i="1"/>
  <c r="E404" i="1"/>
  <c r="F404" i="1" s="1"/>
  <c r="I404" i="1"/>
  <c r="J404" i="1"/>
  <c r="L404" i="1"/>
  <c r="E405" i="1"/>
  <c r="F405" i="1" s="1"/>
  <c r="I405" i="1"/>
  <c r="J405" i="1"/>
  <c r="L405" i="1"/>
  <c r="E406" i="1"/>
  <c r="F406" i="1" s="1"/>
  <c r="H406" i="1" s="1"/>
  <c r="I406" i="1"/>
  <c r="J406" i="1"/>
  <c r="L406" i="1"/>
  <c r="E407" i="1"/>
  <c r="F407" i="1" s="1"/>
  <c r="G407" i="1" s="1"/>
  <c r="I407" i="1"/>
  <c r="J407" i="1"/>
  <c r="L407" i="1"/>
  <c r="E408" i="1"/>
  <c r="F408" i="1" s="1"/>
  <c r="I408" i="1"/>
  <c r="J408" i="1"/>
  <c r="L408" i="1"/>
  <c r="E409" i="1"/>
  <c r="F409" i="1" s="1"/>
  <c r="G409" i="1" s="1"/>
  <c r="I409" i="1"/>
  <c r="J409" i="1"/>
  <c r="L409" i="1"/>
  <c r="E410" i="1"/>
  <c r="F410" i="1" s="1"/>
  <c r="I410" i="1"/>
  <c r="J410" i="1"/>
  <c r="L410" i="1"/>
  <c r="E411" i="1"/>
  <c r="F411" i="1"/>
  <c r="H411" i="1" s="1"/>
  <c r="I411" i="1"/>
  <c r="J411" i="1"/>
  <c r="L411" i="1"/>
  <c r="E412" i="1"/>
  <c r="F412" i="1" s="1"/>
  <c r="I412" i="1"/>
  <c r="J412" i="1"/>
  <c r="L412" i="1"/>
  <c r="E413" i="1"/>
  <c r="F413" i="1"/>
  <c r="H413" i="1" s="1"/>
  <c r="I413" i="1"/>
  <c r="J413" i="1"/>
  <c r="L413" i="1"/>
  <c r="E414" i="1"/>
  <c r="F414" i="1" s="1"/>
  <c r="G414" i="1" s="1"/>
  <c r="I414" i="1"/>
  <c r="J414" i="1"/>
  <c r="L414" i="1"/>
  <c r="E415" i="1"/>
  <c r="F415" i="1" s="1"/>
  <c r="I415" i="1"/>
  <c r="J415" i="1"/>
  <c r="L415" i="1"/>
  <c r="E416" i="1"/>
  <c r="F416" i="1" s="1"/>
  <c r="I416" i="1"/>
  <c r="J416" i="1"/>
  <c r="L416" i="1"/>
  <c r="E417" i="1"/>
  <c r="F417" i="1"/>
  <c r="G417" i="1" s="1"/>
  <c r="I417" i="1"/>
  <c r="J417" i="1"/>
  <c r="L417" i="1"/>
  <c r="E418" i="1"/>
  <c r="F418" i="1" s="1"/>
  <c r="I418" i="1"/>
  <c r="J418" i="1"/>
  <c r="L418" i="1"/>
  <c r="E419" i="1"/>
  <c r="F419" i="1" s="1"/>
  <c r="H419" i="1" s="1"/>
  <c r="I419" i="1"/>
  <c r="J419" i="1"/>
  <c r="L419" i="1"/>
  <c r="E420" i="1"/>
  <c r="F420" i="1" s="1"/>
  <c r="H420" i="1" s="1"/>
  <c r="I420" i="1"/>
  <c r="J420" i="1"/>
  <c r="L420" i="1"/>
  <c r="E421" i="1"/>
  <c r="F421" i="1"/>
  <c r="G421" i="1" s="1"/>
  <c r="I421" i="1"/>
  <c r="J421" i="1"/>
  <c r="L421" i="1"/>
  <c r="E422" i="1"/>
  <c r="F422" i="1" s="1"/>
  <c r="G422" i="1" s="1"/>
  <c r="I422" i="1"/>
  <c r="J422" i="1"/>
  <c r="L422" i="1"/>
  <c r="E423" i="1"/>
  <c r="F423" i="1" s="1"/>
  <c r="I423" i="1"/>
  <c r="J423" i="1"/>
  <c r="L423" i="1"/>
  <c r="E424" i="1"/>
  <c r="F424" i="1" s="1"/>
  <c r="I424" i="1"/>
  <c r="J424" i="1"/>
  <c r="L424" i="1"/>
  <c r="E425" i="1"/>
  <c r="F425" i="1"/>
  <c r="G425" i="1" s="1"/>
  <c r="I425" i="1"/>
  <c r="J425" i="1"/>
  <c r="L425" i="1"/>
  <c r="E426" i="1"/>
  <c r="F426" i="1" s="1"/>
  <c r="I426" i="1"/>
  <c r="J426" i="1"/>
  <c r="L426" i="1"/>
  <c r="E427" i="1"/>
  <c r="F427" i="1"/>
  <c r="H427" i="1" s="1"/>
  <c r="I427" i="1"/>
  <c r="J427" i="1"/>
  <c r="L427" i="1"/>
  <c r="E428" i="1"/>
  <c r="F428" i="1" s="1"/>
  <c r="H428" i="1" s="1"/>
  <c r="I428" i="1"/>
  <c r="J428" i="1"/>
  <c r="L428" i="1"/>
  <c r="E429" i="1"/>
  <c r="F429" i="1" s="1"/>
  <c r="I429" i="1"/>
  <c r="J429" i="1"/>
  <c r="L429" i="1"/>
  <c r="G433" i="1"/>
  <c r="E436" i="1"/>
  <c r="F436" i="1" s="1"/>
  <c r="I436" i="1" s="1"/>
  <c r="J436" i="1"/>
  <c r="E437" i="1"/>
  <c r="F437" i="1" s="1"/>
  <c r="E438" i="1"/>
  <c r="F438" i="1" s="1"/>
  <c r="I438" i="1"/>
  <c r="J438" i="1"/>
  <c r="E439" i="1"/>
  <c r="F439" i="1" s="1"/>
  <c r="H439" i="1" s="1"/>
  <c r="I439" i="1"/>
  <c r="J439" i="1"/>
  <c r="L439" i="1"/>
  <c r="E440" i="1"/>
  <c r="F440" i="1" s="1"/>
  <c r="H440" i="1"/>
  <c r="I440" i="1"/>
  <c r="J440" i="1"/>
  <c r="L440" i="1"/>
  <c r="E441" i="1"/>
  <c r="F441" i="1"/>
  <c r="G441" i="1" s="1"/>
  <c r="I441" i="1"/>
  <c r="J441" i="1"/>
  <c r="L441" i="1"/>
  <c r="E442" i="1"/>
  <c r="F442" i="1" s="1"/>
  <c r="G442" i="1" s="1"/>
  <c r="I442" i="1"/>
  <c r="J442" i="1"/>
  <c r="L442" i="1"/>
  <c r="E443" i="1"/>
  <c r="F443" i="1" s="1"/>
  <c r="I443" i="1"/>
  <c r="J443" i="1"/>
  <c r="L443" i="1"/>
  <c r="E444" i="1"/>
  <c r="F444" i="1" s="1"/>
  <c r="I444" i="1"/>
  <c r="J444" i="1"/>
  <c r="L444" i="1"/>
  <c r="E445" i="1"/>
  <c r="F445" i="1" s="1"/>
  <c r="G445" i="1" s="1"/>
  <c r="I445" i="1"/>
  <c r="J445" i="1"/>
  <c r="L445" i="1"/>
  <c r="E446" i="1"/>
  <c r="F446" i="1" s="1"/>
  <c r="I446" i="1"/>
  <c r="J446" i="1"/>
  <c r="L446" i="1"/>
  <c r="E447" i="1"/>
  <c r="F447" i="1"/>
  <c r="H447" i="1" s="1"/>
  <c r="I447" i="1"/>
  <c r="J447" i="1"/>
  <c r="L447" i="1"/>
  <c r="E448" i="1"/>
  <c r="F448" i="1" s="1"/>
  <c r="I448" i="1"/>
  <c r="J448" i="1"/>
  <c r="L448" i="1"/>
  <c r="E449" i="1"/>
  <c r="F449" i="1"/>
  <c r="H449" i="1" s="1"/>
  <c r="I449" i="1"/>
  <c r="J449" i="1"/>
  <c r="L449" i="1"/>
  <c r="E450" i="1"/>
  <c r="F450" i="1" s="1"/>
  <c r="G450" i="1" s="1"/>
  <c r="I450" i="1"/>
  <c r="J450" i="1"/>
  <c r="L450" i="1"/>
  <c r="E451" i="1"/>
  <c r="F451" i="1" s="1"/>
  <c r="I451" i="1"/>
  <c r="J451" i="1"/>
  <c r="L451" i="1"/>
  <c r="E452" i="1"/>
  <c r="F452" i="1" s="1"/>
  <c r="I452" i="1"/>
  <c r="J452" i="1"/>
  <c r="L452" i="1"/>
  <c r="E453" i="1"/>
  <c r="F453" i="1" s="1"/>
  <c r="G453" i="1" s="1"/>
  <c r="I453" i="1"/>
  <c r="J453" i="1"/>
  <c r="L453" i="1"/>
  <c r="E454" i="1"/>
  <c r="F454" i="1" s="1"/>
  <c r="I454" i="1"/>
  <c r="J454" i="1"/>
  <c r="L454" i="1"/>
  <c r="E455" i="1"/>
  <c r="F455" i="1" s="1"/>
  <c r="H455" i="1"/>
  <c r="I455" i="1"/>
  <c r="J455" i="1"/>
  <c r="L455" i="1"/>
  <c r="E456" i="1"/>
  <c r="F456" i="1" s="1"/>
  <c r="G456" i="1" s="1"/>
  <c r="H456" i="1"/>
  <c r="I456" i="1"/>
  <c r="J456" i="1"/>
  <c r="L456" i="1"/>
  <c r="E457" i="1"/>
  <c r="F457" i="1" s="1"/>
  <c r="H457" i="1" s="1"/>
  <c r="I457" i="1"/>
  <c r="J457" i="1"/>
  <c r="L457" i="1"/>
  <c r="E458" i="1"/>
  <c r="F458" i="1" s="1"/>
  <c r="I458" i="1"/>
  <c r="J458" i="1"/>
  <c r="L458" i="1"/>
  <c r="E459" i="1"/>
  <c r="F459" i="1" s="1"/>
  <c r="I459" i="1"/>
  <c r="J459" i="1"/>
  <c r="L459" i="1"/>
  <c r="E460" i="1"/>
  <c r="F460" i="1" s="1"/>
  <c r="I460" i="1"/>
  <c r="J460" i="1"/>
  <c r="L460" i="1"/>
  <c r="E461" i="1"/>
  <c r="F461" i="1"/>
  <c r="G461" i="1" s="1"/>
  <c r="I461" i="1"/>
  <c r="J461" i="1"/>
  <c r="L461" i="1"/>
  <c r="E462" i="1"/>
  <c r="F462" i="1" s="1"/>
  <c r="I462" i="1"/>
  <c r="J462" i="1"/>
  <c r="L462" i="1"/>
  <c r="E463" i="1"/>
  <c r="F463" i="1" s="1"/>
  <c r="H463" i="1"/>
  <c r="I463" i="1"/>
  <c r="J463" i="1"/>
  <c r="L463" i="1"/>
  <c r="E464" i="1"/>
  <c r="F464" i="1" s="1"/>
  <c r="G464" i="1" s="1"/>
  <c r="I464" i="1"/>
  <c r="J464" i="1"/>
  <c r="L464" i="1"/>
  <c r="E465" i="1"/>
  <c r="F465" i="1" s="1"/>
  <c r="G465" i="1" s="1"/>
  <c r="I465" i="1"/>
  <c r="J465" i="1"/>
  <c r="L465" i="1"/>
  <c r="E466" i="1"/>
  <c r="F466" i="1"/>
  <c r="G466" i="1"/>
  <c r="I466" i="1"/>
  <c r="J466" i="1"/>
  <c r="L466" i="1"/>
  <c r="E467" i="1"/>
  <c r="F467" i="1" s="1"/>
  <c r="I467" i="1"/>
  <c r="J467" i="1"/>
  <c r="L467" i="1"/>
  <c r="E468" i="1"/>
  <c r="F468" i="1" s="1"/>
  <c r="I468" i="1"/>
  <c r="J468" i="1"/>
  <c r="L468" i="1"/>
  <c r="E469" i="1"/>
  <c r="F469" i="1" s="1"/>
  <c r="G469" i="1" s="1"/>
  <c r="I469" i="1"/>
  <c r="J469" i="1"/>
  <c r="L469" i="1"/>
  <c r="E470" i="1"/>
  <c r="F470" i="1" s="1"/>
  <c r="I470" i="1"/>
  <c r="J470" i="1"/>
  <c r="L470" i="1"/>
  <c r="E471" i="1"/>
  <c r="F471" i="1" s="1"/>
  <c r="H471" i="1" s="1"/>
  <c r="I471" i="1"/>
  <c r="J471" i="1"/>
  <c r="L471" i="1"/>
  <c r="E472" i="1"/>
  <c r="F472" i="1" s="1"/>
  <c r="I472" i="1"/>
  <c r="J472" i="1"/>
  <c r="L472" i="1"/>
  <c r="E473" i="1"/>
  <c r="F473" i="1" s="1"/>
  <c r="G473" i="1" s="1"/>
  <c r="I473" i="1"/>
  <c r="J473" i="1"/>
  <c r="L473" i="1"/>
  <c r="E474" i="1"/>
  <c r="F474" i="1" s="1"/>
  <c r="G474" i="1" s="1"/>
  <c r="I474" i="1"/>
  <c r="J474" i="1"/>
  <c r="L474" i="1"/>
  <c r="G478" i="1"/>
  <c r="E481" i="1"/>
  <c r="F481" i="1" s="1"/>
  <c r="E482" i="1"/>
  <c r="F482" i="1" s="1"/>
  <c r="J482" i="1" s="1"/>
  <c r="I482" i="1"/>
  <c r="E483" i="1"/>
  <c r="F483" i="1" s="1"/>
  <c r="H483" i="1" s="1"/>
  <c r="J483" i="1"/>
  <c r="E484" i="1"/>
  <c r="F484" i="1" s="1"/>
  <c r="H484" i="1" s="1"/>
  <c r="I484" i="1"/>
  <c r="J484" i="1"/>
  <c r="L484" i="1"/>
  <c r="E485" i="1"/>
  <c r="F485" i="1" s="1"/>
  <c r="H485" i="1" s="1"/>
  <c r="I485" i="1"/>
  <c r="J485" i="1"/>
  <c r="L485" i="1"/>
  <c r="E486" i="1"/>
  <c r="F486" i="1"/>
  <c r="I486" i="1"/>
  <c r="J486" i="1"/>
  <c r="L486" i="1"/>
  <c r="E487" i="1"/>
  <c r="F487" i="1" s="1"/>
  <c r="I487" i="1"/>
  <c r="J487" i="1"/>
  <c r="L487" i="1"/>
  <c r="E488" i="1"/>
  <c r="F488" i="1" s="1"/>
  <c r="I488" i="1"/>
  <c r="J488" i="1"/>
  <c r="L488" i="1"/>
  <c r="E489" i="1"/>
  <c r="F489" i="1"/>
  <c r="G489" i="1" s="1"/>
  <c r="I489" i="1"/>
  <c r="J489" i="1"/>
  <c r="L489" i="1"/>
  <c r="E490" i="1"/>
  <c r="F490" i="1" s="1"/>
  <c r="I490" i="1"/>
  <c r="J490" i="1"/>
  <c r="L490" i="1"/>
  <c r="E491" i="1"/>
  <c r="F491" i="1" s="1"/>
  <c r="H491" i="1" s="1"/>
  <c r="I491" i="1"/>
  <c r="J491" i="1"/>
  <c r="L491" i="1"/>
  <c r="E492" i="1"/>
  <c r="F492" i="1" s="1"/>
  <c r="G492" i="1" s="1"/>
  <c r="I492" i="1"/>
  <c r="J492" i="1"/>
  <c r="L492" i="1"/>
  <c r="E493" i="1"/>
  <c r="F493" i="1" s="1"/>
  <c r="H493" i="1" s="1"/>
  <c r="I493" i="1"/>
  <c r="J493" i="1"/>
  <c r="L493" i="1"/>
  <c r="E494" i="1"/>
  <c r="F494" i="1" s="1"/>
  <c r="I494" i="1"/>
  <c r="J494" i="1"/>
  <c r="L494" i="1"/>
  <c r="E495" i="1"/>
  <c r="F495" i="1" s="1"/>
  <c r="I495" i="1"/>
  <c r="J495" i="1"/>
  <c r="L495" i="1"/>
  <c r="E496" i="1"/>
  <c r="F496" i="1" s="1"/>
  <c r="I496" i="1"/>
  <c r="J496" i="1"/>
  <c r="L496" i="1"/>
  <c r="E497" i="1"/>
  <c r="F497" i="1"/>
  <c r="G497" i="1" s="1"/>
  <c r="I497" i="1"/>
  <c r="J497" i="1"/>
  <c r="L497" i="1"/>
  <c r="E498" i="1"/>
  <c r="F498" i="1" s="1"/>
  <c r="I498" i="1"/>
  <c r="J498" i="1"/>
  <c r="L498" i="1"/>
  <c r="E499" i="1"/>
  <c r="F499" i="1" s="1"/>
  <c r="H499" i="1" s="1"/>
  <c r="I499" i="1"/>
  <c r="J499" i="1"/>
  <c r="L499" i="1"/>
  <c r="E500" i="1"/>
  <c r="F500" i="1" s="1"/>
  <c r="G500" i="1"/>
  <c r="H500" i="1"/>
  <c r="I500" i="1"/>
  <c r="J500" i="1"/>
  <c r="L500" i="1"/>
  <c r="E501" i="1"/>
  <c r="F501" i="1" s="1"/>
  <c r="G501" i="1" s="1"/>
  <c r="I501" i="1"/>
  <c r="J501" i="1"/>
  <c r="L501" i="1"/>
  <c r="E502" i="1"/>
  <c r="F502" i="1" s="1"/>
  <c r="G502" i="1" s="1"/>
  <c r="I502" i="1"/>
  <c r="J502" i="1"/>
  <c r="L502" i="1"/>
  <c r="E503" i="1"/>
  <c r="F503" i="1" s="1"/>
  <c r="I503" i="1"/>
  <c r="J503" i="1"/>
  <c r="L503" i="1"/>
  <c r="E504" i="1"/>
  <c r="F504" i="1" s="1"/>
  <c r="I504" i="1"/>
  <c r="J504" i="1"/>
  <c r="L504" i="1"/>
  <c r="E505" i="1"/>
  <c r="F505" i="1"/>
  <c r="G505" i="1" s="1"/>
  <c r="I505" i="1"/>
  <c r="J505" i="1"/>
  <c r="L505" i="1"/>
  <c r="E506" i="1"/>
  <c r="F506" i="1" s="1"/>
  <c r="I506" i="1"/>
  <c r="J506" i="1"/>
  <c r="L506" i="1"/>
  <c r="E507" i="1"/>
  <c r="F507" i="1" s="1"/>
  <c r="H507" i="1" s="1"/>
  <c r="I507" i="1"/>
  <c r="J507" i="1"/>
  <c r="L507" i="1"/>
  <c r="E508" i="1"/>
  <c r="F508" i="1" s="1"/>
  <c r="G508" i="1" s="1"/>
  <c r="I508" i="1"/>
  <c r="J508" i="1"/>
  <c r="L508" i="1"/>
  <c r="E509" i="1"/>
  <c r="F509" i="1"/>
  <c r="G509" i="1" s="1"/>
  <c r="I509" i="1"/>
  <c r="J509" i="1"/>
  <c r="L509" i="1"/>
  <c r="E510" i="1"/>
  <c r="F510" i="1" s="1"/>
  <c r="G510" i="1" s="1"/>
  <c r="I510" i="1"/>
  <c r="J510" i="1"/>
  <c r="L510" i="1"/>
  <c r="E511" i="1"/>
  <c r="F511" i="1"/>
  <c r="I511" i="1"/>
  <c r="J511" i="1"/>
  <c r="L511" i="1"/>
  <c r="E512" i="1"/>
  <c r="F512" i="1" s="1"/>
  <c r="I512" i="1"/>
  <c r="J512" i="1"/>
  <c r="L512" i="1"/>
  <c r="E513" i="1"/>
  <c r="F513" i="1"/>
  <c r="G513" i="1" s="1"/>
  <c r="I513" i="1"/>
  <c r="J513" i="1"/>
  <c r="L513" i="1"/>
  <c r="E514" i="1"/>
  <c r="F514" i="1" s="1"/>
  <c r="I514" i="1"/>
  <c r="J514" i="1"/>
  <c r="L514" i="1"/>
  <c r="E515" i="1"/>
  <c r="F515" i="1" s="1"/>
  <c r="H515" i="1" s="1"/>
  <c r="I515" i="1"/>
  <c r="J515" i="1"/>
  <c r="L515" i="1"/>
  <c r="E516" i="1"/>
  <c r="F516" i="1" s="1"/>
  <c r="G516" i="1" s="1"/>
  <c r="I516" i="1"/>
  <c r="J516" i="1"/>
  <c r="L516" i="1"/>
  <c r="E517" i="1"/>
  <c r="F517" i="1" s="1"/>
  <c r="I517" i="1"/>
  <c r="J517" i="1"/>
  <c r="L517" i="1"/>
  <c r="E518" i="1"/>
  <c r="F518" i="1" s="1"/>
  <c r="I518" i="1"/>
  <c r="J518" i="1"/>
  <c r="L518" i="1"/>
  <c r="E519" i="1"/>
  <c r="F519" i="1" s="1"/>
  <c r="I519" i="1"/>
  <c r="J519" i="1"/>
  <c r="L519" i="1"/>
  <c r="G523" i="1"/>
  <c r="E526" i="1"/>
  <c r="E527" i="1"/>
  <c r="F527" i="1" s="1"/>
  <c r="E528" i="1"/>
  <c r="F528" i="1" s="1"/>
  <c r="J528" i="1" s="1"/>
  <c r="I528" i="1"/>
  <c r="E529" i="1"/>
  <c r="F529" i="1" s="1"/>
  <c r="G529" i="1" s="1"/>
  <c r="I529" i="1"/>
  <c r="J529" i="1"/>
  <c r="L529" i="1"/>
  <c r="E530" i="1"/>
  <c r="F530" i="1"/>
  <c r="G530" i="1" s="1"/>
  <c r="I530" i="1"/>
  <c r="J530" i="1"/>
  <c r="L530" i="1"/>
  <c r="E531" i="1"/>
  <c r="F531" i="1" s="1"/>
  <c r="I531" i="1"/>
  <c r="J531" i="1"/>
  <c r="L531" i="1"/>
  <c r="E532" i="1"/>
  <c r="F532" i="1" s="1"/>
  <c r="I532" i="1"/>
  <c r="J532" i="1"/>
  <c r="L532" i="1"/>
  <c r="E533" i="1"/>
  <c r="F533" i="1" s="1"/>
  <c r="G533" i="1" s="1"/>
  <c r="I533" i="1"/>
  <c r="J533" i="1"/>
  <c r="L533" i="1"/>
  <c r="E534" i="1"/>
  <c r="F534" i="1" s="1"/>
  <c r="I534" i="1"/>
  <c r="J534" i="1"/>
  <c r="L534" i="1"/>
  <c r="E535" i="1"/>
  <c r="F535" i="1" s="1"/>
  <c r="H535" i="1" s="1"/>
  <c r="I535" i="1"/>
  <c r="J535" i="1"/>
  <c r="L535" i="1"/>
  <c r="E536" i="1"/>
  <c r="F536" i="1" s="1"/>
  <c r="G536" i="1"/>
  <c r="H536" i="1"/>
  <c r="I536" i="1"/>
  <c r="J536" i="1"/>
  <c r="L536" i="1"/>
  <c r="E537" i="1"/>
  <c r="F537" i="1" s="1"/>
  <c r="I537" i="1"/>
  <c r="J537" i="1"/>
  <c r="L537" i="1"/>
  <c r="E538" i="1"/>
  <c r="F538" i="1" s="1"/>
  <c r="I538" i="1"/>
  <c r="J538" i="1"/>
  <c r="L538" i="1"/>
  <c r="E539" i="1"/>
  <c r="F539" i="1" s="1"/>
  <c r="I539" i="1"/>
  <c r="J539" i="1"/>
  <c r="L539" i="1"/>
  <c r="E540" i="1"/>
  <c r="F540" i="1" s="1"/>
  <c r="I540" i="1"/>
  <c r="J540" i="1"/>
  <c r="L540" i="1"/>
  <c r="E541" i="1"/>
  <c r="F541" i="1"/>
  <c r="G541" i="1" s="1"/>
  <c r="I541" i="1"/>
  <c r="J541" i="1"/>
  <c r="L541" i="1"/>
  <c r="E542" i="1"/>
  <c r="F542" i="1" s="1"/>
  <c r="I542" i="1"/>
  <c r="J542" i="1"/>
  <c r="L542" i="1"/>
  <c r="E543" i="1"/>
  <c r="F543" i="1"/>
  <c r="H543" i="1" s="1"/>
  <c r="I543" i="1"/>
  <c r="J543" i="1"/>
  <c r="L543" i="1"/>
  <c r="E544" i="1"/>
  <c r="F544" i="1" s="1"/>
  <c r="H544" i="1" s="1"/>
  <c r="I544" i="1"/>
  <c r="J544" i="1"/>
  <c r="L544" i="1"/>
  <c r="E545" i="1"/>
  <c r="F545" i="1" s="1"/>
  <c r="I545" i="1"/>
  <c r="J545" i="1"/>
  <c r="L545" i="1"/>
  <c r="E546" i="1"/>
  <c r="F546" i="1"/>
  <c r="I546" i="1"/>
  <c r="J546" i="1"/>
  <c r="L546" i="1"/>
  <c r="E547" i="1"/>
  <c r="F547" i="1" s="1"/>
  <c r="I547" i="1"/>
  <c r="J547" i="1"/>
  <c r="L547" i="1"/>
  <c r="E548" i="1"/>
  <c r="F548" i="1" s="1"/>
  <c r="I548" i="1"/>
  <c r="J548" i="1"/>
  <c r="L548" i="1"/>
  <c r="E549" i="1"/>
  <c r="F549" i="1" s="1"/>
  <c r="G549" i="1" s="1"/>
  <c r="I549" i="1"/>
  <c r="J549" i="1"/>
  <c r="L549" i="1"/>
  <c r="E550" i="1"/>
  <c r="F550" i="1" s="1"/>
  <c r="I550" i="1"/>
  <c r="J550" i="1"/>
  <c r="L550" i="1"/>
  <c r="E551" i="1"/>
  <c r="F551" i="1" s="1"/>
  <c r="H551" i="1" s="1"/>
  <c r="I551" i="1"/>
  <c r="J551" i="1"/>
  <c r="L551" i="1"/>
  <c r="E552" i="1"/>
  <c r="F552" i="1" s="1"/>
  <c r="G552" i="1" s="1"/>
  <c r="H552" i="1"/>
  <c r="I552" i="1"/>
  <c r="J552" i="1"/>
  <c r="L552" i="1"/>
  <c r="E553" i="1"/>
  <c r="F553" i="1"/>
  <c r="H553" i="1" s="1"/>
  <c r="I553" i="1"/>
  <c r="J553" i="1"/>
  <c r="L553" i="1"/>
  <c r="E554" i="1"/>
  <c r="F554" i="1" s="1"/>
  <c r="I554" i="1"/>
  <c r="J554" i="1"/>
  <c r="L554" i="1"/>
  <c r="E555" i="1"/>
  <c r="F555" i="1" s="1"/>
  <c r="I555" i="1"/>
  <c r="J555" i="1"/>
  <c r="L555" i="1"/>
  <c r="E556" i="1"/>
  <c r="F556" i="1" s="1"/>
  <c r="I556" i="1"/>
  <c r="J556" i="1"/>
  <c r="L556" i="1"/>
  <c r="E557" i="1"/>
  <c r="F557" i="1" s="1"/>
  <c r="G557" i="1" s="1"/>
  <c r="I557" i="1"/>
  <c r="J557" i="1"/>
  <c r="L557" i="1"/>
  <c r="E558" i="1"/>
  <c r="F558" i="1" s="1"/>
  <c r="I558" i="1"/>
  <c r="J558" i="1"/>
  <c r="L558" i="1"/>
  <c r="E559" i="1"/>
  <c r="F559" i="1"/>
  <c r="H559" i="1"/>
  <c r="I559" i="1"/>
  <c r="J559" i="1"/>
  <c r="L559" i="1"/>
  <c r="E560" i="1"/>
  <c r="F560" i="1" s="1"/>
  <c r="H560" i="1" s="1"/>
  <c r="I560" i="1"/>
  <c r="J560" i="1"/>
  <c r="L560" i="1"/>
  <c r="E561" i="1"/>
  <c r="F561" i="1"/>
  <c r="G561" i="1" s="1"/>
  <c r="I561" i="1"/>
  <c r="J561" i="1"/>
  <c r="L561" i="1"/>
  <c r="E562" i="1"/>
  <c r="F562" i="1" s="1"/>
  <c r="G562" i="1" s="1"/>
  <c r="I562" i="1"/>
  <c r="J562" i="1"/>
  <c r="L562" i="1"/>
  <c r="E563" i="1"/>
  <c r="F563" i="1" s="1"/>
  <c r="I563" i="1"/>
  <c r="J563" i="1"/>
  <c r="L563" i="1"/>
  <c r="E564" i="1"/>
  <c r="F564" i="1" s="1"/>
  <c r="I564" i="1"/>
  <c r="J564" i="1"/>
  <c r="L564" i="1"/>
  <c r="H58" i="1" l="1"/>
  <c r="G176" i="1"/>
  <c r="H176" i="1"/>
  <c r="H139" i="1"/>
  <c r="K139" i="1" s="1"/>
  <c r="M139" i="1" s="1"/>
  <c r="G139" i="1"/>
  <c r="G545" i="1"/>
  <c r="H545" i="1"/>
  <c r="G429" i="1"/>
  <c r="K429" i="1" s="1"/>
  <c r="M429" i="1" s="1"/>
  <c r="H429" i="1"/>
  <c r="G200" i="1"/>
  <c r="H200" i="1"/>
  <c r="H370" i="1"/>
  <c r="K370" i="1" s="1"/>
  <c r="M370" i="1" s="1"/>
  <c r="G370" i="1"/>
  <c r="H183" i="1"/>
  <c r="G183" i="1"/>
  <c r="G155" i="1"/>
  <c r="K155" i="1" s="1"/>
  <c r="M155" i="1" s="1"/>
  <c r="H155" i="1"/>
  <c r="G560" i="1"/>
  <c r="G544" i="1"/>
  <c r="H516" i="1"/>
  <c r="K516" i="1" s="1"/>
  <c r="M516" i="1" s="1"/>
  <c r="H509" i="1"/>
  <c r="G493" i="1"/>
  <c r="G484" i="1"/>
  <c r="G457" i="1"/>
  <c r="K457" i="1" s="1"/>
  <c r="M457" i="1" s="1"/>
  <c r="H421" i="1"/>
  <c r="G413" i="1"/>
  <c r="G397" i="1"/>
  <c r="G392" i="1"/>
  <c r="G374" i="1"/>
  <c r="G372" i="1"/>
  <c r="G336" i="1"/>
  <c r="G243" i="1"/>
  <c r="K243" i="1" s="1"/>
  <c r="M243" i="1" s="1"/>
  <c r="H184" i="1"/>
  <c r="H156" i="1"/>
  <c r="G132" i="1"/>
  <c r="G96" i="1"/>
  <c r="K96" i="1" s="1"/>
  <c r="M96" i="1" s="1"/>
  <c r="G90" i="1"/>
  <c r="H79" i="1"/>
  <c r="G59" i="1"/>
  <c r="K18" i="1"/>
  <c r="N11" i="1"/>
  <c r="K12" i="1"/>
  <c r="N10" i="1"/>
  <c r="N9" i="1"/>
  <c r="O17" i="3"/>
  <c r="G18" i="9"/>
  <c r="H508" i="1"/>
  <c r="H286" i="1"/>
  <c r="K286" i="1" s="1"/>
  <c r="M286" i="1" s="1"/>
  <c r="K132" i="1"/>
  <c r="M132" i="1" s="1"/>
  <c r="H95" i="1"/>
  <c r="H43" i="1"/>
  <c r="I18" i="1"/>
  <c r="F39" i="6"/>
  <c r="K6" i="8"/>
  <c r="K59" i="1"/>
  <c r="G485" i="1"/>
  <c r="K485" i="1" s="1"/>
  <c r="M485" i="1" s="1"/>
  <c r="H465" i="1"/>
  <c r="H234" i="1"/>
  <c r="H140" i="1"/>
  <c r="K140" i="1" s="1"/>
  <c r="M140" i="1" s="1"/>
  <c r="H84" i="1"/>
  <c r="G51" i="1"/>
  <c r="K51" i="1" s="1"/>
  <c r="C42" i="11"/>
  <c r="C13" i="11" s="1"/>
  <c r="D16" i="4"/>
  <c r="M39" i="6"/>
  <c r="E39" i="6"/>
  <c r="L18" i="1"/>
  <c r="I527" i="1"/>
  <c r="H527" i="1"/>
  <c r="J527" i="1"/>
  <c r="I481" i="1"/>
  <c r="I520" i="1" s="1"/>
  <c r="J481" i="1"/>
  <c r="J520" i="1" s="1"/>
  <c r="I483" i="1"/>
  <c r="G437" i="1"/>
  <c r="J437" i="1"/>
  <c r="I437" i="1"/>
  <c r="I475" i="1" s="1"/>
  <c r="I7" i="2"/>
  <c r="J7" i="2" s="1"/>
  <c r="K7" i="2" s="1"/>
  <c r="L7" i="2" s="1"/>
  <c r="M7" i="2" s="1"/>
  <c r="H393" i="1"/>
  <c r="J393" i="1"/>
  <c r="I393" i="1"/>
  <c r="G391" i="1"/>
  <c r="I391" i="1"/>
  <c r="J391" i="1"/>
  <c r="J392" i="1"/>
  <c r="I392" i="1"/>
  <c r="J347" i="1"/>
  <c r="I12" i="1"/>
  <c r="J348" i="1"/>
  <c r="I348" i="1"/>
  <c r="G301" i="1"/>
  <c r="I301" i="1"/>
  <c r="J301" i="1"/>
  <c r="J340" i="1" s="1"/>
  <c r="J303" i="1"/>
  <c r="I303" i="1"/>
  <c r="I258" i="1"/>
  <c r="J258" i="1"/>
  <c r="I257" i="1"/>
  <c r="J257" i="1"/>
  <c r="J256" i="1"/>
  <c r="I6" i="2"/>
  <c r="J6" i="2" s="1"/>
  <c r="K6" i="2" s="1"/>
  <c r="L6" i="2" s="1"/>
  <c r="M6" i="2" s="1"/>
  <c r="I211" i="1"/>
  <c r="J211" i="1"/>
  <c r="J213" i="1"/>
  <c r="H212" i="1"/>
  <c r="H213" i="1"/>
  <c r="J212" i="1"/>
  <c r="J167" i="1"/>
  <c r="I167" i="1"/>
  <c r="I205" i="1" s="1"/>
  <c r="J168" i="1"/>
  <c r="I168" i="1"/>
  <c r="G168" i="1"/>
  <c r="J166" i="1"/>
  <c r="I121" i="1"/>
  <c r="J121" i="1"/>
  <c r="J160" i="1" s="1"/>
  <c r="I77" i="1"/>
  <c r="J77" i="1"/>
  <c r="C18" i="1"/>
  <c r="J78" i="1"/>
  <c r="I78" i="1"/>
  <c r="C12" i="1"/>
  <c r="J76" i="1"/>
  <c r="I76" i="1"/>
  <c r="J33" i="1"/>
  <c r="I33" i="1"/>
  <c r="G236" i="1"/>
  <c r="K236" i="1" s="1"/>
  <c r="M236" i="1" s="1"/>
  <c r="H236" i="1"/>
  <c r="H517" i="1"/>
  <c r="K517" i="1" s="1"/>
  <c r="M517" i="1" s="1"/>
  <c r="G517" i="1"/>
  <c r="H275" i="1"/>
  <c r="G275" i="1"/>
  <c r="H99" i="1"/>
  <c r="G99" i="1"/>
  <c r="G148" i="1"/>
  <c r="H148" i="1"/>
  <c r="K148" i="1" s="1"/>
  <c r="M148" i="1" s="1"/>
  <c r="G235" i="1"/>
  <c r="K235" i="1" s="1"/>
  <c r="M235" i="1" s="1"/>
  <c r="H235" i="1"/>
  <c r="D66" i="11"/>
  <c r="D16" i="11" s="1"/>
  <c r="E65" i="11"/>
  <c r="D42" i="11"/>
  <c r="E41" i="11"/>
  <c r="H56" i="1"/>
  <c r="K56" i="1" s="1"/>
  <c r="M56" i="1" s="1"/>
  <c r="G317" i="1"/>
  <c r="H317" i="1"/>
  <c r="G147" i="1"/>
  <c r="H147" i="1"/>
  <c r="G127" i="1"/>
  <c r="H127" i="1"/>
  <c r="H124" i="1"/>
  <c r="G124" i="1"/>
  <c r="K124" i="1" s="1"/>
  <c r="M124" i="1" s="1"/>
  <c r="H88" i="1"/>
  <c r="G88" i="1"/>
  <c r="G18" i="1"/>
  <c r="C56" i="11"/>
  <c r="C7" i="11" s="1"/>
  <c r="D54" i="11"/>
  <c r="O17" i="8"/>
  <c r="G123" i="1"/>
  <c r="H123" i="1"/>
  <c r="H55" i="1"/>
  <c r="K95" i="1"/>
  <c r="M95" i="1" s="1"/>
  <c r="K365" i="1"/>
  <c r="M365" i="1" s="1"/>
  <c r="O9" i="3"/>
  <c r="H561" i="1"/>
  <c r="G553" i="1"/>
  <c r="H501" i="1"/>
  <c r="K501" i="1" s="1"/>
  <c r="M501" i="1" s="1"/>
  <c r="H441" i="1"/>
  <c r="K441" i="1" s="1"/>
  <c r="M441" i="1" s="1"/>
  <c r="G352" i="1"/>
  <c r="H192" i="1"/>
  <c r="K192" i="1" s="1"/>
  <c r="M192" i="1" s="1"/>
  <c r="K175" i="1"/>
  <c r="G122" i="1"/>
  <c r="H122" i="1"/>
  <c r="H91" i="1"/>
  <c r="K91" i="1" s="1"/>
  <c r="M91" i="1" s="1"/>
  <c r="N16" i="1"/>
  <c r="B11" i="2" s="1"/>
  <c r="C11" i="2" s="1"/>
  <c r="F18" i="1"/>
  <c r="H12" i="1"/>
  <c r="D38" i="11"/>
  <c r="E3" i="14"/>
  <c r="D19" i="14"/>
  <c r="M45" i="6"/>
  <c r="M6" i="8"/>
  <c r="J39" i="6"/>
  <c r="G373" i="1"/>
  <c r="H373" i="1"/>
  <c r="G92" i="1"/>
  <c r="H92" i="1"/>
  <c r="G98" i="1"/>
  <c r="H98" i="1"/>
  <c r="G53" i="1"/>
  <c r="H53" i="1"/>
  <c r="G34" i="1"/>
  <c r="K34" i="1" s="1"/>
  <c r="M34" i="1" s="1"/>
  <c r="G83" i="1"/>
  <c r="H83" i="1"/>
  <c r="H408" i="1"/>
  <c r="G408" i="1"/>
  <c r="K263" i="1"/>
  <c r="M263" i="1" s="1"/>
  <c r="G227" i="1"/>
  <c r="H227" i="1"/>
  <c r="H104" i="1"/>
  <c r="G104" i="1"/>
  <c r="G97" i="1"/>
  <c r="H97" i="1"/>
  <c r="G54" i="1"/>
  <c r="H54" i="1"/>
  <c r="D50" i="11"/>
  <c r="D14" i="11" s="1"/>
  <c r="O12" i="3"/>
  <c r="D6" i="8"/>
  <c r="D45" i="6"/>
  <c r="I39" i="6"/>
  <c r="I40" i="6" s="1"/>
  <c r="I7" i="8" s="1"/>
  <c r="C49" i="7"/>
  <c r="C31" i="7"/>
  <c r="K191" i="1"/>
  <c r="M191" i="1" s="1"/>
  <c r="G211" i="1"/>
  <c r="K211" i="1" s="1"/>
  <c r="H211" i="1"/>
  <c r="K200" i="1"/>
  <c r="M200" i="1" s="1"/>
  <c r="K176" i="1"/>
  <c r="M176" i="1" s="1"/>
  <c r="G167" i="1"/>
  <c r="H167" i="1"/>
  <c r="K156" i="1"/>
  <c r="M156" i="1" s="1"/>
  <c r="G125" i="1"/>
  <c r="K125" i="1" s="1"/>
  <c r="M125" i="1" s="1"/>
  <c r="H114" i="1"/>
  <c r="K114" i="1" s="1"/>
  <c r="M114" i="1" s="1"/>
  <c r="H111" i="1"/>
  <c r="K111" i="1" s="1"/>
  <c r="M111" i="1" s="1"/>
  <c r="G94" i="1"/>
  <c r="K94" i="1" s="1"/>
  <c r="M94" i="1" s="1"/>
  <c r="N23" i="1"/>
  <c r="B13" i="11"/>
  <c r="B43" i="11"/>
  <c r="B21" i="11" s="1"/>
  <c r="B7" i="11"/>
  <c r="B9" i="11" s="1"/>
  <c r="C4" i="3" s="1"/>
  <c r="H381" i="1"/>
  <c r="G381" i="1"/>
  <c r="G201" i="1"/>
  <c r="H201" i="1"/>
  <c r="K201" i="1" s="1"/>
  <c r="M201" i="1" s="1"/>
  <c r="H60" i="1"/>
  <c r="G60" i="1"/>
  <c r="K60" i="1" s="1"/>
  <c r="M60" i="1" s="1"/>
  <c r="E520" i="1"/>
  <c r="H492" i="1"/>
  <c r="K492" i="1" s="1"/>
  <c r="M492" i="1" s="1"/>
  <c r="G449" i="1"/>
  <c r="H367" i="1"/>
  <c r="I295" i="1"/>
  <c r="H219" i="1"/>
  <c r="K219" i="1" s="1"/>
  <c r="M219" i="1" s="1"/>
  <c r="G55" i="1"/>
  <c r="C11" i="12"/>
  <c r="C19" i="12" s="1"/>
  <c r="C28" i="12" s="1"/>
  <c r="C36" i="12" s="1"/>
  <c r="C44" i="12" s="1"/>
  <c r="C52" i="12" s="1"/>
  <c r="C60" i="12" s="1"/>
  <c r="D3" i="12"/>
  <c r="D11" i="12" s="1"/>
  <c r="D19" i="12" s="1"/>
  <c r="D28" i="12" s="1"/>
  <c r="D36" i="12" s="1"/>
  <c r="D44" i="12" s="1"/>
  <c r="D52" i="12" s="1"/>
  <c r="D60" i="12" s="1"/>
  <c r="G35" i="1"/>
  <c r="K35" i="1" s="1"/>
  <c r="M35" i="1" s="1"/>
  <c r="G12" i="1"/>
  <c r="C16" i="4"/>
  <c r="G329" i="1"/>
  <c r="K329" i="1" s="1"/>
  <c r="M329" i="1" s="1"/>
  <c r="H301" i="1"/>
  <c r="H214" i="1"/>
  <c r="H185" i="1"/>
  <c r="H82" i="1"/>
  <c r="K67" i="1"/>
  <c r="M67" i="1" s="1"/>
  <c r="N39" i="6"/>
  <c r="N40" i="6" s="1"/>
  <c r="N7" i="8" s="1"/>
  <c r="F18" i="9"/>
  <c r="K234" i="1"/>
  <c r="M234" i="1" s="1"/>
  <c r="K104" i="1"/>
  <c r="M104" i="1" s="1"/>
  <c r="N22" i="1"/>
  <c r="N17" i="1"/>
  <c r="B12" i="2" s="1"/>
  <c r="C12" i="2" s="1"/>
  <c r="N15" i="1"/>
  <c r="B10" i="2" s="1"/>
  <c r="F26" i="14"/>
  <c r="K372" i="1"/>
  <c r="M372" i="1" s="1"/>
  <c r="L12" i="1"/>
  <c r="D12" i="1"/>
  <c r="C9" i="7"/>
  <c r="C16" i="9" s="1"/>
  <c r="C18" i="9" s="1"/>
  <c r="M59" i="1"/>
  <c r="K58" i="1"/>
  <c r="M58" i="1" s="1"/>
  <c r="H18" i="1"/>
  <c r="C32" i="14"/>
  <c r="C23" i="6"/>
  <c r="C29" i="6" s="1"/>
  <c r="H31" i="1"/>
  <c r="G31" i="1"/>
  <c r="M51" i="1"/>
  <c r="B21" i="2"/>
  <c r="B28" i="2" s="1"/>
  <c r="J32" i="1"/>
  <c r="I32" i="1"/>
  <c r="H32" i="1"/>
  <c r="J31" i="1"/>
  <c r="I31" i="1"/>
  <c r="G443" i="1"/>
  <c r="H443" i="1"/>
  <c r="K443" i="1" s="1"/>
  <c r="M443" i="1" s="1"/>
  <c r="H518" i="1"/>
  <c r="G518" i="1"/>
  <c r="H538" i="1"/>
  <c r="G538" i="1"/>
  <c r="G423" i="1"/>
  <c r="K423" i="1" s="1"/>
  <c r="M423" i="1" s="1"/>
  <c r="H423" i="1"/>
  <c r="F430" i="1"/>
  <c r="G358" i="1"/>
  <c r="H358" i="1"/>
  <c r="H554" i="1"/>
  <c r="G554" i="1"/>
  <c r="K554" i="1" s="1"/>
  <c r="M554" i="1" s="1"/>
  <c r="H458" i="1"/>
  <c r="G458" i="1"/>
  <c r="H494" i="1"/>
  <c r="G494" i="1"/>
  <c r="K494" i="1" s="1"/>
  <c r="M494" i="1" s="1"/>
  <c r="G563" i="1"/>
  <c r="H563" i="1"/>
  <c r="G547" i="1"/>
  <c r="H547" i="1"/>
  <c r="G503" i="1"/>
  <c r="H503" i="1"/>
  <c r="G487" i="1"/>
  <c r="H487" i="1"/>
  <c r="G467" i="1"/>
  <c r="H467" i="1"/>
  <c r="G550" i="1"/>
  <c r="H550" i="1"/>
  <c r="H398" i="1"/>
  <c r="G542" i="1"/>
  <c r="H542" i="1"/>
  <c r="G512" i="1"/>
  <c r="H512" i="1"/>
  <c r="G482" i="1"/>
  <c r="H482" i="1"/>
  <c r="G380" i="1"/>
  <c r="H380" i="1"/>
  <c r="H362" i="1"/>
  <c r="G362" i="1"/>
  <c r="K362" i="1" s="1"/>
  <c r="M362" i="1" s="1"/>
  <c r="G359" i="1"/>
  <c r="H359" i="1"/>
  <c r="H356" i="1"/>
  <c r="K356" i="1" s="1"/>
  <c r="M356" i="1" s="1"/>
  <c r="G335" i="1"/>
  <c r="K335" i="1" s="1"/>
  <c r="M335" i="1" s="1"/>
  <c r="H326" i="1"/>
  <c r="K326" i="1"/>
  <c r="M326" i="1" s="1"/>
  <c r="G321" i="1"/>
  <c r="H321" i="1"/>
  <c r="H318" i="1"/>
  <c r="G318" i="1"/>
  <c r="K318" i="1" s="1"/>
  <c r="M318" i="1" s="1"/>
  <c r="G315" i="1"/>
  <c r="K315" i="1" s="1"/>
  <c r="M315" i="1" s="1"/>
  <c r="G233" i="1"/>
  <c r="H233" i="1"/>
  <c r="K233" i="1"/>
  <c r="M233" i="1" s="1"/>
  <c r="G416" i="1"/>
  <c r="H416" i="1"/>
  <c r="G332" i="1"/>
  <c r="H332" i="1"/>
  <c r="G257" i="1"/>
  <c r="H257" i="1"/>
  <c r="G534" i="1"/>
  <c r="H534" i="1"/>
  <c r="G504" i="1"/>
  <c r="H504" i="1"/>
  <c r="H474" i="1"/>
  <c r="K474" i="1" s="1"/>
  <c r="M474" i="1" s="1"/>
  <c r="K465" i="1"/>
  <c r="M465" i="1" s="1"/>
  <c r="K456" i="1"/>
  <c r="M456" i="1" s="1"/>
  <c r="K449" i="1"/>
  <c r="M449" i="1" s="1"/>
  <c r="H442" i="1"/>
  <c r="K442" i="1" s="1"/>
  <c r="M442" i="1" s="1"/>
  <c r="G438" i="1"/>
  <c r="H438" i="1"/>
  <c r="G424" i="1"/>
  <c r="H424" i="1"/>
  <c r="G420" i="1"/>
  <c r="K420" i="1" s="1"/>
  <c r="M420" i="1" s="1"/>
  <c r="K413" i="1"/>
  <c r="M413" i="1" s="1"/>
  <c r="G403" i="1"/>
  <c r="H403" i="1"/>
  <c r="G399" i="1"/>
  <c r="K399" i="1" s="1"/>
  <c r="M399" i="1" s="1"/>
  <c r="G395" i="1"/>
  <c r="K395" i="1" s="1"/>
  <c r="M395" i="1" s="1"/>
  <c r="G369" i="1"/>
  <c r="K369" i="1" s="1"/>
  <c r="M369" i="1" s="1"/>
  <c r="H354" i="1"/>
  <c r="G354" i="1"/>
  <c r="H292" i="1"/>
  <c r="G292" i="1"/>
  <c r="H276" i="1"/>
  <c r="G276" i="1"/>
  <c r="G262" i="1"/>
  <c r="H262" i="1"/>
  <c r="H260" i="1"/>
  <c r="G260" i="1"/>
  <c r="E57" i="11"/>
  <c r="D58" i="11"/>
  <c r="D15" i="11" s="1"/>
  <c r="G452" i="1"/>
  <c r="K452" i="1" s="1"/>
  <c r="M452" i="1" s="1"/>
  <c r="H452" i="1"/>
  <c r="G412" i="1"/>
  <c r="G564" i="1"/>
  <c r="H564" i="1"/>
  <c r="K564" i="1" s="1"/>
  <c r="M564" i="1" s="1"/>
  <c r="G531" i="1"/>
  <c r="H531" i="1"/>
  <c r="K531" i="1"/>
  <c r="M531" i="1" s="1"/>
  <c r="E565" i="1"/>
  <c r="K508" i="1"/>
  <c r="M508" i="1" s="1"/>
  <c r="G496" i="1"/>
  <c r="H496" i="1"/>
  <c r="F475" i="1"/>
  <c r="G470" i="1"/>
  <c r="H470" i="1"/>
  <c r="H466" i="1"/>
  <c r="K466" i="1" s="1"/>
  <c r="M466" i="1" s="1"/>
  <c r="H450" i="1"/>
  <c r="K450" i="1" s="1"/>
  <c r="M450" i="1" s="1"/>
  <c r="G446" i="1"/>
  <c r="H446" i="1"/>
  <c r="H414" i="1"/>
  <c r="K414" i="1" s="1"/>
  <c r="M414" i="1" s="1"/>
  <c r="G410" i="1"/>
  <c r="H410" i="1"/>
  <c r="E430" i="1"/>
  <c r="H378" i="1"/>
  <c r="G378" i="1"/>
  <c r="K378" i="1" s="1"/>
  <c r="M378" i="1" s="1"/>
  <c r="K374" i="1"/>
  <c r="M374" i="1" s="1"/>
  <c r="G366" i="1"/>
  <c r="H366" i="1"/>
  <c r="G357" i="1"/>
  <c r="H357" i="1"/>
  <c r="G351" i="1"/>
  <c r="H351" i="1"/>
  <c r="H348" i="1"/>
  <c r="K336" i="1"/>
  <c r="M336" i="1" s="1"/>
  <c r="G333" i="1"/>
  <c r="H333" i="1"/>
  <c r="G324" i="1"/>
  <c r="H324" i="1"/>
  <c r="H310" i="1"/>
  <c r="K310" i="1" s="1"/>
  <c r="M310" i="1" s="1"/>
  <c r="G305" i="1"/>
  <c r="H305" i="1"/>
  <c r="H302" i="1"/>
  <c r="G302" i="1"/>
  <c r="H188" i="1"/>
  <c r="G188" i="1"/>
  <c r="G186" i="1"/>
  <c r="H186" i="1"/>
  <c r="G78" i="1"/>
  <c r="K78" i="1" s="1"/>
  <c r="F115" i="1"/>
  <c r="G495" i="1"/>
  <c r="H495" i="1"/>
  <c r="G405" i="1"/>
  <c r="H405" i="1"/>
  <c r="H353" i="1"/>
  <c r="K560" i="1"/>
  <c r="M560" i="1" s="1"/>
  <c r="G548" i="1"/>
  <c r="H548" i="1"/>
  <c r="K509" i="1"/>
  <c r="M509" i="1" s="1"/>
  <c r="K500" i="1"/>
  <c r="M500" i="1" s="1"/>
  <c r="G488" i="1"/>
  <c r="H488" i="1"/>
  <c r="E475" i="1"/>
  <c r="G462" i="1"/>
  <c r="K462" i="1" s="1"/>
  <c r="M462" i="1" s="1"/>
  <c r="H462" i="1"/>
  <c r="G428" i="1"/>
  <c r="K428" i="1" s="1"/>
  <c r="M428" i="1" s="1"/>
  <c r="K421" i="1"/>
  <c r="M421" i="1" s="1"/>
  <c r="H375" i="1"/>
  <c r="K375" i="1" s="1"/>
  <c r="M375" i="1" s="1"/>
  <c r="G363" i="1"/>
  <c r="H363" i="1"/>
  <c r="G360" i="1"/>
  <c r="H360" i="1"/>
  <c r="F346" i="1"/>
  <c r="E385" i="1"/>
  <c r="G282" i="1"/>
  <c r="H282" i="1"/>
  <c r="K282" i="1" s="1"/>
  <c r="M282" i="1" s="1"/>
  <c r="G113" i="1"/>
  <c r="H113" i="1"/>
  <c r="G110" i="1"/>
  <c r="H110" i="1"/>
  <c r="G103" i="1"/>
  <c r="H103" i="1"/>
  <c r="K103" i="1"/>
  <c r="M103" i="1" s="1"/>
  <c r="G555" i="1"/>
  <c r="K555" i="1" s="1"/>
  <c r="M555" i="1" s="1"/>
  <c r="H555" i="1"/>
  <c r="H546" i="1"/>
  <c r="H486" i="1"/>
  <c r="H402" i="1"/>
  <c r="G338" i="1"/>
  <c r="H338" i="1"/>
  <c r="G309" i="1"/>
  <c r="H309" i="1"/>
  <c r="G281" i="1"/>
  <c r="H281" i="1"/>
  <c r="H530" i="1"/>
  <c r="K530" i="1" s="1"/>
  <c r="M530" i="1" s="1"/>
  <c r="G556" i="1"/>
  <c r="H556" i="1"/>
  <c r="K552" i="1"/>
  <c r="M552" i="1" s="1"/>
  <c r="G540" i="1"/>
  <c r="H540" i="1"/>
  <c r="G519" i="1"/>
  <c r="H519" i="1"/>
  <c r="G514" i="1"/>
  <c r="H514" i="1"/>
  <c r="H510" i="1"/>
  <c r="K510" i="1" s="1"/>
  <c r="M510" i="1" s="1"/>
  <c r="G459" i="1"/>
  <c r="H459" i="1"/>
  <c r="K459" i="1" s="1"/>
  <c r="M459" i="1" s="1"/>
  <c r="G454" i="1"/>
  <c r="H454" i="1"/>
  <c r="G451" i="1"/>
  <c r="H451" i="1"/>
  <c r="J475" i="1"/>
  <c r="G436" i="1"/>
  <c r="H436" i="1"/>
  <c r="H422" i="1"/>
  <c r="K422" i="1" s="1"/>
  <c r="M422" i="1" s="1"/>
  <c r="G418" i="1"/>
  <c r="H418" i="1"/>
  <c r="G415" i="1"/>
  <c r="H415" i="1"/>
  <c r="G404" i="1"/>
  <c r="H404" i="1"/>
  <c r="K400" i="1"/>
  <c r="M400" i="1" s="1"/>
  <c r="G396" i="1"/>
  <c r="K396" i="1" s="1"/>
  <c r="M396" i="1" s="1"/>
  <c r="G355" i="1"/>
  <c r="K355" i="1" s="1"/>
  <c r="M355" i="1" s="1"/>
  <c r="H355" i="1"/>
  <c r="G349" i="1"/>
  <c r="H349" i="1"/>
  <c r="K338" i="1"/>
  <c r="M338" i="1" s="1"/>
  <c r="G308" i="1"/>
  <c r="H308" i="1"/>
  <c r="H280" i="1"/>
  <c r="G280" i="1"/>
  <c r="H224" i="1"/>
  <c r="G224" i="1"/>
  <c r="G197" i="1"/>
  <c r="H197" i="1"/>
  <c r="H108" i="1"/>
  <c r="K108" i="1" s="1"/>
  <c r="M108" i="1" s="1"/>
  <c r="G39" i="1"/>
  <c r="K39" i="1" s="1"/>
  <c r="M39" i="1" s="1"/>
  <c r="G490" i="1"/>
  <c r="K490" i="1" s="1"/>
  <c r="M490" i="1" s="1"/>
  <c r="H490" i="1"/>
  <c r="G460" i="1"/>
  <c r="H460" i="1"/>
  <c r="H304" i="1"/>
  <c r="K304" i="1" s="1"/>
  <c r="M304" i="1" s="1"/>
  <c r="G304" i="1"/>
  <c r="K561" i="1"/>
  <c r="M561" i="1" s="1"/>
  <c r="G532" i="1"/>
  <c r="H532" i="1"/>
  <c r="H528" i="1"/>
  <c r="K512" i="1"/>
  <c r="M512" i="1" s="1"/>
  <c r="G511" i="1"/>
  <c r="H511" i="1"/>
  <c r="G506" i="1"/>
  <c r="H506" i="1"/>
  <c r="H502" i="1"/>
  <c r="K502" i="1" s="1"/>
  <c r="M502" i="1" s="1"/>
  <c r="K493" i="1"/>
  <c r="M493" i="1" s="1"/>
  <c r="K484" i="1"/>
  <c r="M484" i="1" s="1"/>
  <c r="F520" i="1"/>
  <c r="H472" i="1"/>
  <c r="K463" i="1"/>
  <c r="M463" i="1" s="1"/>
  <c r="H401" i="1"/>
  <c r="K401" i="1" s="1"/>
  <c r="M401" i="1" s="1"/>
  <c r="G382" i="1"/>
  <c r="H382" i="1"/>
  <c r="G379" i="1"/>
  <c r="H379" i="1"/>
  <c r="H376" i="1"/>
  <c r="K376" i="1" s="1"/>
  <c r="M376" i="1" s="1"/>
  <c r="H334" i="1"/>
  <c r="G334" i="1"/>
  <c r="G325" i="1"/>
  <c r="H325" i="1"/>
  <c r="H320" i="1"/>
  <c r="G320" i="1"/>
  <c r="G269" i="1"/>
  <c r="H269" i="1"/>
  <c r="K269" i="1"/>
  <c r="M269" i="1" s="1"/>
  <c r="D40" i="11"/>
  <c r="E38" i="11"/>
  <c r="G448" i="1"/>
  <c r="G377" i="1"/>
  <c r="H377" i="1"/>
  <c r="H350" i="1"/>
  <c r="G350" i="1"/>
  <c r="H179" i="1"/>
  <c r="G179" i="1"/>
  <c r="G539" i="1"/>
  <c r="H539" i="1"/>
  <c r="H562" i="1"/>
  <c r="K562" i="1" s="1"/>
  <c r="M562" i="1" s="1"/>
  <c r="K553" i="1"/>
  <c r="M553" i="1" s="1"/>
  <c r="K544" i="1"/>
  <c r="M544" i="1" s="1"/>
  <c r="H537" i="1"/>
  <c r="G558" i="1"/>
  <c r="H558" i="1"/>
  <c r="G546" i="1"/>
  <c r="K545" i="1"/>
  <c r="M545" i="1" s="1"/>
  <c r="G537" i="1"/>
  <c r="K536" i="1"/>
  <c r="M536" i="1" s="1"/>
  <c r="H529" i="1"/>
  <c r="K529" i="1" s="1"/>
  <c r="M529" i="1" s="1"/>
  <c r="G528" i="1"/>
  <c r="G498" i="1"/>
  <c r="H498" i="1"/>
  <c r="G486" i="1"/>
  <c r="K486" i="1" s="1"/>
  <c r="M486" i="1" s="1"/>
  <c r="H473" i="1"/>
  <c r="K473" i="1" s="1"/>
  <c r="M473" i="1" s="1"/>
  <c r="G472" i="1"/>
  <c r="G468" i="1"/>
  <c r="H468" i="1"/>
  <c r="H464" i="1"/>
  <c r="K464" i="1" s="1"/>
  <c r="M464" i="1" s="1"/>
  <c r="H448" i="1"/>
  <c r="G444" i="1"/>
  <c r="H444" i="1"/>
  <c r="G440" i="1"/>
  <c r="K440" i="1" s="1"/>
  <c r="M440" i="1" s="1"/>
  <c r="G426" i="1"/>
  <c r="H426" i="1"/>
  <c r="H412" i="1"/>
  <c r="G402" i="1"/>
  <c r="K402" i="1" s="1"/>
  <c r="M402" i="1" s="1"/>
  <c r="G398" i="1"/>
  <c r="K398" i="1" s="1"/>
  <c r="M398" i="1" s="1"/>
  <c r="K397" i="1"/>
  <c r="M397" i="1" s="1"/>
  <c r="G353" i="1"/>
  <c r="K353" i="1" s="1"/>
  <c r="M353" i="1" s="1"/>
  <c r="K352" i="1"/>
  <c r="M352" i="1" s="1"/>
  <c r="G347" i="1"/>
  <c r="H347" i="1"/>
  <c r="G272" i="1"/>
  <c r="K272" i="1" s="1"/>
  <c r="M272" i="1" s="1"/>
  <c r="G327" i="1"/>
  <c r="K327" i="1"/>
  <c r="M327" i="1" s="1"/>
  <c r="G311" i="1"/>
  <c r="K311" i="1" s="1"/>
  <c r="M311" i="1" s="1"/>
  <c r="G290" i="1"/>
  <c r="K290" i="1" s="1"/>
  <c r="M290" i="1" s="1"/>
  <c r="H290" i="1"/>
  <c r="G277" i="1"/>
  <c r="K277" i="1" s="1"/>
  <c r="M277" i="1" s="1"/>
  <c r="H248" i="1"/>
  <c r="G248" i="1"/>
  <c r="G245" i="1"/>
  <c r="H245" i="1"/>
  <c r="G238" i="1"/>
  <c r="H238" i="1"/>
  <c r="G222" i="1"/>
  <c r="H222" i="1"/>
  <c r="H216" i="1"/>
  <c r="K216" i="1" s="1"/>
  <c r="M216" i="1" s="1"/>
  <c r="H195" i="1"/>
  <c r="K195" i="1" s="1"/>
  <c r="M195" i="1" s="1"/>
  <c r="K183" i="1"/>
  <c r="M183" i="1" s="1"/>
  <c r="G173" i="1"/>
  <c r="H173" i="1"/>
  <c r="H144" i="1"/>
  <c r="K144" i="1" s="1"/>
  <c r="M144" i="1" s="1"/>
  <c r="G144" i="1"/>
  <c r="H93" i="1"/>
  <c r="G93" i="1"/>
  <c r="K93" i="1" s="1"/>
  <c r="M93" i="1" s="1"/>
  <c r="G61" i="1"/>
  <c r="H61" i="1"/>
  <c r="G559" i="1"/>
  <c r="K559" i="1" s="1"/>
  <c r="M559" i="1" s="1"/>
  <c r="G551" i="1"/>
  <c r="K551" i="1" s="1"/>
  <c r="M551" i="1" s="1"/>
  <c r="G543" i="1"/>
  <c r="K543" i="1" s="1"/>
  <c r="M543" i="1" s="1"/>
  <c r="G535" i="1"/>
  <c r="K535" i="1" s="1"/>
  <c r="M535" i="1" s="1"/>
  <c r="G527" i="1"/>
  <c r="G515" i="1"/>
  <c r="K515" i="1" s="1"/>
  <c r="M515" i="1" s="1"/>
  <c r="G507" i="1"/>
  <c r="K507" i="1" s="1"/>
  <c r="M507" i="1" s="1"/>
  <c r="G499" i="1"/>
  <c r="K499" i="1" s="1"/>
  <c r="M499" i="1" s="1"/>
  <c r="G491" i="1"/>
  <c r="K491" i="1" s="1"/>
  <c r="M491" i="1" s="1"/>
  <c r="G483" i="1"/>
  <c r="K483" i="1" s="1"/>
  <c r="G471" i="1"/>
  <c r="K471" i="1" s="1"/>
  <c r="M471" i="1" s="1"/>
  <c r="G463" i="1"/>
  <c r="G455" i="1"/>
  <c r="K455" i="1" s="1"/>
  <c r="M455" i="1" s="1"/>
  <c r="G447" i="1"/>
  <c r="K447" i="1" s="1"/>
  <c r="M447" i="1" s="1"/>
  <c r="G439" i="1"/>
  <c r="K439" i="1" s="1"/>
  <c r="M439" i="1" s="1"/>
  <c r="G427" i="1"/>
  <c r="K427" i="1" s="1"/>
  <c r="M427" i="1" s="1"/>
  <c r="G419" i="1"/>
  <c r="K419" i="1" s="1"/>
  <c r="M419" i="1" s="1"/>
  <c r="G411" i="1"/>
  <c r="K411" i="1" s="1"/>
  <c r="M411" i="1" s="1"/>
  <c r="G394" i="1"/>
  <c r="K394" i="1" s="1"/>
  <c r="M394" i="1" s="1"/>
  <c r="G393" i="1"/>
  <c r="H391" i="1"/>
  <c r="G368" i="1"/>
  <c r="K368" i="1" s="1"/>
  <c r="M368" i="1" s="1"/>
  <c r="G328" i="1"/>
  <c r="K328" i="1" s="1"/>
  <c r="M328" i="1" s="1"/>
  <c r="G322" i="1"/>
  <c r="H322" i="1"/>
  <c r="G316" i="1"/>
  <c r="K316" i="1" s="1"/>
  <c r="M316" i="1" s="1"/>
  <c r="G312" i="1"/>
  <c r="K312" i="1" s="1"/>
  <c r="M312" i="1" s="1"/>
  <c r="G306" i="1"/>
  <c r="H306" i="1"/>
  <c r="G293" i="1"/>
  <c r="K293" i="1" s="1"/>
  <c r="M293" i="1" s="1"/>
  <c r="G267" i="1"/>
  <c r="H267" i="1"/>
  <c r="G258" i="1"/>
  <c r="H258" i="1"/>
  <c r="G202" i="1"/>
  <c r="H202" i="1"/>
  <c r="G193" i="1"/>
  <c r="H193" i="1"/>
  <c r="K193" i="1" s="1"/>
  <c r="M193" i="1" s="1"/>
  <c r="H180" i="1"/>
  <c r="K180" i="1" s="1"/>
  <c r="M180" i="1" s="1"/>
  <c r="M175" i="1"/>
  <c r="G137" i="1"/>
  <c r="H137" i="1"/>
  <c r="F37" i="1"/>
  <c r="F70" i="1" s="1"/>
  <c r="E70" i="1"/>
  <c r="E32" i="11"/>
  <c r="F30" i="11"/>
  <c r="H557" i="1"/>
  <c r="K557" i="1" s="1"/>
  <c r="M557" i="1" s="1"/>
  <c r="H549" i="1"/>
  <c r="K549" i="1" s="1"/>
  <c r="M549" i="1" s="1"/>
  <c r="H541" i="1"/>
  <c r="K541" i="1" s="1"/>
  <c r="M541" i="1" s="1"/>
  <c r="H533" i="1"/>
  <c r="K533" i="1" s="1"/>
  <c r="M533" i="1" s="1"/>
  <c r="H513" i="1"/>
  <c r="K513" i="1" s="1"/>
  <c r="M513" i="1" s="1"/>
  <c r="H505" i="1"/>
  <c r="K505" i="1" s="1"/>
  <c r="M505" i="1" s="1"/>
  <c r="H497" i="1"/>
  <c r="K497" i="1" s="1"/>
  <c r="M497" i="1" s="1"/>
  <c r="H489" i="1"/>
  <c r="K489" i="1" s="1"/>
  <c r="M489" i="1" s="1"/>
  <c r="H481" i="1"/>
  <c r="H469" i="1"/>
  <c r="K469" i="1" s="1"/>
  <c r="M469" i="1" s="1"/>
  <c r="H461" i="1"/>
  <c r="K461" i="1" s="1"/>
  <c r="M461" i="1" s="1"/>
  <c r="H453" i="1"/>
  <c r="K453" i="1" s="1"/>
  <c r="M453" i="1" s="1"/>
  <c r="H445" i="1"/>
  <c r="K445" i="1" s="1"/>
  <c r="M445" i="1" s="1"/>
  <c r="H437" i="1"/>
  <c r="H425" i="1"/>
  <c r="K425" i="1" s="1"/>
  <c r="M425" i="1" s="1"/>
  <c r="H417" i="1"/>
  <c r="K417" i="1" s="1"/>
  <c r="M417" i="1" s="1"/>
  <c r="H409" i="1"/>
  <c r="K409" i="1" s="1"/>
  <c r="M409" i="1" s="1"/>
  <c r="H384" i="1"/>
  <c r="K384" i="1" s="1"/>
  <c r="M384" i="1" s="1"/>
  <c r="H383" i="1"/>
  <c r="K383" i="1" s="1"/>
  <c r="M383" i="1" s="1"/>
  <c r="K367" i="1"/>
  <c r="M367" i="1" s="1"/>
  <c r="H364" i="1"/>
  <c r="K364" i="1" s="1"/>
  <c r="M364" i="1" s="1"/>
  <c r="H361" i="1"/>
  <c r="K361" i="1" s="1"/>
  <c r="M361" i="1" s="1"/>
  <c r="G330" i="1"/>
  <c r="H330" i="1"/>
  <c r="G313" i="1"/>
  <c r="H313" i="1"/>
  <c r="F340" i="1"/>
  <c r="H274" i="1"/>
  <c r="K274" i="1" s="1"/>
  <c r="M274" i="1" s="1"/>
  <c r="K273" i="1"/>
  <c r="M273" i="1" s="1"/>
  <c r="G246" i="1"/>
  <c r="H246" i="1"/>
  <c r="G242" i="1"/>
  <c r="H242" i="1"/>
  <c r="G225" i="1"/>
  <c r="H225" i="1"/>
  <c r="K199" i="1"/>
  <c r="M199" i="1" s="1"/>
  <c r="K184" i="1"/>
  <c r="M184" i="1" s="1"/>
  <c r="H152" i="1"/>
  <c r="G152" i="1"/>
  <c r="H121" i="1"/>
  <c r="G121" i="1"/>
  <c r="H109" i="1"/>
  <c r="G109" i="1"/>
  <c r="G69" i="1"/>
  <c r="K69" i="1" s="1"/>
  <c r="M69" i="1" s="1"/>
  <c r="G66" i="1"/>
  <c r="H66" i="1"/>
  <c r="G64" i="1"/>
  <c r="H64" i="1"/>
  <c r="F526" i="1"/>
  <c r="G481" i="1"/>
  <c r="H407" i="1"/>
  <c r="K407" i="1" s="1"/>
  <c r="M407" i="1" s="1"/>
  <c r="G406" i="1"/>
  <c r="K406" i="1" s="1"/>
  <c r="M406" i="1" s="1"/>
  <c r="G339" i="1"/>
  <c r="K339" i="1" s="1"/>
  <c r="M339" i="1" s="1"/>
  <c r="G323" i="1"/>
  <c r="K323" i="1" s="1"/>
  <c r="M323" i="1" s="1"/>
  <c r="G307" i="1"/>
  <c r="K307" i="1" s="1"/>
  <c r="M307" i="1" s="1"/>
  <c r="G291" i="1"/>
  <c r="K291" i="1" s="1"/>
  <c r="M291" i="1" s="1"/>
  <c r="K278" i="1"/>
  <c r="M278" i="1" s="1"/>
  <c r="G264" i="1"/>
  <c r="H264" i="1"/>
  <c r="G261" i="1"/>
  <c r="H261" i="1"/>
  <c r="G259" i="1"/>
  <c r="H259" i="1"/>
  <c r="H232" i="1"/>
  <c r="G232" i="1"/>
  <c r="G217" i="1"/>
  <c r="H217" i="1"/>
  <c r="I250" i="1"/>
  <c r="H196" i="1"/>
  <c r="K196" i="1" s="1"/>
  <c r="M196" i="1" s="1"/>
  <c r="G189" i="1"/>
  <c r="H189" i="1"/>
  <c r="G187" i="1"/>
  <c r="H187" i="1"/>
  <c r="G145" i="1"/>
  <c r="H145" i="1"/>
  <c r="G133" i="1"/>
  <c r="H133" i="1"/>
  <c r="H112" i="1"/>
  <c r="G112" i="1"/>
  <c r="H107" i="1"/>
  <c r="G107" i="1"/>
  <c r="G45" i="1"/>
  <c r="H45" i="1"/>
  <c r="K371" i="1"/>
  <c r="M371" i="1" s="1"/>
  <c r="K337" i="1"/>
  <c r="M337" i="1" s="1"/>
  <c r="G331" i="1"/>
  <c r="K331" i="1" s="1"/>
  <c r="M331" i="1" s="1"/>
  <c r="G319" i="1"/>
  <c r="K319" i="1" s="1"/>
  <c r="M319" i="1" s="1"/>
  <c r="G303" i="1"/>
  <c r="K303" i="1" s="1"/>
  <c r="E340" i="1"/>
  <c r="G289" i="1"/>
  <c r="H289" i="1"/>
  <c r="G283" i="1"/>
  <c r="H283" i="1"/>
  <c r="H279" i="1"/>
  <c r="K279" i="1" s="1"/>
  <c r="M279" i="1" s="1"/>
  <c r="H268" i="1"/>
  <c r="G268" i="1"/>
  <c r="G256" i="1"/>
  <c r="K256" i="1" s="1"/>
  <c r="H256" i="1"/>
  <c r="F295" i="1"/>
  <c r="G249" i="1"/>
  <c r="H249" i="1"/>
  <c r="G247" i="1"/>
  <c r="H247" i="1"/>
  <c r="G239" i="1"/>
  <c r="H239" i="1"/>
  <c r="F237" i="1"/>
  <c r="E250" i="1"/>
  <c r="G223" i="1"/>
  <c r="H223" i="1"/>
  <c r="G221" i="1"/>
  <c r="H221" i="1"/>
  <c r="G181" i="1"/>
  <c r="H181" i="1"/>
  <c r="G105" i="1"/>
  <c r="H105" i="1"/>
  <c r="G100" i="1"/>
  <c r="H100" i="1"/>
  <c r="G87" i="1"/>
  <c r="H87" i="1"/>
  <c r="K87" i="1" s="1"/>
  <c r="M87" i="1" s="1"/>
  <c r="G314" i="1"/>
  <c r="H314" i="1"/>
  <c r="K275" i="1"/>
  <c r="M275" i="1" s="1"/>
  <c r="G244" i="1"/>
  <c r="K244" i="1" s="1"/>
  <c r="M244" i="1" s="1"/>
  <c r="H244" i="1"/>
  <c r="G203" i="1"/>
  <c r="H203" i="1"/>
  <c r="H194" i="1"/>
  <c r="K194" i="1" s="1"/>
  <c r="M194" i="1" s="1"/>
  <c r="H172" i="1"/>
  <c r="G172" i="1"/>
  <c r="G153" i="1"/>
  <c r="H153" i="1"/>
  <c r="G136" i="1"/>
  <c r="H136" i="1"/>
  <c r="F128" i="1"/>
  <c r="E160" i="1"/>
  <c r="G38" i="1"/>
  <c r="K38" i="1" s="1"/>
  <c r="M38" i="1" s="1"/>
  <c r="E295" i="1"/>
  <c r="H52" i="1"/>
  <c r="G52" i="1"/>
  <c r="G48" i="1"/>
  <c r="K48" i="1" s="1"/>
  <c r="M48" i="1" s="1"/>
  <c r="D13" i="11"/>
  <c r="G294" i="1"/>
  <c r="K294" i="1" s="1"/>
  <c r="M294" i="1" s="1"/>
  <c r="G271" i="1"/>
  <c r="K271" i="1" s="1"/>
  <c r="M271" i="1" s="1"/>
  <c r="H270" i="1"/>
  <c r="K270" i="1" s="1"/>
  <c r="M270" i="1" s="1"/>
  <c r="H220" i="1"/>
  <c r="K220" i="1" s="1"/>
  <c r="M220" i="1" s="1"/>
  <c r="G215" i="1"/>
  <c r="K215" i="1" s="1"/>
  <c r="M215" i="1" s="1"/>
  <c r="G204" i="1"/>
  <c r="K204" i="1" s="1"/>
  <c r="M204" i="1" s="1"/>
  <c r="G198" i="1"/>
  <c r="H198" i="1"/>
  <c r="G182" i="1"/>
  <c r="H182" i="1"/>
  <c r="G134" i="1"/>
  <c r="K134" i="1" s="1"/>
  <c r="M134" i="1" s="1"/>
  <c r="G130" i="1"/>
  <c r="H130" i="1"/>
  <c r="H65" i="1"/>
  <c r="G65" i="1"/>
  <c r="K65" i="1" s="1"/>
  <c r="M65" i="1" s="1"/>
  <c r="G62" i="1"/>
  <c r="K62" i="1" s="1"/>
  <c r="M62" i="1" s="1"/>
  <c r="H62" i="1"/>
  <c r="K40" i="1"/>
  <c r="M40" i="1" s="1"/>
  <c r="B16" i="11"/>
  <c r="B17" i="11" s="1"/>
  <c r="C5" i="3" s="1"/>
  <c r="C8" i="11"/>
  <c r="C67" i="11"/>
  <c r="C24" i="11" s="1"/>
  <c r="C48" i="11"/>
  <c r="D46" i="11"/>
  <c r="F16" i="4"/>
  <c r="G26" i="14"/>
  <c r="G16" i="4" s="1"/>
  <c r="H288" i="1"/>
  <c r="K288" i="1" s="1"/>
  <c r="M288" i="1" s="1"/>
  <c r="H287" i="1"/>
  <c r="K287" i="1" s="1"/>
  <c r="M287" i="1" s="1"/>
  <c r="H266" i="1"/>
  <c r="K266" i="1" s="1"/>
  <c r="M266" i="1" s="1"/>
  <c r="H265" i="1"/>
  <c r="K265" i="1" s="1"/>
  <c r="M265" i="1" s="1"/>
  <c r="H231" i="1"/>
  <c r="K231" i="1" s="1"/>
  <c r="M231" i="1" s="1"/>
  <c r="H230" i="1"/>
  <c r="K230" i="1" s="1"/>
  <c r="M230" i="1" s="1"/>
  <c r="H229" i="1"/>
  <c r="K229" i="1" s="1"/>
  <c r="M229" i="1" s="1"/>
  <c r="H228" i="1"/>
  <c r="K228" i="1" s="1"/>
  <c r="M228" i="1" s="1"/>
  <c r="H218" i="1"/>
  <c r="K218" i="1" s="1"/>
  <c r="M218" i="1" s="1"/>
  <c r="K214" i="1"/>
  <c r="M214" i="1" s="1"/>
  <c r="K213" i="1"/>
  <c r="F250" i="1"/>
  <c r="F205" i="1"/>
  <c r="K185" i="1"/>
  <c r="M185" i="1" s="1"/>
  <c r="G135" i="1"/>
  <c r="H135" i="1"/>
  <c r="H85" i="1"/>
  <c r="K85" i="1" s="1"/>
  <c r="M85" i="1" s="1"/>
  <c r="K84" i="1"/>
  <c r="M84" i="1" s="1"/>
  <c r="K79" i="1"/>
  <c r="M79" i="1" s="1"/>
  <c r="H49" i="1"/>
  <c r="K49" i="1" s="1"/>
  <c r="M49" i="1" s="1"/>
  <c r="H41" i="1"/>
  <c r="K41" i="1" s="1"/>
  <c r="M41" i="1" s="1"/>
  <c r="F49" i="11"/>
  <c r="E50" i="11"/>
  <c r="E14" i="11" s="1"/>
  <c r="H285" i="1"/>
  <c r="K285" i="1" s="1"/>
  <c r="M285" i="1" s="1"/>
  <c r="G284" i="1"/>
  <c r="K284" i="1" s="1"/>
  <c r="M284" i="1" s="1"/>
  <c r="G240" i="1"/>
  <c r="K240" i="1" s="1"/>
  <c r="M240" i="1" s="1"/>
  <c r="H226" i="1"/>
  <c r="K226" i="1" s="1"/>
  <c r="M226" i="1" s="1"/>
  <c r="E205" i="1"/>
  <c r="G174" i="1"/>
  <c r="H174" i="1"/>
  <c r="G166" i="1"/>
  <c r="H166" i="1"/>
  <c r="G154" i="1"/>
  <c r="H154" i="1"/>
  <c r="G146" i="1"/>
  <c r="H146" i="1"/>
  <c r="G138" i="1"/>
  <c r="H138" i="1"/>
  <c r="G102" i="1"/>
  <c r="H102" i="1"/>
  <c r="H80" i="1"/>
  <c r="K80" i="1"/>
  <c r="M80" i="1" s="1"/>
  <c r="G76" i="1"/>
  <c r="G63" i="1"/>
  <c r="H63" i="1"/>
  <c r="G46" i="1"/>
  <c r="K46" i="1" s="1"/>
  <c r="M46" i="1" s="1"/>
  <c r="G42" i="1"/>
  <c r="K42" i="1" s="1"/>
  <c r="M42" i="1" s="1"/>
  <c r="F12" i="1"/>
  <c r="G241" i="1"/>
  <c r="H241" i="1"/>
  <c r="G177" i="1"/>
  <c r="K177" i="1" s="1"/>
  <c r="M177" i="1" s="1"/>
  <c r="G169" i="1"/>
  <c r="K169" i="1" s="1"/>
  <c r="M169" i="1" s="1"/>
  <c r="G157" i="1"/>
  <c r="K157" i="1" s="1"/>
  <c r="M157" i="1" s="1"/>
  <c r="G149" i="1"/>
  <c r="K149" i="1" s="1"/>
  <c r="M149" i="1" s="1"/>
  <c r="G141" i="1"/>
  <c r="K141" i="1" s="1"/>
  <c r="M141" i="1" s="1"/>
  <c r="G131" i="1"/>
  <c r="H131" i="1"/>
  <c r="H106" i="1"/>
  <c r="K106" i="1" s="1"/>
  <c r="M106" i="1" s="1"/>
  <c r="G89" i="1"/>
  <c r="H89" i="1"/>
  <c r="H77" i="1"/>
  <c r="G77" i="1"/>
  <c r="G50" i="1"/>
  <c r="H50" i="1"/>
  <c r="M12" i="1"/>
  <c r="E12" i="1"/>
  <c r="G190" i="1"/>
  <c r="H190" i="1"/>
  <c r="H178" i="1"/>
  <c r="K178" i="1" s="1"/>
  <c r="M178" i="1" s="1"/>
  <c r="H171" i="1"/>
  <c r="K171" i="1" s="1"/>
  <c r="M171" i="1" s="1"/>
  <c r="H170" i="1"/>
  <c r="K170" i="1" s="1"/>
  <c r="M170" i="1" s="1"/>
  <c r="H159" i="1"/>
  <c r="K159" i="1" s="1"/>
  <c r="M159" i="1" s="1"/>
  <c r="H158" i="1"/>
  <c r="K158" i="1" s="1"/>
  <c r="M158" i="1" s="1"/>
  <c r="H151" i="1"/>
  <c r="K151" i="1" s="1"/>
  <c r="M151" i="1" s="1"/>
  <c r="H150" i="1"/>
  <c r="K150" i="1" s="1"/>
  <c r="M150" i="1" s="1"/>
  <c r="H143" i="1"/>
  <c r="K143" i="1" s="1"/>
  <c r="M143" i="1" s="1"/>
  <c r="H142" i="1"/>
  <c r="K142" i="1" s="1"/>
  <c r="M142" i="1" s="1"/>
  <c r="I160" i="1"/>
  <c r="G86" i="1"/>
  <c r="K86" i="1" s="1"/>
  <c r="M86" i="1" s="1"/>
  <c r="G81" i="1"/>
  <c r="K81" i="1" s="1"/>
  <c r="M81" i="1" s="1"/>
  <c r="E115" i="1"/>
  <c r="H68" i="1"/>
  <c r="G68" i="1"/>
  <c r="G47" i="1"/>
  <c r="K47" i="1" s="1"/>
  <c r="M47" i="1" s="1"/>
  <c r="H44" i="1"/>
  <c r="K44" i="1" s="1"/>
  <c r="M44" i="1" s="1"/>
  <c r="K43" i="1"/>
  <c r="M43" i="1" s="1"/>
  <c r="K82" i="1"/>
  <c r="M82" i="1" s="1"/>
  <c r="M18" i="1"/>
  <c r="E18" i="1"/>
  <c r="C5" i="11"/>
  <c r="D4" i="11"/>
  <c r="K90" i="1"/>
  <c r="M90" i="1" s="1"/>
  <c r="H57" i="1"/>
  <c r="K57" i="1" s="1"/>
  <c r="M57" i="1" s="1"/>
  <c r="H33" i="1"/>
  <c r="J12" i="1"/>
  <c r="B12" i="1"/>
  <c r="C58" i="11"/>
  <c r="H129" i="1"/>
  <c r="K129" i="1"/>
  <c r="M129" i="1" s="1"/>
  <c r="H101" i="1"/>
  <c r="K101" i="1" s="1"/>
  <c r="M101" i="1" s="1"/>
  <c r="J18" i="1"/>
  <c r="B18" i="1"/>
  <c r="K126" i="1"/>
  <c r="M126" i="1" s="1"/>
  <c r="G36" i="1"/>
  <c r="H36" i="1"/>
  <c r="D62" i="11"/>
  <c r="E33" i="11"/>
  <c r="D34" i="11"/>
  <c r="D12" i="11" s="1"/>
  <c r="C16" i="14"/>
  <c r="D16" i="14" s="1"/>
  <c r="E16" i="14" s="1"/>
  <c r="F16" i="14" s="1"/>
  <c r="G16" i="14" s="1"/>
  <c r="C5" i="14"/>
  <c r="D5" i="14" s="1"/>
  <c r="E5" i="14" s="1"/>
  <c r="F5" i="14" s="1"/>
  <c r="G5" i="14" s="1"/>
  <c r="C27" i="4"/>
  <c r="C39" i="7"/>
  <c r="B67" i="11"/>
  <c r="C34" i="11"/>
  <c r="O16" i="13"/>
  <c r="D24" i="14"/>
  <c r="C14" i="4"/>
  <c r="C22" i="4"/>
  <c r="D31" i="14"/>
  <c r="C13" i="4"/>
  <c r="D23" i="14"/>
  <c r="C17" i="4"/>
  <c r="D27" i="14"/>
  <c r="C20" i="4"/>
  <c r="D30" i="14"/>
  <c r="C12" i="4"/>
  <c r="D22" i="14"/>
  <c r="O11" i="3"/>
  <c r="C48" i="7"/>
  <c r="C18" i="4"/>
  <c r="D28" i="14"/>
  <c r="D20" i="14"/>
  <c r="C10" i="4"/>
  <c r="O15" i="3"/>
  <c r="O16" i="3"/>
  <c r="C15" i="4"/>
  <c r="D25" i="14"/>
  <c r="O14" i="3"/>
  <c r="G37" i="7"/>
  <c r="D29" i="14"/>
  <c r="C19" i="4"/>
  <c r="O21" i="3"/>
  <c r="O18" i="3"/>
  <c r="E44" i="6"/>
  <c r="D11" i="8"/>
  <c r="D12" i="8" s="1"/>
  <c r="G40" i="6"/>
  <c r="G7" i="8" s="1"/>
  <c r="E19" i="14"/>
  <c r="F3" i="14"/>
  <c r="O19" i="3"/>
  <c r="J45" i="6"/>
  <c r="I6" i="8"/>
  <c r="I45" i="6"/>
  <c r="J6" i="8"/>
  <c r="O13" i="3"/>
  <c r="H6" i="8"/>
  <c r="O10" i="3"/>
  <c r="O6" i="8" s="1"/>
  <c r="C63" i="7"/>
  <c r="G6" i="8"/>
  <c r="G45" i="6"/>
  <c r="E6" i="8"/>
  <c r="N6" i="8"/>
  <c r="N45" i="6"/>
  <c r="F6" i="8"/>
  <c r="F45" i="6"/>
  <c r="C33" i="7"/>
  <c r="D60" i="7"/>
  <c r="C6" i="8"/>
  <c r="E18" i="9"/>
  <c r="L45" i="6"/>
  <c r="L39" i="6"/>
  <c r="D39" i="6"/>
  <c r="K39" i="6"/>
  <c r="C39" i="6"/>
  <c r="C40" i="6" s="1"/>
  <c r="C7" i="8" s="1"/>
  <c r="C12" i="8"/>
  <c r="C46" i="6"/>
  <c r="H40" i="6"/>
  <c r="H7" i="8" s="1"/>
  <c r="D49" i="6"/>
  <c r="D51" i="6" s="1"/>
  <c r="K99" i="1" l="1"/>
  <c r="M99" i="1" s="1"/>
  <c r="K83" i="1"/>
  <c r="M83" i="1" s="1"/>
  <c r="K98" i="1"/>
  <c r="M98" i="1" s="1"/>
  <c r="K152" i="1"/>
  <c r="M152" i="1" s="1"/>
  <c r="K167" i="1"/>
  <c r="K309" i="1"/>
  <c r="M309" i="1" s="1"/>
  <c r="K495" i="1"/>
  <c r="M495" i="1" s="1"/>
  <c r="K424" i="1"/>
  <c r="M424" i="1" s="1"/>
  <c r="K534" i="1"/>
  <c r="M534" i="1" s="1"/>
  <c r="K380" i="1"/>
  <c r="M380" i="1" s="1"/>
  <c r="K467" i="1"/>
  <c r="M467" i="1" s="1"/>
  <c r="K563" i="1"/>
  <c r="M563" i="1" s="1"/>
  <c r="K54" i="1"/>
  <c r="M54" i="1" s="1"/>
  <c r="K373" i="1"/>
  <c r="M373" i="1" s="1"/>
  <c r="K50" i="1"/>
  <c r="M50" i="1" s="1"/>
  <c r="K107" i="1"/>
  <c r="M107" i="1" s="1"/>
  <c r="K133" i="1"/>
  <c r="M133" i="1" s="1"/>
  <c r="K66" i="1"/>
  <c r="M66" i="1" s="1"/>
  <c r="K527" i="1"/>
  <c r="K173" i="1"/>
  <c r="M173" i="1" s="1"/>
  <c r="K382" i="1"/>
  <c r="M382" i="1" s="1"/>
  <c r="K224" i="1"/>
  <c r="M224" i="1" s="1"/>
  <c r="K451" i="1"/>
  <c r="M451" i="1" s="1"/>
  <c r="K324" i="1"/>
  <c r="M324" i="1" s="1"/>
  <c r="K147" i="1"/>
  <c r="M147" i="1" s="1"/>
  <c r="K102" i="1"/>
  <c r="M102" i="1" s="1"/>
  <c r="K136" i="1"/>
  <c r="M136" i="1" s="1"/>
  <c r="K322" i="1"/>
  <c r="M322" i="1" s="1"/>
  <c r="K448" i="1"/>
  <c r="M448" i="1" s="1"/>
  <c r="K539" i="1"/>
  <c r="M539" i="1" s="1"/>
  <c r="K519" i="1"/>
  <c r="M519" i="1" s="1"/>
  <c r="K281" i="1"/>
  <c r="M281" i="1" s="1"/>
  <c r="K405" i="1"/>
  <c r="M405" i="1" s="1"/>
  <c r="K305" i="1"/>
  <c r="M305" i="1" s="1"/>
  <c r="K416" i="1"/>
  <c r="M416" i="1" s="1"/>
  <c r="K482" i="1"/>
  <c r="K550" i="1"/>
  <c r="M550" i="1" s="1"/>
  <c r="K55" i="1"/>
  <c r="M55" i="1" s="1"/>
  <c r="K97" i="1"/>
  <c r="M97" i="1" s="1"/>
  <c r="K227" i="1"/>
  <c r="M227" i="1" s="1"/>
  <c r="K88" i="1"/>
  <c r="M88" i="1" s="1"/>
  <c r="J115" i="1"/>
  <c r="K153" i="1"/>
  <c r="M153" i="1" s="1"/>
  <c r="K45" i="1"/>
  <c r="M45" i="1" s="1"/>
  <c r="K112" i="1"/>
  <c r="M112" i="1" s="1"/>
  <c r="K246" i="1"/>
  <c r="M246" i="1" s="1"/>
  <c r="K222" i="1"/>
  <c r="M222" i="1" s="1"/>
  <c r="K334" i="1"/>
  <c r="M334" i="1" s="1"/>
  <c r="K349" i="1"/>
  <c r="M349" i="1" s="1"/>
  <c r="K110" i="1"/>
  <c r="M110" i="1" s="1"/>
  <c r="K276" i="1"/>
  <c r="M276" i="1" s="1"/>
  <c r="K354" i="1"/>
  <c r="M354" i="1" s="1"/>
  <c r="K538" i="1"/>
  <c r="M538" i="1" s="1"/>
  <c r="K127" i="1"/>
  <c r="M127" i="1" s="1"/>
  <c r="J250" i="1"/>
  <c r="J295" i="1"/>
  <c r="K301" i="1"/>
  <c r="D35" i="11"/>
  <c r="D20" i="11" s="1"/>
  <c r="K52" i="1"/>
  <c r="M52" i="1" s="1"/>
  <c r="K172" i="1"/>
  <c r="M172" i="1" s="1"/>
  <c r="K203" i="1"/>
  <c r="M203" i="1" s="1"/>
  <c r="K221" i="1"/>
  <c r="M221" i="1" s="1"/>
  <c r="K247" i="1"/>
  <c r="M247" i="1" s="1"/>
  <c r="K109" i="1"/>
  <c r="M109" i="1" s="1"/>
  <c r="K242" i="1"/>
  <c r="M242" i="1" s="1"/>
  <c r="K238" i="1"/>
  <c r="M238" i="1" s="1"/>
  <c r="K248" i="1"/>
  <c r="M248" i="1" s="1"/>
  <c r="K472" i="1"/>
  <c r="M472" i="1" s="1"/>
  <c r="K350" i="1"/>
  <c r="M350" i="1" s="1"/>
  <c r="K532" i="1"/>
  <c r="M532" i="1" s="1"/>
  <c r="K280" i="1"/>
  <c r="M280" i="1" s="1"/>
  <c r="K308" i="1"/>
  <c r="M308" i="1" s="1"/>
  <c r="K360" i="1"/>
  <c r="M360" i="1" s="1"/>
  <c r="K292" i="1"/>
  <c r="M292" i="1" s="1"/>
  <c r="K403" i="1"/>
  <c r="M403" i="1" s="1"/>
  <c r="K504" i="1"/>
  <c r="M504" i="1" s="1"/>
  <c r="K359" i="1"/>
  <c r="M359" i="1" s="1"/>
  <c r="K542" i="1"/>
  <c r="M542" i="1" s="1"/>
  <c r="K547" i="1"/>
  <c r="M547" i="1" s="1"/>
  <c r="K518" i="1"/>
  <c r="M518" i="1" s="1"/>
  <c r="K317" i="1"/>
  <c r="M317" i="1" s="1"/>
  <c r="F40" i="6"/>
  <c r="F7" i="8" s="1"/>
  <c r="K249" i="1"/>
  <c r="M249" i="1" s="1"/>
  <c r="K289" i="1"/>
  <c r="M289" i="1" s="1"/>
  <c r="K187" i="1"/>
  <c r="M187" i="1" s="1"/>
  <c r="K261" i="1"/>
  <c r="M261" i="1" s="1"/>
  <c r="K321" i="1"/>
  <c r="M321" i="1" s="1"/>
  <c r="K458" i="1"/>
  <c r="M458" i="1" s="1"/>
  <c r="C50" i="7"/>
  <c r="C51" i="7" s="1"/>
  <c r="C8" i="9" s="1"/>
  <c r="K53" i="1"/>
  <c r="M53" i="1" s="1"/>
  <c r="J40" i="6"/>
  <c r="J7" i="8" s="1"/>
  <c r="K33" i="1"/>
  <c r="K392" i="1"/>
  <c r="I430" i="1"/>
  <c r="C43" i="11"/>
  <c r="C21" i="11" s="1"/>
  <c r="K31" i="1"/>
  <c r="B21" i="1" s="1"/>
  <c r="I115" i="1"/>
  <c r="K123" i="1"/>
  <c r="K168" i="1"/>
  <c r="K122" i="1"/>
  <c r="J205" i="1"/>
  <c r="I340" i="1"/>
  <c r="K347" i="1"/>
  <c r="K437" i="1"/>
  <c r="K348" i="1"/>
  <c r="J430" i="1"/>
  <c r="J526" i="1"/>
  <c r="J565" i="1" s="1"/>
  <c r="I526" i="1"/>
  <c r="I565" i="1" s="1"/>
  <c r="K438" i="1"/>
  <c r="I346" i="1"/>
  <c r="I385" i="1" s="1"/>
  <c r="J346" i="1"/>
  <c r="J385" i="1" s="1"/>
  <c r="K258" i="1"/>
  <c r="K212" i="1"/>
  <c r="K77" i="1"/>
  <c r="J70" i="1"/>
  <c r="C6" i="3"/>
  <c r="K381" i="1"/>
  <c r="M381" i="1" s="1"/>
  <c r="K223" i="1"/>
  <c r="M223" i="1" s="1"/>
  <c r="K262" i="1"/>
  <c r="M262" i="1" s="1"/>
  <c r="K241" i="1"/>
  <c r="M241" i="1" s="1"/>
  <c r="K313" i="1"/>
  <c r="M313" i="1" s="1"/>
  <c r="H340" i="1"/>
  <c r="K377" i="1"/>
  <c r="M377" i="1" s="1"/>
  <c r="K363" i="1"/>
  <c r="M363" i="1" s="1"/>
  <c r="K503" i="1"/>
  <c r="M503" i="1" s="1"/>
  <c r="N18" i="1"/>
  <c r="K89" i="1"/>
  <c r="M89" i="1" s="1"/>
  <c r="K198" i="1"/>
  <c r="M198" i="1" s="1"/>
  <c r="K189" i="1"/>
  <c r="M189" i="1" s="1"/>
  <c r="K267" i="1"/>
  <c r="M267" i="1" s="1"/>
  <c r="K511" i="1"/>
  <c r="M511" i="1" s="1"/>
  <c r="G340" i="1"/>
  <c r="K333" i="1"/>
  <c r="M333" i="1" s="1"/>
  <c r="K63" i="1"/>
  <c r="M63" i="1" s="1"/>
  <c r="K105" i="1"/>
  <c r="M105" i="1" s="1"/>
  <c r="E3" i="12"/>
  <c r="K130" i="1"/>
  <c r="M130" i="1" s="1"/>
  <c r="K314" i="1"/>
  <c r="M314" i="1" s="1"/>
  <c r="K181" i="1"/>
  <c r="M181" i="1" s="1"/>
  <c r="K283" i="1"/>
  <c r="M283" i="1" s="1"/>
  <c r="K145" i="1"/>
  <c r="M145" i="1" s="1"/>
  <c r="K137" i="1"/>
  <c r="M137" i="1" s="1"/>
  <c r="K202" i="1"/>
  <c r="M202" i="1" s="1"/>
  <c r="K306" i="1"/>
  <c r="M306" i="1" s="1"/>
  <c r="K61" i="1"/>
  <c r="M61" i="1" s="1"/>
  <c r="K546" i="1"/>
  <c r="M546" i="1" s="1"/>
  <c r="K320" i="1"/>
  <c r="M320" i="1" s="1"/>
  <c r="K197" i="1"/>
  <c r="M197" i="1" s="1"/>
  <c r="K415" i="1"/>
  <c r="M415" i="1" s="1"/>
  <c r="K488" i="1"/>
  <c r="M488" i="1" s="1"/>
  <c r="K358" i="1"/>
  <c r="M358" i="1" s="1"/>
  <c r="K408" i="1"/>
  <c r="M408" i="1" s="1"/>
  <c r="K100" i="1"/>
  <c r="M100" i="1" s="1"/>
  <c r="K357" i="1"/>
  <c r="M357" i="1" s="1"/>
  <c r="K135" i="1"/>
  <c r="M135" i="1" s="1"/>
  <c r="K259" i="1"/>
  <c r="M259" i="1" s="1"/>
  <c r="K412" i="1"/>
  <c r="M412" i="1" s="1"/>
  <c r="K302" i="1"/>
  <c r="E54" i="11"/>
  <c r="D56" i="11"/>
  <c r="B29" i="2"/>
  <c r="K537" i="1"/>
  <c r="M537" i="1" s="1"/>
  <c r="D40" i="6"/>
  <c r="D7" i="8" s="1"/>
  <c r="K239" i="1"/>
  <c r="M239" i="1" s="1"/>
  <c r="K64" i="1"/>
  <c r="M64" i="1" s="1"/>
  <c r="K225" i="1"/>
  <c r="M225" i="1" s="1"/>
  <c r="K245" i="1"/>
  <c r="M245" i="1" s="1"/>
  <c r="K528" i="1"/>
  <c r="K558" i="1"/>
  <c r="M558" i="1" s="1"/>
  <c r="K460" i="1"/>
  <c r="M460" i="1" s="1"/>
  <c r="K186" i="1"/>
  <c r="M186" i="1" s="1"/>
  <c r="K92" i="1"/>
  <c r="M92" i="1" s="1"/>
  <c r="F41" i="11"/>
  <c r="E42" i="11"/>
  <c r="E13" i="11" s="1"/>
  <c r="E66" i="11"/>
  <c r="E16" i="11" s="1"/>
  <c r="F65" i="11"/>
  <c r="K113" i="1"/>
  <c r="M113" i="1" s="1"/>
  <c r="K332" i="1"/>
  <c r="M332" i="1" s="1"/>
  <c r="K487" i="1"/>
  <c r="M487" i="1" s="1"/>
  <c r="K40" i="6"/>
  <c r="K7" i="8" s="1"/>
  <c r="K404" i="1"/>
  <c r="M404" i="1" s="1"/>
  <c r="K410" i="1"/>
  <c r="M410" i="1" s="1"/>
  <c r="C56" i="7"/>
  <c r="D17" i="11"/>
  <c r="E5" i="3" s="1"/>
  <c r="K131" i="1"/>
  <c r="M131" i="1" s="1"/>
  <c r="H115" i="1"/>
  <c r="K182" i="1"/>
  <c r="M182" i="1" s="1"/>
  <c r="K268" i="1"/>
  <c r="M268" i="1" s="1"/>
  <c r="K232" i="1"/>
  <c r="M232" i="1" s="1"/>
  <c r="K179" i="1"/>
  <c r="M179" i="1" s="1"/>
  <c r="K325" i="1"/>
  <c r="M325" i="1" s="1"/>
  <c r="K379" i="1"/>
  <c r="M379" i="1" s="1"/>
  <c r="K188" i="1"/>
  <c r="M188" i="1" s="1"/>
  <c r="K351" i="1"/>
  <c r="M351" i="1" s="1"/>
  <c r="K260" i="1"/>
  <c r="M260" i="1" s="1"/>
  <c r="K257" i="1"/>
  <c r="K32" i="1"/>
  <c r="I70" i="1"/>
  <c r="B24" i="2"/>
  <c r="B27" i="2" s="1"/>
  <c r="F19" i="14"/>
  <c r="G3" i="14"/>
  <c r="C15" i="11"/>
  <c r="C59" i="11"/>
  <c r="H205" i="1"/>
  <c r="F32" i="11"/>
  <c r="G30" i="11"/>
  <c r="G475" i="1"/>
  <c r="E27" i="14"/>
  <c r="D17" i="4"/>
  <c r="E24" i="14"/>
  <c r="D14" i="4"/>
  <c r="D11" i="2"/>
  <c r="C22" i="2"/>
  <c r="I5" i="2"/>
  <c r="N12" i="1"/>
  <c r="G205" i="1"/>
  <c r="K166" i="1"/>
  <c r="E46" i="11"/>
  <c r="D48" i="11"/>
  <c r="G128" i="1"/>
  <c r="H128" i="1"/>
  <c r="F160" i="1"/>
  <c r="K217" i="1"/>
  <c r="M217" i="1" s="1"/>
  <c r="K330" i="1"/>
  <c r="M330" i="1" s="1"/>
  <c r="K426" i="1"/>
  <c r="M426" i="1" s="1"/>
  <c r="K498" i="1"/>
  <c r="M498" i="1" s="1"/>
  <c r="K506" i="1"/>
  <c r="M506" i="1" s="1"/>
  <c r="K514" i="1"/>
  <c r="M514" i="1" s="1"/>
  <c r="K496" i="1"/>
  <c r="M496" i="1" s="1"/>
  <c r="D10" i="4"/>
  <c r="E20" i="14"/>
  <c r="C6" i="11"/>
  <c r="C9" i="11" s="1"/>
  <c r="D4" i="3" s="1"/>
  <c r="C51" i="11"/>
  <c r="G520" i="1"/>
  <c r="K481" i="1"/>
  <c r="E4" i="11"/>
  <c r="F57" i="11"/>
  <c r="E58" i="11"/>
  <c r="L40" i="6"/>
  <c r="L7" i="8" s="1"/>
  <c r="E29" i="14"/>
  <c r="D19" i="4"/>
  <c r="D43" i="6"/>
  <c r="D46" i="6" s="1"/>
  <c r="C13" i="6"/>
  <c r="M40" i="6"/>
  <c r="M7" i="8" s="1"/>
  <c r="D18" i="4"/>
  <c r="E28" i="14"/>
  <c r="E22" i="14"/>
  <c r="D12" i="4"/>
  <c r="D13" i="4"/>
  <c r="E23" i="14"/>
  <c r="C12" i="11"/>
  <c r="C35" i="11"/>
  <c r="E62" i="11"/>
  <c r="D64" i="11"/>
  <c r="K190" i="1"/>
  <c r="M190" i="1" s="1"/>
  <c r="G115" i="1"/>
  <c r="K76" i="1"/>
  <c r="K138" i="1"/>
  <c r="M138" i="1" s="1"/>
  <c r="K174" i="1"/>
  <c r="M174" i="1" s="1"/>
  <c r="G237" i="1"/>
  <c r="G250" i="1" s="1"/>
  <c r="H237" i="1"/>
  <c r="H250" i="1" s="1"/>
  <c r="F565" i="1"/>
  <c r="G526" i="1"/>
  <c r="G565" i="1" s="1"/>
  <c r="H526" i="1"/>
  <c r="H565" i="1" s="1"/>
  <c r="K468" i="1"/>
  <c r="M468" i="1" s="1"/>
  <c r="F38" i="11"/>
  <c r="E40" i="11"/>
  <c r="K418" i="1"/>
  <c r="M418" i="1" s="1"/>
  <c r="K556" i="1"/>
  <c r="M556" i="1" s="1"/>
  <c r="K366" i="1"/>
  <c r="M366" i="1" s="1"/>
  <c r="G49" i="11"/>
  <c r="F50" i="11"/>
  <c r="C10" i="2"/>
  <c r="B13" i="2"/>
  <c r="D5" i="11"/>
  <c r="D43" i="11"/>
  <c r="E11" i="8"/>
  <c r="E12" i="8" s="1"/>
  <c r="F44" i="6"/>
  <c r="D20" i="4"/>
  <c r="E30" i="14"/>
  <c r="D22" i="4"/>
  <c r="E31" i="14"/>
  <c r="B24" i="11"/>
  <c r="B25" i="11" s="1"/>
  <c r="K146" i="1"/>
  <c r="M146" i="1" s="1"/>
  <c r="K264" i="1"/>
  <c r="M264" i="1" s="1"/>
  <c r="G37" i="1"/>
  <c r="G70" i="1" s="1"/>
  <c r="H37" i="1"/>
  <c r="H70" i="1" s="1"/>
  <c r="H430" i="1"/>
  <c r="K391" i="1"/>
  <c r="C23" i="2"/>
  <c r="D12" i="2"/>
  <c r="K548" i="1"/>
  <c r="M548" i="1" s="1"/>
  <c r="K470" i="1"/>
  <c r="M470" i="1" s="1"/>
  <c r="C31" i="10"/>
  <c r="C34" i="7"/>
  <c r="H295" i="1"/>
  <c r="G160" i="1"/>
  <c r="G430" i="1"/>
  <c r="K444" i="1"/>
  <c r="M444" i="1" s="1"/>
  <c r="K436" i="1"/>
  <c r="K446" i="1"/>
  <c r="M446" i="1" s="1"/>
  <c r="D15" i="4"/>
  <c r="E25" i="14"/>
  <c r="F33" i="11"/>
  <c r="E34" i="11"/>
  <c r="E12" i="11" s="1"/>
  <c r="D22" i="6"/>
  <c r="D23" i="6" s="1"/>
  <c r="D29" i="6" s="1"/>
  <c r="E49" i="6"/>
  <c r="E51" i="6" s="1"/>
  <c r="D62" i="7"/>
  <c r="D34" i="14"/>
  <c r="E40" i="6"/>
  <c r="E7" i="8" s="1"/>
  <c r="O7" i="8" s="1"/>
  <c r="F3" i="12"/>
  <c r="E11" i="12"/>
  <c r="E19" i="12" s="1"/>
  <c r="E28" i="12" s="1"/>
  <c r="E36" i="12" s="1"/>
  <c r="E44" i="12" s="1"/>
  <c r="E52" i="12" s="1"/>
  <c r="E60" i="12" s="1"/>
  <c r="K36" i="1"/>
  <c r="M36" i="1" s="1"/>
  <c r="K68" i="1"/>
  <c r="M68" i="1" s="1"/>
  <c r="K154" i="1"/>
  <c r="M154" i="1" s="1"/>
  <c r="G295" i="1"/>
  <c r="K121" i="1"/>
  <c r="H520" i="1"/>
  <c r="K393" i="1"/>
  <c r="H475" i="1"/>
  <c r="K454" i="1"/>
  <c r="M454" i="1" s="1"/>
  <c r="K540" i="1"/>
  <c r="M540" i="1" s="1"/>
  <c r="H346" i="1"/>
  <c r="H385" i="1" s="1"/>
  <c r="G346" i="1"/>
  <c r="G385" i="1" s="1"/>
  <c r="F385" i="1"/>
  <c r="K128" i="1" l="1"/>
  <c r="M128" i="1" s="1"/>
  <c r="B26" i="2"/>
  <c r="B30" i="2" s="1"/>
  <c r="C21" i="4" s="1"/>
  <c r="C23" i="4" s="1"/>
  <c r="C17" i="11"/>
  <c r="D5" i="3" s="1"/>
  <c r="F66" i="11"/>
  <c r="F16" i="11" s="1"/>
  <c r="G65" i="11"/>
  <c r="D59" i="11"/>
  <c r="D23" i="11" s="1"/>
  <c r="D7" i="11"/>
  <c r="K295" i="1"/>
  <c r="F54" i="11"/>
  <c r="E56" i="11"/>
  <c r="E7" i="11" s="1"/>
  <c r="K340" i="1"/>
  <c r="H160" i="1"/>
  <c r="G41" i="11"/>
  <c r="F42" i="11"/>
  <c r="F13" i="11" s="1"/>
  <c r="G38" i="11"/>
  <c r="F40" i="11"/>
  <c r="F29" i="14"/>
  <c r="E19" i="4"/>
  <c r="F20" i="14"/>
  <c r="E10" i="4"/>
  <c r="F46" i="11"/>
  <c r="E48" i="11"/>
  <c r="E11" i="2"/>
  <c r="D22" i="2"/>
  <c r="H30" i="11"/>
  <c r="G32" i="11"/>
  <c r="D63" i="7"/>
  <c r="D27" i="4"/>
  <c r="G33" i="11"/>
  <c r="F34" i="11"/>
  <c r="F12" i="11" s="1"/>
  <c r="K430" i="1"/>
  <c r="G44" i="6"/>
  <c r="F11" i="8"/>
  <c r="F12" i="8" s="1"/>
  <c r="K237" i="1"/>
  <c r="D8" i="11"/>
  <c r="D67" i="11"/>
  <c r="F22" i="14"/>
  <c r="E12" i="4"/>
  <c r="F4" i="11"/>
  <c r="F35" i="11"/>
  <c r="F20" i="11" s="1"/>
  <c r="D33" i="7"/>
  <c r="E60" i="7"/>
  <c r="E15" i="4"/>
  <c r="F25" i="14"/>
  <c r="C40" i="7"/>
  <c r="C33" i="10"/>
  <c r="F62" i="11"/>
  <c r="E64" i="11"/>
  <c r="E18" i="4"/>
  <c r="F28" i="14"/>
  <c r="E15" i="11"/>
  <c r="E17" i="11" s="1"/>
  <c r="F5" i="3" s="1"/>
  <c r="E59" i="11"/>
  <c r="E23" i="11" s="1"/>
  <c r="K346" i="1"/>
  <c r="K526" i="1"/>
  <c r="C20" i="11"/>
  <c r="G57" i="11"/>
  <c r="F58" i="11"/>
  <c r="K205" i="1"/>
  <c r="F24" i="14"/>
  <c r="E14" i="4"/>
  <c r="F49" i="6"/>
  <c r="F51" i="6" s="1"/>
  <c r="E22" i="6"/>
  <c r="E23" i="6" s="1"/>
  <c r="E29" i="6" s="1"/>
  <c r="K37" i="1"/>
  <c r="M37" i="1" s="1"/>
  <c r="D21" i="11"/>
  <c r="K115" i="1"/>
  <c r="G19" i="14"/>
  <c r="A2" i="14"/>
  <c r="K160" i="1"/>
  <c r="K475" i="1"/>
  <c r="E22" i="4"/>
  <c r="F31" i="14"/>
  <c r="E35" i="11"/>
  <c r="E20" i="11" s="1"/>
  <c r="F27" i="14"/>
  <c r="E17" i="4"/>
  <c r="A2" i="12"/>
  <c r="F11" i="12"/>
  <c r="F19" i="12" s="1"/>
  <c r="F28" i="12" s="1"/>
  <c r="F36" i="12" s="1"/>
  <c r="F44" i="12" s="1"/>
  <c r="F52" i="12" s="1"/>
  <c r="F60" i="12" s="1"/>
  <c r="F14" i="11"/>
  <c r="E13" i="4"/>
  <c r="F23" i="14"/>
  <c r="E43" i="6"/>
  <c r="E46" i="6" s="1"/>
  <c r="D13" i="6"/>
  <c r="C22" i="11"/>
  <c r="J5" i="2"/>
  <c r="I8" i="2"/>
  <c r="C23" i="11"/>
  <c r="D23" i="2"/>
  <c r="E12" i="2"/>
  <c r="F30" i="14"/>
  <c r="E20" i="4"/>
  <c r="C13" i="2"/>
  <c r="D10" i="2"/>
  <c r="G50" i="11"/>
  <c r="G14" i="11" s="1"/>
  <c r="H49" i="11"/>
  <c r="E5" i="11"/>
  <c r="E43" i="11"/>
  <c r="E21" i="11" s="1"/>
  <c r="K520" i="1"/>
  <c r="D6" i="3"/>
  <c r="D51" i="11"/>
  <c r="D22" i="11" s="1"/>
  <c r="D6" i="11"/>
  <c r="D9" i="11" s="1"/>
  <c r="E4" i="3" s="1"/>
  <c r="E6" i="3" s="1"/>
  <c r="F56" i="11" l="1"/>
  <c r="F7" i="11" s="1"/>
  <c r="G54" i="11"/>
  <c r="G42" i="11"/>
  <c r="G13" i="11" s="1"/>
  <c r="H41" i="11"/>
  <c r="K70" i="1"/>
  <c r="H65" i="11"/>
  <c r="G66" i="11"/>
  <c r="G16" i="11" s="1"/>
  <c r="H57" i="11"/>
  <c r="G58" i="11"/>
  <c r="E8" i="11"/>
  <c r="E67" i="11"/>
  <c r="E24" i="11" s="1"/>
  <c r="G46" i="11"/>
  <c r="F48" i="11"/>
  <c r="H38" i="11"/>
  <c r="G40" i="11"/>
  <c r="G30" i="14"/>
  <c r="G20" i="4" s="1"/>
  <c r="F20" i="4"/>
  <c r="F13" i="4"/>
  <c r="G23" i="14"/>
  <c r="G13" i="4" s="1"/>
  <c r="F64" i="11"/>
  <c r="G62" i="11"/>
  <c r="F43" i="6"/>
  <c r="F46" i="6" s="1"/>
  <c r="E13" i="6"/>
  <c r="G27" i="14"/>
  <c r="G17" i="4" s="1"/>
  <c r="F17" i="4"/>
  <c r="C25" i="11"/>
  <c r="G4" i="11"/>
  <c r="F10" i="4"/>
  <c r="G20" i="14"/>
  <c r="I49" i="11"/>
  <c r="H50" i="11"/>
  <c r="H14" i="11" s="1"/>
  <c r="F12" i="2"/>
  <c r="F23" i="2" s="1"/>
  <c r="E23" i="2"/>
  <c r="J8" i="2"/>
  <c r="K5" i="2"/>
  <c r="D21" i="2" s="1"/>
  <c r="D25" i="11"/>
  <c r="F14" i="4"/>
  <c r="G24" i="14"/>
  <c r="G14" i="4" s="1"/>
  <c r="K565" i="1"/>
  <c r="G22" i="14"/>
  <c r="G12" i="4" s="1"/>
  <c r="F12" i="4"/>
  <c r="G11" i="8"/>
  <c r="H44" i="6"/>
  <c r="I30" i="11"/>
  <c r="H32" i="11"/>
  <c r="G25" i="14"/>
  <c r="G15" i="4" s="1"/>
  <c r="F15" i="4"/>
  <c r="C21" i="2"/>
  <c r="F22" i="4"/>
  <c r="G31" i="14"/>
  <c r="G22" i="4" s="1"/>
  <c r="F18" i="4"/>
  <c r="G28" i="14"/>
  <c r="G18" i="4" s="1"/>
  <c r="D24" i="11"/>
  <c r="F11" i="2"/>
  <c r="F22" i="2" s="1"/>
  <c r="E22" i="2"/>
  <c r="F19" i="4"/>
  <c r="G29" i="14"/>
  <c r="G19" i="4" s="1"/>
  <c r="D13" i="2"/>
  <c r="E10" i="2"/>
  <c r="G49" i="6"/>
  <c r="G51" i="6" s="1"/>
  <c r="F22" i="6"/>
  <c r="F23" i="6" s="1"/>
  <c r="F29" i="6" s="1"/>
  <c r="K385" i="1"/>
  <c r="E62" i="7"/>
  <c r="E34" i="14"/>
  <c r="F15" i="11"/>
  <c r="F17" i="11" s="1"/>
  <c r="G5" i="3" s="1"/>
  <c r="F59" i="11"/>
  <c r="M237" i="1"/>
  <c r="K250" i="1"/>
  <c r="H33" i="11"/>
  <c r="G34" i="11"/>
  <c r="E6" i="11"/>
  <c r="E9" i="11" s="1"/>
  <c r="F4" i="3" s="1"/>
  <c r="F6" i="3" s="1"/>
  <c r="E51" i="11"/>
  <c r="E22" i="11" s="1"/>
  <c r="E25" i="11" s="1"/>
  <c r="F5" i="11"/>
  <c r="F43" i="11"/>
  <c r="F21" i="11" s="1"/>
  <c r="H66" i="11" l="1"/>
  <c r="H16" i="11" s="1"/>
  <c r="I65" i="11"/>
  <c r="H42" i="11"/>
  <c r="I41" i="11"/>
  <c r="G56" i="11"/>
  <c r="G7" i="11" s="1"/>
  <c r="H54" i="11"/>
  <c r="G12" i="8"/>
  <c r="G10" i="4"/>
  <c r="G64" i="11"/>
  <c r="H62" i="11"/>
  <c r="I38" i="11"/>
  <c r="H40" i="11"/>
  <c r="G15" i="11"/>
  <c r="F8" i="11"/>
  <c r="F67" i="11"/>
  <c r="F6" i="11"/>
  <c r="F9" i="11" s="1"/>
  <c r="G4" i="3" s="1"/>
  <c r="G6" i="3" s="1"/>
  <c r="F51" i="11"/>
  <c r="F22" i="11" s="1"/>
  <c r="I57" i="11"/>
  <c r="H58" i="11"/>
  <c r="E33" i="7"/>
  <c r="F60" i="7"/>
  <c r="E13" i="2"/>
  <c r="F10" i="2"/>
  <c r="K8" i="2"/>
  <c r="L5" i="2"/>
  <c r="E21" i="2" s="1"/>
  <c r="H46" i="11"/>
  <c r="G48" i="11"/>
  <c r="I50" i="11"/>
  <c r="J49" i="11"/>
  <c r="C28" i="2"/>
  <c r="C24" i="2"/>
  <c r="C29" i="2"/>
  <c r="E63" i="7"/>
  <c r="E27" i="4"/>
  <c r="G12" i="11"/>
  <c r="D28" i="2"/>
  <c r="D24" i="2"/>
  <c r="D29" i="2"/>
  <c r="G35" i="11"/>
  <c r="H49" i="6"/>
  <c r="H51" i="6" s="1"/>
  <c r="G22" i="6"/>
  <c r="G23" i="6" s="1"/>
  <c r="G29" i="6" s="1"/>
  <c r="G5" i="11"/>
  <c r="G43" i="11"/>
  <c r="G21" i="11" s="1"/>
  <c r="H4" i="11"/>
  <c r="I33" i="11"/>
  <c r="H34" i="11"/>
  <c r="H12" i="11" s="1"/>
  <c r="J30" i="11"/>
  <c r="I32" i="11"/>
  <c r="G43" i="6"/>
  <c r="G46" i="6" s="1"/>
  <c r="F13" i="6"/>
  <c r="F23" i="11"/>
  <c r="I44" i="6"/>
  <c r="H11" i="8"/>
  <c r="H12" i="8" s="1"/>
  <c r="G59" i="11" l="1"/>
  <c r="G23" i="11" s="1"/>
  <c r="G17" i="11"/>
  <c r="H5" i="3" s="1"/>
  <c r="I42" i="11"/>
  <c r="I13" i="11" s="1"/>
  <c r="J41" i="11"/>
  <c r="I54" i="11"/>
  <c r="H56" i="11"/>
  <c r="H7" i="11" s="1"/>
  <c r="H35" i="11"/>
  <c r="H20" i="11" s="1"/>
  <c r="H13" i="11"/>
  <c r="J65" i="11"/>
  <c r="I66" i="11"/>
  <c r="I16" i="11" s="1"/>
  <c r="G20" i="11"/>
  <c r="J50" i="11"/>
  <c r="J14" i="11" s="1"/>
  <c r="K49" i="11"/>
  <c r="I4" i="11"/>
  <c r="J32" i="11"/>
  <c r="K30" i="11"/>
  <c r="I14" i="11"/>
  <c r="D27" i="2"/>
  <c r="D26" i="2"/>
  <c r="H15" i="11"/>
  <c r="G6" i="11"/>
  <c r="G51" i="11"/>
  <c r="F13" i="2"/>
  <c r="J57" i="11"/>
  <c r="I58" i="11"/>
  <c r="H5" i="11"/>
  <c r="H43" i="11"/>
  <c r="I46" i="11"/>
  <c r="H48" i="11"/>
  <c r="J38" i="11"/>
  <c r="I40" i="11"/>
  <c r="E28" i="2"/>
  <c r="E24" i="2"/>
  <c r="E29" i="2"/>
  <c r="J44" i="6"/>
  <c r="I11" i="8"/>
  <c r="I12" i="8" s="1"/>
  <c r="G13" i="6"/>
  <c r="H43" i="6"/>
  <c r="H46" i="6" s="1"/>
  <c r="H22" i="6"/>
  <c r="H23" i="6" s="1"/>
  <c r="H29" i="6" s="1"/>
  <c r="I49" i="6"/>
  <c r="I51" i="6" s="1"/>
  <c r="C27" i="2"/>
  <c r="C26" i="2"/>
  <c r="L8" i="2"/>
  <c r="M5" i="2"/>
  <c r="M8" i="2" s="1"/>
  <c r="F62" i="7"/>
  <c r="F34" i="14"/>
  <c r="F24" i="11"/>
  <c r="F25" i="11" s="1"/>
  <c r="H64" i="11"/>
  <c r="I62" i="11"/>
  <c r="I34" i="11"/>
  <c r="J33" i="11"/>
  <c r="G8" i="11"/>
  <c r="G67" i="11"/>
  <c r="G24" i="11" s="1"/>
  <c r="G9" i="11" l="1"/>
  <c r="H4" i="3" s="1"/>
  <c r="H6" i="3" s="1"/>
  <c r="H17" i="11"/>
  <c r="I5" i="3" s="1"/>
  <c r="H59" i="11"/>
  <c r="H23" i="11" s="1"/>
  <c r="C30" i="2"/>
  <c r="D21" i="4" s="1"/>
  <c r="I56" i="11"/>
  <c r="I7" i="11" s="1"/>
  <c r="J54" i="11"/>
  <c r="J42" i="11"/>
  <c r="K41" i="11"/>
  <c r="K65" i="11"/>
  <c r="J66" i="11"/>
  <c r="J16" i="11" s="1"/>
  <c r="D30" i="2"/>
  <c r="E21" i="4" s="1"/>
  <c r="I5" i="11"/>
  <c r="I43" i="11"/>
  <c r="I21" i="11" s="1"/>
  <c r="J40" i="11"/>
  <c r="K38" i="11"/>
  <c r="L49" i="11"/>
  <c r="K50" i="11"/>
  <c r="K14" i="11" s="1"/>
  <c r="F33" i="7"/>
  <c r="G60" i="7"/>
  <c r="I15" i="11"/>
  <c r="I59" i="11"/>
  <c r="I23" i="11" s="1"/>
  <c r="K32" i="11"/>
  <c r="L30" i="11"/>
  <c r="I22" i="6"/>
  <c r="I23" i="6" s="1"/>
  <c r="I29" i="6" s="1"/>
  <c r="J49" i="6"/>
  <c r="J51" i="6" s="1"/>
  <c r="J4" i="11"/>
  <c r="I12" i="11"/>
  <c r="I35" i="11"/>
  <c r="J34" i="11"/>
  <c r="J12" i="11" s="1"/>
  <c r="K33" i="11"/>
  <c r="I48" i="11"/>
  <c r="J46" i="11"/>
  <c r="I64" i="11"/>
  <c r="J62" i="11"/>
  <c r="E26" i="2"/>
  <c r="E27" i="2"/>
  <c r="F21" i="2"/>
  <c r="K44" i="6"/>
  <c r="J11" i="8"/>
  <c r="J12" i="8" s="1"/>
  <c r="J58" i="11"/>
  <c r="K57" i="11"/>
  <c r="H67" i="11"/>
  <c r="H24" i="11" s="1"/>
  <c r="H8" i="11"/>
  <c r="F63" i="7"/>
  <c r="F27" i="4"/>
  <c r="H13" i="6"/>
  <c r="I43" i="6"/>
  <c r="I46" i="6" s="1"/>
  <c r="H6" i="11"/>
  <c r="H51" i="11"/>
  <c r="H22" i="11" s="1"/>
  <c r="H21" i="11"/>
  <c r="G22" i="11"/>
  <c r="G25" i="11" s="1"/>
  <c r="I17" i="11" l="1"/>
  <c r="J5" i="3" s="1"/>
  <c r="E30" i="2"/>
  <c r="F21" i="4" s="1"/>
  <c r="K66" i="11"/>
  <c r="K16" i="11" s="1"/>
  <c r="L65" i="11"/>
  <c r="K42" i="11"/>
  <c r="K13" i="11" s="1"/>
  <c r="L41" i="11"/>
  <c r="H9" i="11"/>
  <c r="I4" i="3" s="1"/>
  <c r="I6" i="3" s="1"/>
  <c r="J13" i="11"/>
  <c r="J56" i="11"/>
  <c r="K54" i="11"/>
  <c r="K40" i="11"/>
  <c r="L38" i="11"/>
  <c r="J5" i="11"/>
  <c r="J43" i="11"/>
  <c r="I8" i="11"/>
  <c r="I67" i="11"/>
  <c r="I24" i="11" s="1"/>
  <c r="I13" i="6"/>
  <c r="J43" i="6"/>
  <c r="J46" i="6" s="1"/>
  <c r="K58" i="11"/>
  <c r="L57" i="11"/>
  <c r="J48" i="11"/>
  <c r="K46" i="11"/>
  <c r="I20" i="11"/>
  <c r="H25" i="11"/>
  <c r="J15" i="11"/>
  <c r="J59" i="11"/>
  <c r="F29" i="2"/>
  <c r="F28" i="2"/>
  <c r="F24" i="2"/>
  <c r="I6" i="11"/>
  <c r="I51" i="11"/>
  <c r="J22" i="6"/>
  <c r="J23" i="6" s="1"/>
  <c r="J29" i="6" s="1"/>
  <c r="K49" i="6"/>
  <c r="K51" i="6" s="1"/>
  <c r="G62" i="7"/>
  <c r="G33" i="7" s="1"/>
  <c r="G34" i="14"/>
  <c r="K34" i="11"/>
  <c r="L33" i="11"/>
  <c r="M30" i="11"/>
  <c r="M32" i="11" s="1"/>
  <c r="L32" i="11"/>
  <c r="L44" i="6"/>
  <c r="K11" i="8"/>
  <c r="K12" i="8" s="1"/>
  <c r="J35" i="11"/>
  <c r="J20" i="11" s="1"/>
  <c r="K4" i="11"/>
  <c r="K35" i="11"/>
  <c r="K20" i="11" s="1"/>
  <c r="J64" i="11"/>
  <c r="K62" i="11"/>
  <c r="M49" i="11"/>
  <c r="L50" i="11"/>
  <c r="L14" i="11" s="1"/>
  <c r="K56" i="11" l="1"/>
  <c r="K7" i="11" s="1"/>
  <c r="L54" i="11"/>
  <c r="J7" i="11"/>
  <c r="L66" i="11"/>
  <c r="M65" i="11"/>
  <c r="L42" i="11"/>
  <c r="L13" i="11" s="1"/>
  <c r="M41" i="11"/>
  <c r="M42" i="11" s="1"/>
  <c r="M13" i="11" s="1"/>
  <c r="N41" i="11"/>
  <c r="B40" i="12" s="1"/>
  <c r="N30" i="11"/>
  <c r="B29" i="12" s="1"/>
  <c r="B31" i="12" s="1"/>
  <c r="J17" i="11"/>
  <c r="K5" i="3" s="1"/>
  <c r="K43" i="11"/>
  <c r="K21" i="11" s="1"/>
  <c r="K5" i="11"/>
  <c r="M44" i="6"/>
  <c r="L11" i="8"/>
  <c r="L12" i="8" s="1"/>
  <c r="K48" i="11"/>
  <c r="L46" i="11"/>
  <c r="I22" i="11"/>
  <c r="J6" i="11"/>
  <c r="J51" i="11"/>
  <c r="J22" i="11" s="1"/>
  <c r="L62" i="11"/>
  <c r="K64" i="11"/>
  <c r="L4" i="11"/>
  <c r="I9" i="11"/>
  <c r="J4" i="3" s="1"/>
  <c r="J6" i="3" s="1"/>
  <c r="L58" i="11"/>
  <c r="M57" i="11"/>
  <c r="M33" i="11"/>
  <c r="L34" i="11"/>
  <c r="L12" i="11" s="1"/>
  <c r="F26" i="2"/>
  <c r="F27" i="2"/>
  <c r="K15" i="11"/>
  <c r="K59" i="11"/>
  <c r="K23" i="11" s="1"/>
  <c r="M4" i="11"/>
  <c r="N32" i="11"/>
  <c r="N4" i="11" s="1"/>
  <c r="K12" i="11"/>
  <c r="K17" i="11" s="1"/>
  <c r="L5" i="3" s="1"/>
  <c r="J13" i="6"/>
  <c r="K43" i="6"/>
  <c r="K46" i="6" s="1"/>
  <c r="C29" i="12"/>
  <c r="J8" i="11"/>
  <c r="J67" i="11"/>
  <c r="J24" i="11" s="1"/>
  <c r="G63" i="7"/>
  <c r="G27" i="4"/>
  <c r="K22" i="6"/>
  <c r="K23" i="6" s="1"/>
  <c r="K29" i="6" s="1"/>
  <c r="L49" i="6"/>
  <c r="L51" i="6" s="1"/>
  <c r="J21" i="11"/>
  <c r="M50" i="11"/>
  <c r="N49" i="11"/>
  <c r="B48" i="12" s="1"/>
  <c r="J23" i="11"/>
  <c r="I25" i="11"/>
  <c r="M38" i="11"/>
  <c r="L40" i="11"/>
  <c r="M66" i="11" l="1"/>
  <c r="M16" i="11" s="1"/>
  <c r="N65" i="11"/>
  <c r="B64" i="12" s="1"/>
  <c r="L16" i="11"/>
  <c r="N66" i="11"/>
  <c r="N16" i="11" s="1"/>
  <c r="N42" i="11"/>
  <c r="N13" i="11" s="1"/>
  <c r="J25" i="11"/>
  <c r="B41" i="12"/>
  <c r="B13" i="12" s="1"/>
  <c r="C40" i="12"/>
  <c r="L56" i="11"/>
  <c r="M54" i="11"/>
  <c r="L35" i="11"/>
  <c r="L20" i="11" s="1"/>
  <c r="F30" i="2"/>
  <c r="G21" i="4" s="1"/>
  <c r="L48" i="11"/>
  <c r="M46" i="11"/>
  <c r="K8" i="11"/>
  <c r="K67" i="11"/>
  <c r="K24" i="11" s="1"/>
  <c r="K6" i="11"/>
  <c r="K51" i="11"/>
  <c r="K22" i="11" s="1"/>
  <c r="C31" i="12"/>
  <c r="D29" i="12"/>
  <c r="M58" i="11"/>
  <c r="N57" i="11"/>
  <c r="B56" i="12" s="1"/>
  <c r="M62" i="11"/>
  <c r="L64" i="11"/>
  <c r="M40" i="11"/>
  <c r="N38" i="11"/>
  <c r="B37" i="12" s="1"/>
  <c r="L22" i="6"/>
  <c r="L23" i="6" s="1"/>
  <c r="L29" i="6" s="1"/>
  <c r="M49" i="6"/>
  <c r="M51" i="6" s="1"/>
  <c r="B4" i="12"/>
  <c r="L15" i="11"/>
  <c r="L59" i="11"/>
  <c r="L23" i="11" s="1"/>
  <c r="J9" i="11"/>
  <c r="K4" i="3" s="1"/>
  <c r="K6" i="3" s="1"/>
  <c r="M11" i="8"/>
  <c r="M12" i="8" s="1"/>
  <c r="N44" i="6"/>
  <c r="L43" i="11"/>
  <c r="L21" i="11" s="1"/>
  <c r="L5" i="11"/>
  <c r="C48" i="12"/>
  <c r="B49" i="12"/>
  <c r="B14" i="12" s="1"/>
  <c r="L43" i="6"/>
  <c r="L46" i="6" s="1"/>
  <c r="K13" i="6"/>
  <c r="M34" i="11"/>
  <c r="N33" i="11"/>
  <c r="B32" i="12" s="1"/>
  <c r="M14" i="11"/>
  <c r="N50" i="11"/>
  <c r="N14" i="11" s="1"/>
  <c r="D40" i="12" l="1"/>
  <c r="C41" i="12"/>
  <c r="C13" i="12" s="1"/>
  <c r="L17" i="11"/>
  <c r="M5" i="3" s="1"/>
  <c r="M56" i="11"/>
  <c r="M7" i="11" s="1"/>
  <c r="N54" i="11"/>
  <c r="B53" i="12" s="1"/>
  <c r="K25" i="11"/>
  <c r="C64" i="12"/>
  <c r="B65" i="12"/>
  <c r="B16" i="12" s="1"/>
  <c r="K9" i="11"/>
  <c r="L4" i="3" s="1"/>
  <c r="L6" i="3" s="1"/>
  <c r="L7" i="11"/>
  <c r="C37" i="12"/>
  <c r="B39" i="12"/>
  <c r="C4" i="12"/>
  <c r="C49" i="12"/>
  <c r="C14" i="12" s="1"/>
  <c r="D48" i="12"/>
  <c r="M5" i="11"/>
  <c r="M43" i="11"/>
  <c r="N40" i="11"/>
  <c r="N5" i="11" s="1"/>
  <c r="B33" i="12"/>
  <c r="C32" i="12"/>
  <c r="M48" i="11"/>
  <c r="N46" i="11"/>
  <c r="B45" i="12" s="1"/>
  <c r="L8" i="11"/>
  <c r="L67" i="11"/>
  <c r="L24" i="11" s="1"/>
  <c r="L51" i="11"/>
  <c r="L22" i="11" s="1"/>
  <c r="L6" i="11"/>
  <c r="M12" i="11"/>
  <c r="N34" i="11"/>
  <c r="N12" i="11" s="1"/>
  <c r="M35" i="11"/>
  <c r="M43" i="6"/>
  <c r="M46" i="6" s="1"/>
  <c r="L13" i="6"/>
  <c r="M64" i="11"/>
  <c r="N62" i="11"/>
  <c r="B61" i="12" s="1"/>
  <c r="E29" i="12"/>
  <c r="D31" i="12"/>
  <c r="N49" i="6"/>
  <c r="N51" i="6" s="1"/>
  <c r="N22" i="6" s="1"/>
  <c r="N23" i="6" s="1"/>
  <c r="N29" i="6" s="1"/>
  <c r="M22" i="6"/>
  <c r="M23" i="6" s="1"/>
  <c r="M29" i="6" s="1"/>
  <c r="B57" i="12"/>
  <c r="C56" i="12"/>
  <c r="N11" i="8"/>
  <c r="C55" i="7"/>
  <c r="M15" i="11"/>
  <c r="M59" i="11"/>
  <c r="N58" i="11"/>
  <c r="N15" i="11" s="1"/>
  <c r="L9" i="11" l="1"/>
  <c r="M4" i="3" s="1"/>
  <c r="M6" i="3" s="1"/>
  <c r="N56" i="11"/>
  <c r="N7" i="11" s="1"/>
  <c r="L25" i="11"/>
  <c r="C53" i="12"/>
  <c r="B55" i="12"/>
  <c r="B7" i="12" s="1"/>
  <c r="C65" i="12"/>
  <c r="C16" i="12" s="1"/>
  <c r="D64" i="12"/>
  <c r="E40" i="12"/>
  <c r="D41" i="12"/>
  <c r="D13" i="12" s="1"/>
  <c r="D4" i="12"/>
  <c r="C8" i="7"/>
  <c r="C57" i="7"/>
  <c r="C45" i="12"/>
  <c r="B47" i="12"/>
  <c r="F29" i="12"/>
  <c r="F31" i="12" s="1"/>
  <c r="E31" i="12"/>
  <c r="N12" i="8"/>
  <c r="O11" i="8"/>
  <c r="O12" i="8" s="1"/>
  <c r="M17" i="11"/>
  <c r="N5" i="3" s="1"/>
  <c r="M51" i="11"/>
  <c r="M6" i="11"/>
  <c r="N48" i="11"/>
  <c r="N6" i="11" s="1"/>
  <c r="M21" i="11"/>
  <c r="N43" i="11"/>
  <c r="N21" i="11" s="1"/>
  <c r="N43" i="6"/>
  <c r="N46" i="6" s="1"/>
  <c r="N13" i="6" s="1"/>
  <c r="M13" i="6"/>
  <c r="M20" i="11"/>
  <c r="N35" i="11"/>
  <c r="N20" i="11" s="1"/>
  <c r="M23" i="11"/>
  <c r="N59" i="11"/>
  <c r="N23" i="11" s="1"/>
  <c r="N17" i="11"/>
  <c r="O5" i="3" s="1"/>
  <c r="C57" i="12"/>
  <c r="D56" i="12"/>
  <c r="B63" i="12"/>
  <c r="C61" i="12"/>
  <c r="B42" i="12"/>
  <c r="B21" i="12" s="1"/>
  <c r="B5" i="12"/>
  <c r="B15" i="12"/>
  <c r="M8" i="11"/>
  <c r="M67" i="11"/>
  <c r="N64" i="11"/>
  <c r="N8" i="11" s="1"/>
  <c r="C33" i="12"/>
  <c r="D32" i="12"/>
  <c r="D49" i="12"/>
  <c r="D14" i="12" s="1"/>
  <c r="E48" i="12"/>
  <c r="C39" i="12"/>
  <c r="D37" i="12"/>
  <c r="B12" i="12"/>
  <c r="B34" i="12"/>
  <c r="B20" i="12" s="1"/>
  <c r="N9" i="11" l="1"/>
  <c r="O4" i="3" s="1"/>
  <c r="F40" i="12"/>
  <c r="F41" i="12" s="1"/>
  <c r="F13" i="12" s="1"/>
  <c r="E41" i="12"/>
  <c r="E13" i="12" s="1"/>
  <c r="E64" i="12"/>
  <c r="D65" i="12"/>
  <c r="D16" i="12" s="1"/>
  <c r="M9" i="11"/>
  <c r="N4" i="3" s="1"/>
  <c r="N6" i="3" s="1"/>
  <c r="B58" i="12"/>
  <c r="B23" i="12" s="1"/>
  <c r="D53" i="12"/>
  <c r="C55" i="12"/>
  <c r="C7" i="12" s="1"/>
  <c r="O6" i="3"/>
  <c r="D45" i="12"/>
  <c r="C47" i="12"/>
  <c r="C5" i="12"/>
  <c r="C42" i="12"/>
  <c r="C21" i="12" s="1"/>
  <c r="D54" i="7"/>
  <c r="C24" i="7"/>
  <c r="C15" i="12"/>
  <c r="C58" i="12"/>
  <c r="C23" i="12" s="1"/>
  <c r="D33" i="12"/>
  <c r="E32" i="12"/>
  <c r="E4" i="12"/>
  <c r="C12" i="12"/>
  <c r="C34" i="12"/>
  <c r="C20" i="12" s="1"/>
  <c r="F4" i="12"/>
  <c r="E56" i="12"/>
  <c r="D57" i="12"/>
  <c r="E37" i="12"/>
  <c r="D39" i="12"/>
  <c r="B6" i="12"/>
  <c r="B50" i="12"/>
  <c r="B22" i="12" s="1"/>
  <c r="F48" i="12"/>
  <c r="F49" i="12" s="1"/>
  <c r="F14" i="12" s="1"/>
  <c r="E49" i="12"/>
  <c r="E14" i="12" s="1"/>
  <c r="D8" i="7"/>
  <c r="C12" i="9"/>
  <c r="C13" i="9" s="1"/>
  <c r="B17" i="12"/>
  <c r="C6" i="4" s="1"/>
  <c r="D61" i="12"/>
  <c r="C63" i="12"/>
  <c r="M22" i="11"/>
  <c r="N51" i="11"/>
  <c r="N22" i="11" s="1"/>
  <c r="N25" i="11" s="1"/>
  <c r="M24" i="11"/>
  <c r="N67" i="11"/>
  <c r="N24" i="11" s="1"/>
  <c r="B8" i="12"/>
  <c r="B9" i="12" s="1"/>
  <c r="C5" i="4" s="1"/>
  <c r="B66" i="12"/>
  <c r="B24" i="12" s="1"/>
  <c r="B25" i="12" l="1"/>
  <c r="D55" i="12"/>
  <c r="D7" i="12" s="1"/>
  <c r="E53" i="12"/>
  <c r="E65" i="12"/>
  <c r="E16" i="12" s="1"/>
  <c r="F64" i="12"/>
  <c r="F65" i="12" s="1"/>
  <c r="F16" i="12" s="1"/>
  <c r="M25" i="11"/>
  <c r="D21" i="14"/>
  <c r="E8" i="7"/>
  <c r="D55" i="7"/>
  <c r="D12" i="9"/>
  <c r="D13" i="9" s="1"/>
  <c r="E39" i="12"/>
  <c r="F37" i="12"/>
  <c r="F39" i="12" s="1"/>
  <c r="C17" i="12"/>
  <c r="D6" i="4" s="1"/>
  <c r="C7" i="4"/>
  <c r="C16" i="10"/>
  <c r="C21" i="10"/>
  <c r="C15" i="10"/>
  <c r="C5" i="7"/>
  <c r="D5" i="7" s="1"/>
  <c r="E5" i="7" s="1"/>
  <c r="F5" i="7" s="1"/>
  <c r="G5" i="7" s="1"/>
  <c r="C6" i="12"/>
  <c r="C50" i="12"/>
  <c r="C22" i="12" s="1"/>
  <c r="F32" i="12"/>
  <c r="F33" i="12" s="1"/>
  <c r="E33" i="12"/>
  <c r="E45" i="12"/>
  <c r="D47" i="12"/>
  <c r="F56" i="12"/>
  <c r="F57" i="12" s="1"/>
  <c r="E57" i="12"/>
  <c r="D63" i="12"/>
  <c r="E61" i="12"/>
  <c r="D12" i="12"/>
  <c r="D34" i="12"/>
  <c r="D20" i="12" s="1"/>
  <c r="D15" i="12"/>
  <c r="D58" i="12"/>
  <c r="D23" i="12" s="1"/>
  <c r="C8" i="12"/>
  <c r="C66" i="12"/>
  <c r="C24" i="12" s="1"/>
  <c r="C17" i="10"/>
  <c r="C7" i="7"/>
  <c r="D7" i="7" s="1"/>
  <c r="E7" i="7" s="1"/>
  <c r="F7" i="7" s="1"/>
  <c r="G7" i="7" s="1"/>
  <c r="C13" i="10"/>
  <c r="C14" i="10"/>
  <c r="C6" i="7"/>
  <c r="D6" i="7" s="1"/>
  <c r="E6" i="7" s="1"/>
  <c r="F6" i="7" s="1"/>
  <c r="G6" i="7" s="1"/>
  <c r="C18" i="10"/>
  <c r="D42" i="12"/>
  <c r="D21" i="12" s="1"/>
  <c r="D5" i="12"/>
  <c r="C25" i="12" l="1"/>
  <c r="C9" i="12"/>
  <c r="D5" i="4" s="1"/>
  <c r="D7" i="4" s="1"/>
  <c r="E55" i="12"/>
  <c r="E7" i="12" s="1"/>
  <c r="F53" i="12"/>
  <c r="F55" i="12" s="1"/>
  <c r="F7" i="12" s="1"/>
  <c r="D19" i="7"/>
  <c r="D15" i="10" s="1"/>
  <c r="E12" i="12"/>
  <c r="E17" i="12" s="1"/>
  <c r="F6" i="4" s="1"/>
  <c r="E34" i="12"/>
  <c r="E20" i="12" s="1"/>
  <c r="E15" i="12"/>
  <c r="E58" i="12"/>
  <c r="E23" i="12" s="1"/>
  <c r="C5" i="10"/>
  <c r="C24" i="4"/>
  <c r="F8" i="7"/>
  <c r="E55" i="7"/>
  <c r="E12" i="9"/>
  <c r="E13" i="9" s="1"/>
  <c r="D8" i="12"/>
  <c r="D66" i="12"/>
  <c r="D24" i="12" s="1"/>
  <c r="F12" i="12"/>
  <c r="F34" i="12"/>
  <c r="F20" i="12" s="1"/>
  <c r="D29" i="7"/>
  <c r="D21" i="7"/>
  <c r="D11" i="4"/>
  <c r="D32" i="14"/>
  <c r="F15" i="12"/>
  <c r="E42" i="12"/>
  <c r="E21" i="12" s="1"/>
  <c r="E5" i="12"/>
  <c r="C19" i="10"/>
  <c r="C20" i="10" s="1"/>
  <c r="D17" i="12"/>
  <c r="E6" i="4" s="1"/>
  <c r="D50" i="12"/>
  <c r="D22" i="12" s="1"/>
  <c r="D25" i="12" s="1"/>
  <c r="D6" i="12"/>
  <c r="E63" i="12"/>
  <c r="F61" i="12"/>
  <c r="F63" i="12" s="1"/>
  <c r="E47" i="12"/>
  <c r="F45" i="12"/>
  <c r="F47" i="12" s="1"/>
  <c r="F5" i="12"/>
  <c r="F42" i="12"/>
  <c r="F21" i="12" s="1"/>
  <c r="D9" i="12" l="1"/>
  <c r="E5" i="4" s="1"/>
  <c r="F58" i="12"/>
  <c r="F23" i="12" s="1"/>
  <c r="E7" i="4"/>
  <c r="E19" i="7"/>
  <c r="F12" i="9"/>
  <c r="F13" i="9" s="1"/>
  <c r="F55" i="7"/>
  <c r="G8" i="7"/>
  <c r="D7" i="9"/>
  <c r="D56" i="7"/>
  <c r="D57" i="7" s="1"/>
  <c r="D23" i="4"/>
  <c r="D24" i="4" s="1"/>
  <c r="C6" i="10"/>
  <c r="C38" i="10"/>
  <c r="C28" i="4"/>
  <c r="B31" i="2"/>
  <c r="D16" i="10"/>
  <c r="D47" i="7"/>
  <c r="F21" i="7"/>
  <c r="F13" i="10" s="1"/>
  <c r="F29" i="7"/>
  <c r="F17" i="10" s="1"/>
  <c r="E6" i="12"/>
  <c r="E50" i="12"/>
  <c r="E22" i="12" s="1"/>
  <c r="D48" i="7"/>
  <c r="D14" i="10"/>
  <c r="F8" i="12"/>
  <c r="F66" i="12"/>
  <c r="F24" i="12" s="1"/>
  <c r="D13" i="10"/>
  <c r="D49" i="7"/>
  <c r="D31" i="7"/>
  <c r="D34" i="7" s="1"/>
  <c r="D18" i="10"/>
  <c r="F6" i="12"/>
  <c r="F9" i="12" s="1"/>
  <c r="G5" i="4" s="1"/>
  <c r="F50" i="12"/>
  <c r="F22" i="12" s="1"/>
  <c r="F25" i="12" s="1"/>
  <c r="E29" i="7"/>
  <c r="E17" i="10" s="1"/>
  <c r="E21" i="7"/>
  <c r="E13" i="10" s="1"/>
  <c r="F17" i="12"/>
  <c r="G6" i="4" s="1"/>
  <c r="D5" i="10"/>
  <c r="E8" i="12"/>
  <c r="E66" i="12"/>
  <c r="E24" i="12" s="1"/>
  <c r="E25" i="12" s="1"/>
  <c r="D17" i="10"/>
  <c r="D19" i="10" l="1"/>
  <c r="D20" i="10" s="1"/>
  <c r="E9" i="12"/>
  <c r="F5" i="4" s="1"/>
  <c r="F19" i="7" s="1"/>
  <c r="F7" i="4"/>
  <c r="G19" i="7"/>
  <c r="G15" i="10" s="1"/>
  <c r="G7" i="4"/>
  <c r="E18" i="10"/>
  <c r="E49" i="7"/>
  <c r="E31" i="7"/>
  <c r="E34" i="7" s="1"/>
  <c r="F49" i="7"/>
  <c r="F18" i="10"/>
  <c r="F31" i="7"/>
  <c r="F34" i="7" s="1"/>
  <c r="G55" i="7"/>
  <c r="G12" i="9"/>
  <c r="G13" i="9" s="1"/>
  <c r="E16" i="10"/>
  <c r="E47" i="7"/>
  <c r="E50" i="7" s="1"/>
  <c r="F48" i="7"/>
  <c r="F14" i="10"/>
  <c r="E48" i="7"/>
  <c r="E14" i="10"/>
  <c r="E5" i="10"/>
  <c r="D50" i="7"/>
  <c r="D51" i="7" s="1"/>
  <c r="D8" i="9" s="1"/>
  <c r="C30" i="4"/>
  <c r="C22" i="10" s="1"/>
  <c r="D24" i="7"/>
  <c r="D21" i="10" s="1"/>
  <c r="E54" i="7"/>
  <c r="D6" i="10"/>
  <c r="D38" i="10"/>
  <c r="D28" i="4"/>
  <c r="C31" i="2"/>
  <c r="G21" i="7"/>
  <c r="G13" i="10" s="1"/>
  <c r="G29" i="7"/>
  <c r="G17" i="10" s="1"/>
  <c r="C26" i="4"/>
  <c r="B32" i="2"/>
  <c r="E15" i="10"/>
  <c r="E19" i="10" l="1"/>
  <c r="E20" i="10" s="1"/>
  <c r="E51" i="7"/>
  <c r="E8" i="9" s="1"/>
  <c r="F5" i="10"/>
  <c r="F47" i="7"/>
  <c r="F50" i="7" s="1"/>
  <c r="F51" i="7" s="1"/>
  <c r="F8" i="9" s="1"/>
  <c r="F16" i="10"/>
  <c r="F19" i="10" s="1"/>
  <c r="F20" i="10" s="1"/>
  <c r="G5" i="10"/>
  <c r="D26" i="4"/>
  <c r="C32" i="2"/>
  <c r="D30" i="4"/>
  <c r="D22" i="10" s="1"/>
  <c r="G49" i="7"/>
  <c r="G18" i="10"/>
  <c r="G31" i="7"/>
  <c r="G34" i="7" s="1"/>
  <c r="E21" i="14"/>
  <c r="G16" i="10"/>
  <c r="G47" i="7"/>
  <c r="G14" i="10"/>
  <c r="G48" i="7"/>
  <c r="F15" i="10"/>
  <c r="C31" i="4"/>
  <c r="G50" i="7" l="1"/>
  <c r="D31" i="4"/>
  <c r="D7" i="10" s="1"/>
  <c r="C7" i="10"/>
  <c r="C6" i="9"/>
  <c r="C9" i="9" s="1"/>
  <c r="C20" i="9" s="1"/>
  <c r="C22" i="9" s="1"/>
  <c r="E11" i="4"/>
  <c r="E32" i="14"/>
  <c r="G19" i="10"/>
  <c r="G20" i="10" s="1"/>
  <c r="G51" i="7"/>
  <c r="G8" i="9" s="1"/>
  <c r="D38" i="7" l="1"/>
  <c r="D39" i="7" s="1"/>
  <c r="D6" i="9"/>
  <c r="D9" i="9" s="1"/>
  <c r="D20" i="9" s="1"/>
  <c r="E56" i="7"/>
  <c r="E57" i="7" s="1"/>
  <c r="E7" i="9"/>
  <c r="E23" i="4"/>
  <c r="E24" i="4" s="1"/>
  <c r="D21" i="9"/>
  <c r="C24" i="9"/>
  <c r="C18" i="7"/>
  <c r="C22" i="7" s="1"/>
  <c r="D22" i="9" l="1"/>
  <c r="E21" i="9" s="1"/>
  <c r="E24" i="7"/>
  <c r="E21" i="10" s="1"/>
  <c r="F54" i="7"/>
  <c r="D31" i="10"/>
  <c r="D40" i="7"/>
  <c r="D33" i="10"/>
  <c r="E6" i="10"/>
  <c r="E38" i="10"/>
  <c r="E28" i="4"/>
  <c r="D31" i="2"/>
  <c r="C25" i="7"/>
  <c r="C26" i="10"/>
  <c r="C27" i="10"/>
  <c r="D24" i="9" l="1"/>
  <c r="D18" i="7"/>
  <c r="D22" i="7" s="1"/>
  <c r="D25" i="7" s="1"/>
  <c r="D42" i="7" s="1"/>
  <c r="E26" i="4"/>
  <c r="D32" i="2"/>
  <c r="F21" i="14"/>
  <c r="E30" i="4"/>
  <c r="E22" i="10" s="1"/>
  <c r="C34" i="10"/>
  <c r="C32" i="10"/>
  <c r="C42" i="7"/>
  <c r="C12" i="10"/>
  <c r="C11" i="10"/>
  <c r="D26" i="10" l="1"/>
  <c r="D27" i="10"/>
  <c r="E31" i="4"/>
  <c r="F11" i="4"/>
  <c r="F32" i="14"/>
  <c r="D34" i="10"/>
  <c r="D32" i="10"/>
  <c r="D12" i="10"/>
  <c r="D11" i="10"/>
  <c r="F56" i="7" l="1"/>
  <c r="F57" i="7" s="1"/>
  <c r="F7" i="9"/>
  <c r="F23" i="4"/>
  <c r="F24" i="4" s="1"/>
  <c r="E7" i="10"/>
  <c r="E6" i="9"/>
  <c r="E9" i="9" s="1"/>
  <c r="E20" i="9" s="1"/>
  <c r="E22" i="9" s="1"/>
  <c r="E38" i="7"/>
  <c r="E39" i="7" l="1"/>
  <c r="G54" i="7"/>
  <c r="F24" i="7"/>
  <c r="F21" i="10" s="1"/>
  <c r="E18" i="7"/>
  <c r="E22" i="7" s="1"/>
  <c r="F21" i="9"/>
  <c r="E24" i="9"/>
  <c r="F38" i="10"/>
  <c r="F6" i="10"/>
  <c r="F28" i="4"/>
  <c r="E31" i="2"/>
  <c r="E26" i="10" l="1"/>
  <c r="E27" i="10"/>
  <c r="E25" i="7"/>
  <c r="F26" i="4"/>
  <c r="E32" i="2"/>
  <c r="G21" i="14"/>
  <c r="F30" i="4"/>
  <c r="F22" i="10" s="1"/>
  <c r="E31" i="10"/>
  <c r="E40" i="7"/>
  <c r="E33" i="10"/>
  <c r="E42" i="7" l="1"/>
  <c r="F31" i="4"/>
  <c r="G11" i="4"/>
  <c r="G32" i="14"/>
  <c r="E34" i="10"/>
  <c r="E32" i="10"/>
  <c r="E12" i="10"/>
  <c r="E11" i="10"/>
  <c r="G7" i="9" l="1"/>
  <c r="G56" i="7"/>
  <c r="G57" i="7" s="1"/>
  <c r="G24" i="7" s="1"/>
  <c r="G21" i="10" s="1"/>
  <c r="G23" i="4"/>
  <c r="G24" i="4" s="1"/>
  <c r="F7" i="10"/>
  <c r="F6" i="9"/>
  <c r="F9" i="9" s="1"/>
  <c r="F20" i="9" s="1"/>
  <c r="F22" i="9" s="1"/>
  <c r="F38" i="7"/>
  <c r="F39" i="7" l="1"/>
  <c r="G38" i="10"/>
  <c r="G28" i="4"/>
  <c r="G6" i="10"/>
  <c r="F31" i="2"/>
  <c r="F18" i="7"/>
  <c r="F22" i="7" s="1"/>
  <c r="F24" i="9"/>
  <c r="G21" i="9"/>
  <c r="F26" i="10" l="1"/>
  <c r="F27" i="10"/>
  <c r="F25" i="7"/>
  <c r="G26" i="4"/>
  <c r="F32" i="2"/>
  <c r="G30" i="4"/>
  <c r="G22" i="10" s="1"/>
  <c r="F31" i="10"/>
  <c r="F33" i="10"/>
  <c r="F40" i="7"/>
  <c r="F42" i="7" l="1"/>
  <c r="G31" i="4"/>
  <c r="F34" i="10"/>
  <c r="F32" i="10"/>
  <c r="F12" i="10"/>
  <c r="F11" i="10"/>
  <c r="G7" i="10" l="1"/>
  <c r="G6" i="9"/>
  <c r="G9" i="9" s="1"/>
  <c r="G20" i="9" s="1"/>
  <c r="G22" i="9" s="1"/>
  <c r="G38" i="7"/>
  <c r="G39" i="7" s="1"/>
  <c r="G31" i="10" l="1"/>
  <c r="G40" i="7"/>
  <c r="G33" i="10"/>
  <c r="G18" i="7"/>
  <c r="G22" i="7" s="1"/>
  <c r="G24" i="9"/>
  <c r="G27" i="10" l="1"/>
  <c r="G25" i="7"/>
  <c r="G26" i="10"/>
  <c r="G34" i="10" l="1"/>
  <c r="G32" i="10"/>
  <c r="G11" i="10"/>
  <c r="G12" i="10"/>
  <c r="G42" i="7"/>
  <c r="M24" i="1"/>
  <c r="N20" i="3" s="1"/>
  <c r="N22" i="3" s="1"/>
  <c r="N23" i="3" s="1"/>
  <c r="N27" i="3" s="1"/>
  <c r="L526" i="1"/>
  <c r="L527" i="1"/>
  <c r="M527" i="1" s="1"/>
  <c r="L528" i="1"/>
  <c r="M528" i="1" s="1"/>
  <c r="L565" i="1" l="1"/>
  <c r="M25" i="1" s="1"/>
  <c r="N25" i="3" s="1"/>
  <c r="N29" i="3"/>
  <c r="N30" i="3" s="1"/>
  <c r="N5" i="8" s="1"/>
  <c r="N8" i="8" s="1"/>
  <c r="N19" i="8" s="1"/>
  <c r="M526" i="1"/>
  <c r="M565" i="1" s="1"/>
  <c r="L24" i="1"/>
  <c r="M20" i="3" s="1"/>
  <c r="M22" i="3" s="1"/>
  <c r="M23" i="3" s="1"/>
  <c r="M27" i="3" s="1"/>
  <c r="L481" i="1"/>
  <c r="L482" i="1"/>
  <c r="M482" i="1" s="1"/>
  <c r="L483" i="1"/>
  <c r="M483" i="1" s="1"/>
  <c r="L520" i="1" l="1"/>
  <c r="L25" i="1" s="1"/>
  <c r="M25" i="3" s="1"/>
  <c r="M481" i="1"/>
  <c r="M520" i="1" s="1"/>
  <c r="M29" i="3"/>
  <c r="M30" i="3" s="1"/>
  <c r="M5" i="8" s="1"/>
  <c r="M8" i="8" s="1"/>
  <c r="M19" i="8" s="1"/>
  <c r="I24" i="1"/>
  <c r="J20" i="3" s="1"/>
  <c r="J22" i="3" s="1"/>
  <c r="J23" i="3" s="1"/>
  <c r="J27" i="3" s="1"/>
  <c r="K24" i="1"/>
  <c r="L20" i="3" s="1"/>
  <c r="L22" i="3" s="1"/>
  <c r="L23" i="3" s="1"/>
  <c r="L27" i="3" s="1"/>
  <c r="J24" i="1"/>
  <c r="K20" i="3" s="1"/>
  <c r="K22" i="3" s="1"/>
  <c r="K23" i="3" s="1"/>
  <c r="K27" i="3" s="1"/>
  <c r="L346" i="1"/>
  <c r="L347" i="1"/>
  <c r="M347" i="1" s="1"/>
  <c r="L348" i="1"/>
  <c r="M348" i="1" s="1"/>
  <c r="L391" i="1"/>
  <c r="L392" i="1"/>
  <c r="M392" i="1" s="1"/>
  <c r="L393" i="1"/>
  <c r="M393" i="1" s="1"/>
  <c r="L436" i="1"/>
  <c r="L437" i="1"/>
  <c r="M437" i="1" s="1"/>
  <c r="L438" i="1"/>
  <c r="M438" i="1" s="1"/>
  <c r="L430" i="1" l="1"/>
  <c r="J25" i="1" s="1"/>
  <c r="K25" i="3" s="1"/>
  <c r="L475" i="1"/>
  <c r="K25" i="1" s="1"/>
  <c r="L25" i="3" s="1"/>
  <c r="L385" i="1"/>
  <c r="I25" i="1" s="1"/>
  <c r="J25" i="3" s="1"/>
  <c r="K29" i="3"/>
  <c r="K30" i="3" s="1"/>
  <c r="K5" i="8" s="1"/>
  <c r="K8" i="8" s="1"/>
  <c r="K19" i="8" s="1"/>
  <c r="L29" i="3"/>
  <c r="L30" i="3" s="1"/>
  <c r="L5" i="8" s="1"/>
  <c r="L8" i="8" s="1"/>
  <c r="L19" i="8" s="1"/>
  <c r="J29" i="3"/>
  <c r="J30" i="3" s="1"/>
  <c r="J5" i="8" s="1"/>
  <c r="J8" i="8" s="1"/>
  <c r="J19" i="8" s="1"/>
  <c r="M436" i="1"/>
  <c r="M475" i="1" s="1"/>
  <c r="M391" i="1"/>
  <c r="M430" i="1" s="1"/>
  <c r="M346" i="1"/>
  <c r="M385" i="1" s="1"/>
  <c r="E24" i="1"/>
  <c r="F20" i="3" s="1"/>
  <c r="F22" i="3" s="1"/>
  <c r="F23" i="3" s="1"/>
  <c r="F27" i="3" s="1"/>
  <c r="D24" i="1"/>
  <c r="E20" i="3" s="1"/>
  <c r="E22" i="3" s="1"/>
  <c r="E23" i="3" s="1"/>
  <c r="E27" i="3" s="1"/>
  <c r="F24" i="1"/>
  <c r="G20" i="3" s="1"/>
  <c r="G22" i="3" s="1"/>
  <c r="G23" i="3" s="1"/>
  <c r="G27" i="3" s="1"/>
  <c r="G24" i="1"/>
  <c r="H20" i="3" s="1"/>
  <c r="H22" i="3" s="1"/>
  <c r="H23" i="3" s="1"/>
  <c r="H27" i="3" s="1"/>
  <c r="H24" i="1"/>
  <c r="I20" i="3" s="1"/>
  <c r="I22" i="3" s="1"/>
  <c r="I23" i="3" s="1"/>
  <c r="I27" i="3" s="1"/>
  <c r="L121" i="1"/>
  <c r="M121" i="1" s="1"/>
  <c r="L122" i="1"/>
  <c r="L123" i="1"/>
  <c r="M123" i="1" s="1"/>
  <c r="L166" i="1"/>
  <c r="M166" i="1" s="1"/>
  <c r="L167" i="1"/>
  <c r="M167" i="1" s="1"/>
  <c r="L168" i="1"/>
  <c r="M168" i="1" s="1"/>
  <c r="L211" i="1"/>
  <c r="M211" i="1" s="1"/>
  <c r="L212" i="1"/>
  <c r="M212" i="1" s="1"/>
  <c r="L213" i="1"/>
  <c r="M213" i="1" s="1"/>
  <c r="L256" i="1"/>
  <c r="M256" i="1" s="1"/>
  <c r="L257" i="1"/>
  <c r="L258" i="1"/>
  <c r="M258" i="1" s="1"/>
  <c r="L301" i="1"/>
  <c r="M301" i="1" s="1"/>
  <c r="L302" i="1"/>
  <c r="L303" i="1"/>
  <c r="M303" i="1" s="1"/>
  <c r="L160" i="1" l="1"/>
  <c r="D25" i="1" s="1"/>
  <c r="E25" i="3" s="1"/>
  <c r="L295" i="1"/>
  <c r="G25" i="1" s="1"/>
  <c r="H25" i="3" s="1"/>
  <c r="L340" i="1"/>
  <c r="H25" i="1" s="1"/>
  <c r="I25" i="3" s="1"/>
  <c r="M257" i="1"/>
  <c r="M295" i="1" s="1"/>
  <c r="M302" i="1"/>
  <c r="M340" i="1" s="1"/>
  <c r="L250" i="1"/>
  <c r="F25" i="1" s="1"/>
  <c r="G25" i="3" s="1"/>
  <c r="L205" i="1"/>
  <c r="E25" i="1" s="1"/>
  <c r="F25" i="3" s="1"/>
  <c r="M205" i="1"/>
  <c r="M122" i="1"/>
  <c r="M160" i="1" s="1"/>
  <c r="M250" i="1"/>
  <c r="G29" i="3"/>
  <c r="G30" i="3" s="1"/>
  <c r="G5" i="8" s="1"/>
  <c r="G8" i="8" s="1"/>
  <c r="G19" i="8" s="1"/>
  <c r="I29" i="3"/>
  <c r="I30" i="3" s="1"/>
  <c r="I5" i="8" s="1"/>
  <c r="I8" i="8" s="1"/>
  <c r="I19" i="8" s="1"/>
  <c r="F29" i="3"/>
  <c r="F30" i="3" s="1"/>
  <c r="F5" i="8" s="1"/>
  <c r="F8" i="8" s="1"/>
  <c r="F19" i="8" s="1"/>
  <c r="E29" i="3"/>
  <c r="E30" i="3" s="1"/>
  <c r="E5" i="8" s="1"/>
  <c r="E8" i="8" s="1"/>
  <c r="E19" i="8" s="1"/>
  <c r="H29" i="3"/>
  <c r="H30" i="3" s="1"/>
  <c r="H5" i="8" s="1"/>
  <c r="H8" i="8" s="1"/>
  <c r="H19" i="8" s="1"/>
  <c r="C24" i="1"/>
  <c r="D20" i="3" s="1"/>
  <c r="D22" i="3" s="1"/>
  <c r="D23" i="3" s="1"/>
  <c r="D27" i="3" s="1"/>
  <c r="L76" i="1"/>
  <c r="M76" i="1" s="1"/>
  <c r="L77" i="1"/>
  <c r="M77" i="1" s="1"/>
  <c r="L78" i="1"/>
  <c r="M78" i="1" s="1"/>
  <c r="L115" i="1" l="1"/>
  <c r="C25" i="1" s="1"/>
  <c r="D25" i="3" s="1"/>
  <c r="D29" i="3"/>
  <c r="D30" i="3" s="1"/>
  <c r="D5" i="8" s="1"/>
  <c r="D8" i="8" s="1"/>
  <c r="D19" i="8" s="1"/>
  <c r="M115" i="1"/>
  <c r="L32" i="1"/>
  <c r="M32" i="1" s="1"/>
  <c r="L33" i="1"/>
  <c r="M33" i="1" s="1"/>
  <c r="N21" i="1"/>
  <c r="B24" i="1" l="1"/>
  <c r="C20" i="3" l="1"/>
  <c r="N24" i="1"/>
  <c r="C22" i="3" l="1"/>
  <c r="O20" i="3"/>
  <c r="C23" i="3" l="1"/>
  <c r="L31" i="1" s="1"/>
  <c r="O22" i="3"/>
  <c r="M31" i="1" l="1"/>
  <c r="M70" i="1" s="1"/>
  <c r="L70" i="1"/>
  <c r="B25" i="1" s="1"/>
  <c r="C27" i="3"/>
  <c r="O23" i="3"/>
  <c r="N25" i="1" l="1"/>
  <c r="C25" i="3"/>
  <c r="O25" i="3" s="1"/>
  <c r="O27" i="3"/>
  <c r="C29" i="3"/>
  <c r="O29" i="3" s="1"/>
  <c r="C30" i="3" l="1"/>
  <c r="O30" i="3" s="1"/>
  <c r="O5" i="8" s="1"/>
  <c r="O8" i="8" s="1"/>
  <c r="O19" i="8" s="1"/>
  <c r="C5" i="8" l="1"/>
  <c r="C8" i="8" s="1"/>
  <c r="C19" i="8" s="1"/>
  <c r="C21" i="8" s="1"/>
  <c r="C7" i="6" s="1"/>
  <c r="C11" i="6" s="1"/>
  <c r="C14" i="6" s="1"/>
  <c r="C31" i="6" s="1"/>
  <c r="D20" i="8" l="1"/>
  <c r="D21" i="8" s="1"/>
  <c r="E20" i="8" s="1"/>
  <c r="E21" i="8" s="1"/>
  <c r="C23" i="8"/>
  <c r="D7" i="6" l="1"/>
  <c r="D11" i="6" s="1"/>
  <c r="D14" i="6" s="1"/>
  <c r="D31" i="6" s="1"/>
  <c r="E7" i="6"/>
  <c r="E11" i="6" s="1"/>
  <c r="E14" i="6" s="1"/>
  <c r="E31" i="6" s="1"/>
  <c r="F20" i="8"/>
  <c r="F21" i="8" s="1"/>
  <c r="D23" i="8" l="1"/>
  <c r="E23" i="8"/>
  <c r="G20" i="8"/>
  <c r="G21" i="8" s="1"/>
  <c r="F7" i="6"/>
  <c r="F11" i="6" s="1"/>
  <c r="F14" i="6" s="1"/>
  <c r="F31" i="6" s="1"/>
  <c r="F23" i="8" l="1"/>
  <c r="H20" i="8"/>
  <c r="H21" i="8" s="1"/>
  <c r="G7" i="6"/>
  <c r="G11" i="6" s="1"/>
  <c r="G14" i="6" s="1"/>
  <c r="G31" i="6" s="1"/>
  <c r="G23" i="8" l="1"/>
  <c r="I20" i="8"/>
  <c r="I21" i="8" s="1"/>
  <c r="H7" i="6"/>
  <c r="H11" i="6" s="1"/>
  <c r="H14" i="6" s="1"/>
  <c r="H31" i="6" s="1"/>
  <c r="H23" i="8" l="1"/>
  <c r="J20" i="8"/>
  <c r="J21" i="8" s="1"/>
  <c r="I7" i="6"/>
  <c r="I11" i="6" s="1"/>
  <c r="I14" i="6" s="1"/>
  <c r="I31" i="6" s="1"/>
  <c r="I23" i="8" l="1"/>
  <c r="J7" i="6"/>
  <c r="J11" i="6" s="1"/>
  <c r="J14" i="6" s="1"/>
  <c r="J31" i="6" s="1"/>
  <c r="K20" i="8"/>
  <c r="K21" i="8" s="1"/>
  <c r="J23" i="8" l="1"/>
  <c r="K7" i="6"/>
  <c r="K11" i="6" s="1"/>
  <c r="K14" i="6" s="1"/>
  <c r="K31" i="6" s="1"/>
  <c r="L20" i="8"/>
  <c r="L21" i="8" s="1"/>
  <c r="M20" i="8" l="1"/>
  <c r="M21" i="8" s="1"/>
  <c r="L7" i="6"/>
  <c r="L11" i="6" s="1"/>
  <c r="L14" i="6" s="1"/>
  <c r="L31" i="6" s="1"/>
  <c r="K23" i="8"/>
  <c r="M7" i="6" l="1"/>
  <c r="M11" i="6" s="1"/>
  <c r="M14" i="6" s="1"/>
  <c r="M31" i="6" s="1"/>
  <c r="N20" i="8"/>
  <c r="N21" i="8" s="1"/>
  <c r="L23" i="8"/>
  <c r="M23" i="8" l="1"/>
  <c r="N7" i="6"/>
  <c r="N11" i="6" s="1"/>
  <c r="N14" i="6" s="1"/>
  <c r="N31" i="6" s="1"/>
  <c r="O20" i="8"/>
  <c r="O21" i="8" s="1"/>
  <c r="N23" i="8" l="1"/>
</calcChain>
</file>

<file path=xl/sharedStrings.xml><?xml version="1.0" encoding="utf-8"?>
<sst xmlns="http://schemas.openxmlformats.org/spreadsheetml/2006/main" count="729" uniqueCount="197">
  <si>
    <t>May</t>
  </si>
  <si>
    <t>© Corporate Finance Institute®. All rights reserved.</t>
  </si>
  <si>
    <t>Type</t>
  </si>
  <si>
    <t>Name</t>
  </si>
  <si>
    <t>Full-Time</t>
  </si>
  <si>
    <t>Part-Time</t>
  </si>
  <si>
    <t>Contractors</t>
  </si>
  <si>
    <t>Hourly</t>
  </si>
  <si>
    <t>Benefits</t>
  </si>
  <si>
    <t>Yes</t>
  </si>
  <si>
    <t>No</t>
  </si>
  <si>
    <t>Varied</t>
  </si>
  <si>
    <t>Bonus</t>
  </si>
  <si>
    <t>Employee No.</t>
  </si>
  <si>
    <t>Hourly Wage</t>
  </si>
  <si>
    <t>Monthly Wage</t>
  </si>
  <si>
    <t>Federal Tax</t>
  </si>
  <si>
    <t>Provincial Tax</t>
  </si>
  <si>
    <t>Net Pay</t>
  </si>
  <si>
    <t>Hrs/Month</t>
  </si>
  <si>
    <t>Hrs/Day</t>
  </si>
  <si>
    <t>Month Start</t>
  </si>
  <si>
    <t>Month End</t>
  </si>
  <si>
    <t>Total Wages and Bonuses</t>
  </si>
  <si>
    <t>Total Payable</t>
  </si>
  <si>
    <t>10% of EBIT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</si>
  <si>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</si>
  <si>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</si>
  <si>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</si>
  <si>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</si>
  <si>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</si>
  <si>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</si>
  <si>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</si>
  <si>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</si>
  <si>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</si>
  <si>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</si>
  <si>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</si>
  <si>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Growth Rate</t>
  </si>
  <si>
    <t>Avg Hourly Wage</t>
  </si>
  <si>
    <t>Wage Paid</t>
  </si>
  <si>
    <t># Workers</t>
  </si>
  <si>
    <t>Payroll Forecast</t>
  </si>
  <si>
    <t>Total Wages</t>
  </si>
  <si>
    <t>Fed Tax</t>
  </si>
  <si>
    <t># Work Days</t>
  </si>
  <si>
    <t>Start Date</t>
  </si>
  <si>
    <t>End Date</t>
  </si>
  <si>
    <t>Taxes and Benefits</t>
  </si>
  <si>
    <t>Net Work Days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</si>
  <si>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</si>
  <si>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</si>
  <si>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</si>
  <si>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</si>
  <si>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</si>
  <si>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</si>
  <si>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</si>
  <si>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</si>
  <si>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</si>
  <si>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</si>
  <si>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</si>
  <si>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Revenue</t>
  </si>
  <si>
    <t>COGS</t>
  </si>
  <si>
    <t>Gross Margin</t>
  </si>
  <si>
    <t>Operating Expenses</t>
  </si>
  <si>
    <t>Advertising &amp; Promotion</t>
  </si>
  <si>
    <t>Insurance</t>
  </si>
  <si>
    <t>Maintenance</t>
  </si>
  <si>
    <t>General &amp; Administrative</t>
  </si>
  <si>
    <t>Office Rent</t>
  </si>
  <si>
    <t>Travel, Meals and Entertainment</t>
  </si>
  <si>
    <t>Wages and Benefits</t>
  </si>
  <si>
    <t>Utilities</t>
  </si>
  <si>
    <t>Technology</t>
  </si>
  <si>
    <t>Total Expenses</t>
  </si>
  <si>
    <t>Earnings Before Interest &amp; Taxes</t>
  </si>
  <si>
    <t>Interest Expense</t>
  </si>
  <si>
    <t>Earnings Before Taxes</t>
  </si>
  <si>
    <t>Income Taxes</t>
  </si>
  <si>
    <t>Net Earnings</t>
  </si>
  <si>
    <t>Income Statement</t>
  </si>
  <si>
    <t>USD$000</t>
  </si>
  <si>
    <t>FY</t>
  </si>
  <si>
    <t>Depreciation &amp; Amortization</t>
  </si>
  <si>
    <t>Marketing</t>
  </si>
  <si>
    <t>Professional Fees</t>
  </si>
  <si>
    <t>Miscellaneous</t>
  </si>
  <si>
    <t>Assumptions</t>
  </si>
  <si>
    <t>Monthly Payroll Breakdown</t>
  </si>
  <si>
    <t>Total</t>
  </si>
  <si>
    <t>Balance Sheet</t>
  </si>
  <si>
    <t>Assets</t>
  </si>
  <si>
    <t>Current assets:</t>
  </si>
  <si>
    <t>Cash</t>
  </si>
  <si>
    <t>Accounts Receivable</t>
  </si>
  <si>
    <t>Prepaid expenses</t>
  </si>
  <si>
    <t>Inventory</t>
  </si>
  <si>
    <t>Total current assets</t>
  </si>
  <si>
    <t>Property &amp; Equipment</t>
  </si>
  <si>
    <t>Total Assets</t>
  </si>
  <si>
    <t>Liabilities</t>
  </si>
  <si>
    <t>Current liabilities:</t>
  </si>
  <si>
    <t>Accounts Payable</t>
  </si>
  <si>
    <t>Accrued expenses</t>
  </si>
  <si>
    <t>Total current liabilities</t>
  </si>
  <si>
    <t>Long-term 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</si>
  <si>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</si>
  <si>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</si>
  <si>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</si>
  <si>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</si>
  <si>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</si>
  <si>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</si>
  <si>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Accounts Receivable (Days)</t>
  </si>
  <si>
    <t>Inventory (Days)</t>
  </si>
  <si>
    <t>Accounts Payable (Days)</t>
  </si>
  <si>
    <t>Debt Issuance (Repayment)</t>
  </si>
  <si>
    <t>Equity Issued (Repaid)</t>
  </si>
  <si>
    <t>Capital Expenditures</t>
  </si>
  <si>
    <t>Product 1</t>
  </si>
  <si>
    <t>Product 2</t>
  </si>
  <si>
    <t>Product 3</t>
  </si>
  <si>
    <t>Product 4</t>
  </si>
  <si>
    <t>Product 5</t>
  </si>
  <si>
    <t>Units Sold</t>
  </si>
  <si>
    <t>COGS Per Unit</t>
  </si>
  <si>
    <t>Sales Price Per Unit</t>
  </si>
  <si>
    <t>Total COGS</t>
  </si>
  <si>
    <t>Sales Breakdown</t>
  </si>
  <si>
    <t>Sales Forecast Breakdown</t>
  </si>
  <si>
    <t>Sales Growth Rate</t>
  </si>
  <si>
    <t>Employee Bonuses</t>
  </si>
  <si>
    <t>Bonuses</t>
  </si>
  <si>
    <t>Expenses</t>
  </si>
  <si>
    <t>Total Operating Expenses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</si>
  <si>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</si>
  <si>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</si>
  <si>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</si>
  <si>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</si>
  <si>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</si>
  <si>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</si>
  <si>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</si>
  <si>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</si>
  <si>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</si>
  <si>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</si>
  <si>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</si>
  <si>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</si>
  <si>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</si>
  <si>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State Tax</t>
  </si>
  <si>
    <t>Employment Insurance</t>
  </si>
  <si>
    <t>Employee Pension</t>
  </si>
  <si>
    <t>Pension</t>
  </si>
  <si>
    <t>Depreciation &amp; Amortization (% of PP&amp;E Open Bal)</t>
  </si>
  <si>
    <t>Interest Expense (% of Debt Open Bal)</t>
  </si>
  <si>
    <t>Prepaid Expenses Growth Rate</t>
  </si>
  <si>
    <t>Accrued Expenses Growth Rate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</si>
  <si>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</si>
  <si>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</si>
  <si>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</si>
  <si>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</si>
  <si>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</si>
  <si>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</si>
  <si>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</si>
  <si>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</si>
  <si>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</si>
  <si>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</si>
  <si>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</si>
  <si>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</si>
  <si>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</si>
  <si>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</si>
  <si>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</si>
  <si>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Average</t>
  </si>
  <si>
    <t>Financial Ratio Analysis</t>
  </si>
  <si>
    <t>Profitability Ratios</t>
  </si>
  <si>
    <t>Operating Margin</t>
  </si>
  <si>
    <t>Net Profit Margin</t>
  </si>
  <si>
    <t>Efficiency Ratios</t>
  </si>
  <si>
    <t>Tax Ratio</t>
  </si>
  <si>
    <t>Interest Coverage Ratio</t>
  </si>
  <si>
    <t>Inventory Turnover</t>
  </si>
  <si>
    <t>Inventory Days</t>
  </si>
  <si>
    <t>Receivable Turnover</t>
  </si>
  <si>
    <t>Receivable Days</t>
  </si>
  <si>
    <t>Payables Turnover</t>
  </si>
  <si>
    <t>Payables Days</t>
  </si>
  <si>
    <t>Working Capital Requirement</t>
  </si>
  <si>
    <t>Working Capital Funding Gap</t>
  </si>
  <si>
    <t>PP&amp;E Turnover</t>
  </si>
  <si>
    <t>Total Asset Turnover</t>
  </si>
  <si>
    <t>Net Asset Turnover</t>
  </si>
  <si>
    <t>Liquidity Ratios</t>
  </si>
  <si>
    <t>Current Ratio</t>
  </si>
  <si>
    <t>Acid Test (Quick Ratio)</t>
  </si>
  <si>
    <t>Leverage Ratios</t>
  </si>
  <si>
    <t>Debt to Equity</t>
  </si>
  <si>
    <t>Debt to Tangible Net Worth</t>
  </si>
  <si>
    <t>Total Liabilities to Equity</t>
  </si>
  <si>
    <t>Total Assets to Equity</t>
  </si>
  <si>
    <t>Coverage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</si>
</sst>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_-;\(#,##0\)_-;_-* &quot;-&quot;_-;_-@_-"/>
    <numFmt numFmtId="166" formatCode="0.0%"/>
    <numFmt numFmtId="167" formatCode="_(&quot;$&quot;* #,##0.0_);_(&quot;$&quot;* \(#,##0.0\);_(&quot;$&quot;* &quot;-&quot;?_);_(@_)"/>
    <numFmt numFmtId="168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0"/>
      <color theme="0"/>
      <name val="Open Sans"/>
      <family val="2"/>
    </font>
    <font>
      <b/>
      <sz val="10"/>
      <color rgb="FF0000FF"/>
      <name val="Open Sans"/>
      <family val="2"/>
    </font>
    <font>
      <sz val="10"/>
      <color rgb="FF0000FF"/>
      <name val="Open Sans"/>
      <family val="2"/>
    </font>
    <font>
      <i/>
      <sz val="10"/>
      <color theme="1"/>
      <name val="Open Sans"/>
      <family val="2"/>
    </font>
    <font>
      <i/>
      <sz val="10"/>
      <color rgb="FF0000FF"/>
      <name val="Open Sans"/>
      <family val="2"/>
    </font>
    <font>
      <b/>
      <sz val="10"/>
      <name val="Open Sans"/>
      <family val="2"/>
    </font>
    <font>
      <u/>
      <sz val="10"/>
      <color theme="10"/>
      <name val="Arial"/>
      <family val="2"/>
    </font>
    <font>
      <i/>
      <sz val="10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165" fontId="7" fillId="3" borderId="0" xfId="1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 wrapText="1"/>
    </xf>
    <xf numFmtId="0" fontId="4" fillId="6" borderId="0" xfId="0" applyFont="1" applyFill="1" applyAlignment="1">
      <alignment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10" fontId="9" fillId="6" borderId="1" xfId="0" applyNumberFormat="1" applyFont="1" applyFill="1" applyBorder="1" applyAlignment="1">
      <alignment horizontal="center"/>
    </xf>
    <xf numFmtId="0" fontId="5" fillId="6" borderId="1" xfId="0" applyFont="1" applyFill="1" applyBorder="1"/>
    <xf numFmtId="0" fontId="2" fillId="0" borderId="1" xfId="0" applyFont="1" applyBorder="1"/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1" fillId="4" borderId="0" xfId="0" applyFont="1" applyFill="1"/>
    <xf numFmtId="0" fontId="11" fillId="4" borderId="1" xfId="0" applyFont="1" applyFill="1" applyBorder="1"/>
    <xf numFmtId="14" fontId="11" fillId="0" borderId="0" xfId="0" applyNumberFormat="1" applyFont="1" applyAlignment="1">
      <alignment horizontal="center"/>
    </xf>
    <xf numFmtId="0" fontId="9" fillId="6" borderId="1" xfId="0" applyFont="1" applyFill="1" applyBorder="1"/>
    <xf numFmtId="0" fontId="4" fillId="6" borderId="0" xfId="0" applyFont="1" applyFill="1" applyBorder="1"/>
    <xf numFmtId="164" fontId="4" fillId="6" borderId="0" xfId="0" applyNumberFormat="1" applyFont="1" applyFill="1" applyBorder="1"/>
    <xf numFmtId="0" fontId="4" fillId="5" borderId="0" xfId="0" applyFont="1" applyFill="1"/>
    <xf numFmtId="17" fontId="4" fillId="5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indent="1"/>
    </xf>
    <xf numFmtId="17" fontId="4" fillId="5" borderId="0" xfId="0" applyNumberFormat="1" applyFont="1" applyFill="1" applyAlignment="1">
      <alignment horizontal="left"/>
    </xf>
    <xf numFmtId="0" fontId="4" fillId="7" borderId="0" xfId="0" applyFont="1" applyFill="1"/>
    <xf numFmtId="17" fontId="4" fillId="8" borderId="0" xfId="0" applyNumberFormat="1" applyFont="1" applyFill="1" applyAlignment="1">
      <alignment horizontal="left" wrapText="1"/>
    </xf>
    <xf numFmtId="17" fontId="4" fillId="8" borderId="0" xfId="0" applyNumberFormat="1" applyFont="1" applyFill="1" applyAlignment="1">
      <alignment horizontal="center" wrapText="1"/>
    </xf>
    <xf numFmtId="0" fontId="4" fillId="8" borderId="0" xfId="0" applyFont="1" applyFill="1"/>
    <xf numFmtId="0" fontId="4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10" fontId="11" fillId="0" borderId="0" xfId="3" applyNumberFormat="1" applyFont="1" applyAlignment="1">
      <alignment horizontal="center"/>
    </xf>
    <xf numFmtId="0" fontId="4" fillId="6" borderId="1" xfId="0" applyFont="1" applyFill="1" applyBorder="1" applyAlignment="1">
      <alignment horizontal="left"/>
    </xf>
    <xf numFmtId="14" fontId="11" fillId="0" borderId="0" xfId="0" applyNumberFormat="1" applyFont="1"/>
    <xf numFmtId="42" fontId="6" fillId="0" borderId="0" xfId="0" applyNumberFormat="1" applyFont="1" applyFill="1" applyAlignment="1">
      <alignment horizontal="center"/>
    </xf>
    <xf numFmtId="42" fontId="2" fillId="0" borderId="0" xfId="0" applyNumberFormat="1" applyFont="1"/>
    <xf numFmtId="42" fontId="3" fillId="0" borderId="0" xfId="0" applyNumberFormat="1" applyFont="1"/>
    <xf numFmtId="0" fontId="2" fillId="0" borderId="2" xfId="0" applyFont="1" applyBorder="1"/>
    <xf numFmtId="42" fontId="6" fillId="0" borderId="2" xfId="0" applyNumberFormat="1" applyFont="1" applyFill="1" applyBorder="1" applyAlignment="1">
      <alignment horizontal="center"/>
    </xf>
    <xf numFmtId="44" fontId="2" fillId="0" borderId="0" xfId="0" applyNumberFormat="1" applyFont="1"/>
    <xf numFmtId="44" fontId="3" fillId="0" borderId="0" xfId="0" applyNumberFormat="1" applyFont="1"/>
    <xf numFmtId="44" fontId="2" fillId="0" borderId="2" xfId="0" applyNumberFormat="1" applyFont="1" applyBorder="1"/>
    <xf numFmtId="41" fontId="2" fillId="0" borderId="0" xfId="0" applyNumberFormat="1" applyFont="1"/>
    <xf numFmtId="41" fontId="3" fillId="0" borderId="0" xfId="0" applyNumberFormat="1" applyFont="1"/>
    <xf numFmtId="42" fontId="2" fillId="0" borderId="0" xfId="0" applyNumberFormat="1" applyFont="1" applyFill="1"/>
    <xf numFmtId="42" fontId="10" fillId="4" borderId="0" xfId="0" applyNumberFormat="1" applyFont="1" applyFill="1" applyAlignment="1">
      <alignment horizontal="center"/>
    </xf>
    <xf numFmtId="42" fontId="11" fillId="4" borderId="0" xfId="0" applyNumberFormat="1" applyFont="1" applyFill="1"/>
    <xf numFmtId="42" fontId="11" fillId="4" borderId="1" xfId="0" applyNumberFormat="1" applyFont="1" applyFill="1" applyBorder="1"/>
    <xf numFmtId="42" fontId="3" fillId="0" borderId="0" xfId="0" applyNumberFormat="1" applyFont="1" applyAlignment="1">
      <alignment horizontal="center"/>
    </xf>
    <xf numFmtId="42" fontId="3" fillId="0" borderId="1" xfId="0" applyNumberFormat="1" applyFont="1" applyBorder="1" applyAlignment="1">
      <alignment horizontal="center"/>
    </xf>
    <xf numFmtId="42" fontId="2" fillId="0" borderId="1" xfId="0" applyNumberFormat="1" applyFont="1" applyBorder="1"/>
    <xf numFmtId="42" fontId="3" fillId="0" borderId="1" xfId="0" applyNumberFormat="1" applyFont="1" applyBorder="1"/>
    <xf numFmtId="42" fontId="2" fillId="0" borderId="1" xfId="0" applyNumberFormat="1" applyFont="1" applyFill="1" applyBorder="1"/>
    <xf numFmtId="0" fontId="11" fillId="0" borderId="0" xfId="0" applyFont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1" fillId="0" borderId="0" xfId="1" applyNumberFormat="1" applyFont="1" applyBorder="1" applyAlignment="1">
      <alignment horizontal="center"/>
    </xf>
    <xf numFmtId="41" fontId="2" fillId="0" borderId="0" xfId="0" applyNumberFormat="1" applyFont="1" applyAlignment="1">
      <alignment horizontal="center"/>
    </xf>
    <xf numFmtId="41" fontId="2" fillId="0" borderId="1" xfId="0" applyNumberFormat="1" applyFont="1" applyBorder="1" applyAlignment="1">
      <alignment horizontal="center"/>
    </xf>
    <xf numFmtId="41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left" indent="1"/>
    </xf>
    <xf numFmtId="165" fontId="4" fillId="3" borderId="0" xfId="1" applyNumberFormat="1" applyFont="1" applyFill="1" applyAlignment="1">
      <alignment horizontal="left" indent="1"/>
    </xf>
    <xf numFmtId="0" fontId="2" fillId="0" borderId="3" xfId="0" applyFont="1" applyBorder="1"/>
    <xf numFmtId="42" fontId="2" fillId="0" borderId="2" xfId="0" applyNumberFormat="1" applyFont="1" applyBorder="1"/>
    <xf numFmtId="42" fontId="2" fillId="0" borderId="3" xfId="0" applyNumberFormat="1" applyFont="1" applyBorder="1"/>
    <xf numFmtId="166" fontId="13" fillId="0" borderId="2" xfId="0" applyNumberFormat="1" applyFont="1" applyBorder="1"/>
    <xf numFmtId="42" fontId="2" fillId="4" borderId="0" xfId="0" applyNumberFormat="1" applyFont="1" applyFill="1"/>
    <xf numFmtId="0" fontId="3" fillId="0" borderId="4" xfId="0" applyFont="1" applyBorder="1"/>
    <xf numFmtId="42" fontId="3" fillId="0" borderId="4" xfId="0" applyNumberFormat="1" applyFont="1" applyBorder="1"/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42" fontId="2" fillId="0" borderId="0" xfId="0" applyNumberFormat="1" applyFont="1" applyBorder="1"/>
    <xf numFmtId="0" fontId="2" fillId="6" borderId="0" xfId="0" applyFont="1" applyFill="1"/>
    <xf numFmtId="166" fontId="11" fillId="0" borderId="0" xfId="0" applyNumberFormat="1" applyFont="1"/>
    <xf numFmtId="166" fontId="11" fillId="0" borderId="0" xfId="3" applyNumberFormat="1" applyFont="1" applyAlignment="1">
      <alignment horizontal="center"/>
    </xf>
    <xf numFmtId="42" fontId="2" fillId="0" borderId="2" xfId="0" applyNumberFormat="1" applyFont="1" applyFill="1" applyBorder="1"/>
    <xf numFmtId="42" fontId="3" fillId="0" borderId="4" xfId="0" applyNumberFormat="1" applyFont="1" applyFill="1" applyBorder="1"/>
    <xf numFmtId="42" fontId="6" fillId="0" borderId="0" xfId="0" applyNumberFormat="1" applyFont="1" applyFill="1"/>
    <xf numFmtId="42" fontId="6" fillId="0" borderId="2" xfId="0" applyNumberFormat="1" applyFont="1" applyFill="1" applyBorder="1"/>
    <xf numFmtId="42" fontId="14" fillId="0" borderId="0" xfId="0" applyNumberFormat="1" applyFont="1" applyFill="1"/>
    <xf numFmtId="42" fontId="6" fillId="0" borderId="0" xfId="0" applyNumberFormat="1" applyFont="1" applyFill="1" applyBorder="1"/>
    <xf numFmtId="42" fontId="6" fillId="0" borderId="3" xfId="0" applyNumberFormat="1" applyFont="1" applyFill="1" applyBorder="1"/>
    <xf numFmtId="17" fontId="4" fillId="6" borderId="0" xfId="0" applyNumberFormat="1" applyFont="1" applyFill="1" applyAlignment="1">
      <alignment horizontal="left"/>
    </xf>
    <xf numFmtId="17" fontId="4" fillId="6" borderId="0" xfId="0" applyNumberFormat="1" applyFont="1" applyFill="1" applyAlignment="1">
      <alignment horizontal="center" wrapText="1"/>
    </xf>
    <xf numFmtId="0" fontId="11" fillId="4" borderId="0" xfId="0" applyFont="1" applyFill="1" applyAlignment="1">
      <alignment horizontal="center"/>
    </xf>
    <xf numFmtId="42" fontId="11" fillId="4" borderId="0" xfId="0" applyNumberFormat="1" applyFont="1" applyFill="1" applyAlignment="1">
      <alignment horizontal="center"/>
    </xf>
    <xf numFmtId="42" fontId="11" fillId="4" borderId="1" xfId="0" applyNumberFormat="1" applyFont="1" applyFill="1" applyBorder="1" applyAlignment="1">
      <alignment horizontal="center"/>
    </xf>
    <xf numFmtId="167" fontId="2" fillId="0" borderId="2" xfId="0" applyNumberFormat="1" applyFont="1" applyBorder="1"/>
    <xf numFmtId="0" fontId="4" fillId="6" borderId="1" xfId="0" applyFont="1" applyFill="1" applyBorder="1" applyAlignment="1">
      <alignment horizontal="right"/>
    </xf>
    <xf numFmtId="165" fontId="3" fillId="0" borderId="0" xfId="1" applyNumberFormat="1" applyFont="1"/>
    <xf numFmtId="165" fontId="11" fillId="0" borderId="0" xfId="1" applyNumberFormat="1" applyFont="1"/>
    <xf numFmtId="165" fontId="2" fillId="0" borderId="0" xfId="1" applyNumberFormat="1" applyFont="1"/>
    <xf numFmtId="165" fontId="2" fillId="0" borderId="0" xfId="1" applyNumberFormat="1" applyFont="1" applyAlignment="1">
      <alignment horizontal="left" indent="2"/>
    </xf>
    <xf numFmtId="165" fontId="2" fillId="0" borderId="2" xfId="1" applyNumberFormat="1" applyFont="1" applyBorder="1" applyAlignment="1">
      <alignment horizontal="left" indent="2"/>
    </xf>
    <xf numFmtId="165" fontId="11" fillId="0" borderId="2" xfId="1" applyNumberFormat="1" applyFont="1" applyBorder="1"/>
    <xf numFmtId="165" fontId="6" fillId="0" borderId="0" xfId="1" applyNumberFormat="1" applyFont="1"/>
    <xf numFmtId="165" fontId="2" fillId="0" borderId="0" xfId="1" applyNumberFormat="1" applyFont="1" applyAlignment="1">
      <alignment horizontal="left" indent="1"/>
    </xf>
    <xf numFmtId="165" fontId="3" fillId="0" borderId="4" xfId="1" applyNumberFormat="1" applyFont="1" applyBorder="1"/>
    <xf numFmtId="165" fontId="14" fillId="0" borderId="4" xfId="1" applyNumberFormat="1" applyFont="1" applyBorder="1"/>
    <xf numFmtId="165" fontId="3" fillId="0" borderId="0" xfId="1" applyNumberFormat="1" applyFont="1" applyBorder="1"/>
    <xf numFmtId="165" fontId="10" fillId="0" borderId="0" xfId="1" applyNumberFormat="1" applyFont="1" applyBorder="1"/>
    <xf numFmtId="165" fontId="3" fillId="0" borderId="5" xfId="1" applyNumberFormat="1" applyFont="1" applyBorder="1"/>
    <xf numFmtId="165" fontId="14" fillId="0" borderId="5" xfId="1" applyNumberFormat="1" applyFont="1" applyBorder="1"/>
    <xf numFmtId="165" fontId="14" fillId="0" borderId="0" xfId="1" applyNumberFormat="1" applyFont="1" applyBorder="1"/>
    <xf numFmtId="165" fontId="3" fillId="0" borderId="3" xfId="1" applyNumberFormat="1" applyFont="1" applyBorder="1"/>
    <xf numFmtId="165" fontId="14" fillId="0" borderId="3" xfId="1" applyNumberFormat="1" applyFont="1" applyBorder="1"/>
    <xf numFmtId="165" fontId="12" fillId="0" borderId="0" xfId="1" applyNumberFormat="1" applyFont="1"/>
    <xf numFmtId="168" fontId="12" fillId="0" borderId="0" xfId="1" applyNumberFormat="1" applyFont="1"/>
    <xf numFmtId="165" fontId="11" fillId="4" borderId="0" xfId="1" applyNumberFormat="1" applyFont="1" applyFill="1"/>
    <xf numFmtId="165" fontId="11" fillId="4" borderId="2" xfId="1" applyNumberFormat="1" applyFont="1" applyFill="1" applyBorder="1"/>
    <xf numFmtId="165" fontId="6" fillId="0" borderId="0" xfId="1" applyNumberFormat="1" applyFont="1" applyFill="1"/>
    <xf numFmtId="165" fontId="14" fillId="0" borderId="4" xfId="1" applyNumberFormat="1" applyFont="1" applyFill="1" applyBorder="1"/>
    <xf numFmtId="165" fontId="14" fillId="0" borderId="5" xfId="1" applyNumberFormat="1" applyFont="1" applyFill="1" applyBorder="1"/>
    <xf numFmtId="165" fontId="14" fillId="0" borderId="0" xfId="1" applyNumberFormat="1" applyFont="1" applyFill="1" applyBorder="1"/>
    <xf numFmtId="0" fontId="6" fillId="0" borderId="0" xfId="0" applyFont="1"/>
    <xf numFmtId="0" fontId="6" fillId="0" borderId="0" xfId="0" applyFont="1" applyFill="1"/>
    <xf numFmtId="165" fontId="6" fillId="0" borderId="2" xfId="1" applyNumberFormat="1" applyFont="1" applyFill="1" applyBorder="1"/>
    <xf numFmtId="168" fontId="16" fillId="0" borderId="0" xfId="1" applyNumberFormat="1" applyFont="1"/>
    <xf numFmtId="41" fontId="6" fillId="0" borderId="0" xfId="3" applyNumberFormat="1" applyFont="1"/>
    <xf numFmtId="41" fontId="6" fillId="0" borderId="0" xfId="0" applyNumberFormat="1" applyFont="1"/>
    <xf numFmtId="0" fontId="2" fillId="4" borderId="2" xfId="0" applyFont="1" applyFill="1" applyBorder="1"/>
    <xf numFmtId="41" fontId="3" fillId="0" borderId="2" xfId="0" applyNumberFormat="1" applyFont="1" applyBorder="1"/>
    <xf numFmtId="17" fontId="4" fillId="7" borderId="0" xfId="0" applyNumberFormat="1" applyFont="1" applyFill="1" applyAlignment="1">
      <alignment horizontal="center" wrapText="1"/>
    </xf>
    <xf numFmtId="0" fontId="4" fillId="5" borderId="0" xfId="0" applyFont="1" applyFill="1" applyAlignment="1">
      <alignment horizontal="centerContinuous"/>
    </xf>
    <xf numFmtId="0" fontId="4" fillId="5" borderId="0" xfId="0" applyFont="1" applyFill="1" applyAlignment="1">
      <alignment horizontal="center"/>
    </xf>
    <xf numFmtId="42" fontId="3" fillId="0" borderId="2" xfId="0" applyNumberFormat="1" applyFont="1" applyBorder="1"/>
    <xf numFmtId="0" fontId="4" fillId="8" borderId="0" xfId="0" applyNumberFormat="1" applyFont="1" applyFill="1" applyAlignment="1">
      <alignment horizontal="center" wrapText="1"/>
    </xf>
    <xf numFmtId="0" fontId="4" fillId="5" borderId="0" xfId="0" applyNumberFormat="1" applyFont="1" applyFill="1" applyAlignment="1">
      <alignment horizontal="center" wrapText="1"/>
    </xf>
    <xf numFmtId="0" fontId="4" fillId="7" borderId="0" xfId="0" applyNumberFormat="1" applyFont="1" applyFill="1" applyAlignment="1">
      <alignment horizontal="center" wrapText="1"/>
    </xf>
    <xf numFmtId="0" fontId="4" fillId="6" borderId="0" xfId="0" applyNumberFormat="1" applyFont="1" applyFill="1" applyAlignment="1">
      <alignment horizontal="center" wrapText="1"/>
    </xf>
    <xf numFmtId="0" fontId="2" fillId="0" borderId="2" xfId="0" applyFont="1" applyFill="1" applyBorder="1"/>
    <xf numFmtId="0" fontId="0" fillId="0" borderId="0" xfId="0" applyFill="1"/>
    <xf numFmtId="41" fontId="2" fillId="0" borderId="2" xfId="0" applyNumberFormat="1" applyFont="1" applyFill="1" applyBorder="1"/>
    <xf numFmtId="42" fontId="11" fillId="0" borderId="0" xfId="0" applyNumberFormat="1" applyFont="1" applyFill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2" fontId="2" fillId="4" borderId="2" xfId="0" applyNumberFormat="1" applyFont="1" applyFill="1" applyBorder="1"/>
    <xf numFmtId="0" fontId="5" fillId="0" borderId="0" xfId="0" applyFont="1" applyFill="1"/>
    <xf numFmtId="0" fontId="4" fillId="6" borderId="0" xfId="0" applyNumberFormat="1" applyFont="1" applyFill="1" applyAlignment="1">
      <alignment horizontal="right" wrapText="1"/>
    </xf>
    <xf numFmtId="42" fontId="6" fillId="0" borderId="0" xfId="1" applyNumberFormat="1" applyFont="1" applyFill="1"/>
    <xf numFmtId="42" fontId="6" fillId="0" borderId="2" xfId="1" applyNumberFormat="1" applyFont="1" applyFill="1" applyBorder="1"/>
    <xf numFmtId="42" fontId="14" fillId="0" borderId="4" xfId="1" applyNumberFormat="1" applyFont="1" applyFill="1" applyBorder="1"/>
    <xf numFmtId="42" fontId="14" fillId="0" borderId="0" xfId="1" applyNumberFormat="1" applyFont="1" applyFill="1" applyBorder="1"/>
    <xf numFmtId="42" fontId="14" fillId="0" borderId="5" xfId="1" applyNumberFormat="1" applyFont="1" applyFill="1" applyBorder="1"/>
    <xf numFmtId="42" fontId="14" fillId="0" borderId="3" xfId="1" applyNumberFormat="1" applyFont="1" applyBorder="1"/>
    <xf numFmtId="42" fontId="14" fillId="0" borderId="4" xfId="1" applyNumberFormat="1" applyFont="1" applyBorder="1"/>
    <xf numFmtId="42" fontId="6" fillId="0" borderId="0" xfId="0" applyNumberFormat="1" applyFont="1"/>
    <xf numFmtId="166" fontId="6" fillId="0" borderId="0" xfId="0" applyNumberFormat="1" applyFont="1"/>
    <xf numFmtId="168" fontId="12" fillId="0" borderId="0" xfId="0" applyNumberFormat="1" applyFont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left" indent="1"/>
    </xf>
    <xf numFmtId="165" fontId="11" fillId="0" borderId="0" xfId="1" applyNumberFormat="1" applyFont="1" applyFill="1"/>
    <xf numFmtId="0" fontId="11" fillId="4" borderId="2" xfId="0" applyFont="1" applyFill="1" applyBorder="1"/>
    <xf numFmtId="9" fontId="11" fillId="4" borderId="0" xfId="0" applyNumberFormat="1" applyFont="1" applyFill="1"/>
    <xf numFmtId="10" fontId="2" fillId="0" borderId="0" xfId="0" applyNumberFormat="1" applyFont="1"/>
    <xf numFmtId="2" fontId="2" fillId="0" borderId="0" xfId="0" applyNumberFormat="1" applyFont="1"/>
    <xf numFmtId="2" fontId="6" fillId="0" borderId="0" xfId="0" applyNumberFormat="1" applyFont="1" applyFill="1"/>
    <xf numFmtId="2" fontId="2" fillId="0" borderId="0" xfId="1" applyNumberFormat="1" applyFont="1"/>
    <xf numFmtId="41" fontId="3" fillId="0" borderId="6" xfId="0" applyNumberFormat="1" applyFont="1" applyBorder="1"/>
    <xf numFmtId="41" fontId="3" fillId="0" borderId="6" xfId="0" applyNumberFormat="1" applyFont="1" applyBorder="1" applyAlignment="1">
      <alignment horizontal="center"/>
    </xf>
  </cellXfs>
  <cellStyles count="8">
    <cellStyle name="Comma" xfId="1" builtinId="3"/>
    <cellStyle name="Hyperlink 2" xfId="5" xr:uid="{00000000-0005-0000-0000-000002000000}"/>
    <cellStyle name="Hyperlink 2 2" xfId="7" xr:uid="{C7BB0861-1404-464F-AF13-641BA387308B}"/>
    <cellStyle name="Hyperlink 3" xfId="2" xr:uid="{00000000-0005-0000-0000-000003000000}"/>
    <cellStyle name="Normal" xfId="0" builtinId="0"/>
    <cellStyle name="Normal 2" xfId="4" xr:uid="{00000000-0005-0000-0000-000005000000}"/>
    <cellStyle name="Normal 2 2 2" xfId="6" xr:uid="{E28C392A-2768-428E-9B1D-2ABCC1B6C5CC}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66"/>
  <sheetViews>
    <sheetView showGridLines="0" topLeftCell="A556" zoomScale="85" zoomScaleNormal="85" workbookViewId="0">
      <selection activeCell="A556" sqref="A556"/>
    </sheetView>
  </sheetViews>
  <sheetFormatPr defaultColWidth="9.140625" defaultRowHeight="12.75" outlineLevelRow="1"/>
  <cols>
    <col min="1" max="1" width="17" style="1" customWidth="1"/>
    <col min="2" max="5" width="11.85546875" style="1" customWidth="1"/>
    <col min="6" max="6" width="14.42578125" style="1" customWidth="1"/>
    <col min="7" max="8" width="11.85546875" style="1" customWidth="1"/>
    <col min="9" max="9" width="13.42578125" style="1" customWidth="1"/>
    <col min="10" max="11" width="11.85546875" style="1" customWidth="1"/>
    <col min="12" max="13" width="11.42578125" style="1" customWidth="1"/>
    <col min="14" max="18" width="10.42578125" style="1" customWidth="1"/>
    <col min="19" max="16384" width="9.140625" style="1"/>
  </cols>
  <sheetData>
    <row r="1" spans="1:19" s="4" customFormat="1">
      <c r="A1" s="5"/>
    </row>
    <row r="2" spans="1:19" s="4" customFormat="1">
      <c r="A2" s="28" t="str">
        <f>"Payroll - "&amp;YEAR($B$8)</f>
        <v>Payroll - 2018</v>
      </c>
      <c r="B2" s="3"/>
    </row>
    <row r="3" spans="1:19" ht="15">
      <c r="A3" s="33" t="s">
        <v>2</v>
      </c>
      <c r="B3" s="34" t="s">
        <v>39</v>
      </c>
      <c r="C3" s="35" t="s">
        <v>20</v>
      </c>
      <c r="D3" s="35" t="s">
        <v>8</v>
      </c>
      <c r="E3" s="35" t="s">
        <v>12</v>
      </c>
      <c r="S3"/>
    </row>
    <row r="4" spans="1:19" ht="15">
      <c r="A4" s="1" t="s">
        <v>4</v>
      </c>
      <c r="B4" s="58" t="s">
        <v>7</v>
      </c>
      <c r="C4" s="58">
        <v>8</v>
      </c>
      <c r="D4" s="58" t="s">
        <v>9</v>
      </c>
      <c r="E4" s="58" t="s">
        <v>9</v>
      </c>
      <c r="S4"/>
    </row>
    <row r="5" spans="1:19" ht="15">
      <c r="A5" s="1" t="s">
        <v>5</v>
      </c>
      <c r="B5" s="58" t="s">
        <v>7</v>
      </c>
      <c r="C5" s="59" t="s">
        <v>11</v>
      </c>
      <c r="D5" s="60" t="s">
        <v>10</v>
      </c>
      <c r="E5" s="60" t="s">
        <v>10</v>
      </c>
      <c r="S5"/>
    </row>
    <row r="6" spans="1:19" ht="15">
      <c r="A6" s="1" t="s">
        <v>6</v>
      </c>
      <c r="B6" s="58" t="s">
        <v>7</v>
      </c>
      <c r="C6" s="60" t="s">
        <v>11</v>
      </c>
      <c r="D6" s="61" t="s">
        <v>10</v>
      </c>
      <c r="E6" s="61" t="s">
        <v>10</v>
      </c>
      <c r="S6"/>
    </row>
    <row r="7" spans="1:19" ht="15">
      <c r="B7" s="6"/>
      <c r="C7" s="7"/>
      <c r="D7" s="8"/>
      <c r="E7" s="8"/>
      <c r="R7" s="2"/>
      <c r="S7"/>
    </row>
    <row r="8" spans="1:19" ht="15">
      <c r="A8" s="31" t="s">
        <v>40</v>
      </c>
      <c r="B8" s="32">
        <v>43101</v>
      </c>
      <c r="C8" s="32">
        <v>43132</v>
      </c>
      <c r="D8" s="32">
        <v>43160</v>
      </c>
      <c r="E8" s="32">
        <v>43191</v>
      </c>
      <c r="F8" s="32">
        <v>43221</v>
      </c>
      <c r="G8" s="32">
        <v>43252</v>
      </c>
      <c r="H8" s="32">
        <v>43282</v>
      </c>
      <c r="I8" s="32">
        <v>43313</v>
      </c>
      <c r="J8" s="32">
        <v>43344</v>
      </c>
      <c r="K8" s="32">
        <v>43374</v>
      </c>
      <c r="L8" s="32">
        <v>43405</v>
      </c>
      <c r="M8" s="32">
        <v>43435</v>
      </c>
      <c r="N8" s="32" t="s">
        <v>81</v>
      </c>
      <c r="R8" s="2"/>
      <c r="S8"/>
    </row>
    <row r="9" spans="1:19" ht="15">
      <c r="A9" s="1" t="s">
        <v>4</v>
      </c>
      <c r="B9" s="47">
        <f>COUNTIF($C$31:$C$69,$A4)</f>
        <v>0</v>
      </c>
      <c r="C9" s="47">
        <f>COUNTIF($C$76:$C$114,$A4)</f>
        <v>0</v>
      </c>
      <c r="D9" s="47">
        <f>COUNTIF($C$121:$C$159,$A4)</f>
        <v>0</v>
      </c>
      <c r="E9" s="47">
        <f>COUNTIF($C$166:$C$204,$A4)</f>
        <v>0</v>
      </c>
      <c r="F9" s="47">
        <f>COUNTIF($C$211:$C$249,$A4)</f>
        <v>0</v>
      </c>
      <c r="G9" s="47">
        <f>COUNTIF($C$256:$C$294,$A4)</f>
        <v>0</v>
      </c>
      <c r="H9" s="47">
        <f>COUNTIF($C$301:$C$339,$A4)</f>
        <v>0</v>
      </c>
      <c r="I9" s="47">
        <f>COUNTIF($C$346:$C$384,$A4)</f>
        <v>0</v>
      </c>
      <c r="J9" s="47">
        <f>COUNTIF($C$391:$C$429,$A4)</f>
        <v>0</v>
      </c>
      <c r="K9" s="47">
        <f>COUNTIF($C$436:$C$474,$A4)</f>
        <v>0</v>
      </c>
      <c r="L9" s="47">
        <f>COUNTIF($C$481:$C$519,$A4)</f>
        <v>0</v>
      </c>
      <c r="M9" s="47">
        <f>COUNTIF($C$526:$C$564,$A4)</f>
        <v>0</v>
      </c>
      <c r="N9" s="48">
        <f>AVERAGE(B9:M9)</f>
        <v>0</v>
      </c>
      <c r="R9" s="2"/>
      <c r="S9"/>
    </row>
    <row r="10" spans="1:19" ht="15">
      <c r="A10" s="1" t="s">
        <v>5</v>
      </c>
      <c r="B10" s="47">
        <f>COUNTIF($C$31:$C$69,$A5)</f>
        <v>0</v>
      </c>
      <c r="C10" s="47">
        <f>COUNTIF($C$76:$C$114,$A5)</f>
        <v>0</v>
      </c>
      <c r="D10" s="47">
        <f>COUNTIF($C$121:$C$159,$A5)</f>
        <v>0</v>
      </c>
      <c r="E10" s="47">
        <f>COUNTIF($C$166:$C$204,$A5)</f>
        <v>0</v>
      </c>
      <c r="F10" s="47">
        <f>COUNTIF($C$211:$C$249,$A5)</f>
        <v>0</v>
      </c>
      <c r="G10" s="47">
        <f>COUNTIF($C$256:$C$294,$A5)</f>
        <v>0</v>
      </c>
      <c r="H10" s="47">
        <f>COUNTIF($C$301:$C$339,$A5)</f>
        <v>0</v>
      </c>
      <c r="I10" s="47">
        <f>COUNTIF($C$346:$C$384,$A5)</f>
        <v>0</v>
      </c>
      <c r="J10" s="47">
        <f>COUNTIF($C$391:$C$429,$A5)</f>
        <v>0</v>
      </c>
      <c r="K10" s="47">
        <f>COUNTIF($C$436:$C$474,$A5)</f>
        <v>0</v>
      </c>
      <c r="L10" s="47">
        <f>COUNTIF($C$481:$C$519,$A5)</f>
        <v>0</v>
      </c>
      <c r="M10" s="47">
        <f>COUNTIF($C$526:$C$564,$A5)</f>
        <v>0</v>
      </c>
      <c r="N10" s="48">
        <f t="shared" ref="N10:N11" si="0">AVERAGE(B10:M10)</f>
        <v>0</v>
      </c>
      <c r="R10" s="2"/>
      <c r="S10"/>
    </row>
    <row r="11" spans="1:19" ht="15">
      <c r="A11" s="1" t="s">
        <v>6</v>
      </c>
      <c r="B11" s="47">
        <f>COUNTIF($C$31:$C$69,$A6)</f>
        <v>0</v>
      </c>
      <c r="C11" s="47">
        <f>COUNTIF($C$76:$C$114,$A6)</f>
        <v>0</v>
      </c>
      <c r="D11" s="47">
        <f>COUNTIF($C$121:$C$159,$A6)</f>
        <v>0</v>
      </c>
      <c r="E11" s="47">
        <f>COUNTIF($C$166:$C$204,$A6)</f>
        <v>0</v>
      </c>
      <c r="F11" s="47">
        <f>COUNTIF($C$211:$C$249,$A6)</f>
        <v>0</v>
      </c>
      <c r="G11" s="47">
        <f>COUNTIF($C$256:$C$294,$A6)</f>
        <v>0</v>
      </c>
      <c r="H11" s="47">
        <f>COUNTIF($C$301:$C$339,$A6)</f>
        <v>0</v>
      </c>
      <c r="I11" s="47">
        <f>COUNTIF($C$346:$C$384,$A6)</f>
        <v>0</v>
      </c>
      <c r="J11" s="47">
        <f>COUNTIF($C$391:$C$429,$A6)</f>
        <v>0</v>
      </c>
      <c r="K11" s="47">
        <f>COUNTIF($C$436:$C$474,$A6)</f>
        <v>0</v>
      </c>
      <c r="L11" s="47">
        <f>COUNTIF($C$481:$C$519,$A6)</f>
        <v>0</v>
      </c>
      <c r="M11" s="47">
        <f>COUNTIF($C$526:$C$564,$A6)</f>
        <v>0</v>
      </c>
      <c r="N11" s="48">
        <f t="shared" si="0"/>
        <v>0</v>
      </c>
      <c r="R11" s="2"/>
      <c r="S11"/>
    </row>
    <row r="12" spans="1:19" ht="15">
      <c r="A12" s="2" t="s">
        <v>88</v>
      </c>
      <c r="B12" s="48">
        <f>SUM(B9:B11)</f>
        <v>0</v>
      </c>
      <c r="C12" s="48">
        <f t="shared" ref="C12:N12" si="1">SUM(C9:C11)</f>
        <v>0</v>
      </c>
      <c r="D12" s="48">
        <f t="shared" si="1"/>
        <v>0</v>
      </c>
      <c r="E12" s="48">
        <f t="shared" si="1"/>
        <v>0</v>
      </c>
      <c r="F12" s="48">
        <f t="shared" si="1"/>
        <v>0</v>
      </c>
      <c r="G12" s="48">
        <f t="shared" si="1"/>
        <v>0</v>
      </c>
      <c r="H12" s="48">
        <f t="shared" si="1"/>
        <v>0</v>
      </c>
      <c r="I12" s="48">
        <f t="shared" si="1"/>
        <v>0</v>
      </c>
      <c r="J12" s="48">
        <f t="shared" si="1"/>
        <v>0</v>
      </c>
      <c r="K12" s="48">
        <f t="shared" si="1"/>
        <v>0</v>
      </c>
      <c r="L12" s="48">
        <f t="shared" si="1"/>
        <v>0</v>
      </c>
      <c r="M12" s="48">
        <f t="shared" si="1"/>
        <v>0</v>
      </c>
      <c r="N12" s="48">
        <f t="shared" si="1"/>
        <v>0</v>
      </c>
      <c r="R12" s="2"/>
      <c r="S12"/>
    </row>
    <row r="13" spans="1:19" ht="15">
      <c r="B13" s="6"/>
      <c r="C13" s="7"/>
      <c r="D13" s="8"/>
      <c r="E13" s="8"/>
      <c r="R13" s="2"/>
      <c r="S13"/>
    </row>
    <row r="14" spans="1:19" ht="15">
      <c r="A14" s="29" t="s">
        <v>38</v>
      </c>
      <c r="B14" s="27">
        <f>B8</f>
        <v>43101</v>
      </c>
      <c r="C14" s="27">
        <f t="shared" ref="C14:M14" si="2">C8</f>
        <v>43132</v>
      </c>
      <c r="D14" s="27">
        <f t="shared" si="2"/>
        <v>43160</v>
      </c>
      <c r="E14" s="27">
        <f t="shared" si="2"/>
        <v>43191</v>
      </c>
      <c r="F14" s="27">
        <f t="shared" si="2"/>
        <v>43221</v>
      </c>
      <c r="G14" s="27">
        <f t="shared" si="2"/>
        <v>43252</v>
      </c>
      <c r="H14" s="27">
        <f t="shared" si="2"/>
        <v>43282</v>
      </c>
      <c r="I14" s="27">
        <f t="shared" si="2"/>
        <v>43313</v>
      </c>
      <c r="J14" s="27">
        <f t="shared" si="2"/>
        <v>43344</v>
      </c>
      <c r="K14" s="27">
        <f t="shared" si="2"/>
        <v>43374</v>
      </c>
      <c r="L14" s="27">
        <f t="shared" si="2"/>
        <v>43405</v>
      </c>
      <c r="M14" s="27">
        <f t="shared" si="2"/>
        <v>43435</v>
      </c>
      <c r="N14" s="27" t="s">
        <v>81</v>
      </c>
      <c r="O14"/>
    </row>
    <row r="15" spans="1:19" ht="15">
      <c r="A15" s="1" t="s">
        <v>4</v>
      </c>
      <c r="B15" s="40">
        <f>IFERROR(AVERAGEIF($C$31:$C$69,$A15,$D$31:$D$69),0)</f>
        <v>0</v>
      </c>
      <c r="C15" s="40">
        <f>IFERROR(AVERAGEIF($C$76:$C$114,$A15,$D$76:$D$114),0)</f>
        <v>0</v>
      </c>
      <c r="D15" s="40">
        <f>IFERROR(AVERAGEIF($C$121:$C$159,$A15,$D$121:$D$159),0)</f>
        <v>0</v>
      </c>
      <c r="E15" s="49">
        <f>IFERROR(AVERAGEIF($C$166:$C$204,$A15,$D$166:$D$204),0)</f>
        <v>0</v>
      </c>
      <c r="F15" s="49">
        <f>IFERROR(AVERAGEIF($C$211:$C$249,$A15,$D$211:$D$249),0)</f>
        <v>0</v>
      </c>
      <c r="G15" s="49">
        <f>IFERROR(AVERAGEIF($C$256:$C$294,$A15,$D$256:$D$294),0)</f>
        <v>0</v>
      </c>
      <c r="H15" s="49">
        <f>IFERROR(AVERAGEIF($C$301:$C$339,$A15,$D$301:$D$339),0)</f>
        <v>0</v>
      </c>
      <c r="I15" s="49">
        <f>IFERROR(AVERAGEIF($C$346:$C$384,$A15,$D$346:$D$384),0)</f>
        <v>0</v>
      </c>
      <c r="J15" s="49">
        <f>IFERROR(AVERAGEIF($C$391:$C$429,$A15,$D$391:$D$429),0)</f>
        <v>0</v>
      </c>
      <c r="K15" s="49">
        <f>IFERROR(AVERAGEIF($C$436:$C$474,$A15,$D$436:$D$474),0)</f>
        <v>0</v>
      </c>
      <c r="L15" s="49">
        <f>IFERROR(AVERAGEIF($C$481:$C$519,$A15,$D$481:$D$519),0)</f>
        <v>0</v>
      </c>
      <c r="M15" s="49">
        <f>IFERROR(AVERAGEIF($C$526:$C$564,$A15,$D$526:$D$564),0)</f>
        <v>0</v>
      </c>
      <c r="N15" s="41">
        <f>IFERROR(AVERAGEIF(B15:M15,"&gt;0"),0)</f>
        <v>0</v>
      </c>
      <c r="O15"/>
    </row>
    <row r="16" spans="1:19" ht="15">
      <c r="A16" s="1" t="s">
        <v>5</v>
      </c>
      <c r="B16" s="40">
        <f>IFERROR(AVERAGEIF($C$31:$C$69,$A16,$D$31:$D$69),0)</f>
        <v>0</v>
      </c>
      <c r="C16" s="40">
        <f>IFERROR(AVERAGEIF($C$76:$C$114,$A16,$D$76:$D$114),0)</f>
        <v>0</v>
      </c>
      <c r="D16" s="40">
        <f>IFERROR(AVERAGEIF($C$121:$C$159,$A16,$D$121:$D$159),0)</f>
        <v>0</v>
      </c>
      <c r="E16" s="49">
        <f>IFERROR(AVERAGEIF($C$166:$C$204,$A16,$D$166:$D$204),0)</f>
        <v>0</v>
      </c>
      <c r="F16" s="49">
        <f>IFERROR(AVERAGEIF($C$211:$C$249,$A16,$D$211:$D$249),0)</f>
        <v>0</v>
      </c>
      <c r="G16" s="49">
        <f>IFERROR(AVERAGEIF($C$256:$C$294,$A16,$D$256:$D$294),0)</f>
        <v>0</v>
      </c>
      <c r="H16" s="49">
        <f>IFERROR(AVERAGEIF($C$301:$C$339,$A16,$D$301:$D$339),0)</f>
        <v>0</v>
      </c>
      <c r="I16" s="49">
        <f>IFERROR(AVERAGEIF($C$346:$C$384,$A16,$D$346:$D$384),0)</f>
        <v>0</v>
      </c>
      <c r="J16" s="49">
        <f>IFERROR(AVERAGEIF($C$391:$C$429,$A16,$D$391:$D$429),0)</f>
        <v>0</v>
      </c>
      <c r="K16" s="49">
        <f>IFERROR(AVERAGEIF($C$436:$C$474,$A16,$D$436:$D$474),0)</f>
        <v>0</v>
      </c>
      <c r="L16" s="49">
        <f>IFERROR(AVERAGEIF($C$481:$C$519,$A16,$D$481:$D$519),0)</f>
        <v>0</v>
      </c>
      <c r="M16" s="49">
        <f>IFERROR(AVERAGEIF($C$526:$C$564,$A16,$D$526:$D$564),0)</f>
        <v>0</v>
      </c>
      <c r="N16" s="41">
        <f t="shared" ref="N16:N18" si="3">IFERROR(AVERAGEIF(B16:M16,"&gt;0"),0)</f>
        <v>0</v>
      </c>
      <c r="O16"/>
    </row>
    <row r="17" spans="1:19" ht="15">
      <c r="A17" s="1" t="s">
        <v>6</v>
      </c>
      <c r="B17" s="40">
        <f>IFERROR(AVERAGEIF($C$31:$C$69,$A17,$D$31:$D$69),0)</f>
        <v>0</v>
      </c>
      <c r="C17" s="40">
        <f>IFERROR(AVERAGEIF($C$76:$C$114,$A17,$D$76:$D$114),0)</f>
        <v>0</v>
      </c>
      <c r="D17" s="40">
        <f>IFERROR(AVERAGEIF($C$121:$C$159,$A17,$D$121:$D$159),0)</f>
        <v>0</v>
      </c>
      <c r="E17" s="49">
        <f>IFERROR(AVERAGEIF($C$166:$C$204,$A17,$D$166:$D$204),0)</f>
        <v>0</v>
      </c>
      <c r="F17" s="49">
        <f>IFERROR(AVERAGEIF($C$211:$C$249,$A17,$D$211:$D$249),0)</f>
        <v>0</v>
      </c>
      <c r="G17" s="49">
        <f>IFERROR(AVERAGEIF($C$256:$C$294,$A17,$D$256:$D$294),0)</f>
        <v>0</v>
      </c>
      <c r="H17" s="49">
        <f>IFERROR(AVERAGEIF($C$301:$C$339,$A17,$D$301:$D$339),0)</f>
        <v>0</v>
      </c>
      <c r="I17" s="49">
        <f>IFERROR(AVERAGEIF($C$346:$C$384,$A17,$D$346:$D$384),0)</f>
        <v>0</v>
      </c>
      <c r="J17" s="49">
        <f>IFERROR(AVERAGEIF($C$391:$C$429,$A17,$D$391:$D$429),0)</f>
        <v>0</v>
      </c>
      <c r="K17" s="49">
        <f>IFERROR(AVERAGEIF($C$436:$C$474,$A17,$D$436:$D$474),0)</f>
        <v>0</v>
      </c>
      <c r="L17" s="49">
        <f>IFERROR(AVERAGEIF($C$481:$C$519,$A17,$D$481:$D$519),0)</f>
        <v>0</v>
      </c>
      <c r="M17" s="49">
        <f>IFERROR(AVERAGEIF($C$526:$C$564,$A17,$D$526:$D$564),0)</f>
        <v>0</v>
      </c>
      <c r="N17" s="41">
        <f t="shared" si="3"/>
        <v>0</v>
      </c>
      <c r="O17"/>
    </row>
    <row r="18" spans="1:19" ht="15">
      <c r="A18" s="2" t="s">
        <v>169</v>
      </c>
      <c r="B18" s="41">
        <f>AVERAGE(B15:B17)</f>
        <v>0</v>
      </c>
      <c r="C18" s="41">
        <f t="shared" ref="C18:M18" si="4">AVERAGE(C15:C17)</f>
        <v>0</v>
      </c>
      <c r="D18" s="41">
        <f t="shared" si="4"/>
        <v>0</v>
      </c>
      <c r="E18" s="41">
        <f t="shared" si="4"/>
        <v>0</v>
      </c>
      <c r="F18" s="41">
        <f t="shared" si="4"/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3"/>
        <v>0</v>
      </c>
      <c r="O18"/>
    </row>
    <row r="19" spans="1:19" ht="15">
      <c r="B19" s="40"/>
      <c r="C19" s="40"/>
      <c r="D19" s="40"/>
      <c r="E19" s="49"/>
      <c r="F19" s="49"/>
      <c r="G19" s="49"/>
      <c r="H19" s="49"/>
      <c r="I19" s="49"/>
      <c r="J19" s="49"/>
      <c r="K19" s="49"/>
      <c r="L19" s="49"/>
      <c r="M19" s="49"/>
      <c r="N19" s="41"/>
      <c r="O19"/>
    </row>
    <row r="20" spans="1:19" ht="15">
      <c r="A20" s="92" t="s">
        <v>18</v>
      </c>
      <c r="B20" s="93">
        <f>B14</f>
        <v>43101</v>
      </c>
      <c r="C20" s="93">
        <f t="shared" ref="C20:M20" si="5">C14</f>
        <v>43132</v>
      </c>
      <c r="D20" s="93">
        <f t="shared" si="5"/>
        <v>43160</v>
      </c>
      <c r="E20" s="93">
        <f t="shared" si="5"/>
        <v>43191</v>
      </c>
      <c r="F20" s="93">
        <f t="shared" si="5"/>
        <v>43221</v>
      </c>
      <c r="G20" s="93">
        <f t="shared" si="5"/>
        <v>43252</v>
      </c>
      <c r="H20" s="93">
        <f t="shared" si="5"/>
        <v>43282</v>
      </c>
      <c r="I20" s="93">
        <f t="shared" si="5"/>
        <v>43313</v>
      </c>
      <c r="J20" s="93">
        <f t="shared" si="5"/>
        <v>43344</v>
      </c>
      <c r="K20" s="93">
        <f t="shared" si="5"/>
        <v>43374</v>
      </c>
      <c r="L20" s="93">
        <f t="shared" si="5"/>
        <v>43405</v>
      </c>
      <c r="M20" s="93">
        <f t="shared" si="5"/>
        <v>43435</v>
      </c>
      <c r="N20" s="93" t="s">
        <v>81</v>
      </c>
      <c r="O20"/>
    </row>
    <row r="21" spans="1:19" ht="15">
      <c r="A21" s="1" t="s">
        <v>4</v>
      </c>
      <c r="B21" s="40">
        <f>SUMIF($C$31:$C$69,$A21,$K$31:$K$69)</f>
        <v>0</v>
      </c>
      <c r="C21" s="40">
        <f>SUMIF($C$76:$C$114,$A21,$K$76:$K$114)</f>
        <v>0</v>
      </c>
      <c r="D21" s="40">
        <f>SUMIF($C$121:$C$159,$A21,$K$121:$K$159)</f>
        <v>0</v>
      </c>
      <c r="E21" s="40">
        <f>SUMIF($C$166:$C$204,$A21,$K$166:$K$204)</f>
        <v>0</v>
      </c>
      <c r="F21" s="40">
        <f>SUMIF($C$211:$C$249,$A21,$K$211:$K$249)</f>
        <v>0</v>
      </c>
      <c r="G21" s="40">
        <f>SUMIF($C$256:$C$294,$A21,$K$256:$K$294)</f>
        <v>0</v>
      </c>
      <c r="H21" s="40">
        <f>SUMIF($C$301:$C$339,$A21,$K$301:$K$339)</f>
        <v>0</v>
      </c>
      <c r="I21" s="40">
        <f>SUMIF($C$346:$C$384,$A21,$K$346:$K$384)</f>
        <v>0</v>
      </c>
      <c r="J21" s="40">
        <f>SUMIF($C$391:$C$429,$A21,$K$391:$K$429)</f>
        <v>0</v>
      </c>
      <c r="K21" s="40">
        <f>SUMIF($C$436:$C$474,$A21,$K$436:$K$474)</f>
        <v>0</v>
      </c>
      <c r="L21" s="40">
        <f>SUMIF($C$481:$C$519,$A21,$K$481:$K$519)</f>
        <v>0</v>
      </c>
      <c r="M21" s="40">
        <f>SUMIF($C$526:$C$564,$A21,$K$526:$K$564)</f>
        <v>0</v>
      </c>
      <c r="N21" s="41">
        <f>SUM(B21:M21)</f>
        <v>0</v>
      </c>
      <c r="O21"/>
    </row>
    <row r="22" spans="1:19" ht="15">
      <c r="A22" s="1" t="s">
        <v>5</v>
      </c>
      <c r="B22" s="40">
        <f>SUMIF($C$31:$C$69,$A22,$K$31:$K$69)</f>
        <v>0</v>
      </c>
      <c r="C22" s="40">
        <f>SUMIF($C$76:$C$114,$A22,$K$76:$K$114)</f>
        <v>0</v>
      </c>
      <c r="D22" s="40">
        <f>SUMIF($C$121:$C$159,$A22,$K$121:$K$159)</f>
        <v>0</v>
      </c>
      <c r="E22" s="40">
        <f>SUMIF($C$166:$C$204,$A22,$K$166:$K$204)</f>
        <v>0</v>
      </c>
      <c r="F22" s="40">
        <f>SUMIF($C$211:$C$249,$A22,$K$211:$K$249)</f>
        <v>0</v>
      </c>
      <c r="G22" s="40">
        <f>SUMIF($C$256:$C$294,$A22,$K$256:$K$294)</f>
        <v>0</v>
      </c>
      <c r="H22" s="40">
        <f>SUMIF($C$301:$C$339,$A22,$K$301:$K$339)</f>
        <v>0</v>
      </c>
      <c r="I22" s="40">
        <f>SUMIF($C$346:$C$384,$A22,$K$346:$K$384)</f>
        <v>0</v>
      </c>
      <c r="J22" s="40">
        <f>SUMIF($C$391:$C$429,$A22,$K$391:$K$429)</f>
        <v>0</v>
      </c>
      <c r="K22" s="40">
        <f>SUMIF($C$436:$C$474,$A22,$K$436:$K$474)</f>
        <v>0</v>
      </c>
      <c r="L22" s="40">
        <f>SUMIF($C$481:$C$519,$A22,$K$481:$K$519)</f>
        <v>0</v>
      </c>
      <c r="M22" s="40">
        <f>SUMIF($C$526:$C$564,$A22,$K$526:$K$564)</f>
        <v>0</v>
      </c>
      <c r="N22" s="41">
        <f t="shared" ref="N22:N25" si="6">SUM(B22:M22)</f>
        <v>0</v>
      </c>
      <c r="O22"/>
    </row>
    <row r="23" spans="1:19" ht="15">
      <c r="A23" s="1" t="s">
        <v>6</v>
      </c>
      <c r="B23" s="40">
        <f>SUMIF($C$31:$C$69,$A23,$K$31:$K$69)</f>
        <v>0</v>
      </c>
      <c r="C23" s="40">
        <f>SUMIF($C$76:$C$114,$A23,$K$76:$K$114)</f>
        <v>0</v>
      </c>
      <c r="D23" s="40">
        <f>SUMIF($C$121:$C$159,$A23,$K$121:$K$159)</f>
        <v>0</v>
      </c>
      <c r="E23" s="40">
        <f>SUMIF($C$166:$C$204,$A23,$K$166:$K$204)</f>
        <v>0</v>
      </c>
      <c r="F23" s="40">
        <f>SUMIF($C$211:$C$249,$A23,$K$211:$K$249)</f>
        <v>0</v>
      </c>
      <c r="G23" s="40">
        <f>SUMIF($C$256:$C$294,$A23,$K$256:$K$294)</f>
        <v>0</v>
      </c>
      <c r="H23" s="40">
        <f>SUMIF($C$301:$C$339,$A23,$K$301:$K$339)</f>
        <v>0</v>
      </c>
      <c r="I23" s="40">
        <f>SUMIF($C$346:$C$384,$A23,$K$346:$K$384)</f>
        <v>0</v>
      </c>
      <c r="J23" s="40">
        <f>SUMIF($C$391:$C$429,$A23,$K$391:$K$429)</f>
        <v>0</v>
      </c>
      <c r="K23" s="40">
        <f>SUMIF($C$436:$C$474,$A23,$K$436:$K$474)</f>
        <v>0</v>
      </c>
      <c r="L23" s="40">
        <f>SUMIF($C$481:$C$519,$A23,$K$481:$K$519)</f>
        <v>0</v>
      </c>
      <c r="M23" s="40">
        <f>SUMIF($C$526:$C$564,$A23,$K$526:$K$564)</f>
        <v>0</v>
      </c>
      <c r="N23" s="41">
        <f t="shared" si="6"/>
        <v>0</v>
      </c>
      <c r="O23"/>
    </row>
    <row r="24" spans="1:19" ht="15">
      <c r="A24" s="2" t="s">
        <v>88</v>
      </c>
      <c r="B24" s="41">
        <f>SUM(B21:B23)</f>
        <v>0</v>
      </c>
      <c r="C24" s="41">
        <f t="shared" ref="C24:M24" si="7">SUM(C21:C23)</f>
        <v>0</v>
      </c>
      <c r="D24" s="41">
        <f t="shared" si="7"/>
        <v>0</v>
      </c>
      <c r="E24" s="41">
        <f t="shared" si="7"/>
        <v>0</v>
      </c>
      <c r="F24" s="41">
        <f t="shared" si="7"/>
        <v>0</v>
      </c>
      <c r="G24" s="41">
        <f t="shared" si="7"/>
        <v>0</v>
      </c>
      <c r="H24" s="41">
        <f t="shared" si="7"/>
        <v>0</v>
      </c>
      <c r="I24" s="41">
        <f t="shared" si="7"/>
        <v>0</v>
      </c>
      <c r="J24" s="41">
        <f t="shared" si="7"/>
        <v>0</v>
      </c>
      <c r="K24" s="41">
        <f t="shared" si="7"/>
        <v>0</v>
      </c>
      <c r="L24" s="41">
        <f t="shared" si="7"/>
        <v>0</v>
      </c>
      <c r="M24" s="41">
        <f t="shared" si="7"/>
        <v>0</v>
      </c>
      <c r="N24" s="41">
        <f t="shared" si="6"/>
        <v>0</v>
      </c>
      <c r="O24"/>
    </row>
    <row r="25" spans="1:19" ht="15">
      <c r="A25" s="1" t="s">
        <v>130</v>
      </c>
      <c r="B25" s="40">
        <f>L70</f>
        <v>0</v>
      </c>
      <c r="C25" s="40">
        <f>L115</f>
        <v>0</v>
      </c>
      <c r="D25" s="40">
        <f>L160</f>
        <v>0</v>
      </c>
      <c r="E25" s="40">
        <f>L205</f>
        <v>0</v>
      </c>
      <c r="F25" s="40">
        <f>L250</f>
        <v>0</v>
      </c>
      <c r="G25" s="40">
        <f>L295</f>
        <v>0</v>
      </c>
      <c r="H25" s="40">
        <f>L340</f>
        <v>0</v>
      </c>
      <c r="I25" s="40">
        <f>L385</f>
        <v>0</v>
      </c>
      <c r="J25" s="40">
        <f>L430</f>
        <v>0</v>
      </c>
      <c r="K25" s="40">
        <f>L475</f>
        <v>0</v>
      </c>
      <c r="L25" s="40">
        <f>L520</f>
        <v>0</v>
      </c>
      <c r="M25" s="40">
        <f>L565</f>
        <v>0</v>
      </c>
      <c r="N25" s="41">
        <f t="shared" si="6"/>
        <v>0</v>
      </c>
      <c r="O25"/>
    </row>
    <row r="26" spans="1:19" ht="15">
      <c r="B26" s="6"/>
      <c r="C26" s="7"/>
      <c r="D26" s="8"/>
      <c r="E26" s="8"/>
      <c r="R26" s="2"/>
      <c r="S26"/>
    </row>
    <row r="27" spans="1:19" ht="15">
      <c r="A27" s="10" t="s">
        <v>87</v>
      </c>
      <c r="B27" s="10"/>
      <c r="C27" s="24"/>
      <c r="D27" s="25"/>
      <c r="E27" s="25"/>
      <c r="F27" s="25"/>
      <c r="G27" s="25"/>
      <c r="H27" s="24"/>
      <c r="I27" s="10"/>
      <c r="J27" s="10"/>
      <c r="K27" s="10"/>
      <c r="L27" s="10"/>
      <c r="M27" s="10"/>
      <c r="P27"/>
      <c r="Q27"/>
      <c r="R27"/>
      <c r="S27"/>
    </row>
    <row r="28" spans="1:19" ht="15">
      <c r="A28" s="2" t="s">
        <v>26</v>
      </c>
      <c r="B28" s="1" t="s">
        <v>21</v>
      </c>
      <c r="C28" s="22">
        <v>43101</v>
      </c>
      <c r="D28" s="1" t="s">
        <v>22</v>
      </c>
      <c r="E28" s="22">
        <v>43131</v>
      </c>
      <c r="F28" s="1" t="s">
        <v>48</v>
      </c>
      <c r="G28" s="1">
        <f>NETWORKDAYS(C28,E28)</f>
        <v>23</v>
      </c>
      <c r="P28"/>
      <c r="Q28"/>
      <c r="R28"/>
      <c r="S28"/>
    </row>
    <row r="29" spans="1:19" ht="26.25" hidden="1" outlineLevel="1">
      <c r="A29" s="12" t="s">
        <v>3</v>
      </c>
      <c r="B29" s="11" t="s">
        <v>13</v>
      </c>
      <c r="C29" s="11" t="s">
        <v>2</v>
      </c>
      <c r="D29" s="11" t="s">
        <v>14</v>
      </c>
      <c r="E29" s="11" t="s">
        <v>19</v>
      </c>
      <c r="F29" s="11" t="s">
        <v>15</v>
      </c>
      <c r="G29" s="11" t="s">
        <v>16</v>
      </c>
      <c r="H29" s="11" t="s">
        <v>146</v>
      </c>
      <c r="I29" s="11" t="s">
        <v>147</v>
      </c>
      <c r="J29" s="11" t="s">
        <v>148</v>
      </c>
      <c r="K29" s="11" t="s">
        <v>18</v>
      </c>
      <c r="L29" s="11" t="s">
        <v>12</v>
      </c>
      <c r="M29" s="11" t="s">
        <v>24</v>
      </c>
      <c r="P29"/>
      <c r="Q29"/>
      <c r="R29"/>
      <c r="S29"/>
    </row>
    <row r="30" spans="1:19" ht="13.5" hidden="1" outlineLevel="1" thickBot="1">
      <c r="A30" s="13"/>
      <c r="B30" s="14"/>
      <c r="C30" s="14"/>
      <c r="D30" s="14"/>
      <c r="E30" s="14"/>
      <c r="F30" s="14"/>
      <c r="G30" s="15">
        <v>9.4E-2</v>
      </c>
      <c r="H30" s="15">
        <v>3.5999999999999997E-2</v>
      </c>
      <c r="I30" s="15">
        <v>1.6E-2</v>
      </c>
      <c r="J30" s="15">
        <v>4.4999999999999998E-2</v>
      </c>
      <c r="K30" s="16"/>
      <c r="L30" s="23" t="s">
        <v>25</v>
      </c>
      <c r="M30" s="16"/>
    </row>
    <row r="31" spans="1:19" hidden="1" outlineLevel="1">
      <c r="A31" s="20"/>
      <c r="B31" s="94"/>
      <c r="C31" s="6"/>
      <c r="D31" s="95"/>
      <c r="E31" s="62">
        <f t="shared" ref="E31:E69" si="8">IF(C31=$A$4,$C$4*NETWORKDAYS($C$28,$E$28),0)</f>
        <v>0</v>
      </c>
      <c r="F31" s="53">
        <f>IFERROR(D31*E31,0)</f>
        <v>0</v>
      </c>
      <c r="G31" s="40">
        <f>IFERROR(F31*$G$30,0)</f>
        <v>0</v>
      </c>
      <c r="H31" s="40">
        <f>IFERROR(F31*$H$30,0)</f>
        <v>0</v>
      </c>
      <c r="I31" s="40">
        <f t="shared" ref="I31:I69" si="9">IF(C31=$A$4,F31*$I$30,0)</f>
        <v>0</v>
      </c>
      <c r="J31" s="40">
        <f t="shared" ref="J31:J69" si="10">IF(C31=$A$4,F31*$J$30,0)</f>
        <v>0</v>
      </c>
      <c r="K31" s="41">
        <f>IFERROR(F31-SUM(G31:J31),0)</f>
        <v>0</v>
      </c>
      <c r="L31" s="49">
        <f>IFERROR(IF('Payroll 2018'!C31='Payroll 2018'!$A$4,IF('Income Statement 2018'!$C$23&gt;0,'Income Statement 2018'!$C$23*0.1*('Payroll 2018'!F31/SUMIF($C$31:$C$69,$A$4,$F$31:$F$69)),0),0),0)</f>
        <v>0</v>
      </c>
      <c r="M31" s="41">
        <f>IFERROR(K31+L31,"")</f>
        <v>0</v>
      </c>
    </row>
    <row r="32" spans="1:19" hidden="1" outlineLevel="1">
      <c r="A32" s="20"/>
      <c r="B32" s="94"/>
      <c r="C32" s="6"/>
      <c r="D32" s="95"/>
      <c r="E32" s="62">
        <f t="shared" si="8"/>
        <v>0</v>
      </c>
      <c r="F32" s="53">
        <f t="shared" ref="F32:F69" si="11">IFERROR(D32*E32,0)</f>
        <v>0</v>
      </c>
      <c r="G32" s="40">
        <f t="shared" ref="G32:G69" si="12">IFERROR(F32*$G$30,0)</f>
        <v>0</v>
      </c>
      <c r="H32" s="40">
        <f t="shared" ref="H32:H69" si="13">IFERROR(F32*$H$30,0)</f>
        <v>0</v>
      </c>
      <c r="I32" s="40">
        <f t="shared" si="9"/>
        <v>0</v>
      </c>
      <c r="J32" s="40">
        <f t="shared" si="10"/>
        <v>0</v>
      </c>
      <c r="K32" s="41">
        <f t="shared" ref="K32:K69" si="14">IFERROR(F32-SUM(G32:J32),0)</f>
        <v>0</v>
      </c>
      <c r="L32" s="49">
        <f>IFERROR(IF('Payroll 2018'!C32='Payroll 2018'!$A$4,IF('Income Statement 2018'!$C$23&gt;0,'Income Statement 2018'!$C$23*0.1*('Payroll 2018'!F32/SUMIF($C$31:$C$69,$A$4,$F$31:$F$69)),0),0),0)</f>
        <v>0</v>
      </c>
      <c r="M32" s="41">
        <f t="shared" ref="M32:M69" si="15">IFERROR(K32+L32,"")</f>
        <v>0</v>
      </c>
    </row>
    <row r="33" spans="1:13" hidden="1" outlineLevel="1">
      <c r="A33" s="20"/>
      <c r="B33" s="94"/>
      <c r="C33" s="6"/>
      <c r="D33" s="95"/>
      <c r="E33" s="62">
        <f t="shared" si="8"/>
        <v>0</v>
      </c>
      <c r="F33" s="53">
        <f t="shared" si="11"/>
        <v>0</v>
      </c>
      <c r="G33" s="40">
        <f t="shared" si="12"/>
        <v>0</v>
      </c>
      <c r="H33" s="40">
        <f t="shared" si="13"/>
        <v>0</v>
      </c>
      <c r="I33" s="40">
        <f t="shared" si="9"/>
        <v>0</v>
      </c>
      <c r="J33" s="40">
        <f t="shared" si="10"/>
        <v>0</v>
      </c>
      <c r="K33" s="41">
        <f t="shared" si="14"/>
        <v>0</v>
      </c>
      <c r="L33" s="49">
        <f>IFERROR(IF('Payroll 2018'!C33='Payroll 2018'!$A$4,IF('Income Statement 2018'!$C$23&gt;0,'Income Statement 2018'!$C$23*0.1*('Payroll 2018'!F33/SUMIF($C$31:$C$69,$A$4,$F$31:$F$69)),0),0),0)</f>
        <v>0</v>
      </c>
      <c r="M33" s="41">
        <f t="shared" si="15"/>
        <v>0</v>
      </c>
    </row>
    <row r="34" spans="1:13" hidden="1" outlineLevel="1">
      <c r="A34" s="20"/>
      <c r="B34" s="94"/>
      <c r="C34" s="6"/>
      <c r="D34" s="95"/>
      <c r="E34" s="62">
        <f t="shared" si="8"/>
        <v>0</v>
      </c>
      <c r="F34" s="53">
        <f t="shared" si="11"/>
        <v>0</v>
      </c>
      <c r="G34" s="40">
        <f t="shared" si="12"/>
        <v>0</v>
      </c>
      <c r="H34" s="40">
        <f t="shared" si="13"/>
        <v>0</v>
      </c>
      <c r="I34" s="40">
        <f t="shared" si="9"/>
        <v>0</v>
      </c>
      <c r="J34" s="40">
        <f t="shared" si="10"/>
        <v>0</v>
      </c>
      <c r="K34" s="41">
        <f t="shared" si="14"/>
        <v>0</v>
      </c>
      <c r="L34" s="49">
        <f>IFERROR(IF('Payroll 2018'!C34='Payroll 2018'!$A$4,IF('Income Statement 2018'!$C$23&gt;0,'Income Statement 2018'!$C$23*0.1*('Payroll 2018'!F34/SUMIF($C$31:$C$69,$A$4,$F$31:$F$69)),0),0),0)</f>
        <v>0</v>
      </c>
      <c r="M34" s="41">
        <f t="shared" si="15"/>
        <v>0</v>
      </c>
    </row>
    <row r="35" spans="1:13" hidden="1" outlineLevel="1">
      <c r="A35" s="20"/>
      <c r="B35" s="94"/>
      <c r="C35" s="6"/>
      <c r="D35" s="95"/>
      <c r="E35" s="62">
        <f t="shared" si="8"/>
        <v>0</v>
      </c>
      <c r="F35" s="53">
        <f t="shared" si="11"/>
        <v>0</v>
      </c>
      <c r="G35" s="40">
        <f t="shared" si="12"/>
        <v>0</v>
      </c>
      <c r="H35" s="40">
        <f t="shared" si="13"/>
        <v>0</v>
      </c>
      <c r="I35" s="40">
        <f t="shared" si="9"/>
        <v>0</v>
      </c>
      <c r="J35" s="40">
        <f t="shared" si="10"/>
        <v>0</v>
      </c>
      <c r="K35" s="41">
        <f t="shared" si="14"/>
        <v>0</v>
      </c>
      <c r="L35" s="49">
        <f>IFERROR(IF('Payroll 2018'!C35='Payroll 2018'!$A$4,IF('Income Statement 2018'!$C$23&gt;0,'Income Statement 2018'!$C$23*0.1*('Payroll 2018'!F35/SUMIF($C$31:$C$69,$A$4,$F$31:$F$69)),0),0),0)</f>
        <v>0</v>
      </c>
      <c r="M35" s="41">
        <f t="shared" si="15"/>
        <v>0</v>
      </c>
    </row>
    <row r="36" spans="1:13" hidden="1" outlineLevel="1">
      <c r="A36" s="20"/>
      <c r="B36" s="94"/>
      <c r="C36" s="6"/>
      <c r="D36" s="95"/>
      <c r="E36" s="62">
        <f t="shared" si="8"/>
        <v>0</v>
      </c>
      <c r="F36" s="53">
        <f t="shared" si="11"/>
        <v>0</v>
      </c>
      <c r="G36" s="40">
        <f t="shared" si="12"/>
        <v>0</v>
      </c>
      <c r="H36" s="40">
        <f t="shared" si="13"/>
        <v>0</v>
      </c>
      <c r="I36" s="40">
        <f t="shared" si="9"/>
        <v>0</v>
      </c>
      <c r="J36" s="40">
        <f t="shared" si="10"/>
        <v>0</v>
      </c>
      <c r="K36" s="41">
        <f t="shared" si="14"/>
        <v>0</v>
      </c>
      <c r="L36" s="49">
        <f>IFERROR(IF('Payroll 2018'!C36='Payroll 2018'!$A$4,IF('Income Statement 2018'!$C$23&gt;0,'Income Statement 2018'!$C$23*0.1*('Payroll 2018'!F36/SUMIF($C$31:$C$69,$A$4,$F$31:$F$69)),0),0),0)</f>
        <v>0</v>
      </c>
      <c r="M36" s="41">
        <f t="shared" si="15"/>
        <v>0</v>
      </c>
    </row>
    <row r="37" spans="1:13" hidden="1" outlineLevel="1">
      <c r="A37" s="20"/>
      <c r="B37" s="94"/>
      <c r="C37" s="6"/>
      <c r="D37" s="95"/>
      <c r="E37" s="62">
        <f t="shared" si="8"/>
        <v>0</v>
      </c>
      <c r="F37" s="53">
        <f t="shared" si="11"/>
        <v>0</v>
      </c>
      <c r="G37" s="40">
        <f t="shared" si="12"/>
        <v>0</v>
      </c>
      <c r="H37" s="40">
        <f t="shared" si="13"/>
        <v>0</v>
      </c>
      <c r="I37" s="40">
        <f t="shared" si="9"/>
        <v>0</v>
      </c>
      <c r="J37" s="40">
        <f t="shared" si="10"/>
        <v>0</v>
      </c>
      <c r="K37" s="41">
        <f t="shared" si="14"/>
        <v>0</v>
      </c>
      <c r="L37" s="49">
        <f>IFERROR(IF('Payroll 2018'!C37='Payroll 2018'!$A$4,IF('Income Statement 2018'!$C$23&gt;0,'Income Statement 2018'!$C$23*0.1*('Payroll 2018'!F37/SUMIF($C$31:$C$69,$A$4,$F$31:$F$69)),0),0),0)</f>
        <v>0</v>
      </c>
      <c r="M37" s="41">
        <f t="shared" si="15"/>
        <v>0</v>
      </c>
    </row>
    <row r="38" spans="1:13" hidden="1" outlineLevel="1">
      <c r="A38" s="20"/>
      <c r="B38" s="94"/>
      <c r="C38" s="6"/>
      <c r="D38" s="95"/>
      <c r="E38" s="62">
        <f t="shared" si="8"/>
        <v>0</v>
      </c>
      <c r="F38" s="53">
        <f t="shared" si="11"/>
        <v>0</v>
      </c>
      <c r="G38" s="40">
        <f t="shared" si="12"/>
        <v>0</v>
      </c>
      <c r="H38" s="40">
        <f t="shared" si="13"/>
        <v>0</v>
      </c>
      <c r="I38" s="40">
        <f t="shared" si="9"/>
        <v>0</v>
      </c>
      <c r="J38" s="40">
        <f t="shared" si="10"/>
        <v>0</v>
      </c>
      <c r="K38" s="41">
        <f t="shared" si="14"/>
        <v>0</v>
      </c>
      <c r="L38" s="49">
        <f>IFERROR(IF('Payroll 2018'!C38='Payroll 2018'!$A$4,IF('Income Statement 2018'!$C$23&gt;0,'Income Statement 2018'!$C$23*0.1*('Payroll 2018'!F38/SUMIF($C$31:$C$69,$A$4,$F$31:$F$69)),0),0),0)</f>
        <v>0</v>
      </c>
      <c r="M38" s="41">
        <f t="shared" si="15"/>
        <v>0</v>
      </c>
    </row>
    <row r="39" spans="1:13" hidden="1" outlineLevel="1">
      <c r="A39" s="20"/>
      <c r="B39" s="94"/>
      <c r="C39" s="6"/>
      <c r="D39" s="95"/>
      <c r="E39" s="62">
        <f t="shared" si="8"/>
        <v>0</v>
      </c>
      <c r="F39" s="53">
        <f t="shared" si="11"/>
        <v>0</v>
      </c>
      <c r="G39" s="40">
        <f t="shared" si="12"/>
        <v>0</v>
      </c>
      <c r="H39" s="40">
        <f t="shared" si="13"/>
        <v>0</v>
      </c>
      <c r="I39" s="40">
        <f t="shared" si="9"/>
        <v>0</v>
      </c>
      <c r="J39" s="40">
        <f t="shared" si="10"/>
        <v>0</v>
      </c>
      <c r="K39" s="41">
        <f t="shared" si="14"/>
        <v>0</v>
      </c>
      <c r="L39" s="49">
        <f>IFERROR(IF('Payroll 2018'!C39='Payroll 2018'!$A$4,IF('Income Statement 2018'!$C$23&gt;0,'Income Statement 2018'!$C$23*0.1*('Payroll 2018'!F39/SUMIF($C$31:$C$69,$A$4,$F$31:$F$69)),0),0),0)</f>
        <v>0</v>
      </c>
      <c r="M39" s="41">
        <f t="shared" si="15"/>
        <v>0</v>
      </c>
    </row>
    <row r="40" spans="1:13" hidden="1" outlineLevel="1">
      <c r="A40" s="20"/>
      <c r="B40" s="94"/>
      <c r="C40" s="6"/>
      <c r="D40" s="95"/>
      <c r="E40" s="62">
        <f t="shared" si="8"/>
        <v>0</v>
      </c>
      <c r="F40" s="53">
        <f t="shared" si="11"/>
        <v>0</v>
      </c>
      <c r="G40" s="40">
        <f t="shared" si="12"/>
        <v>0</v>
      </c>
      <c r="H40" s="40">
        <f t="shared" si="13"/>
        <v>0</v>
      </c>
      <c r="I40" s="40">
        <f t="shared" si="9"/>
        <v>0</v>
      </c>
      <c r="J40" s="40">
        <f t="shared" si="10"/>
        <v>0</v>
      </c>
      <c r="K40" s="41">
        <f t="shared" si="14"/>
        <v>0</v>
      </c>
      <c r="L40" s="49">
        <f>IFERROR(IF('Payroll 2018'!C40='Payroll 2018'!$A$4,IF('Income Statement 2018'!$C$23&gt;0,'Income Statement 2018'!$C$23*0.1*('Payroll 2018'!F40/SUMIF($C$31:$C$69,$A$4,$F$31:$F$69)),0),0),0)</f>
        <v>0</v>
      </c>
      <c r="M40" s="41">
        <f t="shared" si="15"/>
        <v>0</v>
      </c>
    </row>
    <row r="41" spans="1:13" hidden="1" outlineLevel="1">
      <c r="A41" s="20"/>
      <c r="B41" s="20"/>
      <c r="D41" s="95"/>
      <c r="E41" s="62">
        <f t="shared" si="8"/>
        <v>0</v>
      </c>
      <c r="F41" s="53">
        <f t="shared" si="11"/>
        <v>0</v>
      </c>
      <c r="G41" s="40">
        <f t="shared" si="12"/>
        <v>0</v>
      </c>
      <c r="H41" s="40">
        <f t="shared" si="13"/>
        <v>0</v>
      </c>
      <c r="I41" s="40">
        <f t="shared" si="9"/>
        <v>0</v>
      </c>
      <c r="J41" s="40">
        <f t="shared" si="10"/>
        <v>0</v>
      </c>
      <c r="K41" s="41">
        <f t="shared" si="14"/>
        <v>0</v>
      </c>
      <c r="L41" s="49">
        <f>IFERROR(IF('Payroll 2018'!C41='Payroll 2018'!$A$4,IF('Income Statement 2018'!$C$23&gt;0,'Income Statement 2018'!$C$23*0.1*('Payroll 2018'!F41/SUMIF($C$31:$C$69,$A$4,$F$31:$F$69)),0),0),0)</f>
        <v>0</v>
      </c>
      <c r="M41" s="41">
        <f t="shared" si="15"/>
        <v>0</v>
      </c>
    </row>
    <row r="42" spans="1:13" hidden="1" outlineLevel="1">
      <c r="A42" s="20"/>
      <c r="B42" s="20"/>
      <c r="D42" s="95"/>
      <c r="E42" s="62">
        <f t="shared" si="8"/>
        <v>0</v>
      </c>
      <c r="F42" s="53">
        <f t="shared" si="11"/>
        <v>0</v>
      </c>
      <c r="G42" s="40">
        <f t="shared" si="12"/>
        <v>0</v>
      </c>
      <c r="H42" s="40">
        <f t="shared" si="13"/>
        <v>0</v>
      </c>
      <c r="I42" s="40">
        <f t="shared" si="9"/>
        <v>0</v>
      </c>
      <c r="J42" s="40">
        <f t="shared" si="10"/>
        <v>0</v>
      </c>
      <c r="K42" s="41">
        <f t="shared" si="14"/>
        <v>0</v>
      </c>
      <c r="L42" s="49">
        <f>IFERROR(IF('Payroll 2018'!C42='Payroll 2018'!$A$4,IF('Income Statement 2018'!$C$23&gt;0,'Income Statement 2018'!$C$23*0.1*('Payroll 2018'!F42/SUMIF($C$31:$C$69,$A$4,$F$31:$F$69)),0),0),0)</f>
        <v>0</v>
      </c>
      <c r="M42" s="41">
        <f t="shared" si="15"/>
        <v>0</v>
      </c>
    </row>
    <row r="43" spans="1:13" hidden="1" outlineLevel="1">
      <c r="A43" s="20"/>
      <c r="B43" s="20"/>
      <c r="D43" s="95"/>
      <c r="E43" s="62">
        <f t="shared" si="8"/>
        <v>0</v>
      </c>
      <c r="F43" s="53">
        <f t="shared" si="11"/>
        <v>0</v>
      </c>
      <c r="G43" s="40">
        <f t="shared" si="12"/>
        <v>0</v>
      </c>
      <c r="H43" s="40">
        <f t="shared" si="13"/>
        <v>0</v>
      </c>
      <c r="I43" s="40">
        <f t="shared" si="9"/>
        <v>0</v>
      </c>
      <c r="J43" s="40">
        <f t="shared" si="10"/>
        <v>0</v>
      </c>
      <c r="K43" s="41">
        <f t="shared" si="14"/>
        <v>0</v>
      </c>
      <c r="L43" s="49">
        <f>IFERROR(IF('Payroll 2018'!C43='Payroll 2018'!$A$4,IF('Income Statement 2018'!$C$23&gt;0,'Income Statement 2018'!$C$23*0.1*('Payroll 2018'!F43/SUMIF($C$31:$C$69,$A$4,$F$31:$F$69)),0),0),0)</f>
        <v>0</v>
      </c>
      <c r="M43" s="41">
        <f t="shared" si="15"/>
        <v>0</v>
      </c>
    </row>
    <row r="44" spans="1:13" hidden="1" outlineLevel="1">
      <c r="A44" s="20"/>
      <c r="B44" s="20"/>
      <c r="D44" s="95"/>
      <c r="E44" s="62">
        <f t="shared" si="8"/>
        <v>0</v>
      </c>
      <c r="F44" s="53">
        <f t="shared" si="11"/>
        <v>0</v>
      </c>
      <c r="G44" s="40">
        <f t="shared" si="12"/>
        <v>0</v>
      </c>
      <c r="H44" s="40">
        <f t="shared" si="13"/>
        <v>0</v>
      </c>
      <c r="I44" s="40">
        <f t="shared" si="9"/>
        <v>0</v>
      </c>
      <c r="J44" s="40">
        <f t="shared" si="10"/>
        <v>0</v>
      </c>
      <c r="K44" s="41">
        <f t="shared" si="14"/>
        <v>0</v>
      </c>
      <c r="L44" s="49">
        <f>IFERROR(IF('Payroll 2018'!C44='Payroll 2018'!$A$4,IF('Income Statement 2018'!$C$23&gt;0,'Income Statement 2018'!$C$23*0.1*('Payroll 2018'!F44/SUMIF($C$31:$C$69,$A$4,$F$31:$F$69)),0),0),0)</f>
        <v>0</v>
      </c>
      <c r="M44" s="41">
        <f t="shared" si="15"/>
        <v>0</v>
      </c>
    </row>
    <row r="45" spans="1:13" hidden="1" outlineLevel="1">
      <c r="A45" s="20"/>
      <c r="B45" s="20"/>
      <c r="D45" s="95"/>
      <c r="E45" s="62">
        <f t="shared" si="8"/>
        <v>0</v>
      </c>
      <c r="F45" s="53">
        <f t="shared" si="11"/>
        <v>0</v>
      </c>
      <c r="G45" s="40">
        <f t="shared" si="12"/>
        <v>0</v>
      </c>
      <c r="H45" s="40">
        <f t="shared" si="13"/>
        <v>0</v>
      </c>
      <c r="I45" s="40">
        <f t="shared" si="9"/>
        <v>0</v>
      </c>
      <c r="J45" s="40">
        <f t="shared" si="10"/>
        <v>0</v>
      </c>
      <c r="K45" s="41">
        <f t="shared" si="14"/>
        <v>0</v>
      </c>
      <c r="L45" s="49">
        <f>IFERROR(IF('Payroll 2018'!C45='Payroll 2018'!$A$4,IF('Income Statement 2018'!$C$23&gt;0,'Income Statement 2018'!$C$23*0.1*('Payroll 2018'!F45/SUMIF($C$31:$C$69,$A$4,$F$31:$F$69)),0),0),0)</f>
        <v>0</v>
      </c>
      <c r="M45" s="41">
        <f t="shared" si="15"/>
        <v>0</v>
      </c>
    </row>
    <row r="46" spans="1:13" hidden="1" outlineLevel="1">
      <c r="A46" s="20"/>
      <c r="B46" s="20"/>
      <c r="D46" s="95"/>
      <c r="E46" s="62">
        <f t="shared" si="8"/>
        <v>0</v>
      </c>
      <c r="F46" s="53">
        <f t="shared" si="11"/>
        <v>0</v>
      </c>
      <c r="G46" s="40">
        <f t="shared" si="12"/>
        <v>0</v>
      </c>
      <c r="H46" s="40">
        <f t="shared" si="13"/>
        <v>0</v>
      </c>
      <c r="I46" s="40">
        <f t="shared" si="9"/>
        <v>0</v>
      </c>
      <c r="J46" s="40">
        <f t="shared" si="10"/>
        <v>0</v>
      </c>
      <c r="K46" s="41">
        <f t="shared" si="14"/>
        <v>0</v>
      </c>
      <c r="L46" s="49">
        <f>IFERROR(IF('Payroll 2018'!C46='Payroll 2018'!$A$4,IF('Income Statement 2018'!$C$23&gt;0,'Income Statement 2018'!$C$23*0.1*('Payroll 2018'!F46/SUMIF($C$31:$C$69,$A$4,$F$31:$F$69)),0),0),0)</f>
        <v>0</v>
      </c>
      <c r="M46" s="41">
        <f t="shared" si="15"/>
        <v>0</v>
      </c>
    </row>
    <row r="47" spans="1:13" hidden="1" outlineLevel="1">
      <c r="A47" s="20"/>
      <c r="B47" s="20"/>
      <c r="D47" s="95"/>
      <c r="E47" s="62">
        <f t="shared" si="8"/>
        <v>0</v>
      </c>
      <c r="F47" s="53">
        <f t="shared" si="11"/>
        <v>0</v>
      </c>
      <c r="G47" s="40">
        <f t="shared" si="12"/>
        <v>0</v>
      </c>
      <c r="H47" s="40">
        <f t="shared" si="13"/>
        <v>0</v>
      </c>
      <c r="I47" s="40">
        <f t="shared" si="9"/>
        <v>0</v>
      </c>
      <c r="J47" s="40">
        <f t="shared" si="10"/>
        <v>0</v>
      </c>
      <c r="K47" s="41">
        <f t="shared" si="14"/>
        <v>0</v>
      </c>
      <c r="L47" s="49">
        <f>IFERROR(IF('Payroll 2018'!C47='Payroll 2018'!$A$4,IF('Income Statement 2018'!$C$23&gt;0,'Income Statement 2018'!$C$23*0.1*('Payroll 2018'!F47/SUMIF($C$31:$C$69,$A$4,$F$31:$F$69)),0),0),0)</f>
        <v>0</v>
      </c>
      <c r="M47" s="41">
        <f t="shared" si="15"/>
        <v>0</v>
      </c>
    </row>
    <row r="48" spans="1:13" hidden="1" outlineLevel="1">
      <c r="A48" s="20"/>
      <c r="B48" s="20"/>
      <c r="D48" s="95"/>
      <c r="E48" s="62">
        <f t="shared" si="8"/>
        <v>0</v>
      </c>
      <c r="F48" s="53">
        <f t="shared" si="11"/>
        <v>0</v>
      </c>
      <c r="G48" s="40">
        <f t="shared" si="12"/>
        <v>0</v>
      </c>
      <c r="H48" s="40">
        <f t="shared" si="13"/>
        <v>0</v>
      </c>
      <c r="I48" s="40">
        <f t="shared" si="9"/>
        <v>0</v>
      </c>
      <c r="J48" s="40">
        <f t="shared" si="10"/>
        <v>0</v>
      </c>
      <c r="K48" s="41">
        <f t="shared" si="14"/>
        <v>0</v>
      </c>
      <c r="L48" s="49">
        <f>IFERROR(IF('Payroll 2018'!C48='Payroll 2018'!$A$4,IF('Income Statement 2018'!$C$23&gt;0,'Income Statement 2018'!$C$23*0.1*('Payroll 2018'!F48/SUMIF($C$31:$C$69,$A$4,$F$31:$F$69)),0),0),0)</f>
        <v>0</v>
      </c>
      <c r="M48" s="41">
        <f t="shared" si="15"/>
        <v>0</v>
      </c>
    </row>
    <row r="49" spans="1:13" hidden="1" outlineLevel="1">
      <c r="A49" s="20"/>
      <c r="B49" s="20"/>
      <c r="D49" s="95"/>
      <c r="E49" s="62">
        <f t="shared" si="8"/>
        <v>0</v>
      </c>
      <c r="F49" s="53">
        <f t="shared" si="11"/>
        <v>0</v>
      </c>
      <c r="G49" s="40">
        <f t="shared" si="12"/>
        <v>0</v>
      </c>
      <c r="H49" s="40">
        <f t="shared" si="13"/>
        <v>0</v>
      </c>
      <c r="I49" s="40">
        <f t="shared" si="9"/>
        <v>0</v>
      </c>
      <c r="J49" s="40">
        <f t="shared" si="10"/>
        <v>0</v>
      </c>
      <c r="K49" s="41">
        <f t="shared" si="14"/>
        <v>0</v>
      </c>
      <c r="L49" s="49">
        <f>IFERROR(IF('Payroll 2018'!C49='Payroll 2018'!$A$4,IF('Income Statement 2018'!$C$23&gt;0,'Income Statement 2018'!$C$23*0.1*('Payroll 2018'!F49/SUMIF($C$31:$C$69,$A$4,$F$31:$F$69)),0),0),0)</f>
        <v>0</v>
      </c>
      <c r="M49" s="41">
        <f t="shared" si="15"/>
        <v>0</v>
      </c>
    </row>
    <row r="50" spans="1:13" hidden="1" outlineLevel="1">
      <c r="A50" s="20"/>
      <c r="B50" s="20"/>
      <c r="D50" s="95"/>
      <c r="E50" s="62">
        <f t="shared" si="8"/>
        <v>0</v>
      </c>
      <c r="F50" s="53">
        <f t="shared" si="11"/>
        <v>0</v>
      </c>
      <c r="G50" s="40">
        <f t="shared" si="12"/>
        <v>0</v>
      </c>
      <c r="H50" s="40">
        <f t="shared" si="13"/>
        <v>0</v>
      </c>
      <c r="I50" s="40">
        <f t="shared" si="9"/>
        <v>0</v>
      </c>
      <c r="J50" s="40">
        <f t="shared" si="10"/>
        <v>0</v>
      </c>
      <c r="K50" s="41">
        <f t="shared" si="14"/>
        <v>0</v>
      </c>
      <c r="L50" s="49">
        <f>IFERROR(IF('Payroll 2018'!C50='Payroll 2018'!$A$4,IF('Income Statement 2018'!$C$23&gt;0,'Income Statement 2018'!$C$23*0.1*('Payroll 2018'!F50/SUMIF($C$31:$C$69,$A$4,$F$31:$F$69)),0),0),0)</f>
        <v>0</v>
      </c>
      <c r="M50" s="41">
        <f t="shared" si="15"/>
        <v>0</v>
      </c>
    </row>
    <row r="51" spans="1:13" hidden="1" outlineLevel="1">
      <c r="A51" s="20"/>
      <c r="B51" s="20"/>
      <c r="D51" s="95"/>
      <c r="E51" s="62">
        <f t="shared" si="8"/>
        <v>0</v>
      </c>
      <c r="F51" s="53">
        <f t="shared" si="11"/>
        <v>0</v>
      </c>
      <c r="G51" s="40">
        <f t="shared" si="12"/>
        <v>0</v>
      </c>
      <c r="H51" s="40">
        <f t="shared" si="13"/>
        <v>0</v>
      </c>
      <c r="I51" s="40">
        <f t="shared" si="9"/>
        <v>0</v>
      </c>
      <c r="J51" s="40">
        <f t="shared" si="10"/>
        <v>0</v>
      </c>
      <c r="K51" s="41">
        <f t="shared" si="14"/>
        <v>0</v>
      </c>
      <c r="L51" s="49">
        <f>IFERROR(IF('Payroll 2018'!C51='Payroll 2018'!$A$4,IF('Income Statement 2018'!$C$23&gt;0,'Income Statement 2018'!$C$23*0.1*('Payroll 2018'!F51/SUMIF($C$31:$C$69,$A$4,$F$31:$F$69)),0),0),0)</f>
        <v>0</v>
      </c>
      <c r="M51" s="41">
        <f t="shared" si="15"/>
        <v>0</v>
      </c>
    </row>
    <row r="52" spans="1:13" hidden="1" outlineLevel="1">
      <c r="A52" s="20"/>
      <c r="B52" s="20"/>
      <c r="D52" s="95"/>
      <c r="E52" s="62">
        <f t="shared" si="8"/>
        <v>0</v>
      </c>
      <c r="F52" s="53">
        <f t="shared" si="11"/>
        <v>0</v>
      </c>
      <c r="G52" s="40">
        <f t="shared" si="12"/>
        <v>0</v>
      </c>
      <c r="H52" s="40">
        <f t="shared" si="13"/>
        <v>0</v>
      </c>
      <c r="I52" s="40">
        <f t="shared" si="9"/>
        <v>0</v>
      </c>
      <c r="J52" s="40">
        <f t="shared" si="10"/>
        <v>0</v>
      </c>
      <c r="K52" s="41">
        <f t="shared" si="14"/>
        <v>0</v>
      </c>
      <c r="L52" s="49">
        <f>IFERROR(IF('Payroll 2018'!C52='Payroll 2018'!$A$4,IF('Income Statement 2018'!$C$23&gt;0,'Income Statement 2018'!$C$23*0.1*('Payroll 2018'!F52/SUMIF($C$31:$C$69,$A$4,$F$31:$F$69)),0),0),0)</f>
        <v>0</v>
      </c>
      <c r="M52" s="41">
        <f t="shared" si="15"/>
        <v>0</v>
      </c>
    </row>
    <row r="53" spans="1:13" hidden="1" outlineLevel="1">
      <c r="A53" s="20"/>
      <c r="B53" s="20"/>
      <c r="D53" s="95"/>
      <c r="E53" s="62">
        <f t="shared" si="8"/>
        <v>0</v>
      </c>
      <c r="F53" s="53">
        <f t="shared" si="11"/>
        <v>0</v>
      </c>
      <c r="G53" s="40">
        <f t="shared" si="12"/>
        <v>0</v>
      </c>
      <c r="H53" s="40">
        <f t="shared" si="13"/>
        <v>0</v>
      </c>
      <c r="I53" s="40">
        <f t="shared" si="9"/>
        <v>0</v>
      </c>
      <c r="J53" s="40">
        <f t="shared" si="10"/>
        <v>0</v>
      </c>
      <c r="K53" s="41">
        <f t="shared" si="14"/>
        <v>0</v>
      </c>
      <c r="L53" s="49">
        <f>IFERROR(IF('Payroll 2018'!C53='Payroll 2018'!$A$4,IF('Income Statement 2018'!$C$23&gt;0,'Income Statement 2018'!$C$23*0.1*('Payroll 2018'!F53/SUMIF($C$31:$C$69,$A$4,$F$31:$F$69)),0),0),0)</f>
        <v>0</v>
      </c>
      <c r="M53" s="41">
        <f t="shared" si="15"/>
        <v>0</v>
      </c>
    </row>
    <row r="54" spans="1:13" hidden="1" outlineLevel="1">
      <c r="A54" s="20"/>
      <c r="B54" s="20"/>
      <c r="D54" s="95"/>
      <c r="E54" s="62">
        <f t="shared" si="8"/>
        <v>0</v>
      </c>
      <c r="F54" s="53">
        <f t="shared" si="11"/>
        <v>0</v>
      </c>
      <c r="G54" s="40">
        <f t="shared" si="12"/>
        <v>0</v>
      </c>
      <c r="H54" s="40">
        <f t="shared" si="13"/>
        <v>0</v>
      </c>
      <c r="I54" s="40">
        <f t="shared" si="9"/>
        <v>0</v>
      </c>
      <c r="J54" s="40">
        <f t="shared" si="10"/>
        <v>0</v>
      </c>
      <c r="K54" s="41">
        <f t="shared" si="14"/>
        <v>0</v>
      </c>
      <c r="L54" s="49">
        <f>IFERROR(IF('Payroll 2018'!C54='Payroll 2018'!$A$4,IF('Income Statement 2018'!$C$23&gt;0,'Income Statement 2018'!$C$23*0.1*('Payroll 2018'!F54/SUMIF($C$31:$C$69,$A$4,$F$31:$F$69)),0),0),0)</f>
        <v>0</v>
      </c>
      <c r="M54" s="41">
        <f t="shared" si="15"/>
        <v>0</v>
      </c>
    </row>
    <row r="55" spans="1:13" hidden="1" outlineLevel="1">
      <c r="A55" s="20"/>
      <c r="B55" s="20"/>
      <c r="D55" s="95"/>
      <c r="E55" s="62">
        <f t="shared" si="8"/>
        <v>0</v>
      </c>
      <c r="F55" s="53">
        <f t="shared" si="11"/>
        <v>0</v>
      </c>
      <c r="G55" s="40">
        <f t="shared" si="12"/>
        <v>0</v>
      </c>
      <c r="H55" s="40">
        <f t="shared" si="13"/>
        <v>0</v>
      </c>
      <c r="I55" s="40">
        <f t="shared" si="9"/>
        <v>0</v>
      </c>
      <c r="J55" s="40">
        <f t="shared" si="10"/>
        <v>0</v>
      </c>
      <c r="K55" s="41">
        <f t="shared" si="14"/>
        <v>0</v>
      </c>
      <c r="L55" s="49">
        <f>IFERROR(IF('Payroll 2018'!C55='Payroll 2018'!$A$4,IF('Income Statement 2018'!$C$23&gt;0,'Income Statement 2018'!$C$23*0.1*('Payroll 2018'!F55/SUMIF($C$31:$C$69,$A$4,$F$31:$F$69)),0),0),0)</f>
        <v>0</v>
      </c>
      <c r="M55" s="41">
        <f t="shared" si="15"/>
        <v>0</v>
      </c>
    </row>
    <row r="56" spans="1:13" hidden="1" outlineLevel="1">
      <c r="A56" s="20"/>
      <c r="B56" s="20"/>
      <c r="D56" s="95"/>
      <c r="E56" s="62">
        <f t="shared" si="8"/>
        <v>0</v>
      </c>
      <c r="F56" s="53">
        <f t="shared" si="11"/>
        <v>0</v>
      </c>
      <c r="G56" s="40">
        <f t="shared" si="12"/>
        <v>0</v>
      </c>
      <c r="H56" s="40">
        <f t="shared" si="13"/>
        <v>0</v>
      </c>
      <c r="I56" s="40">
        <f t="shared" si="9"/>
        <v>0</v>
      </c>
      <c r="J56" s="40">
        <f t="shared" si="10"/>
        <v>0</v>
      </c>
      <c r="K56" s="41">
        <f t="shared" si="14"/>
        <v>0</v>
      </c>
      <c r="L56" s="49">
        <f>IFERROR(IF('Payroll 2018'!C56='Payroll 2018'!$A$4,IF('Income Statement 2018'!$C$23&gt;0,'Income Statement 2018'!$C$23*0.1*('Payroll 2018'!F56/SUMIF($C$31:$C$69,$A$4,$F$31:$F$69)),0),0),0)</f>
        <v>0</v>
      </c>
      <c r="M56" s="41">
        <f t="shared" si="15"/>
        <v>0</v>
      </c>
    </row>
    <row r="57" spans="1:13" hidden="1" outlineLevel="1">
      <c r="A57" s="20"/>
      <c r="B57" s="20"/>
      <c r="D57" s="95"/>
      <c r="E57" s="62">
        <f t="shared" si="8"/>
        <v>0</v>
      </c>
      <c r="F57" s="53">
        <f t="shared" si="11"/>
        <v>0</v>
      </c>
      <c r="G57" s="40">
        <f t="shared" si="12"/>
        <v>0</v>
      </c>
      <c r="H57" s="40">
        <f t="shared" si="13"/>
        <v>0</v>
      </c>
      <c r="I57" s="40">
        <f t="shared" si="9"/>
        <v>0</v>
      </c>
      <c r="J57" s="40">
        <f t="shared" si="10"/>
        <v>0</v>
      </c>
      <c r="K57" s="41">
        <f t="shared" si="14"/>
        <v>0</v>
      </c>
      <c r="L57" s="49">
        <f>IFERROR(IF('Payroll 2018'!C57='Payroll 2018'!$A$4,IF('Income Statement 2018'!$C$23&gt;0,'Income Statement 2018'!$C$23*0.1*('Payroll 2018'!F57/SUMIF($C$31:$C$69,$A$4,$F$31:$F$69)),0),0),0)</f>
        <v>0</v>
      </c>
      <c r="M57" s="41">
        <f t="shared" si="15"/>
        <v>0</v>
      </c>
    </row>
    <row r="58" spans="1:13" hidden="1" outlineLevel="1">
      <c r="A58" s="20"/>
      <c r="B58" s="20"/>
      <c r="D58" s="95"/>
      <c r="E58" s="62">
        <f t="shared" si="8"/>
        <v>0</v>
      </c>
      <c r="F58" s="53">
        <f t="shared" si="11"/>
        <v>0</v>
      </c>
      <c r="G58" s="40">
        <f t="shared" si="12"/>
        <v>0</v>
      </c>
      <c r="H58" s="40">
        <f t="shared" si="13"/>
        <v>0</v>
      </c>
      <c r="I58" s="40">
        <f t="shared" si="9"/>
        <v>0</v>
      </c>
      <c r="J58" s="40">
        <f t="shared" si="10"/>
        <v>0</v>
      </c>
      <c r="K58" s="41">
        <f t="shared" si="14"/>
        <v>0</v>
      </c>
      <c r="L58" s="49">
        <f>IFERROR(IF('Payroll 2018'!C58='Payroll 2018'!$A$4,IF('Income Statement 2018'!$C$23&gt;0,'Income Statement 2018'!$C$23*0.1*('Payroll 2018'!F58/SUMIF($C$31:$C$69,$A$4,$F$31:$F$69)),0),0),0)</f>
        <v>0</v>
      </c>
      <c r="M58" s="41">
        <f t="shared" si="15"/>
        <v>0</v>
      </c>
    </row>
    <row r="59" spans="1:13" hidden="1" outlineLevel="1">
      <c r="A59" s="20"/>
      <c r="B59" s="20"/>
      <c r="D59" s="95"/>
      <c r="E59" s="62">
        <f t="shared" si="8"/>
        <v>0</v>
      </c>
      <c r="F59" s="53">
        <f t="shared" si="11"/>
        <v>0</v>
      </c>
      <c r="G59" s="40">
        <f t="shared" si="12"/>
        <v>0</v>
      </c>
      <c r="H59" s="40">
        <f t="shared" si="13"/>
        <v>0</v>
      </c>
      <c r="I59" s="40">
        <f t="shared" si="9"/>
        <v>0</v>
      </c>
      <c r="J59" s="40">
        <f t="shared" si="10"/>
        <v>0</v>
      </c>
      <c r="K59" s="41">
        <f t="shared" si="14"/>
        <v>0</v>
      </c>
      <c r="L59" s="49">
        <f>IFERROR(IF('Payroll 2018'!C59='Payroll 2018'!$A$4,IF('Income Statement 2018'!$C$23&gt;0,'Income Statement 2018'!$C$23*0.1*('Payroll 2018'!F59/SUMIF($C$31:$C$69,$A$4,$F$31:$F$69)),0),0),0)</f>
        <v>0</v>
      </c>
      <c r="M59" s="41">
        <f t="shared" si="15"/>
        <v>0</v>
      </c>
    </row>
    <row r="60" spans="1:13" hidden="1" outlineLevel="1">
      <c r="A60" s="20"/>
      <c r="B60" s="20"/>
      <c r="D60" s="95"/>
      <c r="E60" s="62">
        <f t="shared" si="8"/>
        <v>0</v>
      </c>
      <c r="F60" s="53">
        <f t="shared" si="11"/>
        <v>0</v>
      </c>
      <c r="G60" s="40">
        <f t="shared" si="12"/>
        <v>0</v>
      </c>
      <c r="H60" s="40">
        <f t="shared" si="13"/>
        <v>0</v>
      </c>
      <c r="I60" s="40">
        <f t="shared" si="9"/>
        <v>0</v>
      </c>
      <c r="J60" s="40">
        <f t="shared" si="10"/>
        <v>0</v>
      </c>
      <c r="K60" s="41">
        <f t="shared" si="14"/>
        <v>0</v>
      </c>
      <c r="L60" s="49">
        <f>IFERROR(IF('Payroll 2018'!C60='Payroll 2018'!$A$4,IF('Income Statement 2018'!$C$23&gt;0,'Income Statement 2018'!$C$23*0.1*('Payroll 2018'!F60/SUMIF($C$31:$C$69,$A$4,$F$31:$F$69)),0),0),0)</f>
        <v>0</v>
      </c>
      <c r="M60" s="41">
        <f t="shared" si="15"/>
        <v>0</v>
      </c>
    </row>
    <row r="61" spans="1:13" hidden="1" outlineLevel="1">
      <c r="A61" s="20"/>
      <c r="B61" s="20"/>
      <c r="D61" s="95"/>
      <c r="E61" s="62">
        <f t="shared" si="8"/>
        <v>0</v>
      </c>
      <c r="F61" s="53">
        <f t="shared" si="11"/>
        <v>0</v>
      </c>
      <c r="G61" s="40">
        <f t="shared" si="12"/>
        <v>0</v>
      </c>
      <c r="H61" s="40">
        <f t="shared" si="13"/>
        <v>0</v>
      </c>
      <c r="I61" s="40">
        <f t="shared" si="9"/>
        <v>0</v>
      </c>
      <c r="J61" s="40">
        <f t="shared" si="10"/>
        <v>0</v>
      </c>
      <c r="K61" s="41">
        <f t="shared" si="14"/>
        <v>0</v>
      </c>
      <c r="L61" s="49">
        <f>IFERROR(IF('Payroll 2018'!C61='Payroll 2018'!$A$4,IF('Income Statement 2018'!$C$23&gt;0,'Income Statement 2018'!$C$23*0.1*('Payroll 2018'!F61/SUMIF($C$31:$C$69,$A$4,$F$31:$F$69)),0),0),0)</f>
        <v>0</v>
      </c>
      <c r="M61" s="41">
        <f t="shared" si="15"/>
        <v>0</v>
      </c>
    </row>
    <row r="62" spans="1:13" hidden="1" outlineLevel="1">
      <c r="A62" s="20"/>
      <c r="B62" s="20"/>
      <c r="D62" s="95"/>
      <c r="E62" s="62">
        <f t="shared" si="8"/>
        <v>0</v>
      </c>
      <c r="F62" s="53">
        <f t="shared" si="11"/>
        <v>0</v>
      </c>
      <c r="G62" s="40">
        <f t="shared" si="12"/>
        <v>0</v>
      </c>
      <c r="H62" s="40">
        <f t="shared" si="13"/>
        <v>0</v>
      </c>
      <c r="I62" s="40">
        <f t="shared" si="9"/>
        <v>0</v>
      </c>
      <c r="J62" s="40">
        <f t="shared" si="10"/>
        <v>0</v>
      </c>
      <c r="K62" s="41">
        <f t="shared" si="14"/>
        <v>0</v>
      </c>
      <c r="L62" s="49">
        <f>IFERROR(IF('Payroll 2018'!C62='Payroll 2018'!$A$4,IF('Income Statement 2018'!$C$23&gt;0,'Income Statement 2018'!$C$23*0.1*('Payroll 2018'!F62/SUMIF($C$31:$C$69,$A$4,$F$31:$F$69)),0),0),0)</f>
        <v>0</v>
      </c>
      <c r="M62" s="41">
        <f t="shared" si="15"/>
        <v>0</v>
      </c>
    </row>
    <row r="63" spans="1:13" hidden="1" outlineLevel="1">
      <c r="A63" s="20"/>
      <c r="B63" s="20"/>
      <c r="D63" s="95"/>
      <c r="E63" s="62">
        <f t="shared" si="8"/>
        <v>0</v>
      </c>
      <c r="F63" s="53">
        <f t="shared" si="11"/>
        <v>0</v>
      </c>
      <c r="G63" s="40">
        <f t="shared" si="12"/>
        <v>0</v>
      </c>
      <c r="H63" s="40">
        <f t="shared" si="13"/>
        <v>0</v>
      </c>
      <c r="I63" s="40">
        <f t="shared" si="9"/>
        <v>0</v>
      </c>
      <c r="J63" s="40">
        <f t="shared" si="10"/>
        <v>0</v>
      </c>
      <c r="K63" s="41">
        <f t="shared" si="14"/>
        <v>0</v>
      </c>
      <c r="L63" s="49">
        <f>IFERROR(IF('Payroll 2018'!C63='Payroll 2018'!$A$4,IF('Income Statement 2018'!$C$23&gt;0,'Income Statement 2018'!$C$23*0.1*('Payroll 2018'!F63/SUMIF($C$31:$C$69,$A$4,$F$31:$F$69)),0),0),0)</f>
        <v>0</v>
      </c>
      <c r="M63" s="41">
        <f t="shared" si="15"/>
        <v>0</v>
      </c>
    </row>
    <row r="64" spans="1:13" hidden="1" outlineLevel="1">
      <c r="A64" s="20"/>
      <c r="B64" s="20"/>
      <c r="D64" s="95"/>
      <c r="E64" s="62">
        <f t="shared" si="8"/>
        <v>0</v>
      </c>
      <c r="F64" s="53">
        <f t="shared" si="11"/>
        <v>0</v>
      </c>
      <c r="G64" s="40">
        <f t="shared" si="12"/>
        <v>0</v>
      </c>
      <c r="H64" s="40">
        <f t="shared" si="13"/>
        <v>0</v>
      </c>
      <c r="I64" s="40">
        <f t="shared" si="9"/>
        <v>0</v>
      </c>
      <c r="J64" s="40">
        <f t="shared" si="10"/>
        <v>0</v>
      </c>
      <c r="K64" s="41">
        <f t="shared" si="14"/>
        <v>0</v>
      </c>
      <c r="L64" s="49">
        <f>IFERROR(IF('Payroll 2018'!C64='Payroll 2018'!$A$4,IF('Income Statement 2018'!$C$23&gt;0,'Income Statement 2018'!$C$23*0.1*('Payroll 2018'!F64/SUMIF($C$31:$C$69,$A$4,$F$31:$F$69)),0),0),0)</f>
        <v>0</v>
      </c>
      <c r="M64" s="41">
        <f t="shared" si="15"/>
        <v>0</v>
      </c>
    </row>
    <row r="65" spans="1:13" hidden="1" outlineLevel="1">
      <c r="A65" s="20"/>
      <c r="B65" s="20"/>
      <c r="D65" s="95"/>
      <c r="E65" s="62">
        <f t="shared" si="8"/>
        <v>0</v>
      </c>
      <c r="F65" s="53">
        <f t="shared" si="11"/>
        <v>0</v>
      </c>
      <c r="G65" s="40">
        <f t="shared" si="12"/>
        <v>0</v>
      </c>
      <c r="H65" s="40">
        <f t="shared" si="13"/>
        <v>0</v>
      </c>
      <c r="I65" s="40">
        <f t="shared" si="9"/>
        <v>0</v>
      </c>
      <c r="J65" s="40">
        <f t="shared" si="10"/>
        <v>0</v>
      </c>
      <c r="K65" s="41">
        <f t="shared" si="14"/>
        <v>0</v>
      </c>
      <c r="L65" s="49">
        <f>IFERROR(IF('Payroll 2018'!C65='Payroll 2018'!$A$4,IF('Income Statement 2018'!$C$23&gt;0,'Income Statement 2018'!$C$23*0.1*('Payroll 2018'!F65/SUMIF($C$31:$C$69,$A$4,$F$31:$F$69)),0),0),0)</f>
        <v>0</v>
      </c>
      <c r="M65" s="41">
        <f t="shared" si="15"/>
        <v>0</v>
      </c>
    </row>
    <row r="66" spans="1:13" hidden="1" outlineLevel="1">
      <c r="A66" s="20"/>
      <c r="B66" s="20"/>
      <c r="D66" s="95"/>
      <c r="E66" s="62">
        <f t="shared" si="8"/>
        <v>0</v>
      </c>
      <c r="F66" s="53">
        <f t="shared" si="11"/>
        <v>0</v>
      </c>
      <c r="G66" s="40">
        <f t="shared" si="12"/>
        <v>0</v>
      </c>
      <c r="H66" s="40">
        <f t="shared" si="13"/>
        <v>0</v>
      </c>
      <c r="I66" s="40">
        <f t="shared" si="9"/>
        <v>0</v>
      </c>
      <c r="J66" s="40">
        <f t="shared" si="10"/>
        <v>0</v>
      </c>
      <c r="K66" s="41">
        <f t="shared" si="14"/>
        <v>0</v>
      </c>
      <c r="L66" s="49">
        <f>IFERROR(IF('Payroll 2018'!C66='Payroll 2018'!$A$4,IF('Income Statement 2018'!$C$23&gt;0,'Income Statement 2018'!$C$23*0.1*('Payroll 2018'!F66/SUMIF($C$31:$C$69,$A$4,$F$31:$F$69)),0),0),0)</f>
        <v>0</v>
      </c>
      <c r="M66" s="41">
        <f t="shared" si="15"/>
        <v>0</v>
      </c>
    </row>
    <row r="67" spans="1:13" hidden="1" outlineLevel="1">
      <c r="A67" s="20"/>
      <c r="B67" s="20"/>
      <c r="D67" s="95"/>
      <c r="E67" s="62">
        <f t="shared" si="8"/>
        <v>0</v>
      </c>
      <c r="F67" s="53">
        <f t="shared" si="11"/>
        <v>0</v>
      </c>
      <c r="G67" s="40">
        <f t="shared" si="12"/>
        <v>0</v>
      </c>
      <c r="H67" s="40">
        <f t="shared" si="13"/>
        <v>0</v>
      </c>
      <c r="I67" s="40">
        <f t="shared" si="9"/>
        <v>0</v>
      </c>
      <c r="J67" s="40">
        <f t="shared" si="10"/>
        <v>0</v>
      </c>
      <c r="K67" s="41">
        <f t="shared" si="14"/>
        <v>0</v>
      </c>
      <c r="L67" s="49">
        <f>IFERROR(IF('Payroll 2018'!C67='Payroll 2018'!$A$4,IF('Income Statement 2018'!$C$23&gt;0,'Income Statement 2018'!$C$23*0.1*('Payroll 2018'!F67/SUMIF($C$31:$C$69,$A$4,$F$31:$F$69)),0),0),0)</f>
        <v>0</v>
      </c>
      <c r="M67" s="41">
        <f t="shared" si="15"/>
        <v>0</v>
      </c>
    </row>
    <row r="68" spans="1:13" hidden="1" outlineLevel="1">
      <c r="A68" s="20"/>
      <c r="B68" s="20"/>
      <c r="D68" s="95"/>
      <c r="E68" s="62">
        <f t="shared" si="8"/>
        <v>0</v>
      </c>
      <c r="F68" s="53">
        <f t="shared" si="11"/>
        <v>0</v>
      </c>
      <c r="G68" s="40">
        <f t="shared" si="12"/>
        <v>0</v>
      </c>
      <c r="H68" s="40">
        <f t="shared" si="13"/>
        <v>0</v>
      </c>
      <c r="I68" s="40">
        <f t="shared" si="9"/>
        <v>0</v>
      </c>
      <c r="J68" s="40">
        <f t="shared" si="10"/>
        <v>0</v>
      </c>
      <c r="K68" s="41">
        <f t="shared" si="14"/>
        <v>0</v>
      </c>
      <c r="L68" s="49">
        <f>IFERROR(IF('Payroll 2018'!C68='Payroll 2018'!$A$4,IF('Income Statement 2018'!$C$23&gt;0,'Income Statement 2018'!$C$23*0.1*('Payroll 2018'!F68/SUMIF($C$31:$C$69,$A$4,$F$31:$F$69)),0),0),0)</f>
        <v>0</v>
      </c>
      <c r="M68" s="41">
        <f t="shared" si="15"/>
        <v>0</v>
      </c>
    </row>
    <row r="69" spans="1:13" ht="13.5" hidden="1" outlineLevel="1" thickBot="1">
      <c r="A69" s="21"/>
      <c r="B69" s="21"/>
      <c r="C69" s="17"/>
      <c r="D69" s="96"/>
      <c r="E69" s="63">
        <f t="shared" si="8"/>
        <v>0</v>
      </c>
      <c r="F69" s="54">
        <f t="shared" si="11"/>
        <v>0</v>
      </c>
      <c r="G69" s="55">
        <f t="shared" si="12"/>
        <v>0</v>
      </c>
      <c r="H69" s="55">
        <f t="shared" si="13"/>
        <v>0</v>
      </c>
      <c r="I69" s="55">
        <f t="shared" si="9"/>
        <v>0</v>
      </c>
      <c r="J69" s="55">
        <f t="shared" si="10"/>
        <v>0</v>
      </c>
      <c r="K69" s="56">
        <f t="shared" si="14"/>
        <v>0</v>
      </c>
      <c r="L69" s="57">
        <f>IFERROR(IF('Payroll 2018'!C69='Payroll 2018'!$A$4,IF('Income Statement 2018'!$C$23&gt;0,'Income Statement 2018'!$C$23*0.1*('Payroll 2018'!F69/SUMIF($C$31:$C$69,$A$4,$F$31:$F$69)),0),0),0)</f>
        <v>0</v>
      </c>
      <c r="M69" s="56">
        <f t="shared" si="15"/>
        <v>0</v>
      </c>
    </row>
    <row r="70" spans="1:13" hidden="1" outlineLevel="1">
      <c r="A70" s="2" t="s">
        <v>23</v>
      </c>
      <c r="B70" s="2"/>
      <c r="C70" s="2"/>
      <c r="D70" s="50"/>
      <c r="E70" s="64">
        <f>IFERROR(SUM(E31:E69),0)</f>
        <v>0</v>
      </c>
      <c r="F70" s="53">
        <f t="shared" ref="F70:M70" si="16">IFERROR(SUM(F31:F69),0)</f>
        <v>0</v>
      </c>
      <c r="G70" s="53">
        <f t="shared" si="16"/>
        <v>0</v>
      </c>
      <c r="H70" s="53">
        <f t="shared" si="16"/>
        <v>0</v>
      </c>
      <c r="I70" s="53">
        <f t="shared" si="16"/>
        <v>0</v>
      </c>
      <c r="J70" s="53">
        <f t="shared" si="16"/>
        <v>0</v>
      </c>
      <c r="K70" s="53">
        <f t="shared" si="16"/>
        <v>0</v>
      </c>
      <c r="L70" s="53">
        <f t="shared" si="16"/>
        <v>0</v>
      </c>
      <c r="M70" s="53">
        <f t="shared" si="16"/>
        <v>0</v>
      </c>
    </row>
    <row r="71" spans="1:13" hidden="1" outlineLevel="1"/>
    <row r="72" spans="1:13" collapsed="1"/>
    <row r="73" spans="1:13">
      <c r="A73" s="2" t="s">
        <v>27</v>
      </c>
      <c r="B73" s="1" t="s">
        <v>21</v>
      </c>
      <c r="C73" s="22">
        <v>43132</v>
      </c>
      <c r="D73" s="1" t="s">
        <v>22</v>
      </c>
      <c r="E73" s="22">
        <v>43159</v>
      </c>
      <c r="F73" s="1" t="s">
        <v>48</v>
      </c>
      <c r="G73" s="1">
        <f>NETWORKDAYS(C73,E73)</f>
        <v>20</v>
      </c>
    </row>
    <row r="74" spans="1:13" ht="25.5" hidden="1" outlineLevel="1">
      <c r="A74" s="12" t="s">
        <v>3</v>
      </c>
      <c r="B74" s="11" t="s">
        <v>13</v>
      </c>
      <c r="C74" s="11" t="s">
        <v>2</v>
      </c>
      <c r="D74" s="11" t="s">
        <v>14</v>
      </c>
      <c r="E74" s="11" t="s">
        <v>19</v>
      </c>
      <c r="F74" s="11" t="s">
        <v>15</v>
      </c>
      <c r="G74" s="11" t="s">
        <v>16</v>
      </c>
      <c r="H74" s="11" t="s">
        <v>146</v>
      </c>
      <c r="I74" s="11" t="s">
        <v>147</v>
      </c>
      <c r="J74" s="11" t="s">
        <v>148</v>
      </c>
      <c r="K74" s="11" t="s">
        <v>18</v>
      </c>
      <c r="L74" s="11" t="s">
        <v>12</v>
      </c>
      <c r="M74" s="11" t="s">
        <v>24</v>
      </c>
    </row>
    <row r="75" spans="1:13" ht="13.5" hidden="1" outlineLevel="1" thickBot="1">
      <c r="A75" s="13"/>
      <c r="B75" s="14"/>
      <c r="C75" s="14"/>
      <c r="D75" s="14"/>
      <c r="E75" s="14"/>
      <c r="F75" s="14"/>
      <c r="G75" s="15">
        <v>9.4E-2</v>
      </c>
      <c r="H75" s="15">
        <v>3.5999999999999997E-2</v>
      </c>
      <c r="I75" s="15">
        <v>1.6E-2</v>
      </c>
      <c r="J75" s="15">
        <v>4.4999999999999998E-2</v>
      </c>
      <c r="K75" s="16"/>
      <c r="L75" s="23" t="s">
        <v>25</v>
      </c>
      <c r="M75" s="16"/>
    </row>
    <row r="76" spans="1:13" hidden="1" outlineLevel="1">
      <c r="A76" s="18"/>
      <c r="B76" s="19"/>
      <c r="C76" s="6"/>
      <c r="D76" s="95"/>
      <c r="E76" s="62">
        <f>IF(C76=$A$4,$C$4*NETWORKDAYS($C$73,$E$73),0)</f>
        <v>0</v>
      </c>
      <c r="F76" s="53">
        <f>IFERROR(D76*E76,0)</f>
        <v>0</v>
      </c>
      <c r="G76" s="40">
        <f>IFERROR(F76*$G$30,0)</f>
        <v>0</v>
      </c>
      <c r="H76" s="40">
        <f>IFERROR(F76*$H$30,0)</f>
        <v>0</v>
      </c>
      <c r="I76" s="40">
        <f t="shared" ref="I76:I114" si="17">IF(C76=$A$4,F76*$I$30,0)</f>
        <v>0</v>
      </c>
      <c r="J76" s="40">
        <f t="shared" ref="J76:J114" si="18">IF(C76=$A$4,F76*$J$30,0)</f>
        <v>0</v>
      </c>
      <c r="K76" s="41">
        <f>IFERROR(F76-SUM(G76:J76),0)</f>
        <v>0</v>
      </c>
      <c r="L76" s="40">
        <f>IFERROR(IF('Payroll 2018'!C76='Payroll 2018'!$A$4,IF('Income Statement 2018'!$D$23&gt;0,'Income Statement 2018'!$D$23*0.1*('Payroll 2018'!F76/SUMIF($C$76:$C$114,$A$4,$F$76:$F$114)),0),0),0)</f>
        <v>0</v>
      </c>
      <c r="M76" s="41">
        <f>IFERROR(K76+L76,0)</f>
        <v>0</v>
      </c>
    </row>
    <row r="77" spans="1:13" hidden="1" outlineLevel="1">
      <c r="A77" s="20"/>
      <c r="B77" s="94"/>
      <c r="C77" s="6"/>
      <c r="D77" s="95"/>
      <c r="E77" s="62">
        <f>IF(C77=$A$4,$C$4*NETWORKDAYS($C$73,$E$73),0)</f>
        <v>0</v>
      </c>
      <c r="F77" s="53">
        <f t="shared" ref="F77:F114" si="19">IFERROR(D77*E77,0)</f>
        <v>0</v>
      </c>
      <c r="G77" s="40">
        <f t="shared" ref="G77:G114" si="20">IFERROR(F77*$G$30,0)</f>
        <v>0</v>
      </c>
      <c r="H77" s="40">
        <f t="shared" ref="H77:H114" si="21">IFERROR(F77*$H$30,0)</f>
        <v>0</v>
      </c>
      <c r="I77" s="40">
        <f t="shared" si="17"/>
        <v>0</v>
      </c>
      <c r="J77" s="40">
        <f t="shared" si="18"/>
        <v>0</v>
      </c>
      <c r="K77" s="41">
        <f t="shared" ref="K77:K114" si="22">IFERROR(F77-SUM(G77:J77),0)</f>
        <v>0</v>
      </c>
      <c r="L77" s="40">
        <f>IFERROR(IF('Payroll 2018'!C77='Payroll 2018'!$A$4,IF('Income Statement 2018'!$D$23&gt;0,'Income Statement 2018'!$D$23*0.1*('Payroll 2018'!F77/SUMIF($C$76:$C$114,$A$4,$F$76:$F$114)),0),0),0)</f>
        <v>0</v>
      </c>
      <c r="M77" s="41">
        <f t="shared" ref="M77:M114" si="23">IFERROR(K77+L77,0)</f>
        <v>0</v>
      </c>
    </row>
    <row r="78" spans="1:13" hidden="1" outlineLevel="1">
      <c r="A78" s="18"/>
      <c r="B78" s="19"/>
      <c r="C78" s="6"/>
      <c r="D78" s="95"/>
      <c r="E78" s="62">
        <f t="shared" ref="E78:E114" si="24">IF(C78=$A$4,$C$4*NETWORKDAYS($C$73,$E$73),0)</f>
        <v>0</v>
      </c>
      <c r="F78" s="53">
        <f t="shared" si="19"/>
        <v>0</v>
      </c>
      <c r="G78" s="40">
        <f t="shared" si="20"/>
        <v>0</v>
      </c>
      <c r="H78" s="40">
        <f t="shared" si="21"/>
        <v>0</v>
      </c>
      <c r="I78" s="40">
        <f t="shared" si="17"/>
        <v>0</v>
      </c>
      <c r="J78" s="40">
        <f t="shared" si="18"/>
        <v>0</v>
      </c>
      <c r="K78" s="41">
        <f t="shared" si="22"/>
        <v>0</v>
      </c>
      <c r="L78" s="40">
        <f>IFERROR(IF('Payroll 2018'!C78='Payroll 2018'!$A$4,IF('Income Statement 2018'!$D$23&gt;0,'Income Statement 2018'!$D$23*0.1*('Payroll 2018'!F78/SUMIF($C$76:$C$114,$A$4,$F$76:$F$114)),0),0),0)</f>
        <v>0</v>
      </c>
      <c r="M78" s="41">
        <f t="shared" si="23"/>
        <v>0</v>
      </c>
    </row>
    <row r="79" spans="1:13" hidden="1" outlineLevel="1">
      <c r="A79" s="18"/>
      <c r="B79" s="19"/>
      <c r="C79" s="9"/>
      <c r="D79" s="50"/>
      <c r="E79" s="62">
        <f t="shared" si="24"/>
        <v>0</v>
      </c>
      <c r="F79" s="53">
        <f t="shared" si="19"/>
        <v>0</v>
      </c>
      <c r="G79" s="40">
        <f t="shared" si="20"/>
        <v>0</v>
      </c>
      <c r="H79" s="40">
        <f t="shared" si="21"/>
        <v>0</v>
      </c>
      <c r="I79" s="40">
        <f t="shared" si="17"/>
        <v>0</v>
      </c>
      <c r="J79" s="40">
        <f t="shared" si="18"/>
        <v>0</v>
      </c>
      <c r="K79" s="41">
        <f t="shared" si="22"/>
        <v>0</v>
      </c>
      <c r="L79" s="40">
        <f>IFERROR(IF('Payroll 2018'!C79='Payroll 2018'!$A$4,IF('Income Statement 2018'!$D$23&gt;0,'Income Statement 2018'!$D$23*0.1*('Payroll 2018'!F79/SUMIF($C$76:$C$114,$A$4,$F$76:$F$114)),0),0),0)</f>
        <v>0</v>
      </c>
      <c r="M79" s="41">
        <f t="shared" si="23"/>
        <v>0</v>
      </c>
    </row>
    <row r="80" spans="1:13" hidden="1" outlineLevel="1">
      <c r="A80" s="18"/>
      <c r="B80" s="19"/>
      <c r="C80" s="9"/>
      <c r="D80" s="50"/>
      <c r="E80" s="62">
        <f t="shared" si="24"/>
        <v>0</v>
      </c>
      <c r="F80" s="53">
        <f t="shared" si="19"/>
        <v>0</v>
      </c>
      <c r="G80" s="40">
        <f t="shared" si="20"/>
        <v>0</v>
      </c>
      <c r="H80" s="40">
        <f t="shared" si="21"/>
        <v>0</v>
      </c>
      <c r="I80" s="40">
        <f t="shared" si="17"/>
        <v>0</v>
      </c>
      <c r="J80" s="40">
        <f t="shared" si="18"/>
        <v>0</v>
      </c>
      <c r="K80" s="41">
        <f t="shared" si="22"/>
        <v>0</v>
      </c>
      <c r="L80" s="40">
        <f>IFERROR(IF('Payroll 2018'!C80='Payroll 2018'!$A$4,IF('Income Statement 2018'!$D$23&gt;0,'Income Statement 2018'!$D$23*0.1*('Payroll 2018'!F80/SUMIF($C$76:$C$114,$A$4,$F$76:$F$114)),0),0),0)</f>
        <v>0</v>
      </c>
      <c r="M80" s="41">
        <f t="shared" si="23"/>
        <v>0</v>
      </c>
    </row>
    <row r="81" spans="1:13" hidden="1" outlineLevel="1">
      <c r="A81" s="18"/>
      <c r="B81" s="19"/>
      <c r="C81" s="9"/>
      <c r="D81" s="50"/>
      <c r="E81" s="62">
        <f t="shared" si="24"/>
        <v>0</v>
      </c>
      <c r="F81" s="53">
        <f t="shared" si="19"/>
        <v>0</v>
      </c>
      <c r="G81" s="40">
        <f t="shared" si="20"/>
        <v>0</v>
      </c>
      <c r="H81" s="40">
        <f t="shared" si="21"/>
        <v>0</v>
      </c>
      <c r="I81" s="40">
        <f t="shared" si="17"/>
        <v>0</v>
      </c>
      <c r="J81" s="40">
        <f t="shared" si="18"/>
        <v>0</v>
      </c>
      <c r="K81" s="41">
        <f t="shared" si="22"/>
        <v>0</v>
      </c>
      <c r="L81" s="40">
        <f>IFERROR(IF('Payroll 2018'!C81='Payroll 2018'!$A$4,IF('Income Statement 2018'!$D$23&gt;0,'Income Statement 2018'!$D$23*0.1*('Payroll 2018'!F81/SUMIF($C$76:$C$114,$A$4,$F$76:$F$114)),0),0),0)</f>
        <v>0</v>
      </c>
      <c r="M81" s="41">
        <f t="shared" si="23"/>
        <v>0</v>
      </c>
    </row>
    <row r="82" spans="1:13" hidden="1" outlineLevel="1">
      <c r="A82" s="18"/>
      <c r="B82" s="19"/>
      <c r="C82" s="9"/>
      <c r="D82" s="50"/>
      <c r="E82" s="62">
        <f t="shared" si="24"/>
        <v>0</v>
      </c>
      <c r="F82" s="53">
        <f t="shared" si="19"/>
        <v>0</v>
      </c>
      <c r="G82" s="40">
        <f t="shared" si="20"/>
        <v>0</v>
      </c>
      <c r="H82" s="40">
        <f t="shared" si="21"/>
        <v>0</v>
      </c>
      <c r="I82" s="40">
        <f t="shared" si="17"/>
        <v>0</v>
      </c>
      <c r="J82" s="40">
        <f t="shared" si="18"/>
        <v>0</v>
      </c>
      <c r="K82" s="41">
        <f t="shared" si="22"/>
        <v>0</v>
      </c>
      <c r="L82" s="40">
        <f>IFERROR(IF('Payroll 2018'!C82='Payroll 2018'!$A$4,IF('Income Statement 2018'!$D$23&gt;0,'Income Statement 2018'!$D$23*0.1*('Payroll 2018'!F82/SUMIF($C$76:$C$114,$A$4,$F$76:$F$114)),0),0),0)</f>
        <v>0</v>
      </c>
      <c r="M82" s="41">
        <f t="shared" si="23"/>
        <v>0</v>
      </c>
    </row>
    <row r="83" spans="1:13" hidden="1" outlineLevel="1">
      <c r="A83" s="18"/>
      <c r="B83" s="19"/>
      <c r="C83" s="9"/>
      <c r="D83" s="50"/>
      <c r="E83" s="62">
        <f t="shared" si="24"/>
        <v>0</v>
      </c>
      <c r="F83" s="53">
        <f t="shared" si="19"/>
        <v>0</v>
      </c>
      <c r="G83" s="40">
        <f t="shared" si="20"/>
        <v>0</v>
      </c>
      <c r="H83" s="40">
        <f t="shared" si="21"/>
        <v>0</v>
      </c>
      <c r="I83" s="40">
        <f t="shared" si="17"/>
        <v>0</v>
      </c>
      <c r="J83" s="40">
        <f t="shared" si="18"/>
        <v>0</v>
      </c>
      <c r="K83" s="41">
        <f t="shared" si="22"/>
        <v>0</v>
      </c>
      <c r="L83" s="40">
        <f>IFERROR(IF('Payroll 2018'!C83='Payroll 2018'!$A$4,IF('Income Statement 2018'!$D$23&gt;0,'Income Statement 2018'!$D$23*0.1*('Payroll 2018'!F83/SUMIF($C$76:$C$114,$A$4,$F$76:$F$114)),0),0),0)</f>
        <v>0</v>
      </c>
      <c r="M83" s="41">
        <f t="shared" si="23"/>
        <v>0</v>
      </c>
    </row>
    <row r="84" spans="1:13" hidden="1" outlineLevel="1">
      <c r="A84" s="18"/>
      <c r="B84" s="19"/>
      <c r="C84" s="9"/>
      <c r="D84" s="50"/>
      <c r="E84" s="62">
        <f t="shared" si="24"/>
        <v>0</v>
      </c>
      <c r="F84" s="53">
        <f t="shared" si="19"/>
        <v>0</v>
      </c>
      <c r="G84" s="40">
        <f t="shared" si="20"/>
        <v>0</v>
      </c>
      <c r="H84" s="40">
        <f t="shared" si="21"/>
        <v>0</v>
      </c>
      <c r="I84" s="40">
        <f t="shared" si="17"/>
        <v>0</v>
      </c>
      <c r="J84" s="40">
        <f t="shared" si="18"/>
        <v>0</v>
      </c>
      <c r="K84" s="41">
        <f t="shared" si="22"/>
        <v>0</v>
      </c>
      <c r="L84" s="40">
        <f>IFERROR(IF('Payroll 2018'!C84='Payroll 2018'!$A$4,IF('Income Statement 2018'!$D$23&gt;0,'Income Statement 2018'!$D$23*0.1*('Payroll 2018'!F84/SUMIF($C$76:$C$114,$A$4,$F$76:$F$114)),0),0),0)</f>
        <v>0</v>
      </c>
      <c r="M84" s="41">
        <f t="shared" si="23"/>
        <v>0</v>
      </c>
    </row>
    <row r="85" spans="1:13" hidden="1" outlineLevel="1">
      <c r="A85" s="18"/>
      <c r="B85" s="19"/>
      <c r="C85" s="9"/>
      <c r="D85" s="50"/>
      <c r="E85" s="62">
        <f t="shared" si="24"/>
        <v>0</v>
      </c>
      <c r="F85" s="53">
        <f t="shared" si="19"/>
        <v>0</v>
      </c>
      <c r="G85" s="40">
        <f t="shared" si="20"/>
        <v>0</v>
      </c>
      <c r="H85" s="40">
        <f t="shared" si="21"/>
        <v>0</v>
      </c>
      <c r="I85" s="40">
        <f t="shared" si="17"/>
        <v>0</v>
      </c>
      <c r="J85" s="40">
        <f t="shared" si="18"/>
        <v>0</v>
      </c>
      <c r="K85" s="41">
        <f t="shared" si="22"/>
        <v>0</v>
      </c>
      <c r="L85" s="40">
        <f>IFERROR(IF('Payroll 2018'!C85='Payroll 2018'!$A$4,IF('Income Statement 2018'!$D$23&gt;0,'Income Statement 2018'!$D$23*0.1*('Payroll 2018'!F85/SUMIF($C$76:$C$114,$A$4,$F$76:$F$114)),0),0),0)</f>
        <v>0</v>
      </c>
      <c r="M85" s="41">
        <f t="shared" si="23"/>
        <v>0</v>
      </c>
    </row>
    <row r="86" spans="1:13" hidden="1" outlineLevel="1">
      <c r="A86" s="20"/>
      <c r="B86" s="20"/>
      <c r="D86" s="51"/>
      <c r="E86" s="62">
        <f t="shared" si="24"/>
        <v>0</v>
      </c>
      <c r="F86" s="53">
        <f t="shared" si="19"/>
        <v>0</v>
      </c>
      <c r="G86" s="40">
        <f t="shared" si="20"/>
        <v>0</v>
      </c>
      <c r="H86" s="40">
        <f t="shared" si="21"/>
        <v>0</v>
      </c>
      <c r="I86" s="40">
        <f t="shared" si="17"/>
        <v>0</v>
      </c>
      <c r="J86" s="40">
        <f t="shared" si="18"/>
        <v>0</v>
      </c>
      <c r="K86" s="41">
        <f t="shared" si="22"/>
        <v>0</v>
      </c>
      <c r="L86" s="40">
        <f>IFERROR(IF('Payroll 2018'!C86='Payroll 2018'!$A$4,IF('Income Statement 2018'!$D$23&gt;0,'Income Statement 2018'!$D$23*0.1*('Payroll 2018'!F86/SUMIF($C$76:$C$114,$A$4,$F$76:$F$114)),0),0),0)</f>
        <v>0</v>
      </c>
      <c r="M86" s="41">
        <f t="shared" si="23"/>
        <v>0</v>
      </c>
    </row>
    <row r="87" spans="1:13" hidden="1" outlineLevel="1">
      <c r="A87" s="20"/>
      <c r="B87" s="20"/>
      <c r="D87" s="51"/>
      <c r="E87" s="62">
        <f t="shared" si="24"/>
        <v>0</v>
      </c>
      <c r="F87" s="53">
        <f t="shared" si="19"/>
        <v>0</v>
      </c>
      <c r="G87" s="40">
        <f t="shared" si="20"/>
        <v>0</v>
      </c>
      <c r="H87" s="40">
        <f t="shared" si="21"/>
        <v>0</v>
      </c>
      <c r="I87" s="40">
        <f t="shared" si="17"/>
        <v>0</v>
      </c>
      <c r="J87" s="40">
        <f t="shared" si="18"/>
        <v>0</v>
      </c>
      <c r="K87" s="41">
        <f t="shared" si="22"/>
        <v>0</v>
      </c>
      <c r="L87" s="40">
        <f>IFERROR(IF('Payroll 2018'!C87='Payroll 2018'!$A$4,IF('Income Statement 2018'!$D$23&gt;0,'Income Statement 2018'!$D$23*0.1*('Payroll 2018'!F87/SUMIF($C$76:$C$114,$A$4,$F$76:$F$114)),0),0),0)</f>
        <v>0</v>
      </c>
      <c r="M87" s="41">
        <f t="shared" si="23"/>
        <v>0</v>
      </c>
    </row>
    <row r="88" spans="1:13" hidden="1" outlineLevel="1">
      <c r="A88" s="20"/>
      <c r="B88" s="20"/>
      <c r="D88" s="51"/>
      <c r="E88" s="62">
        <f t="shared" si="24"/>
        <v>0</v>
      </c>
      <c r="F88" s="53">
        <f t="shared" si="19"/>
        <v>0</v>
      </c>
      <c r="G88" s="40">
        <f t="shared" si="20"/>
        <v>0</v>
      </c>
      <c r="H88" s="40">
        <f t="shared" si="21"/>
        <v>0</v>
      </c>
      <c r="I88" s="40">
        <f t="shared" si="17"/>
        <v>0</v>
      </c>
      <c r="J88" s="40">
        <f t="shared" si="18"/>
        <v>0</v>
      </c>
      <c r="K88" s="41">
        <f t="shared" si="22"/>
        <v>0</v>
      </c>
      <c r="L88" s="40">
        <f>IFERROR(IF('Payroll 2018'!C88='Payroll 2018'!$A$4,IF('Income Statement 2018'!$D$23&gt;0,'Income Statement 2018'!$D$23*0.1*('Payroll 2018'!F88/SUMIF($C$76:$C$114,$A$4,$F$76:$F$114)),0),0),0)</f>
        <v>0</v>
      </c>
      <c r="M88" s="41">
        <f t="shared" si="23"/>
        <v>0</v>
      </c>
    </row>
    <row r="89" spans="1:13" hidden="1" outlineLevel="1">
      <c r="A89" s="20"/>
      <c r="B89" s="20"/>
      <c r="D89" s="51"/>
      <c r="E89" s="62">
        <f t="shared" si="24"/>
        <v>0</v>
      </c>
      <c r="F89" s="53">
        <f t="shared" si="19"/>
        <v>0</v>
      </c>
      <c r="G89" s="40">
        <f t="shared" si="20"/>
        <v>0</v>
      </c>
      <c r="H89" s="40">
        <f t="shared" si="21"/>
        <v>0</v>
      </c>
      <c r="I89" s="40">
        <f t="shared" si="17"/>
        <v>0</v>
      </c>
      <c r="J89" s="40">
        <f t="shared" si="18"/>
        <v>0</v>
      </c>
      <c r="K89" s="41">
        <f t="shared" si="22"/>
        <v>0</v>
      </c>
      <c r="L89" s="40">
        <f>IFERROR(IF('Payroll 2018'!C89='Payroll 2018'!$A$4,IF('Income Statement 2018'!$D$23&gt;0,'Income Statement 2018'!$D$23*0.1*('Payroll 2018'!F89/SUMIF($C$76:$C$114,$A$4,$F$76:$F$114)),0),0),0)</f>
        <v>0</v>
      </c>
      <c r="M89" s="41">
        <f t="shared" si="23"/>
        <v>0</v>
      </c>
    </row>
    <row r="90" spans="1:13" hidden="1" outlineLevel="1">
      <c r="A90" s="20"/>
      <c r="B90" s="20"/>
      <c r="D90" s="51"/>
      <c r="E90" s="62">
        <f t="shared" si="24"/>
        <v>0</v>
      </c>
      <c r="F90" s="53">
        <f t="shared" si="19"/>
        <v>0</v>
      </c>
      <c r="G90" s="40">
        <f t="shared" si="20"/>
        <v>0</v>
      </c>
      <c r="H90" s="40">
        <f t="shared" si="21"/>
        <v>0</v>
      </c>
      <c r="I90" s="40">
        <f t="shared" si="17"/>
        <v>0</v>
      </c>
      <c r="J90" s="40">
        <f t="shared" si="18"/>
        <v>0</v>
      </c>
      <c r="K90" s="41">
        <f t="shared" si="22"/>
        <v>0</v>
      </c>
      <c r="L90" s="40">
        <f>IFERROR(IF('Payroll 2018'!C90='Payroll 2018'!$A$4,IF('Income Statement 2018'!$D$23&gt;0,'Income Statement 2018'!$D$23*0.1*('Payroll 2018'!F90/SUMIF($C$76:$C$114,$A$4,$F$76:$F$114)),0),0),0)</f>
        <v>0</v>
      </c>
      <c r="M90" s="41">
        <f t="shared" si="23"/>
        <v>0</v>
      </c>
    </row>
    <row r="91" spans="1:13" hidden="1" outlineLevel="1">
      <c r="A91" s="20"/>
      <c r="B91" s="20"/>
      <c r="D91" s="51"/>
      <c r="E91" s="62">
        <f t="shared" si="24"/>
        <v>0</v>
      </c>
      <c r="F91" s="53">
        <f t="shared" si="19"/>
        <v>0</v>
      </c>
      <c r="G91" s="40">
        <f t="shared" si="20"/>
        <v>0</v>
      </c>
      <c r="H91" s="40">
        <f t="shared" si="21"/>
        <v>0</v>
      </c>
      <c r="I91" s="40">
        <f t="shared" si="17"/>
        <v>0</v>
      </c>
      <c r="J91" s="40">
        <f t="shared" si="18"/>
        <v>0</v>
      </c>
      <c r="K91" s="41">
        <f t="shared" si="22"/>
        <v>0</v>
      </c>
      <c r="L91" s="40">
        <f>IFERROR(IF('Payroll 2018'!C91='Payroll 2018'!$A$4,IF('Income Statement 2018'!$D$23&gt;0,'Income Statement 2018'!$D$23*0.1*('Payroll 2018'!F91/SUMIF($C$76:$C$114,$A$4,$F$76:$F$114)),0),0),0)</f>
        <v>0</v>
      </c>
      <c r="M91" s="41">
        <f t="shared" si="23"/>
        <v>0</v>
      </c>
    </row>
    <row r="92" spans="1:13" hidden="1" outlineLevel="1">
      <c r="A92" s="20"/>
      <c r="B92" s="20"/>
      <c r="D92" s="51"/>
      <c r="E92" s="62">
        <f t="shared" si="24"/>
        <v>0</v>
      </c>
      <c r="F92" s="53">
        <f t="shared" si="19"/>
        <v>0</v>
      </c>
      <c r="G92" s="40">
        <f t="shared" si="20"/>
        <v>0</v>
      </c>
      <c r="H92" s="40">
        <f t="shared" si="21"/>
        <v>0</v>
      </c>
      <c r="I92" s="40">
        <f t="shared" si="17"/>
        <v>0</v>
      </c>
      <c r="J92" s="40">
        <f t="shared" si="18"/>
        <v>0</v>
      </c>
      <c r="K92" s="41">
        <f t="shared" si="22"/>
        <v>0</v>
      </c>
      <c r="L92" s="40">
        <f>IFERROR(IF('Payroll 2018'!C92='Payroll 2018'!$A$4,IF('Income Statement 2018'!$D$23&gt;0,'Income Statement 2018'!$D$23*0.1*('Payroll 2018'!F92/SUMIF($C$76:$C$114,$A$4,$F$76:$F$114)),0),0),0)</f>
        <v>0</v>
      </c>
      <c r="M92" s="41">
        <f t="shared" si="23"/>
        <v>0</v>
      </c>
    </row>
    <row r="93" spans="1:13" hidden="1" outlineLevel="1">
      <c r="A93" s="20"/>
      <c r="B93" s="20"/>
      <c r="D93" s="51"/>
      <c r="E93" s="62">
        <f t="shared" si="24"/>
        <v>0</v>
      </c>
      <c r="F93" s="53">
        <f t="shared" si="19"/>
        <v>0</v>
      </c>
      <c r="G93" s="40">
        <f t="shared" si="20"/>
        <v>0</v>
      </c>
      <c r="H93" s="40">
        <f t="shared" si="21"/>
        <v>0</v>
      </c>
      <c r="I93" s="40">
        <f t="shared" si="17"/>
        <v>0</v>
      </c>
      <c r="J93" s="40">
        <f t="shared" si="18"/>
        <v>0</v>
      </c>
      <c r="K93" s="41">
        <f t="shared" si="22"/>
        <v>0</v>
      </c>
      <c r="L93" s="40">
        <f>IFERROR(IF('Payroll 2018'!C93='Payroll 2018'!$A$4,IF('Income Statement 2018'!$D$23&gt;0,'Income Statement 2018'!$D$23*0.1*('Payroll 2018'!F93/SUMIF($C$76:$C$114,$A$4,$F$76:$F$114)),0),0),0)</f>
        <v>0</v>
      </c>
      <c r="M93" s="41">
        <f t="shared" si="23"/>
        <v>0</v>
      </c>
    </row>
    <row r="94" spans="1:13" hidden="1" outlineLevel="1">
      <c r="A94" s="20"/>
      <c r="B94" s="20"/>
      <c r="D94" s="51"/>
      <c r="E94" s="62">
        <f t="shared" si="24"/>
        <v>0</v>
      </c>
      <c r="F94" s="53">
        <f t="shared" si="19"/>
        <v>0</v>
      </c>
      <c r="G94" s="40">
        <f t="shared" si="20"/>
        <v>0</v>
      </c>
      <c r="H94" s="40">
        <f t="shared" si="21"/>
        <v>0</v>
      </c>
      <c r="I94" s="40">
        <f t="shared" si="17"/>
        <v>0</v>
      </c>
      <c r="J94" s="40">
        <f t="shared" si="18"/>
        <v>0</v>
      </c>
      <c r="K94" s="41">
        <f t="shared" si="22"/>
        <v>0</v>
      </c>
      <c r="L94" s="40">
        <f>IFERROR(IF('Payroll 2018'!C94='Payroll 2018'!$A$4,IF('Income Statement 2018'!$D$23&gt;0,'Income Statement 2018'!$D$23*0.1*('Payroll 2018'!F94/SUMIF($C$76:$C$114,$A$4,$F$76:$F$114)),0),0),0)</f>
        <v>0</v>
      </c>
      <c r="M94" s="41">
        <f t="shared" si="23"/>
        <v>0</v>
      </c>
    </row>
    <row r="95" spans="1:13" hidden="1" outlineLevel="1">
      <c r="A95" s="20"/>
      <c r="B95" s="20"/>
      <c r="D95" s="51"/>
      <c r="E95" s="62">
        <f t="shared" si="24"/>
        <v>0</v>
      </c>
      <c r="F95" s="53">
        <f t="shared" si="19"/>
        <v>0</v>
      </c>
      <c r="G95" s="40">
        <f t="shared" si="20"/>
        <v>0</v>
      </c>
      <c r="H95" s="40">
        <f t="shared" si="21"/>
        <v>0</v>
      </c>
      <c r="I95" s="40">
        <f t="shared" si="17"/>
        <v>0</v>
      </c>
      <c r="J95" s="40">
        <f t="shared" si="18"/>
        <v>0</v>
      </c>
      <c r="K95" s="41">
        <f t="shared" si="22"/>
        <v>0</v>
      </c>
      <c r="L95" s="40">
        <f>IFERROR(IF('Payroll 2018'!C95='Payroll 2018'!$A$4,IF('Income Statement 2018'!$D$23&gt;0,'Income Statement 2018'!$D$23*0.1*('Payroll 2018'!F95/SUMIF($C$76:$C$114,$A$4,$F$76:$F$114)),0),0),0)</f>
        <v>0</v>
      </c>
      <c r="M95" s="41">
        <f t="shared" si="23"/>
        <v>0</v>
      </c>
    </row>
    <row r="96" spans="1:13" hidden="1" outlineLevel="1">
      <c r="A96" s="20"/>
      <c r="B96" s="20"/>
      <c r="D96" s="51"/>
      <c r="E96" s="62">
        <f t="shared" si="24"/>
        <v>0</v>
      </c>
      <c r="F96" s="53">
        <f t="shared" si="19"/>
        <v>0</v>
      </c>
      <c r="G96" s="40">
        <f t="shared" si="20"/>
        <v>0</v>
      </c>
      <c r="H96" s="40">
        <f t="shared" si="21"/>
        <v>0</v>
      </c>
      <c r="I96" s="40">
        <f t="shared" si="17"/>
        <v>0</v>
      </c>
      <c r="J96" s="40">
        <f t="shared" si="18"/>
        <v>0</v>
      </c>
      <c r="K96" s="41">
        <f t="shared" si="22"/>
        <v>0</v>
      </c>
      <c r="L96" s="40">
        <f>IFERROR(IF('Payroll 2018'!C96='Payroll 2018'!$A$4,IF('Income Statement 2018'!$D$23&gt;0,'Income Statement 2018'!$D$23*0.1*('Payroll 2018'!F96/SUMIF($C$76:$C$114,$A$4,$F$76:$F$114)),0),0),0)</f>
        <v>0</v>
      </c>
      <c r="M96" s="41">
        <f t="shared" si="23"/>
        <v>0</v>
      </c>
    </row>
    <row r="97" spans="1:13" hidden="1" outlineLevel="1">
      <c r="A97" s="20"/>
      <c r="B97" s="20"/>
      <c r="D97" s="51"/>
      <c r="E97" s="62">
        <f t="shared" si="24"/>
        <v>0</v>
      </c>
      <c r="F97" s="53">
        <f t="shared" si="19"/>
        <v>0</v>
      </c>
      <c r="G97" s="40">
        <f t="shared" si="20"/>
        <v>0</v>
      </c>
      <c r="H97" s="40">
        <f t="shared" si="21"/>
        <v>0</v>
      </c>
      <c r="I97" s="40">
        <f t="shared" si="17"/>
        <v>0</v>
      </c>
      <c r="J97" s="40">
        <f t="shared" si="18"/>
        <v>0</v>
      </c>
      <c r="K97" s="41">
        <f t="shared" si="22"/>
        <v>0</v>
      </c>
      <c r="L97" s="40">
        <f>IFERROR(IF('Payroll 2018'!C97='Payroll 2018'!$A$4,IF('Income Statement 2018'!$D$23&gt;0,'Income Statement 2018'!$D$23*0.1*('Payroll 2018'!F97/SUMIF($C$76:$C$114,$A$4,$F$76:$F$114)),0),0),0)</f>
        <v>0</v>
      </c>
      <c r="M97" s="41">
        <f t="shared" si="23"/>
        <v>0</v>
      </c>
    </row>
    <row r="98" spans="1:13" hidden="1" outlineLevel="1">
      <c r="A98" s="20"/>
      <c r="B98" s="20"/>
      <c r="D98" s="51"/>
      <c r="E98" s="62">
        <f t="shared" si="24"/>
        <v>0</v>
      </c>
      <c r="F98" s="53">
        <f t="shared" si="19"/>
        <v>0</v>
      </c>
      <c r="G98" s="40">
        <f t="shared" si="20"/>
        <v>0</v>
      </c>
      <c r="H98" s="40">
        <f t="shared" si="21"/>
        <v>0</v>
      </c>
      <c r="I98" s="40">
        <f t="shared" si="17"/>
        <v>0</v>
      </c>
      <c r="J98" s="40">
        <f t="shared" si="18"/>
        <v>0</v>
      </c>
      <c r="K98" s="41">
        <f t="shared" si="22"/>
        <v>0</v>
      </c>
      <c r="L98" s="40">
        <f>IFERROR(IF('Payroll 2018'!C98='Payroll 2018'!$A$4,IF('Income Statement 2018'!$D$23&gt;0,'Income Statement 2018'!$D$23*0.1*('Payroll 2018'!F98/SUMIF($C$76:$C$114,$A$4,$F$76:$F$114)),0),0),0)</f>
        <v>0</v>
      </c>
      <c r="M98" s="41">
        <f t="shared" si="23"/>
        <v>0</v>
      </c>
    </row>
    <row r="99" spans="1:13" hidden="1" outlineLevel="1">
      <c r="A99" s="20"/>
      <c r="B99" s="20"/>
      <c r="D99" s="51"/>
      <c r="E99" s="62">
        <f t="shared" si="24"/>
        <v>0</v>
      </c>
      <c r="F99" s="53">
        <f t="shared" si="19"/>
        <v>0</v>
      </c>
      <c r="G99" s="40">
        <f t="shared" si="20"/>
        <v>0</v>
      </c>
      <c r="H99" s="40">
        <f t="shared" si="21"/>
        <v>0</v>
      </c>
      <c r="I99" s="40">
        <f t="shared" si="17"/>
        <v>0</v>
      </c>
      <c r="J99" s="40">
        <f t="shared" si="18"/>
        <v>0</v>
      </c>
      <c r="K99" s="41">
        <f t="shared" si="22"/>
        <v>0</v>
      </c>
      <c r="L99" s="40">
        <f>IFERROR(IF('Payroll 2018'!C99='Payroll 2018'!$A$4,IF('Income Statement 2018'!$D$23&gt;0,'Income Statement 2018'!$D$23*0.1*('Payroll 2018'!F99/SUMIF($C$76:$C$114,$A$4,$F$76:$F$114)),0),0),0)</f>
        <v>0</v>
      </c>
      <c r="M99" s="41">
        <f t="shared" si="23"/>
        <v>0</v>
      </c>
    </row>
    <row r="100" spans="1:13" hidden="1" outlineLevel="1">
      <c r="A100" s="20"/>
      <c r="B100" s="20"/>
      <c r="D100" s="51"/>
      <c r="E100" s="62">
        <f t="shared" si="24"/>
        <v>0</v>
      </c>
      <c r="F100" s="53">
        <f t="shared" si="19"/>
        <v>0</v>
      </c>
      <c r="G100" s="40">
        <f t="shared" si="20"/>
        <v>0</v>
      </c>
      <c r="H100" s="40">
        <f t="shared" si="21"/>
        <v>0</v>
      </c>
      <c r="I100" s="40">
        <f t="shared" si="17"/>
        <v>0</v>
      </c>
      <c r="J100" s="40">
        <f t="shared" si="18"/>
        <v>0</v>
      </c>
      <c r="K100" s="41">
        <f t="shared" si="22"/>
        <v>0</v>
      </c>
      <c r="L100" s="40">
        <f>IFERROR(IF('Payroll 2018'!C100='Payroll 2018'!$A$4,IF('Income Statement 2018'!$D$23&gt;0,'Income Statement 2018'!$D$23*0.1*('Payroll 2018'!F100/SUMIF($C$76:$C$114,$A$4,$F$76:$F$114)),0),0),0)</f>
        <v>0</v>
      </c>
      <c r="M100" s="41">
        <f t="shared" si="23"/>
        <v>0</v>
      </c>
    </row>
    <row r="101" spans="1:13" hidden="1" outlineLevel="1">
      <c r="A101" s="20"/>
      <c r="B101" s="20"/>
      <c r="D101" s="51"/>
      <c r="E101" s="62">
        <f t="shared" si="24"/>
        <v>0</v>
      </c>
      <c r="F101" s="53">
        <f t="shared" si="19"/>
        <v>0</v>
      </c>
      <c r="G101" s="40">
        <f t="shared" si="20"/>
        <v>0</v>
      </c>
      <c r="H101" s="40">
        <f t="shared" si="21"/>
        <v>0</v>
      </c>
      <c r="I101" s="40">
        <f t="shared" si="17"/>
        <v>0</v>
      </c>
      <c r="J101" s="40">
        <f t="shared" si="18"/>
        <v>0</v>
      </c>
      <c r="K101" s="41">
        <f t="shared" si="22"/>
        <v>0</v>
      </c>
      <c r="L101" s="40">
        <f>IFERROR(IF('Payroll 2018'!C101='Payroll 2018'!$A$4,IF('Income Statement 2018'!$D$23&gt;0,'Income Statement 2018'!$D$23*0.1*('Payroll 2018'!F101/SUMIF($C$76:$C$114,$A$4,$F$76:$F$114)),0),0),0)</f>
        <v>0</v>
      </c>
      <c r="M101" s="41">
        <f t="shared" si="23"/>
        <v>0</v>
      </c>
    </row>
    <row r="102" spans="1:13" hidden="1" outlineLevel="1">
      <c r="A102" s="20"/>
      <c r="B102" s="20"/>
      <c r="D102" s="51"/>
      <c r="E102" s="62">
        <f t="shared" si="24"/>
        <v>0</v>
      </c>
      <c r="F102" s="53">
        <f t="shared" si="19"/>
        <v>0</v>
      </c>
      <c r="G102" s="40">
        <f t="shared" si="20"/>
        <v>0</v>
      </c>
      <c r="H102" s="40">
        <f t="shared" si="21"/>
        <v>0</v>
      </c>
      <c r="I102" s="40">
        <f t="shared" si="17"/>
        <v>0</v>
      </c>
      <c r="J102" s="40">
        <f t="shared" si="18"/>
        <v>0</v>
      </c>
      <c r="K102" s="41">
        <f t="shared" si="22"/>
        <v>0</v>
      </c>
      <c r="L102" s="40">
        <f>IFERROR(IF('Payroll 2018'!C102='Payroll 2018'!$A$4,IF('Income Statement 2018'!$D$23&gt;0,'Income Statement 2018'!$D$23*0.1*('Payroll 2018'!F102/SUMIF($C$76:$C$114,$A$4,$F$76:$F$114)),0),0),0)</f>
        <v>0</v>
      </c>
      <c r="M102" s="41">
        <f t="shared" si="23"/>
        <v>0</v>
      </c>
    </row>
    <row r="103" spans="1:13" hidden="1" outlineLevel="1">
      <c r="A103" s="20"/>
      <c r="B103" s="20"/>
      <c r="D103" s="51"/>
      <c r="E103" s="62">
        <f t="shared" si="24"/>
        <v>0</v>
      </c>
      <c r="F103" s="53">
        <f t="shared" si="19"/>
        <v>0</v>
      </c>
      <c r="G103" s="40">
        <f t="shared" si="20"/>
        <v>0</v>
      </c>
      <c r="H103" s="40">
        <f t="shared" si="21"/>
        <v>0</v>
      </c>
      <c r="I103" s="40">
        <f t="shared" si="17"/>
        <v>0</v>
      </c>
      <c r="J103" s="40">
        <f t="shared" si="18"/>
        <v>0</v>
      </c>
      <c r="K103" s="41">
        <f t="shared" si="22"/>
        <v>0</v>
      </c>
      <c r="L103" s="40">
        <f>IFERROR(IF('Payroll 2018'!C103='Payroll 2018'!$A$4,IF('Income Statement 2018'!$D$23&gt;0,'Income Statement 2018'!$D$23*0.1*('Payroll 2018'!F103/SUMIF($C$76:$C$114,$A$4,$F$76:$F$114)),0),0),0)</f>
        <v>0</v>
      </c>
      <c r="M103" s="41">
        <f t="shared" si="23"/>
        <v>0</v>
      </c>
    </row>
    <row r="104" spans="1:13" hidden="1" outlineLevel="1">
      <c r="A104" s="20"/>
      <c r="B104" s="20"/>
      <c r="D104" s="51"/>
      <c r="E104" s="62">
        <f t="shared" si="24"/>
        <v>0</v>
      </c>
      <c r="F104" s="53">
        <f t="shared" si="19"/>
        <v>0</v>
      </c>
      <c r="G104" s="40">
        <f t="shared" si="20"/>
        <v>0</v>
      </c>
      <c r="H104" s="40">
        <f t="shared" si="21"/>
        <v>0</v>
      </c>
      <c r="I104" s="40">
        <f t="shared" si="17"/>
        <v>0</v>
      </c>
      <c r="J104" s="40">
        <f t="shared" si="18"/>
        <v>0</v>
      </c>
      <c r="K104" s="41">
        <f t="shared" si="22"/>
        <v>0</v>
      </c>
      <c r="L104" s="40">
        <f>IFERROR(IF('Payroll 2018'!C104='Payroll 2018'!$A$4,IF('Income Statement 2018'!$D$23&gt;0,'Income Statement 2018'!$D$23*0.1*('Payroll 2018'!F104/SUMIF($C$76:$C$114,$A$4,$F$76:$F$114)),0),0),0)</f>
        <v>0</v>
      </c>
      <c r="M104" s="41">
        <f t="shared" si="23"/>
        <v>0</v>
      </c>
    </row>
    <row r="105" spans="1:13" hidden="1" outlineLevel="1">
      <c r="A105" s="20"/>
      <c r="B105" s="20"/>
      <c r="D105" s="51"/>
      <c r="E105" s="62">
        <f t="shared" si="24"/>
        <v>0</v>
      </c>
      <c r="F105" s="53">
        <f t="shared" si="19"/>
        <v>0</v>
      </c>
      <c r="G105" s="40">
        <f t="shared" si="20"/>
        <v>0</v>
      </c>
      <c r="H105" s="40">
        <f t="shared" si="21"/>
        <v>0</v>
      </c>
      <c r="I105" s="40">
        <f t="shared" si="17"/>
        <v>0</v>
      </c>
      <c r="J105" s="40">
        <f t="shared" si="18"/>
        <v>0</v>
      </c>
      <c r="K105" s="41">
        <f t="shared" si="22"/>
        <v>0</v>
      </c>
      <c r="L105" s="40">
        <f>IFERROR(IF('Payroll 2018'!C105='Payroll 2018'!$A$4,IF('Income Statement 2018'!$D$23&gt;0,'Income Statement 2018'!$D$23*0.1*('Payroll 2018'!F105/SUMIF($C$76:$C$114,$A$4,$F$76:$F$114)),0),0),0)</f>
        <v>0</v>
      </c>
      <c r="M105" s="41">
        <f t="shared" si="23"/>
        <v>0</v>
      </c>
    </row>
    <row r="106" spans="1:13" hidden="1" outlineLevel="1">
      <c r="A106" s="20"/>
      <c r="B106" s="20"/>
      <c r="D106" s="51"/>
      <c r="E106" s="62">
        <f t="shared" si="24"/>
        <v>0</v>
      </c>
      <c r="F106" s="53">
        <f t="shared" si="19"/>
        <v>0</v>
      </c>
      <c r="G106" s="40">
        <f t="shared" si="20"/>
        <v>0</v>
      </c>
      <c r="H106" s="40">
        <f t="shared" si="21"/>
        <v>0</v>
      </c>
      <c r="I106" s="40">
        <f t="shared" si="17"/>
        <v>0</v>
      </c>
      <c r="J106" s="40">
        <f t="shared" si="18"/>
        <v>0</v>
      </c>
      <c r="K106" s="41">
        <f t="shared" si="22"/>
        <v>0</v>
      </c>
      <c r="L106" s="40">
        <f>IFERROR(IF('Payroll 2018'!C106='Payroll 2018'!$A$4,IF('Income Statement 2018'!$D$23&gt;0,'Income Statement 2018'!$D$23*0.1*('Payroll 2018'!F106/SUMIF($C$76:$C$114,$A$4,$F$76:$F$114)),0),0),0)</f>
        <v>0</v>
      </c>
      <c r="M106" s="41">
        <f t="shared" si="23"/>
        <v>0</v>
      </c>
    </row>
    <row r="107" spans="1:13" hidden="1" outlineLevel="1">
      <c r="A107" s="20"/>
      <c r="B107" s="20"/>
      <c r="D107" s="51"/>
      <c r="E107" s="62">
        <f t="shared" si="24"/>
        <v>0</v>
      </c>
      <c r="F107" s="53">
        <f t="shared" si="19"/>
        <v>0</v>
      </c>
      <c r="G107" s="40">
        <f t="shared" si="20"/>
        <v>0</v>
      </c>
      <c r="H107" s="40">
        <f t="shared" si="21"/>
        <v>0</v>
      </c>
      <c r="I107" s="40">
        <f t="shared" si="17"/>
        <v>0</v>
      </c>
      <c r="J107" s="40">
        <f t="shared" si="18"/>
        <v>0</v>
      </c>
      <c r="K107" s="41">
        <f t="shared" si="22"/>
        <v>0</v>
      </c>
      <c r="L107" s="40">
        <f>IFERROR(IF('Payroll 2018'!C107='Payroll 2018'!$A$4,IF('Income Statement 2018'!$D$23&gt;0,'Income Statement 2018'!$D$23*0.1*('Payroll 2018'!F107/SUMIF($C$76:$C$114,$A$4,$F$76:$F$114)),0),0),0)</f>
        <v>0</v>
      </c>
      <c r="M107" s="41">
        <f t="shared" si="23"/>
        <v>0</v>
      </c>
    </row>
    <row r="108" spans="1:13" hidden="1" outlineLevel="1">
      <c r="A108" s="20"/>
      <c r="B108" s="20"/>
      <c r="D108" s="51"/>
      <c r="E108" s="62">
        <f t="shared" si="24"/>
        <v>0</v>
      </c>
      <c r="F108" s="53">
        <f t="shared" si="19"/>
        <v>0</v>
      </c>
      <c r="G108" s="40">
        <f t="shared" si="20"/>
        <v>0</v>
      </c>
      <c r="H108" s="40">
        <f t="shared" si="21"/>
        <v>0</v>
      </c>
      <c r="I108" s="40">
        <f t="shared" si="17"/>
        <v>0</v>
      </c>
      <c r="J108" s="40">
        <f t="shared" si="18"/>
        <v>0</v>
      </c>
      <c r="K108" s="41">
        <f t="shared" si="22"/>
        <v>0</v>
      </c>
      <c r="L108" s="40">
        <f>IFERROR(IF('Payroll 2018'!C108='Payroll 2018'!$A$4,IF('Income Statement 2018'!$D$23&gt;0,'Income Statement 2018'!$D$23*0.1*('Payroll 2018'!F108/SUMIF($C$76:$C$114,$A$4,$F$76:$F$114)),0),0),0)</f>
        <v>0</v>
      </c>
      <c r="M108" s="41">
        <f t="shared" si="23"/>
        <v>0</v>
      </c>
    </row>
    <row r="109" spans="1:13" hidden="1" outlineLevel="1">
      <c r="A109" s="20"/>
      <c r="B109" s="20"/>
      <c r="D109" s="51"/>
      <c r="E109" s="62">
        <f t="shared" si="24"/>
        <v>0</v>
      </c>
      <c r="F109" s="53">
        <f t="shared" si="19"/>
        <v>0</v>
      </c>
      <c r="G109" s="40">
        <f t="shared" si="20"/>
        <v>0</v>
      </c>
      <c r="H109" s="40">
        <f t="shared" si="21"/>
        <v>0</v>
      </c>
      <c r="I109" s="40">
        <f t="shared" si="17"/>
        <v>0</v>
      </c>
      <c r="J109" s="40">
        <f t="shared" si="18"/>
        <v>0</v>
      </c>
      <c r="K109" s="41">
        <f t="shared" si="22"/>
        <v>0</v>
      </c>
      <c r="L109" s="40">
        <f>IFERROR(IF('Payroll 2018'!C109='Payroll 2018'!$A$4,IF('Income Statement 2018'!$D$23&gt;0,'Income Statement 2018'!$D$23*0.1*('Payroll 2018'!F109/SUMIF($C$76:$C$114,$A$4,$F$76:$F$114)),0),0),0)</f>
        <v>0</v>
      </c>
      <c r="M109" s="41">
        <f t="shared" si="23"/>
        <v>0</v>
      </c>
    </row>
    <row r="110" spans="1:13" hidden="1" outlineLevel="1">
      <c r="A110" s="20"/>
      <c r="B110" s="20"/>
      <c r="D110" s="51"/>
      <c r="E110" s="62">
        <f t="shared" si="24"/>
        <v>0</v>
      </c>
      <c r="F110" s="53">
        <f t="shared" si="19"/>
        <v>0</v>
      </c>
      <c r="G110" s="40">
        <f t="shared" si="20"/>
        <v>0</v>
      </c>
      <c r="H110" s="40">
        <f t="shared" si="21"/>
        <v>0</v>
      </c>
      <c r="I110" s="40">
        <f t="shared" si="17"/>
        <v>0</v>
      </c>
      <c r="J110" s="40">
        <f t="shared" si="18"/>
        <v>0</v>
      </c>
      <c r="K110" s="41">
        <f t="shared" si="22"/>
        <v>0</v>
      </c>
      <c r="L110" s="40">
        <f>IFERROR(IF('Payroll 2018'!C110='Payroll 2018'!$A$4,IF('Income Statement 2018'!$D$23&gt;0,'Income Statement 2018'!$D$23*0.1*('Payroll 2018'!F110/SUMIF($C$76:$C$114,$A$4,$F$76:$F$114)),0),0),0)</f>
        <v>0</v>
      </c>
      <c r="M110" s="41">
        <f t="shared" si="23"/>
        <v>0</v>
      </c>
    </row>
    <row r="111" spans="1:13" hidden="1" outlineLevel="1">
      <c r="A111" s="20"/>
      <c r="B111" s="20"/>
      <c r="D111" s="51"/>
      <c r="E111" s="62">
        <f t="shared" si="24"/>
        <v>0</v>
      </c>
      <c r="F111" s="53">
        <f t="shared" si="19"/>
        <v>0</v>
      </c>
      <c r="G111" s="40">
        <f t="shared" si="20"/>
        <v>0</v>
      </c>
      <c r="H111" s="40">
        <f t="shared" si="21"/>
        <v>0</v>
      </c>
      <c r="I111" s="40">
        <f t="shared" si="17"/>
        <v>0</v>
      </c>
      <c r="J111" s="40">
        <f t="shared" si="18"/>
        <v>0</v>
      </c>
      <c r="K111" s="41">
        <f t="shared" si="22"/>
        <v>0</v>
      </c>
      <c r="L111" s="40">
        <f>IFERROR(IF('Payroll 2018'!C111='Payroll 2018'!$A$4,IF('Income Statement 2018'!$D$23&gt;0,'Income Statement 2018'!$D$23*0.1*('Payroll 2018'!F111/SUMIF($C$76:$C$114,$A$4,$F$76:$F$114)),0),0),0)</f>
        <v>0</v>
      </c>
      <c r="M111" s="41">
        <f t="shared" si="23"/>
        <v>0</v>
      </c>
    </row>
    <row r="112" spans="1:13" hidden="1" outlineLevel="1">
      <c r="A112" s="20"/>
      <c r="B112" s="20"/>
      <c r="D112" s="51"/>
      <c r="E112" s="62">
        <f t="shared" si="24"/>
        <v>0</v>
      </c>
      <c r="F112" s="53">
        <f t="shared" si="19"/>
        <v>0</v>
      </c>
      <c r="G112" s="40">
        <f t="shared" si="20"/>
        <v>0</v>
      </c>
      <c r="H112" s="40">
        <f t="shared" si="21"/>
        <v>0</v>
      </c>
      <c r="I112" s="40">
        <f t="shared" si="17"/>
        <v>0</v>
      </c>
      <c r="J112" s="40">
        <f t="shared" si="18"/>
        <v>0</v>
      </c>
      <c r="K112" s="41">
        <f t="shared" si="22"/>
        <v>0</v>
      </c>
      <c r="L112" s="40">
        <f>IFERROR(IF('Payroll 2018'!C112='Payroll 2018'!$A$4,IF('Income Statement 2018'!$D$23&gt;0,'Income Statement 2018'!$D$23*0.1*('Payroll 2018'!F112/SUMIF($C$76:$C$114,$A$4,$F$76:$F$114)),0),0),0)</f>
        <v>0</v>
      </c>
      <c r="M112" s="41">
        <f t="shared" si="23"/>
        <v>0</v>
      </c>
    </row>
    <row r="113" spans="1:13" hidden="1" outlineLevel="1">
      <c r="A113" s="20"/>
      <c r="B113" s="20"/>
      <c r="D113" s="51"/>
      <c r="E113" s="62">
        <f t="shared" si="24"/>
        <v>0</v>
      </c>
      <c r="F113" s="53">
        <f t="shared" si="19"/>
        <v>0</v>
      </c>
      <c r="G113" s="40">
        <f t="shared" si="20"/>
        <v>0</v>
      </c>
      <c r="H113" s="40">
        <f t="shared" si="21"/>
        <v>0</v>
      </c>
      <c r="I113" s="40">
        <f t="shared" si="17"/>
        <v>0</v>
      </c>
      <c r="J113" s="40">
        <f t="shared" si="18"/>
        <v>0</v>
      </c>
      <c r="K113" s="41">
        <f t="shared" si="22"/>
        <v>0</v>
      </c>
      <c r="L113" s="40">
        <f>IFERROR(IF('Payroll 2018'!C113='Payroll 2018'!$A$4,IF('Income Statement 2018'!$D$23&gt;0,'Income Statement 2018'!$D$23*0.1*('Payroll 2018'!F113/SUMIF($C$76:$C$114,$A$4,$F$76:$F$114)),0),0),0)</f>
        <v>0</v>
      </c>
      <c r="M113" s="41">
        <f t="shared" si="23"/>
        <v>0</v>
      </c>
    </row>
    <row r="114" spans="1:13" ht="13.5" hidden="1" outlineLevel="1" thickBot="1">
      <c r="A114" s="21"/>
      <c r="B114" s="21"/>
      <c r="C114" s="17"/>
      <c r="D114" s="52"/>
      <c r="E114" s="62">
        <f t="shared" si="24"/>
        <v>0</v>
      </c>
      <c r="F114" s="54">
        <f t="shared" si="19"/>
        <v>0</v>
      </c>
      <c r="G114" s="55">
        <f t="shared" si="20"/>
        <v>0</v>
      </c>
      <c r="H114" s="55">
        <f t="shared" si="21"/>
        <v>0</v>
      </c>
      <c r="I114" s="55">
        <f t="shared" si="17"/>
        <v>0</v>
      </c>
      <c r="J114" s="55">
        <f t="shared" si="18"/>
        <v>0</v>
      </c>
      <c r="K114" s="56">
        <f t="shared" si="22"/>
        <v>0</v>
      </c>
      <c r="L114" s="55">
        <f>IFERROR(IF('Payroll 2018'!C114='Payroll 2018'!$A$4,IF('Income Statement 2018'!$D$23&gt;0,'Income Statement 2018'!$D$23*0.1*('Payroll 2018'!F114/SUMIF($C$76:$C$114,$A$4,$F$76:$F$114)),0),0),0)</f>
        <v>0</v>
      </c>
      <c r="M114" s="56">
        <f t="shared" si="23"/>
        <v>0</v>
      </c>
    </row>
    <row r="115" spans="1:13" hidden="1" outlineLevel="1">
      <c r="A115" s="2" t="s">
        <v>23</v>
      </c>
      <c r="B115" s="2"/>
      <c r="C115" s="2"/>
      <c r="D115" s="2"/>
      <c r="E115" s="169">
        <f>IFERROR(SUM(E76:E114),0)</f>
        <v>0</v>
      </c>
      <c r="F115" s="53">
        <f t="shared" ref="F115:M115" si="25">IFERROR(SUM(F76:F114),0)</f>
        <v>0</v>
      </c>
      <c r="G115" s="53">
        <f t="shared" si="25"/>
        <v>0</v>
      </c>
      <c r="H115" s="53">
        <f t="shared" si="25"/>
        <v>0</v>
      </c>
      <c r="I115" s="53">
        <f t="shared" si="25"/>
        <v>0</v>
      </c>
      <c r="J115" s="53">
        <f t="shared" si="25"/>
        <v>0</v>
      </c>
      <c r="K115" s="53">
        <f t="shared" si="25"/>
        <v>0</v>
      </c>
      <c r="L115" s="53">
        <f t="shared" si="25"/>
        <v>0</v>
      </c>
      <c r="M115" s="53">
        <f t="shared" si="25"/>
        <v>0</v>
      </c>
    </row>
    <row r="116" spans="1:13" hidden="1" outlineLevel="1"/>
    <row r="117" spans="1:13" collapsed="1"/>
    <row r="118" spans="1:13">
      <c r="A118" s="2" t="s">
        <v>28</v>
      </c>
      <c r="B118" s="1" t="s">
        <v>21</v>
      </c>
      <c r="C118" s="22">
        <v>43160</v>
      </c>
      <c r="D118" s="1" t="s">
        <v>22</v>
      </c>
      <c r="E118" s="22">
        <v>43190</v>
      </c>
      <c r="F118" s="1" t="s">
        <v>48</v>
      </c>
      <c r="G118" s="1">
        <f>NETWORKDAYS(C118,E118)</f>
        <v>22</v>
      </c>
    </row>
    <row r="119" spans="1:13" ht="25.5" outlineLevel="1">
      <c r="A119" s="12" t="s">
        <v>3</v>
      </c>
      <c r="B119" s="11" t="s">
        <v>13</v>
      </c>
      <c r="C119" s="11" t="s">
        <v>2</v>
      </c>
      <c r="D119" s="11" t="s">
        <v>14</v>
      </c>
      <c r="E119" s="11" t="s">
        <v>19</v>
      </c>
      <c r="F119" s="11" t="s">
        <v>15</v>
      </c>
      <c r="G119" s="11" t="s">
        <v>16</v>
      </c>
      <c r="H119" s="11" t="s">
        <v>146</v>
      </c>
      <c r="I119" s="11" t="s">
        <v>147</v>
      </c>
      <c r="J119" s="11" t="s">
        <v>148</v>
      </c>
      <c r="K119" s="11" t="s">
        <v>18</v>
      </c>
      <c r="L119" s="11" t="s">
        <v>12</v>
      </c>
      <c r="M119" s="11" t="s">
        <v>24</v>
      </c>
    </row>
    <row r="120" spans="1:13" ht="13.5" outlineLevel="1" thickBot="1">
      <c r="A120" s="13"/>
      <c r="B120" s="14"/>
      <c r="C120" s="14"/>
      <c r="D120" s="14"/>
      <c r="E120" s="14"/>
      <c r="F120" s="14"/>
      <c r="G120" s="15">
        <v>9.4E-2</v>
      </c>
      <c r="H120" s="15">
        <v>3.5999999999999997E-2</v>
      </c>
      <c r="I120" s="15">
        <v>1.6E-2</v>
      </c>
      <c r="J120" s="15">
        <v>4.4999999999999998E-2</v>
      </c>
      <c r="K120" s="16"/>
      <c r="L120" s="23" t="s">
        <v>25</v>
      </c>
      <c r="M120" s="16"/>
    </row>
    <row r="121" spans="1:13" outlineLevel="1">
      <c r="A121" s="20"/>
      <c r="B121" s="94"/>
      <c r="C121" s="6"/>
      <c r="D121" s="95"/>
      <c r="E121" s="62">
        <f>IF(C121=$A$4,$C$4*NETWORKDAYS($C$118,$E$118),0)</f>
        <v>0</v>
      </c>
      <c r="F121" s="53">
        <f>IFERROR(D121*E121,0)</f>
        <v>0</v>
      </c>
      <c r="G121" s="40">
        <f>IFERROR(F121*$G$30,0)</f>
        <v>0</v>
      </c>
      <c r="H121" s="40">
        <f>IFERROR(F121*$H$30,0)</f>
        <v>0</v>
      </c>
      <c r="I121" s="40">
        <f t="shared" ref="I121:I159" si="26">IF(C121=$A$4,F121*$I$30,0)</f>
        <v>0</v>
      </c>
      <c r="J121" s="40">
        <f t="shared" ref="J121:J159" si="27">IF(C121=$A$4,F121*$J$30,0)</f>
        <v>0</v>
      </c>
      <c r="K121" s="40">
        <f>IFERROR(F121-SUM(G121:J121),0)</f>
        <v>0</v>
      </c>
      <c r="L121" s="40">
        <f>IFERROR(IF('Payroll 2018'!C121='Payroll 2018'!$A$4,IF('Income Statement 2018'!$E$23&gt;0,'Income Statement 2018'!$E$23*0.1*('Payroll 2018'!F121/SUMIF($C$121:$C$159,$A$4,$F$121:$F$159)),0),0),0)</f>
        <v>0</v>
      </c>
      <c r="M121" s="40">
        <f>IFERROR(K121+L121,0)</f>
        <v>0</v>
      </c>
    </row>
    <row r="122" spans="1:13" outlineLevel="1">
      <c r="A122" s="18"/>
      <c r="B122" s="19"/>
      <c r="C122" s="9"/>
      <c r="D122" s="50"/>
      <c r="E122" s="62">
        <f t="shared" ref="E122:E159" si="28">IF(C122=$A$4,$C$4*NETWORKDAYS($C$118,$E$118),0)</f>
        <v>0</v>
      </c>
      <c r="F122" s="53">
        <f t="shared" ref="F122:F159" si="29">IFERROR(D122*E122,0)</f>
        <v>0</v>
      </c>
      <c r="G122" s="40">
        <f t="shared" ref="G122:G159" si="30">IFERROR(F122*$G$30,0)</f>
        <v>0</v>
      </c>
      <c r="H122" s="40">
        <f t="shared" ref="H122:H159" si="31">IFERROR(F122*$H$30,0)</f>
        <v>0</v>
      </c>
      <c r="I122" s="40">
        <f t="shared" si="26"/>
        <v>0</v>
      </c>
      <c r="J122" s="40">
        <f t="shared" si="27"/>
        <v>0</v>
      </c>
      <c r="K122" s="40">
        <f t="shared" ref="K122:K159" si="32">IFERROR(F122-SUM(G122:J122),0)</f>
        <v>0</v>
      </c>
      <c r="L122" s="40">
        <f>IFERROR(IF('Payroll 2018'!C122='Payroll 2018'!$A$4,IF('Income Statement 2018'!$E$23&gt;0,'Income Statement 2018'!$E$23*0.1*('Payroll 2018'!F122/SUMIF($C$121:$C$159,$A$4,$F$121:$F$159)),0),0),0)</f>
        <v>0</v>
      </c>
      <c r="M122" s="40">
        <f t="shared" ref="M122:M159" si="33">IFERROR(K122+L122,0)</f>
        <v>0</v>
      </c>
    </row>
    <row r="123" spans="1:13" outlineLevel="1">
      <c r="A123" s="18"/>
      <c r="B123" s="19"/>
      <c r="C123" s="9"/>
      <c r="D123" s="50"/>
      <c r="E123" s="62">
        <f t="shared" si="28"/>
        <v>0</v>
      </c>
      <c r="F123" s="53">
        <f t="shared" si="29"/>
        <v>0</v>
      </c>
      <c r="G123" s="40">
        <f t="shared" si="30"/>
        <v>0</v>
      </c>
      <c r="H123" s="40">
        <f t="shared" si="31"/>
        <v>0</v>
      </c>
      <c r="I123" s="40">
        <f t="shared" si="26"/>
        <v>0</v>
      </c>
      <c r="J123" s="40">
        <f t="shared" si="27"/>
        <v>0</v>
      </c>
      <c r="K123" s="40">
        <f t="shared" si="32"/>
        <v>0</v>
      </c>
      <c r="L123" s="40">
        <f>IFERROR(IF('Payroll 2018'!C123='Payroll 2018'!$A$4,IF('Income Statement 2018'!$E$23&gt;0,'Income Statement 2018'!$E$23*0.1*('Payroll 2018'!F123/SUMIF($C$121:$C$159,$A$4,$F$121:$F$159)),0),0),0)</f>
        <v>0</v>
      </c>
      <c r="M123" s="40">
        <f t="shared" si="33"/>
        <v>0</v>
      </c>
    </row>
    <row r="124" spans="1:13" outlineLevel="1">
      <c r="A124" s="18"/>
      <c r="B124" s="19"/>
      <c r="C124" s="9"/>
      <c r="D124" s="50"/>
      <c r="E124" s="62">
        <f t="shared" si="28"/>
        <v>0</v>
      </c>
      <c r="F124" s="53">
        <f t="shared" si="29"/>
        <v>0</v>
      </c>
      <c r="G124" s="40">
        <f t="shared" si="30"/>
        <v>0</v>
      </c>
      <c r="H124" s="40">
        <f t="shared" si="31"/>
        <v>0</v>
      </c>
      <c r="I124" s="40">
        <f t="shared" si="26"/>
        <v>0</v>
      </c>
      <c r="J124" s="40">
        <f t="shared" si="27"/>
        <v>0</v>
      </c>
      <c r="K124" s="40">
        <f t="shared" si="32"/>
        <v>0</v>
      </c>
      <c r="L124" s="40">
        <f>IFERROR(IF('Payroll 2018'!C124='Payroll 2018'!$A$4,IF('Income Statement 2018'!$E$23&gt;0,'Income Statement 2018'!$E$23*0.1*('Payroll 2018'!F124/SUMIF($C$121:$C$159,$A$4,$F$121:$F$159)),0),0),0)</f>
        <v>0</v>
      </c>
      <c r="M124" s="40">
        <f t="shared" si="33"/>
        <v>0</v>
      </c>
    </row>
    <row r="125" spans="1:13" outlineLevel="1">
      <c r="A125" s="18"/>
      <c r="B125" s="19"/>
      <c r="C125" s="9"/>
      <c r="D125" s="50"/>
      <c r="E125" s="62">
        <f t="shared" si="28"/>
        <v>0</v>
      </c>
      <c r="F125" s="53">
        <f t="shared" si="29"/>
        <v>0</v>
      </c>
      <c r="G125" s="40">
        <f t="shared" si="30"/>
        <v>0</v>
      </c>
      <c r="H125" s="40">
        <f t="shared" si="31"/>
        <v>0</v>
      </c>
      <c r="I125" s="40">
        <f t="shared" si="26"/>
        <v>0</v>
      </c>
      <c r="J125" s="40">
        <f t="shared" si="27"/>
        <v>0</v>
      </c>
      <c r="K125" s="40">
        <f t="shared" si="32"/>
        <v>0</v>
      </c>
      <c r="L125" s="40">
        <f>IFERROR(IF('Payroll 2018'!C125='Payroll 2018'!$A$4,IF('Income Statement 2018'!$E$23&gt;0,'Income Statement 2018'!$E$23*0.1*('Payroll 2018'!F125/SUMIF($C$121:$C$159,$A$4,$F$121:$F$159)),0),0),0)</f>
        <v>0</v>
      </c>
      <c r="M125" s="40">
        <f t="shared" si="33"/>
        <v>0</v>
      </c>
    </row>
    <row r="126" spans="1:13" outlineLevel="1">
      <c r="A126" s="18"/>
      <c r="B126" s="19"/>
      <c r="C126" s="9"/>
      <c r="D126" s="50"/>
      <c r="E126" s="62">
        <f t="shared" si="28"/>
        <v>0</v>
      </c>
      <c r="F126" s="53">
        <f t="shared" si="29"/>
        <v>0</v>
      </c>
      <c r="G126" s="40">
        <f t="shared" si="30"/>
        <v>0</v>
      </c>
      <c r="H126" s="40">
        <f t="shared" si="31"/>
        <v>0</v>
      </c>
      <c r="I126" s="40">
        <f t="shared" si="26"/>
        <v>0</v>
      </c>
      <c r="J126" s="40">
        <f t="shared" si="27"/>
        <v>0</v>
      </c>
      <c r="K126" s="40">
        <f t="shared" si="32"/>
        <v>0</v>
      </c>
      <c r="L126" s="40">
        <f>IFERROR(IF('Payroll 2018'!C126='Payroll 2018'!$A$4,IF('Income Statement 2018'!$E$23&gt;0,'Income Statement 2018'!$E$23*0.1*('Payroll 2018'!F126/SUMIF($C$121:$C$159,$A$4,$F$121:$F$159)),0),0),0)</f>
        <v>0</v>
      </c>
      <c r="M126" s="40">
        <f t="shared" si="33"/>
        <v>0</v>
      </c>
    </row>
    <row r="127" spans="1:13" outlineLevel="1">
      <c r="A127" s="18"/>
      <c r="B127" s="19"/>
      <c r="C127" s="9"/>
      <c r="D127" s="50"/>
      <c r="E127" s="62">
        <f t="shared" si="28"/>
        <v>0</v>
      </c>
      <c r="F127" s="53">
        <f t="shared" si="29"/>
        <v>0</v>
      </c>
      <c r="G127" s="40">
        <f t="shared" si="30"/>
        <v>0</v>
      </c>
      <c r="H127" s="40">
        <f t="shared" si="31"/>
        <v>0</v>
      </c>
      <c r="I127" s="40">
        <f t="shared" si="26"/>
        <v>0</v>
      </c>
      <c r="J127" s="40">
        <f t="shared" si="27"/>
        <v>0</v>
      </c>
      <c r="K127" s="40">
        <f t="shared" si="32"/>
        <v>0</v>
      </c>
      <c r="L127" s="40">
        <f>IFERROR(IF('Payroll 2018'!C127='Payroll 2018'!$A$4,IF('Income Statement 2018'!$E$23&gt;0,'Income Statement 2018'!$E$23*0.1*('Payroll 2018'!F127/SUMIF($C$121:$C$159,$A$4,$F$121:$F$159)),0),0),0)</f>
        <v>0</v>
      </c>
      <c r="M127" s="40">
        <f t="shared" si="33"/>
        <v>0</v>
      </c>
    </row>
    <row r="128" spans="1:13" outlineLevel="1">
      <c r="A128" s="18"/>
      <c r="B128" s="19"/>
      <c r="C128" s="9"/>
      <c r="D128" s="50"/>
      <c r="E128" s="62">
        <f t="shared" si="28"/>
        <v>0</v>
      </c>
      <c r="F128" s="53">
        <f t="shared" si="29"/>
        <v>0</v>
      </c>
      <c r="G128" s="40">
        <f t="shared" si="30"/>
        <v>0</v>
      </c>
      <c r="H128" s="40">
        <f t="shared" si="31"/>
        <v>0</v>
      </c>
      <c r="I128" s="40">
        <f t="shared" si="26"/>
        <v>0</v>
      </c>
      <c r="J128" s="40">
        <f t="shared" si="27"/>
        <v>0</v>
      </c>
      <c r="K128" s="40">
        <f t="shared" si="32"/>
        <v>0</v>
      </c>
      <c r="L128" s="40">
        <f>IFERROR(IF('Payroll 2018'!C128='Payroll 2018'!$A$4,IF('Income Statement 2018'!$E$23&gt;0,'Income Statement 2018'!$E$23*0.1*('Payroll 2018'!F128/SUMIF($C$121:$C$159,$A$4,$F$121:$F$159)),0),0),0)</f>
        <v>0</v>
      </c>
      <c r="M128" s="40">
        <f t="shared" si="33"/>
        <v>0</v>
      </c>
    </row>
    <row r="129" spans="1:13" outlineLevel="1">
      <c r="A129" s="18"/>
      <c r="B129" s="19"/>
      <c r="C129" s="9"/>
      <c r="D129" s="50"/>
      <c r="E129" s="62">
        <f t="shared" si="28"/>
        <v>0</v>
      </c>
      <c r="F129" s="53">
        <f t="shared" si="29"/>
        <v>0</v>
      </c>
      <c r="G129" s="40">
        <f t="shared" si="30"/>
        <v>0</v>
      </c>
      <c r="H129" s="40">
        <f t="shared" si="31"/>
        <v>0</v>
      </c>
      <c r="I129" s="40">
        <f t="shared" si="26"/>
        <v>0</v>
      </c>
      <c r="J129" s="40">
        <f t="shared" si="27"/>
        <v>0</v>
      </c>
      <c r="K129" s="40">
        <f t="shared" si="32"/>
        <v>0</v>
      </c>
      <c r="L129" s="40">
        <f>IFERROR(IF('Payroll 2018'!C129='Payroll 2018'!$A$4,IF('Income Statement 2018'!$E$23&gt;0,'Income Statement 2018'!$E$23*0.1*('Payroll 2018'!F129/SUMIF($C$121:$C$159,$A$4,$F$121:$F$159)),0),0),0)</f>
        <v>0</v>
      </c>
      <c r="M129" s="40">
        <f t="shared" si="33"/>
        <v>0</v>
      </c>
    </row>
    <row r="130" spans="1:13" outlineLevel="1">
      <c r="A130" s="18"/>
      <c r="B130" s="19"/>
      <c r="C130" s="9"/>
      <c r="D130" s="50"/>
      <c r="E130" s="62">
        <f t="shared" si="28"/>
        <v>0</v>
      </c>
      <c r="F130" s="53">
        <f t="shared" si="29"/>
        <v>0</v>
      </c>
      <c r="G130" s="40">
        <f t="shared" si="30"/>
        <v>0</v>
      </c>
      <c r="H130" s="40">
        <f t="shared" si="31"/>
        <v>0</v>
      </c>
      <c r="I130" s="40">
        <f t="shared" si="26"/>
        <v>0</v>
      </c>
      <c r="J130" s="40">
        <f t="shared" si="27"/>
        <v>0</v>
      </c>
      <c r="K130" s="40">
        <f t="shared" si="32"/>
        <v>0</v>
      </c>
      <c r="L130" s="40">
        <f>IFERROR(IF('Payroll 2018'!C130='Payroll 2018'!$A$4,IF('Income Statement 2018'!$E$23&gt;0,'Income Statement 2018'!$E$23*0.1*('Payroll 2018'!F130/SUMIF($C$121:$C$159,$A$4,$F$121:$F$159)),0),0),0)</f>
        <v>0</v>
      </c>
      <c r="M130" s="40">
        <f t="shared" si="33"/>
        <v>0</v>
      </c>
    </row>
    <row r="131" spans="1:13" outlineLevel="1">
      <c r="A131" s="20"/>
      <c r="B131" s="20"/>
      <c r="D131" s="51"/>
      <c r="E131" s="62">
        <f t="shared" si="28"/>
        <v>0</v>
      </c>
      <c r="F131" s="40">
        <f t="shared" si="29"/>
        <v>0</v>
      </c>
      <c r="G131" s="40">
        <f t="shared" si="30"/>
        <v>0</v>
      </c>
      <c r="H131" s="40">
        <f t="shared" si="31"/>
        <v>0</v>
      </c>
      <c r="I131" s="40">
        <f t="shared" si="26"/>
        <v>0</v>
      </c>
      <c r="J131" s="40">
        <f t="shared" si="27"/>
        <v>0</v>
      </c>
      <c r="K131" s="40">
        <f t="shared" si="32"/>
        <v>0</v>
      </c>
      <c r="L131" s="40">
        <f>IFERROR(IF('Payroll 2018'!C131='Payroll 2018'!$A$4,IF('Income Statement 2018'!$E$23&gt;0,'Income Statement 2018'!$E$23*0.1*('Payroll 2018'!F131/SUMIF($C$121:$C$159,$A$4,$F$121:$F$159)),0),0),0)</f>
        <v>0</v>
      </c>
      <c r="M131" s="40">
        <f t="shared" si="33"/>
        <v>0</v>
      </c>
    </row>
    <row r="132" spans="1:13" outlineLevel="1">
      <c r="A132" s="20"/>
      <c r="B132" s="20"/>
      <c r="D132" s="51"/>
      <c r="E132" s="62">
        <f t="shared" si="28"/>
        <v>0</v>
      </c>
      <c r="F132" s="40">
        <f t="shared" si="29"/>
        <v>0</v>
      </c>
      <c r="G132" s="40">
        <f t="shared" si="30"/>
        <v>0</v>
      </c>
      <c r="H132" s="40">
        <f t="shared" si="31"/>
        <v>0</v>
      </c>
      <c r="I132" s="40">
        <f t="shared" si="26"/>
        <v>0</v>
      </c>
      <c r="J132" s="40">
        <f t="shared" si="27"/>
        <v>0</v>
      </c>
      <c r="K132" s="40">
        <f t="shared" si="32"/>
        <v>0</v>
      </c>
      <c r="L132" s="40">
        <f>IFERROR(IF('Payroll 2018'!C132='Payroll 2018'!$A$4,IF('Income Statement 2018'!$E$23&gt;0,'Income Statement 2018'!$E$23*0.1*('Payroll 2018'!F132/SUMIF($C$121:$C$159,$A$4,$F$121:$F$159)),0),0),0)</f>
        <v>0</v>
      </c>
      <c r="M132" s="40">
        <f t="shared" si="33"/>
        <v>0</v>
      </c>
    </row>
    <row r="133" spans="1:13" outlineLevel="1">
      <c r="A133" s="20"/>
      <c r="B133" s="20"/>
      <c r="D133" s="51"/>
      <c r="E133" s="62">
        <f t="shared" si="28"/>
        <v>0</v>
      </c>
      <c r="F133" s="40">
        <f t="shared" si="29"/>
        <v>0</v>
      </c>
      <c r="G133" s="40">
        <f t="shared" si="30"/>
        <v>0</v>
      </c>
      <c r="H133" s="40">
        <f t="shared" si="31"/>
        <v>0</v>
      </c>
      <c r="I133" s="40">
        <f t="shared" si="26"/>
        <v>0</v>
      </c>
      <c r="J133" s="40">
        <f t="shared" si="27"/>
        <v>0</v>
      </c>
      <c r="K133" s="40">
        <f t="shared" si="32"/>
        <v>0</v>
      </c>
      <c r="L133" s="40">
        <f>IFERROR(IF('Payroll 2018'!C133='Payroll 2018'!$A$4,IF('Income Statement 2018'!$E$23&gt;0,'Income Statement 2018'!$E$23*0.1*('Payroll 2018'!F133/SUMIF($C$121:$C$159,$A$4,$F$121:$F$159)),0),0),0)</f>
        <v>0</v>
      </c>
      <c r="M133" s="40">
        <f t="shared" si="33"/>
        <v>0</v>
      </c>
    </row>
    <row r="134" spans="1:13" outlineLevel="1">
      <c r="A134" s="20"/>
      <c r="B134" s="20"/>
      <c r="D134" s="51"/>
      <c r="E134" s="62">
        <f t="shared" si="28"/>
        <v>0</v>
      </c>
      <c r="F134" s="40">
        <f t="shared" si="29"/>
        <v>0</v>
      </c>
      <c r="G134" s="40">
        <f t="shared" si="30"/>
        <v>0</v>
      </c>
      <c r="H134" s="40">
        <f t="shared" si="31"/>
        <v>0</v>
      </c>
      <c r="I134" s="40">
        <f t="shared" si="26"/>
        <v>0</v>
      </c>
      <c r="J134" s="40">
        <f t="shared" si="27"/>
        <v>0</v>
      </c>
      <c r="K134" s="40">
        <f t="shared" si="32"/>
        <v>0</v>
      </c>
      <c r="L134" s="40">
        <f>IFERROR(IF('Payroll 2018'!C134='Payroll 2018'!$A$4,IF('Income Statement 2018'!$E$23&gt;0,'Income Statement 2018'!$E$23*0.1*('Payroll 2018'!F134/SUMIF($C$121:$C$159,$A$4,$F$121:$F$159)),0),0),0)</f>
        <v>0</v>
      </c>
      <c r="M134" s="40">
        <f t="shared" si="33"/>
        <v>0</v>
      </c>
    </row>
    <row r="135" spans="1:13" outlineLevel="1">
      <c r="A135" s="20"/>
      <c r="B135" s="20"/>
      <c r="D135" s="51"/>
      <c r="E135" s="62">
        <f t="shared" si="28"/>
        <v>0</v>
      </c>
      <c r="F135" s="40">
        <f t="shared" si="29"/>
        <v>0</v>
      </c>
      <c r="G135" s="40">
        <f t="shared" si="30"/>
        <v>0</v>
      </c>
      <c r="H135" s="40">
        <f t="shared" si="31"/>
        <v>0</v>
      </c>
      <c r="I135" s="40">
        <f t="shared" si="26"/>
        <v>0</v>
      </c>
      <c r="J135" s="40">
        <f t="shared" si="27"/>
        <v>0</v>
      </c>
      <c r="K135" s="40">
        <f t="shared" si="32"/>
        <v>0</v>
      </c>
      <c r="L135" s="40">
        <f>IFERROR(IF('Payroll 2018'!C135='Payroll 2018'!$A$4,IF('Income Statement 2018'!$E$23&gt;0,'Income Statement 2018'!$E$23*0.1*('Payroll 2018'!F135/SUMIF($C$121:$C$159,$A$4,$F$121:$F$159)),0),0),0)</f>
        <v>0</v>
      </c>
      <c r="M135" s="40">
        <f t="shared" si="33"/>
        <v>0</v>
      </c>
    </row>
    <row r="136" spans="1:13" outlineLevel="1">
      <c r="A136" s="20"/>
      <c r="B136" s="20"/>
      <c r="D136" s="51"/>
      <c r="E136" s="62">
        <f t="shared" si="28"/>
        <v>0</v>
      </c>
      <c r="F136" s="40">
        <f t="shared" si="29"/>
        <v>0</v>
      </c>
      <c r="G136" s="40">
        <f t="shared" si="30"/>
        <v>0</v>
      </c>
      <c r="H136" s="40">
        <f t="shared" si="31"/>
        <v>0</v>
      </c>
      <c r="I136" s="40">
        <f t="shared" si="26"/>
        <v>0</v>
      </c>
      <c r="J136" s="40">
        <f t="shared" si="27"/>
        <v>0</v>
      </c>
      <c r="K136" s="40">
        <f t="shared" si="32"/>
        <v>0</v>
      </c>
      <c r="L136" s="40">
        <f>IFERROR(IF('Payroll 2018'!C136='Payroll 2018'!$A$4,IF('Income Statement 2018'!$E$23&gt;0,'Income Statement 2018'!$E$23*0.1*('Payroll 2018'!F136/SUMIF($C$121:$C$159,$A$4,$F$121:$F$159)),0),0),0)</f>
        <v>0</v>
      </c>
      <c r="M136" s="40">
        <f t="shared" si="33"/>
        <v>0</v>
      </c>
    </row>
    <row r="137" spans="1:13" outlineLevel="1">
      <c r="A137" s="20"/>
      <c r="B137" s="20"/>
      <c r="D137" s="51"/>
      <c r="E137" s="62">
        <f t="shared" si="28"/>
        <v>0</v>
      </c>
      <c r="F137" s="40">
        <f t="shared" si="29"/>
        <v>0</v>
      </c>
      <c r="G137" s="40">
        <f t="shared" si="30"/>
        <v>0</v>
      </c>
      <c r="H137" s="40">
        <f t="shared" si="31"/>
        <v>0</v>
      </c>
      <c r="I137" s="40">
        <f t="shared" si="26"/>
        <v>0</v>
      </c>
      <c r="J137" s="40">
        <f t="shared" si="27"/>
        <v>0</v>
      </c>
      <c r="K137" s="40">
        <f t="shared" si="32"/>
        <v>0</v>
      </c>
      <c r="L137" s="40">
        <f>IFERROR(IF('Payroll 2018'!C137='Payroll 2018'!$A$4,IF('Income Statement 2018'!$E$23&gt;0,'Income Statement 2018'!$E$23*0.1*('Payroll 2018'!F137/SUMIF($C$121:$C$159,$A$4,$F$121:$F$159)),0),0),0)</f>
        <v>0</v>
      </c>
      <c r="M137" s="40">
        <f t="shared" si="33"/>
        <v>0</v>
      </c>
    </row>
    <row r="138" spans="1:13" outlineLevel="1">
      <c r="A138" s="20"/>
      <c r="B138" s="20"/>
      <c r="D138" s="51"/>
      <c r="E138" s="62">
        <f t="shared" si="28"/>
        <v>0</v>
      </c>
      <c r="F138" s="40">
        <f t="shared" si="29"/>
        <v>0</v>
      </c>
      <c r="G138" s="40">
        <f t="shared" si="30"/>
        <v>0</v>
      </c>
      <c r="H138" s="40">
        <f t="shared" si="31"/>
        <v>0</v>
      </c>
      <c r="I138" s="40">
        <f t="shared" si="26"/>
        <v>0</v>
      </c>
      <c r="J138" s="40">
        <f t="shared" si="27"/>
        <v>0</v>
      </c>
      <c r="K138" s="40">
        <f t="shared" si="32"/>
        <v>0</v>
      </c>
      <c r="L138" s="40">
        <f>IFERROR(IF('Payroll 2018'!C138='Payroll 2018'!$A$4,IF('Income Statement 2018'!$E$23&gt;0,'Income Statement 2018'!$E$23*0.1*('Payroll 2018'!F138/SUMIF($C$121:$C$159,$A$4,$F$121:$F$159)),0),0),0)</f>
        <v>0</v>
      </c>
      <c r="M138" s="40">
        <f t="shared" si="33"/>
        <v>0</v>
      </c>
    </row>
    <row r="139" spans="1:13" outlineLevel="1">
      <c r="A139" s="20"/>
      <c r="B139" s="20"/>
      <c r="D139" s="51"/>
      <c r="E139" s="62">
        <f t="shared" si="28"/>
        <v>0</v>
      </c>
      <c r="F139" s="40">
        <f t="shared" si="29"/>
        <v>0</v>
      </c>
      <c r="G139" s="40">
        <f t="shared" si="30"/>
        <v>0</v>
      </c>
      <c r="H139" s="40">
        <f t="shared" si="31"/>
        <v>0</v>
      </c>
      <c r="I139" s="40">
        <f t="shared" si="26"/>
        <v>0</v>
      </c>
      <c r="J139" s="40">
        <f t="shared" si="27"/>
        <v>0</v>
      </c>
      <c r="K139" s="40">
        <f t="shared" si="32"/>
        <v>0</v>
      </c>
      <c r="L139" s="40">
        <f>IFERROR(IF('Payroll 2018'!C139='Payroll 2018'!$A$4,IF('Income Statement 2018'!$E$23&gt;0,'Income Statement 2018'!$E$23*0.1*('Payroll 2018'!F139/SUMIF($C$121:$C$159,$A$4,$F$121:$F$159)),0),0),0)</f>
        <v>0</v>
      </c>
      <c r="M139" s="40">
        <f t="shared" si="33"/>
        <v>0</v>
      </c>
    </row>
    <row r="140" spans="1:13" outlineLevel="1">
      <c r="A140" s="20"/>
      <c r="B140" s="20"/>
      <c r="D140" s="51"/>
      <c r="E140" s="62">
        <f t="shared" si="28"/>
        <v>0</v>
      </c>
      <c r="F140" s="40">
        <f t="shared" si="29"/>
        <v>0</v>
      </c>
      <c r="G140" s="40">
        <f t="shared" si="30"/>
        <v>0</v>
      </c>
      <c r="H140" s="40">
        <f t="shared" si="31"/>
        <v>0</v>
      </c>
      <c r="I140" s="40">
        <f t="shared" si="26"/>
        <v>0</v>
      </c>
      <c r="J140" s="40">
        <f t="shared" si="27"/>
        <v>0</v>
      </c>
      <c r="K140" s="40">
        <f t="shared" si="32"/>
        <v>0</v>
      </c>
      <c r="L140" s="40">
        <f>IFERROR(IF('Payroll 2018'!C140='Payroll 2018'!$A$4,IF('Income Statement 2018'!$E$23&gt;0,'Income Statement 2018'!$E$23*0.1*('Payroll 2018'!F140/SUMIF($C$121:$C$159,$A$4,$F$121:$F$159)),0),0),0)</f>
        <v>0</v>
      </c>
      <c r="M140" s="40">
        <f t="shared" si="33"/>
        <v>0</v>
      </c>
    </row>
    <row r="141" spans="1:13" outlineLevel="1">
      <c r="A141" s="20"/>
      <c r="B141" s="20"/>
      <c r="D141" s="51"/>
      <c r="E141" s="62">
        <f t="shared" si="28"/>
        <v>0</v>
      </c>
      <c r="F141" s="40">
        <f t="shared" si="29"/>
        <v>0</v>
      </c>
      <c r="G141" s="40">
        <f t="shared" si="30"/>
        <v>0</v>
      </c>
      <c r="H141" s="40">
        <f t="shared" si="31"/>
        <v>0</v>
      </c>
      <c r="I141" s="40">
        <f t="shared" si="26"/>
        <v>0</v>
      </c>
      <c r="J141" s="40">
        <f t="shared" si="27"/>
        <v>0</v>
      </c>
      <c r="K141" s="40">
        <f t="shared" si="32"/>
        <v>0</v>
      </c>
      <c r="L141" s="40">
        <f>IFERROR(IF('Payroll 2018'!C141='Payroll 2018'!$A$4,IF('Income Statement 2018'!$E$23&gt;0,'Income Statement 2018'!$E$23*0.1*('Payroll 2018'!F141/SUMIF($C$121:$C$159,$A$4,$F$121:$F$159)),0),0),0)</f>
        <v>0</v>
      </c>
      <c r="M141" s="40">
        <f t="shared" si="33"/>
        <v>0</v>
      </c>
    </row>
    <row r="142" spans="1:13" outlineLevel="1">
      <c r="A142" s="20"/>
      <c r="B142" s="20"/>
      <c r="D142" s="51"/>
      <c r="E142" s="62">
        <f t="shared" si="28"/>
        <v>0</v>
      </c>
      <c r="F142" s="40">
        <f t="shared" si="29"/>
        <v>0</v>
      </c>
      <c r="G142" s="40">
        <f t="shared" si="30"/>
        <v>0</v>
      </c>
      <c r="H142" s="40">
        <f t="shared" si="31"/>
        <v>0</v>
      </c>
      <c r="I142" s="40">
        <f t="shared" si="26"/>
        <v>0</v>
      </c>
      <c r="J142" s="40">
        <f t="shared" si="27"/>
        <v>0</v>
      </c>
      <c r="K142" s="40">
        <f t="shared" si="32"/>
        <v>0</v>
      </c>
      <c r="L142" s="40">
        <f>IFERROR(IF('Payroll 2018'!C142='Payroll 2018'!$A$4,IF('Income Statement 2018'!$E$23&gt;0,'Income Statement 2018'!$E$23*0.1*('Payroll 2018'!F142/SUMIF($C$121:$C$159,$A$4,$F$121:$F$159)),0),0),0)</f>
        <v>0</v>
      </c>
      <c r="M142" s="40">
        <f t="shared" si="33"/>
        <v>0</v>
      </c>
    </row>
    <row r="143" spans="1:13" outlineLevel="1">
      <c r="A143" s="20"/>
      <c r="B143" s="20"/>
      <c r="D143" s="51"/>
      <c r="E143" s="62">
        <f t="shared" si="28"/>
        <v>0</v>
      </c>
      <c r="F143" s="40">
        <f t="shared" si="29"/>
        <v>0</v>
      </c>
      <c r="G143" s="40">
        <f t="shared" si="30"/>
        <v>0</v>
      </c>
      <c r="H143" s="40">
        <f t="shared" si="31"/>
        <v>0</v>
      </c>
      <c r="I143" s="40">
        <f t="shared" si="26"/>
        <v>0</v>
      </c>
      <c r="J143" s="40">
        <f t="shared" si="27"/>
        <v>0</v>
      </c>
      <c r="K143" s="40">
        <f t="shared" si="32"/>
        <v>0</v>
      </c>
      <c r="L143" s="40">
        <f>IFERROR(IF('Payroll 2018'!C143='Payroll 2018'!$A$4,IF('Income Statement 2018'!$E$23&gt;0,'Income Statement 2018'!$E$23*0.1*('Payroll 2018'!F143/SUMIF($C$121:$C$159,$A$4,$F$121:$F$159)),0),0),0)</f>
        <v>0</v>
      </c>
      <c r="M143" s="40">
        <f t="shared" si="33"/>
        <v>0</v>
      </c>
    </row>
    <row r="144" spans="1:13" outlineLevel="1">
      <c r="A144" s="20"/>
      <c r="B144" s="20"/>
      <c r="D144" s="51"/>
      <c r="E144" s="62">
        <f t="shared" si="28"/>
        <v>0</v>
      </c>
      <c r="F144" s="40">
        <f t="shared" si="29"/>
        <v>0</v>
      </c>
      <c r="G144" s="40">
        <f t="shared" si="30"/>
        <v>0</v>
      </c>
      <c r="H144" s="40">
        <f t="shared" si="31"/>
        <v>0</v>
      </c>
      <c r="I144" s="40">
        <f t="shared" si="26"/>
        <v>0</v>
      </c>
      <c r="J144" s="40">
        <f t="shared" si="27"/>
        <v>0</v>
      </c>
      <c r="K144" s="40">
        <f t="shared" si="32"/>
        <v>0</v>
      </c>
      <c r="L144" s="40">
        <f>IFERROR(IF('Payroll 2018'!C144='Payroll 2018'!$A$4,IF('Income Statement 2018'!$E$23&gt;0,'Income Statement 2018'!$E$23*0.1*('Payroll 2018'!F144/SUMIF($C$121:$C$159,$A$4,$F$121:$F$159)),0),0),0)</f>
        <v>0</v>
      </c>
      <c r="M144" s="40">
        <f t="shared" si="33"/>
        <v>0</v>
      </c>
    </row>
    <row r="145" spans="1:13" outlineLevel="1">
      <c r="A145" s="20"/>
      <c r="B145" s="20"/>
      <c r="D145" s="51"/>
      <c r="E145" s="62">
        <f t="shared" si="28"/>
        <v>0</v>
      </c>
      <c r="F145" s="40">
        <f t="shared" si="29"/>
        <v>0</v>
      </c>
      <c r="G145" s="40">
        <f t="shared" si="30"/>
        <v>0</v>
      </c>
      <c r="H145" s="40">
        <f t="shared" si="31"/>
        <v>0</v>
      </c>
      <c r="I145" s="40">
        <f t="shared" si="26"/>
        <v>0</v>
      </c>
      <c r="J145" s="40">
        <f t="shared" si="27"/>
        <v>0</v>
      </c>
      <c r="K145" s="40">
        <f t="shared" si="32"/>
        <v>0</v>
      </c>
      <c r="L145" s="40">
        <f>IFERROR(IF('Payroll 2018'!C145='Payroll 2018'!$A$4,IF('Income Statement 2018'!$E$23&gt;0,'Income Statement 2018'!$E$23*0.1*('Payroll 2018'!F145/SUMIF($C$121:$C$159,$A$4,$F$121:$F$159)),0),0),0)</f>
        <v>0</v>
      </c>
      <c r="M145" s="40">
        <f t="shared" si="33"/>
        <v>0</v>
      </c>
    </row>
    <row r="146" spans="1:13" outlineLevel="1">
      <c r="A146" s="20"/>
      <c r="B146" s="20"/>
      <c r="D146" s="51"/>
      <c r="E146" s="62">
        <f t="shared" si="28"/>
        <v>0</v>
      </c>
      <c r="F146" s="40">
        <f t="shared" si="29"/>
        <v>0</v>
      </c>
      <c r="G146" s="40">
        <f t="shared" si="30"/>
        <v>0</v>
      </c>
      <c r="H146" s="40">
        <f t="shared" si="31"/>
        <v>0</v>
      </c>
      <c r="I146" s="40">
        <f t="shared" si="26"/>
        <v>0</v>
      </c>
      <c r="J146" s="40">
        <f t="shared" si="27"/>
        <v>0</v>
      </c>
      <c r="K146" s="40">
        <f t="shared" si="32"/>
        <v>0</v>
      </c>
      <c r="L146" s="40">
        <f>IFERROR(IF('Payroll 2018'!C146='Payroll 2018'!$A$4,IF('Income Statement 2018'!$E$23&gt;0,'Income Statement 2018'!$E$23*0.1*('Payroll 2018'!F146/SUMIF($C$121:$C$159,$A$4,$F$121:$F$159)),0),0),0)</f>
        <v>0</v>
      </c>
      <c r="M146" s="40">
        <f t="shared" si="33"/>
        <v>0</v>
      </c>
    </row>
    <row r="147" spans="1:13" outlineLevel="1">
      <c r="A147" s="20"/>
      <c r="B147" s="20"/>
      <c r="D147" s="51"/>
      <c r="E147" s="62">
        <f t="shared" si="28"/>
        <v>0</v>
      </c>
      <c r="F147" s="40">
        <f t="shared" si="29"/>
        <v>0</v>
      </c>
      <c r="G147" s="40">
        <f t="shared" si="30"/>
        <v>0</v>
      </c>
      <c r="H147" s="40">
        <f t="shared" si="31"/>
        <v>0</v>
      </c>
      <c r="I147" s="40">
        <f t="shared" si="26"/>
        <v>0</v>
      </c>
      <c r="J147" s="40">
        <f t="shared" si="27"/>
        <v>0</v>
      </c>
      <c r="K147" s="40">
        <f t="shared" si="32"/>
        <v>0</v>
      </c>
      <c r="L147" s="40">
        <f>IFERROR(IF('Payroll 2018'!C147='Payroll 2018'!$A$4,IF('Income Statement 2018'!$E$23&gt;0,'Income Statement 2018'!$E$23*0.1*('Payroll 2018'!F147/SUMIF($C$121:$C$159,$A$4,$F$121:$F$159)),0),0),0)</f>
        <v>0</v>
      </c>
      <c r="M147" s="40">
        <f t="shared" si="33"/>
        <v>0</v>
      </c>
    </row>
    <row r="148" spans="1:13" outlineLevel="1">
      <c r="A148" s="20"/>
      <c r="B148" s="20"/>
      <c r="D148" s="51"/>
      <c r="E148" s="62">
        <f t="shared" si="28"/>
        <v>0</v>
      </c>
      <c r="F148" s="40">
        <f t="shared" si="29"/>
        <v>0</v>
      </c>
      <c r="G148" s="40">
        <f t="shared" si="30"/>
        <v>0</v>
      </c>
      <c r="H148" s="40">
        <f t="shared" si="31"/>
        <v>0</v>
      </c>
      <c r="I148" s="40">
        <f t="shared" si="26"/>
        <v>0</v>
      </c>
      <c r="J148" s="40">
        <f t="shared" si="27"/>
        <v>0</v>
      </c>
      <c r="K148" s="40">
        <f t="shared" si="32"/>
        <v>0</v>
      </c>
      <c r="L148" s="40">
        <f>IFERROR(IF('Payroll 2018'!C148='Payroll 2018'!$A$4,IF('Income Statement 2018'!$E$23&gt;0,'Income Statement 2018'!$E$23*0.1*('Payroll 2018'!F148/SUMIF($C$121:$C$159,$A$4,$F$121:$F$159)),0),0),0)</f>
        <v>0</v>
      </c>
      <c r="M148" s="40">
        <f t="shared" si="33"/>
        <v>0</v>
      </c>
    </row>
    <row r="149" spans="1:13" outlineLevel="1">
      <c r="A149" s="20"/>
      <c r="B149" s="20"/>
      <c r="D149" s="51"/>
      <c r="E149" s="62">
        <f t="shared" si="28"/>
        <v>0</v>
      </c>
      <c r="F149" s="40">
        <f t="shared" si="29"/>
        <v>0</v>
      </c>
      <c r="G149" s="40">
        <f t="shared" si="30"/>
        <v>0</v>
      </c>
      <c r="H149" s="40">
        <f t="shared" si="31"/>
        <v>0</v>
      </c>
      <c r="I149" s="40">
        <f t="shared" si="26"/>
        <v>0</v>
      </c>
      <c r="J149" s="40">
        <f t="shared" si="27"/>
        <v>0</v>
      </c>
      <c r="K149" s="40">
        <f t="shared" si="32"/>
        <v>0</v>
      </c>
      <c r="L149" s="40">
        <f>IFERROR(IF('Payroll 2018'!C149='Payroll 2018'!$A$4,IF('Income Statement 2018'!$E$23&gt;0,'Income Statement 2018'!$E$23*0.1*('Payroll 2018'!F149/SUMIF($C$121:$C$159,$A$4,$F$121:$F$159)),0),0),0)</f>
        <v>0</v>
      </c>
      <c r="M149" s="40">
        <f t="shared" si="33"/>
        <v>0</v>
      </c>
    </row>
    <row r="150" spans="1:13" outlineLevel="1">
      <c r="A150" s="20"/>
      <c r="B150" s="20"/>
      <c r="D150" s="51"/>
      <c r="E150" s="62">
        <f t="shared" si="28"/>
        <v>0</v>
      </c>
      <c r="F150" s="40">
        <f t="shared" si="29"/>
        <v>0</v>
      </c>
      <c r="G150" s="40">
        <f t="shared" si="30"/>
        <v>0</v>
      </c>
      <c r="H150" s="40">
        <f t="shared" si="31"/>
        <v>0</v>
      </c>
      <c r="I150" s="40">
        <f t="shared" si="26"/>
        <v>0</v>
      </c>
      <c r="J150" s="40">
        <f t="shared" si="27"/>
        <v>0</v>
      </c>
      <c r="K150" s="40">
        <f t="shared" si="32"/>
        <v>0</v>
      </c>
      <c r="L150" s="40">
        <f>IFERROR(IF('Payroll 2018'!C150='Payroll 2018'!$A$4,IF('Income Statement 2018'!$E$23&gt;0,'Income Statement 2018'!$E$23*0.1*('Payroll 2018'!F150/SUMIF($C$121:$C$159,$A$4,$F$121:$F$159)),0),0),0)</f>
        <v>0</v>
      </c>
      <c r="M150" s="40">
        <f t="shared" si="33"/>
        <v>0</v>
      </c>
    </row>
    <row r="151" spans="1:13" outlineLevel="1">
      <c r="A151" s="20"/>
      <c r="B151" s="20"/>
      <c r="D151" s="51"/>
      <c r="E151" s="62">
        <f t="shared" si="28"/>
        <v>0</v>
      </c>
      <c r="F151" s="40">
        <f t="shared" si="29"/>
        <v>0</v>
      </c>
      <c r="G151" s="40">
        <f t="shared" si="30"/>
        <v>0</v>
      </c>
      <c r="H151" s="40">
        <f t="shared" si="31"/>
        <v>0</v>
      </c>
      <c r="I151" s="40">
        <f t="shared" si="26"/>
        <v>0</v>
      </c>
      <c r="J151" s="40">
        <f t="shared" si="27"/>
        <v>0</v>
      </c>
      <c r="K151" s="40">
        <f t="shared" si="32"/>
        <v>0</v>
      </c>
      <c r="L151" s="40">
        <f>IFERROR(IF('Payroll 2018'!C151='Payroll 2018'!$A$4,IF('Income Statement 2018'!$E$23&gt;0,'Income Statement 2018'!$E$23*0.1*('Payroll 2018'!F151/SUMIF($C$121:$C$159,$A$4,$F$121:$F$159)),0),0),0)</f>
        <v>0</v>
      </c>
      <c r="M151" s="40">
        <f t="shared" si="33"/>
        <v>0</v>
      </c>
    </row>
    <row r="152" spans="1:13" outlineLevel="1">
      <c r="A152" s="20"/>
      <c r="B152" s="20"/>
      <c r="D152" s="51"/>
      <c r="E152" s="62">
        <f t="shared" si="28"/>
        <v>0</v>
      </c>
      <c r="F152" s="40">
        <f t="shared" si="29"/>
        <v>0</v>
      </c>
      <c r="G152" s="40">
        <f t="shared" si="30"/>
        <v>0</v>
      </c>
      <c r="H152" s="40">
        <f t="shared" si="31"/>
        <v>0</v>
      </c>
      <c r="I152" s="40">
        <f t="shared" si="26"/>
        <v>0</v>
      </c>
      <c r="J152" s="40">
        <f t="shared" si="27"/>
        <v>0</v>
      </c>
      <c r="K152" s="40">
        <f t="shared" si="32"/>
        <v>0</v>
      </c>
      <c r="L152" s="40">
        <f>IFERROR(IF('Payroll 2018'!C152='Payroll 2018'!$A$4,IF('Income Statement 2018'!$E$23&gt;0,'Income Statement 2018'!$E$23*0.1*('Payroll 2018'!F152/SUMIF($C$121:$C$159,$A$4,$F$121:$F$159)),0),0),0)</f>
        <v>0</v>
      </c>
      <c r="M152" s="40">
        <f t="shared" si="33"/>
        <v>0</v>
      </c>
    </row>
    <row r="153" spans="1:13" outlineLevel="1">
      <c r="A153" s="20"/>
      <c r="B153" s="20"/>
      <c r="D153" s="51"/>
      <c r="E153" s="62">
        <f t="shared" si="28"/>
        <v>0</v>
      </c>
      <c r="F153" s="40">
        <f t="shared" si="29"/>
        <v>0</v>
      </c>
      <c r="G153" s="40">
        <f t="shared" si="30"/>
        <v>0</v>
      </c>
      <c r="H153" s="40">
        <f t="shared" si="31"/>
        <v>0</v>
      </c>
      <c r="I153" s="40">
        <f t="shared" si="26"/>
        <v>0</v>
      </c>
      <c r="J153" s="40">
        <f t="shared" si="27"/>
        <v>0</v>
      </c>
      <c r="K153" s="40">
        <f t="shared" si="32"/>
        <v>0</v>
      </c>
      <c r="L153" s="40">
        <f>IFERROR(IF('Payroll 2018'!C153='Payroll 2018'!$A$4,IF('Income Statement 2018'!$E$23&gt;0,'Income Statement 2018'!$E$23*0.1*('Payroll 2018'!F153/SUMIF($C$121:$C$159,$A$4,$F$121:$F$159)),0),0),0)</f>
        <v>0</v>
      </c>
      <c r="M153" s="40">
        <f t="shared" si="33"/>
        <v>0</v>
      </c>
    </row>
    <row r="154" spans="1:13" outlineLevel="1">
      <c r="A154" s="20"/>
      <c r="B154" s="20"/>
      <c r="D154" s="51"/>
      <c r="E154" s="62">
        <f t="shared" si="28"/>
        <v>0</v>
      </c>
      <c r="F154" s="40">
        <f t="shared" si="29"/>
        <v>0</v>
      </c>
      <c r="G154" s="40">
        <f t="shared" si="30"/>
        <v>0</v>
      </c>
      <c r="H154" s="40">
        <f t="shared" si="31"/>
        <v>0</v>
      </c>
      <c r="I154" s="40">
        <f t="shared" si="26"/>
        <v>0</v>
      </c>
      <c r="J154" s="40">
        <f t="shared" si="27"/>
        <v>0</v>
      </c>
      <c r="K154" s="40">
        <f t="shared" si="32"/>
        <v>0</v>
      </c>
      <c r="L154" s="40">
        <f>IFERROR(IF('Payroll 2018'!C154='Payroll 2018'!$A$4,IF('Income Statement 2018'!$E$23&gt;0,'Income Statement 2018'!$E$23*0.1*('Payroll 2018'!F154/SUMIF($C$121:$C$159,$A$4,$F$121:$F$159)),0),0),0)</f>
        <v>0</v>
      </c>
      <c r="M154" s="40">
        <f t="shared" si="33"/>
        <v>0</v>
      </c>
    </row>
    <row r="155" spans="1:13" outlineLevel="1">
      <c r="A155" s="20"/>
      <c r="B155" s="20"/>
      <c r="D155" s="51"/>
      <c r="E155" s="62">
        <f t="shared" si="28"/>
        <v>0</v>
      </c>
      <c r="F155" s="40">
        <f t="shared" si="29"/>
        <v>0</v>
      </c>
      <c r="G155" s="40">
        <f t="shared" si="30"/>
        <v>0</v>
      </c>
      <c r="H155" s="40">
        <f t="shared" si="31"/>
        <v>0</v>
      </c>
      <c r="I155" s="40">
        <f t="shared" si="26"/>
        <v>0</v>
      </c>
      <c r="J155" s="40">
        <f t="shared" si="27"/>
        <v>0</v>
      </c>
      <c r="K155" s="40">
        <f t="shared" si="32"/>
        <v>0</v>
      </c>
      <c r="L155" s="40">
        <f>IFERROR(IF('Payroll 2018'!C155='Payroll 2018'!$A$4,IF('Income Statement 2018'!$E$23&gt;0,'Income Statement 2018'!$E$23*0.1*('Payroll 2018'!F155/SUMIF($C$121:$C$159,$A$4,$F$121:$F$159)),0),0),0)</f>
        <v>0</v>
      </c>
      <c r="M155" s="40">
        <f t="shared" si="33"/>
        <v>0</v>
      </c>
    </row>
    <row r="156" spans="1:13" outlineLevel="1">
      <c r="A156" s="20"/>
      <c r="B156" s="20"/>
      <c r="D156" s="51"/>
      <c r="E156" s="62">
        <f t="shared" si="28"/>
        <v>0</v>
      </c>
      <c r="F156" s="40">
        <f t="shared" si="29"/>
        <v>0</v>
      </c>
      <c r="G156" s="40">
        <f t="shared" si="30"/>
        <v>0</v>
      </c>
      <c r="H156" s="40">
        <f t="shared" si="31"/>
        <v>0</v>
      </c>
      <c r="I156" s="40">
        <f t="shared" si="26"/>
        <v>0</v>
      </c>
      <c r="J156" s="40">
        <f t="shared" si="27"/>
        <v>0</v>
      </c>
      <c r="K156" s="40">
        <f t="shared" si="32"/>
        <v>0</v>
      </c>
      <c r="L156" s="40">
        <f>IFERROR(IF('Payroll 2018'!C156='Payroll 2018'!$A$4,IF('Income Statement 2018'!$E$23&gt;0,'Income Statement 2018'!$E$23*0.1*('Payroll 2018'!F156/SUMIF($C$121:$C$159,$A$4,$F$121:$F$159)),0),0),0)</f>
        <v>0</v>
      </c>
      <c r="M156" s="40">
        <f t="shared" si="33"/>
        <v>0</v>
      </c>
    </row>
    <row r="157" spans="1:13" outlineLevel="1">
      <c r="A157" s="20"/>
      <c r="B157" s="20"/>
      <c r="D157" s="51"/>
      <c r="E157" s="62">
        <f t="shared" si="28"/>
        <v>0</v>
      </c>
      <c r="F157" s="40">
        <f t="shared" si="29"/>
        <v>0</v>
      </c>
      <c r="G157" s="40">
        <f t="shared" si="30"/>
        <v>0</v>
      </c>
      <c r="H157" s="40">
        <f t="shared" si="31"/>
        <v>0</v>
      </c>
      <c r="I157" s="40">
        <f t="shared" si="26"/>
        <v>0</v>
      </c>
      <c r="J157" s="40">
        <f t="shared" si="27"/>
        <v>0</v>
      </c>
      <c r="K157" s="40">
        <f t="shared" si="32"/>
        <v>0</v>
      </c>
      <c r="L157" s="40">
        <f>IFERROR(IF('Payroll 2018'!C157='Payroll 2018'!$A$4,IF('Income Statement 2018'!$E$23&gt;0,'Income Statement 2018'!$E$23*0.1*('Payroll 2018'!F157/SUMIF($C$121:$C$159,$A$4,$F$121:$F$159)),0),0),0)</f>
        <v>0</v>
      </c>
      <c r="M157" s="40">
        <f t="shared" si="33"/>
        <v>0</v>
      </c>
    </row>
    <row r="158" spans="1:13" outlineLevel="1">
      <c r="A158" s="20"/>
      <c r="B158" s="20"/>
      <c r="D158" s="51"/>
      <c r="E158" s="62">
        <f t="shared" si="28"/>
        <v>0</v>
      </c>
      <c r="F158" s="40">
        <f t="shared" si="29"/>
        <v>0</v>
      </c>
      <c r="G158" s="40">
        <f t="shared" si="30"/>
        <v>0</v>
      </c>
      <c r="H158" s="40">
        <f t="shared" si="31"/>
        <v>0</v>
      </c>
      <c r="I158" s="40">
        <f t="shared" si="26"/>
        <v>0</v>
      </c>
      <c r="J158" s="40">
        <f t="shared" si="27"/>
        <v>0</v>
      </c>
      <c r="K158" s="40">
        <f t="shared" si="32"/>
        <v>0</v>
      </c>
      <c r="L158" s="40">
        <f>IFERROR(IF('Payroll 2018'!C158='Payroll 2018'!$A$4,IF('Income Statement 2018'!$E$23&gt;0,'Income Statement 2018'!$E$23*0.1*('Payroll 2018'!F158/SUMIF($C$121:$C$159,$A$4,$F$121:$F$159)),0),0),0)</f>
        <v>0</v>
      </c>
      <c r="M158" s="40">
        <f t="shared" si="33"/>
        <v>0</v>
      </c>
    </row>
    <row r="159" spans="1:13" ht="13.5" outlineLevel="1" thickBot="1">
      <c r="A159" s="21"/>
      <c r="B159" s="21"/>
      <c r="C159" s="17"/>
      <c r="D159" s="52"/>
      <c r="E159" s="62">
        <f t="shared" si="28"/>
        <v>0</v>
      </c>
      <c r="F159" s="55">
        <f t="shared" si="29"/>
        <v>0</v>
      </c>
      <c r="G159" s="55">
        <f t="shared" si="30"/>
        <v>0</v>
      </c>
      <c r="H159" s="55">
        <f t="shared" si="31"/>
        <v>0</v>
      </c>
      <c r="I159" s="55">
        <f t="shared" si="26"/>
        <v>0</v>
      </c>
      <c r="J159" s="55">
        <f t="shared" si="27"/>
        <v>0</v>
      </c>
      <c r="K159" s="55">
        <f t="shared" si="32"/>
        <v>0</v>
      </c>
      <c r="L159" s="55">
        <f>IFERROR(IF('Payroll 2018'!C159='Payroll 2018'!$A$4,IF('Income Statement 2018'!$E$23&gt;0,'Income Statement 2018'!$E$23*0.1*('Payroll 2018'!F159/SUMIF($C$121:$C$159,$A$4,$F$121:$F$159)),0),0),0)</f>
        <v>0</v>
      </c>
      <c r="M159" s="55">
        <f t="shared" si="33"/>
        <v>0</v>
      </c>
    </row>
    <row r="160" spans="1:13" outlineLevel="1">
      <c r="A160" s="2" t="s">
        <v>23</v>
      </c>
      <c r="B160" s="2"/>
      <c r="C160" s="2"/>
      <c r="D160" s="41"/>
      <c r="E160" s="168">
        <f>IFERROR(SUM(E121:E159),0)</f>
        <v>0</v>
      </c>
      <c r="F160" s="41">
        <f t="shared" ref="F160:M160" si="34">IFERROR(SUM(F121:F159),0)</f>
        <v>0</v>
      </c>
      <c r="G160" s="41">
        <f t="shared" si="34"/>
        <v>0</v>
      </c>
      <c r="H160" s="41">
        <f t="shared" si="34"/>
        <v>0</v>
      </c>
      <c r="I160" s="41">
        <f t="shared" si="34"/>
        <v>0</v>
      </c>
      <c r="J160" s="41">
        <f t="shared" si="34"/>
        <v>0</v>
      </c>
      <c r="K160" s="41">
        <f t="shared" si="34"/>
        <v>0</v>
      </c>
      <c r="L160" s="41">
        <f t="shared" si="34"/>
        <v>0</v>
      </c>
      <c r="M160" s="41">
        <f t="shared" si="34"/>
        <v>0</v>
      </c>
    </row>
    <row r="161" spans="1:13" outlineLevel="1"/>
    <row r="163" spans="1:13">
      <c r="A163" s="2" t="s">
        <v>29</v>
      </c>
      <c r="B163" s="1" t="s">
        <v>21</v>
      </c>
      <c r="C163" s="22">
        <v>43191</v>
      </c>
      <c r="D163" s="1" t="s">
        <v>22</v>
      </c>
      <c r="E163" s="22">
        <v>43220</v>
      </c>
      <c r="F163" s="1" t="s">
        <v>48</v>
      </c>
      <c r="G163" s="1">
        <f>NETWORKDAYS(C163,E163)</f>
        <v>21</v>
      </c>
    </row>
    <row r="164" spans="1:13" ht="25.5" outlineLevel="1">
      <c r="A164" s="12" t="s">
        <v>3</v>
      </c>
      <c r="B164" s="11" t="s">
        <v>13</v>
      </c>
      <c r="C164" s="11" t="s">
        <v>2</v>
      </c>
      <c r="D164" s="11" t="s">
        <v>14</v>
      </c>
      <c r="E164" s="11" t="s">
        <v>19</v>
      </c>
      <c r="F164" s="11" t="s">
        <v>15</v>
      </c>
      <c r="G164" s="11" t="s">
        <v>16</v>
      </c>
      <c r="H164" s="11" t="s">
        <v>146</v>
      </c>
      <c r="I164" s="11" t="s">
        <v>147</v>
      </c>
      <c r="J164" s="11" t="s">
        <v>148</v>
      </c>
      <c r="K164" s="11" t="s">
        <v>18</v>
      </c>
      <c r="L164" s="11" t="s">
        <v>12</v>
      </c>
      <c r="M164" s="11" t="s">
        <v>24</v>
      </c>
    </row>
    <row r="165" spans="1:13" ht="13.5" outlineLevel="1" thickBot="1">
      <c r="A165" s="13"/>
      <c r="B165" s="14"/>
      <c r="C165" s="14"/>
      <c r="D165" s="14"/>
      <c r="E165" s="14"/>
      <c r="F165" s="14"/>
      <c r="G165" s="15">
        <v>9.4E-2</v>
      </c>
      <c r="H165" s="15">
        <v>3.5999999999999997E-2</v>
      </c>
      <c r="I165" s="15">
        <v>1.6E-2</v>
      </c>
      <c r="J165" s="15">
        <v>4.4999999999999998E-2</v>
      </c>
      <c r="K165" s="16"/>
      <c r="L165" s="23" t="s">
        <v>25</v>
      </c>
      <c r="M165" s="16"/>
    </row>
    <row r="166" spans="1:13" outlineLevel="1">
      <c r="A166" s="20"/>
      <c r="B166" s="94"/>
      <c r="C166" s="6"/>
      <c r="D166" s="95"/>
      <c r="E166" s="62">
        <f>IF(C166=$A$4,$C$4*NETWORKDAYS($C$163,$E$163),0)</f>
        <v>0</v>
      </c>
      <c r="F166" s="53">
        <f>IFERROR(D166*E166,0)</f>
        <v>0</v>
      </c>
      <c r="G166" s="40">
        <f>IFERROR(F166*$G$30,0)</f>
        <v>0</v>
      </c>
      <c r="H166" s="40">
        <f>IFERROR(F166*$H$30,0)</f>
        <v>0</v>
      </c>
      <c r="I166" s="40">
        <f t="shared" ref="I166:I204" si="35">IF(C166=$A$4,F166*$I$30,0)</f>
        <v>0</v>
      </c>
      <c r="J166" s="40">
        <f t="shared" ref="J166:J204" si="36">IF(C166=$A$4,F166*$J$30,0)</f>
        <v>0</v>
      </c>
      <c r="K166" s="41">
        <f>IFERROR(F166-SUM(G166:J166),0)</f>
        <v>0</v>
      </c>
      <c r="L166" s="40">
        <f>IFERROR(IF('Payroll 2018'!C166='Payroll 2018'!$A$4,IF('Income Statement 2018'!$F$23&gt;0,'Income Statement 2018'!$F$23*0.1*('Payroll 2018'!F166/SUMIF($C$166:$C$204,$A$4,$F$166:$F$204)),0),0),0)</f>
        <v>0</v>
      </c>
      <c r="M166" s="41">
        <f>IFERROR(K166+L166,0)</f>
        <v>0</v>
      </c>
    </row>
    <row r="167" spans="1:13" outlineLevel="1">
      <c r="A167" s="18"/>
      <c r="B167" s="19"/>
      <c r="C167" s="9"/>
      <c r="D167" s="50"/>
      <c r="E167" s="62">
        <f t="shared" ref="E167:E204" si="37">IF(C167=$A$4,$C$4*NETWORKDAYS($C$163,$E$163),0)</f>
        <v>0</v>
      </c>
      <c r="F167" s="53">
        <f t="shared" ref="F167:F204" si="38">IFERROR(D167*E167,0)</f>
        <v>0</v>
      </c>
      <c r="G167" s="40">
        <f t="shared" ref="G167:G204" si="39">IFERROR(F167*$G$30,0)</f>
        <v>0</v>
      </c>
      <c r="H167" s="40">
        <f t="shared" ref="H167:H204" si="40">IFERROR(F167*$H$30,0)</f>
        <v>0</v>
      </c>
      <c r="I167" s="40">
        <f t="shared" si="35"/>
        <v>0</v>
      </c>
      <c r="J167" s="40">
        <f t="shared" si="36"/>
        <v>0</v>
      </c>
      <c r="K167" s="41">
        <f t="shared" ref="K167:K204" si="41">IFERROR(F167-SUM(G167:J167),0)</f>
        <v>0</v>
      </c>
      <c r="L167" s="40">
        <f>IFERROR(IF('Payroll 2018'!C167='Payroll 2018'!$A$4,IF('Income Statement 2018'!$F$23&gt;0,'Income Statement 2018'!$F$23*0.1*('Payroll 2018'!F167/SUMIF($C$166:$C$204,$A$4,$F$166:$F$204)),0),0),0)</f>
        <v>0</v>
      </c>
      <c r="M167" s="41">
        <f t="shared" ref="M167:M204" si="42">IFERROR(K167+L167,0)</f>
        <v>0</v>
      </c>
    </row>
    <row r="168" spans="1:13" outlineLevel="1">
      <c r="A168" s="18"/>
      <c r="B168" s="19"/>
      <c r="C168" s="9"/>
      <c r="D168" s="50"/>
      <c r="E168" s="62">
        <f t="shared" si="37"/>
        <v>0</v>
      </c>
      <c r="F168" s="53">
        <f t="shared" si="38"/>
        <v>0</v>
      </c>
      <c r="G168" s="40">
        <f t="shared" si="39"/>
        <v>0</v>
      </c>
      <c r="H168" s="40">
        <f t="shared" si="40"/>
        <v>0</v>
      </c>
      <c r="I168" s="40">
        <f t="shared" si="35"/>
        <v>0</v>
      </c>
      <c r="J168" s="40">
        <f t="shared" si="36"/>
        <v>0</v>
      </c>
      <c r="K168" s="41">
        <f t="shared" si="41"/>
        <v>0</v>
      </c>
      <c r="L168" s="40">
        <f>IFERROR(IF('Payroll 2018'!C168='Payroll 2018'!$A$4,IF('Income Statement 2018'!$F$23&gt;0,'Income Statement 2018'!$F$23*0.1*('Payroll 2018'!F168/SUMIF($C$166:$C$204,$A$4,$F$166:$F$204)),0),0),0)</f>
        <v>0</v>
      </c>
      <c r="M168" s="41">
        <f t="shared" si="42"/>
        <v>0</v>
      </c>
    </row>
    <row r="169" spans="1:13" outlineLevel="1">
      <c r="A169" s="18"/>
      <c r="B169" s="19"/>
      <c r="C169" s="9"/>
      <c r="D169" s="50"/>
      <c r="E169" s="62">
        <f t="shared" si="37"/>
        <v>0</v>
      </c>
      <c r="F169" s="53">
        <f t="shared" si="38"/>
        <v>0</v>
      </c>
      <c r="G169" s="40">
        <f t="shared" si="39"/>
        <v>0</v>
      </c>
      <c r="H169" s="40">
        <f t="shared" si="40"/>
        <v>0</v>
      </c>
      <c r="I169" s="40">
        <f t="shared" si="35"/>
        <v>0</v>
      </c>
      <c r="J169" s="40">
        <f t="shared" si="36"/>
        <v>0</v>
      </c>
      <c r="K169" s="41">
        <f t="shared" si="41"/>
        <v>0</v>
      </c>
      <c r="L169" s="40">
        <f>IFERROR(IF('Payroll 2018'!C169='Payroll 2018'!$A$4,IF('Income Statement 2018'!$F$23&gt;0,'Income Statement 2018'!$F$23*0.1*('Payroll 2018'!F169/SUMIF($C$166:$C$204,$A$4,$F$166:$F$204)),0),0),0)</f>
        <v>0</v>
      </c>
      <c r="M169" s="41">
        <f t="shared" si="42"/>
        <v>0</v>
      </c>
    </row>
    <row r="170" spans="1:13" outlineLevel="1">
      <c r="A170" s="18"/>
      <c r="B170" s="19"/>
      <c r="C170" s="9"/>
      <c r="D170" s="50"/>
      <c r="E170" s="62">
        <f t="shared" si="37"/>
        <v>0</v>
      </c>
      <c r="F170" s="53">
        <f t="shared" si="38"/>
        <v>0</v>
      </c>
      <c r="G170" s="40">
        <f t="shared" si="39"/>
        <v>0</v>
      </c>
      <c r="H170" s="40">
        <f t="shared" si="40"/>
        <v>0</v>
      </c>
      <c r="I170" s="40">
        <f t="shared" si="35"/>
        <v>0</v>
      </c>
      <c r="J170" s="40">
        <f t="shared" si="36"/>
        <v>0</v>
      </c>
      <c r="K170" s="41">
        <f t="shared" si="41"/>
        <v>0</v>
      </c>
      <c r="L170" s="40">
        <f>IFERROR(IF('Payroll 2018'!C170='Payroll 2018'!$A$4,IF('Income Statement 2018'!$F$23&gt;0,'Income Statement 2018'!$F$23*0.1*('Payroll 2018'!F170/SUMIF($C$166:$C$204,$A$4,$F$166:$F$204)),0),0),0)</f>
        <v>0</v>
      </c>
      <c r="M170" s="41">
        <f t="shared" si="42"/>
        <v>0</v>
      </c>
    </row>
    <row r="171" spans="1:13" outlineLevel="1">
      <c r="A171" s="18"/>
      <c r="B171" s="19"/>
      <c r="C171" s="9"/>
      <c r="D171" s="50"/>
      <c r="E171" s="62">
        <f t="shared" si="37"/>
        <v>0</v>
      </c>
      <c r="F171" s="53">
        <f t="shared" si="38"/>
        <v>0</v>
      </c>
      <c r="G171" s="40">
        <f t="shared" si="39"/>
        <v>0</v>
      </c>
      <c r="H171" s="40">
        <f t="shared" si="40"/>
        <v>0</v>
      </c>
      <c r="I171" s="40">
        <f t="shared" si="35"/>
        <v>0</v>
      </c>
      <c r="J171" s="40">
        <f t="shared" si="36"/>
        <v>0</v>
      </c>
      <c r="K171" s="41">
        <f t="shared" si="41"/>
        <v>0</v>
      </c>
      <c r="L171" s="40">
        <f>IFERROR(IF('Payroll 2018'!C171='Payroll 2018'!$A$4,IF('Income Statement 2018'!$F$23&gt;0,'Income Statement 2018'!$F$23*0.1*('Payroll 2018'!F171/SUMIF($C$166:$C$204,$A$4,$F$166:$F$204)),0),0),0)</f>
        <v>0</v>
      </c>
      <c r="M171" s="41">
        <f t="shared" si="42"/>
        <v>0</v>
      </c>
    </row>
    <row r="172" spans="1:13" outlineLevel="1">
      <c r="A172" s="18"/>
      <c r="B172" s="19"/>
      <c r="C172" s="9"/>
      <c r="D172" s="50"/>
      <c r="E172" s="62">
        <f t="shared" si="37"/>
        <v>0</v>
      </c>
      <c r="F172" s="53">
        <f t="shared" si="38"/>
        <v>0</v>
      </c>
      <c r="G172" s="40">
        <f t="shared" si="39"/>
        <v>0</v>
      </c>
      <c r="H172" s="40">
        <f t="shared" si="40"/>
        <v>0</v>
      </c>
      <c r="I172" s="40">
        <f t="shared" si="35"/>
        <v>0</v>
      </c>
      <c r="J172" s="40">
        <f t="shared" si="36"/>
        <v>0</v>
      </c>
      <c r="K172" s="41">
        <f t="shared" si="41"/>
        <v>0</v>
      </c>
      <c r="L172" s="40">
        <f>IFERROR(IF('Payroll 2018'!C172='Payroll 2018'!$A$4,IF('Income Statement 2018'!$F$23&gt;0,'Income Statement 2018'!$F$23*0.1*('Payroll 2018'!F172/SUMIF($C$166:$C$204,$A$4,$F$166:$F$204)),0),0),0)</f>
        <v>0</v>
      </c>
      <c r="M172" s="41">
        <f t="shared" si="42"/>
        <v>0</v>
      </c>
    </row>
    <row r="173" spans="1:13" outlineLevel="1">
      <c r="A173" s="18"/>
      <c r="B173" s="19"/>
      <c r="C173" s="9"/>
      <c r="D173" s="50"/>
      <c r="E173" s="62">
        <f t="shared" si="37"/>
        <v>0</v>
      </c>
      <c r="F173" s="53">
        <f t="shared" si="38"/>
        <v>0</v>
      </c>
      <c r="G173" s="40">
        <f t="shared" si="39"/>
        <v>0</v>
      </c>
      <c r="H173" s="40">
        <f t="shared" si="40"/>
        <v>0</v>
      </c>
      <c r="I173" s="40">
        <f t="shared" si="35"/>
        <v>0</v>
      </c>
      <c r="J173" s="40">
        <f t="shared" si="36"/>
        <v>0</v>
      </c>
      <c r="K173" s="41">
        <f t="shared" si="41"/>
        <v>0</v>
      </c>
      <c r="L173" s="40">
        <f>IFERROR(IF('Payroll 2018'!C173='Payroll 2018'!$A$4,IF('Income Statement 2018'!$F$23&gt;0,'Income Statement 2018'!$F$23*0.1*('Payroll 2018'!F173/SUMIF($C$166:$C$204,$A$4,$F$166:$F$204)),0),0),0)</f>
        <v>0</v>
      </c>
      <c r="M173" s="41">
        <f t="shared" si="42"/>
        <v>0</v>
      </c>
    </row>
    <row r="174" spans="1:13" outlineLevel="1">
      <c r="A174" s="18"/>
      <c r="B174" s="19"/>
      <c r="C174" s="9"/>
      <c r="D174" s="50"/>
      <c r="E174" s="62">
        <f t="shared" si="37"/>
        <v>0</v>
      </c>
      <c r="F174" s="53">
        <f t="shared" si="38"/>
        <v>0</v>
      </c>
      <c r="G174" s="40">
        <f t="shared" si="39"/>
        <v>0</v>
      </c>
      <c r="H174" s="40">
        <f t="shared" si="40"/>
        <v>0</v>
      </c>
      <c r="I174" s="40">
        <f t="shared" si="35"/>
        <v>0</v>
      </c>
      <c r="J174" s="40">
        <f t="shared" si="36"/>
        <v>0</v>
      </c>
      <c r="K174" s="41">
        <f t="shared" si="41"/>
        <v>0</v>
      </c>
      <c r="L174" s="40">
        <f>IFERROR(IF('Payroll 2018'!C174='Payroll 2018'!$A$4,IF('Income Statement 2018'!$F$23&gt;0,'Income Statement 2018'!$F$23*0.1*('Payroll 2018'!F174/SUMIF($C$166:$C$204,$A$4,$F$166:$F$204)),0),0),0)</f>
        <v>0</v>
      </c>
      <c r="M174" s="41">
        <f t="shared" si="42"/>
        <v>0</v>
      </c>
    </row>
    <row r="175" spans="1:13" outlineLevel="1">
      <c r="A175" s="18"/>
      <c r="B175" s="19"/>
      <c r="C175" s="9"/>
      <c r="D175" s="50"/>
      <c r="E175" s="62">
        <f t="shared" si="37"/>
        <v>0</v>
      </c>
      <c r="F175" s="53">
        <f t="shared" si="38"/>
        <v>0</v>
      </c>
      <c r="G175" s="40">
        <f t="shared" si="39"/>
        <v>0</v>
      </c>
      <c r="H175" s="40">
        <f t="shared" si="40"/>
        <v>0</v>
      </c>
      <c r="I175" s="40">
        <f t="shared" si="35"/>
        <v>0</v>
      </c>
      <c r="J175" s="40">
        <f t="shared" si="36"/>
        <v>0</v>
      </c>
      <c r="K175" s="41">
        <f t="shared" si="41"/>
        <v>0</v>
      </c>
      <c r="L175" s="40">
        <f>IFERROR(IF('Payroll 2018'!C175='Payroll 2018'!$A$4,IF('Income Statement 2018'!$F$23&gt;0,'Income Statement 2018'!$F$23*0.1*('Payroll 2018'!F175/SUMIF($C$166:$C$204,$A$4,$F$166:$F$204)),0),0),0)</f>
        <v>0</v>
      </c>
      <c r="M175" s="41">
        <f t="shared" si="42"/>
        <v>0</v>
      </c>
    </row>
    <row r="176" spans="1:13" outlineLevel="1">
      <c r="A176" s="20"/>
      <c r="B176" s="20"/>
      <c r="D176" s="51"/>
      <c r="E176" s="62">
        <f t="shared" si="37"/>
        <v>0</v>
      </c>
      <c r="F176" s="53">
        <f t="shared" si="38"/>
        <v>0</v>
      </c>
      <c r="G176" s="40">
        <f t="shared" si="39"/>
        <v>0</v>
      </c>
      <c r="H176" s="40">
        <f t="shared" si="40"/>
        <v>0</v>
      </c>
      <c r="I176" s="40">
        <f t="shared" si="35"/>
        <v>0</v>
      </c>
      <c r="J176" s="40">
        <f t="shared" si="36"/>
        <v>0</v>
      </c>
      <c r="K176" s="41">
        <f t="shared" si="41"/>
        <v>0</v>
      </c>
      <c r="L176" s="40">
        <f>IFERROR(IF('Payroll 2018'!C176='Payroll 2018'!$A$4,IF('Income Statement 2018'!$F$23&gt;0,'Income Statement 2018'!$F$23*0.1*('Payroll 2018'!F176/SUMIF($C$166:$C$204,$A$4,$F$166:$F$204)),0),0),0)</f>
        <v>0</v>
      </c>
      <c r="M176" s="41">
        <f t="shared" si="42"/>
        <v>0</v>
      </c>
    </row>
    <row r="177" spans="1:13" outlineLevel="1">
      <c r="A177" s="20"/>
      <c r="B177" s="20"/>
      <c r="D177" s="51"/>
      <c r="E177" s="62">
        <f t="shared" si="37"/>
        <v>0</v>
      </c>
      <c r="F177" s="53">
        <f t="shared" si="38"/>
        <v>0</v>
      </c>
      <c r="G177" s="40">
        <f t="shared" si="39"/>
        <v>0</v>
      </c>
      <c r="H177" s="40">
        <f t="shared" si="40"/>
        <v>0</v>
      </c>
      <c r="I177" s="40">
        <f t="shared" si="35"/>
        <v>0</v>
      </c>
      <c r="J177" s="40">
        <f t="shared" si="36"/>
        <v>0</v>
      </c>
      <c r="K177" s="41">
        <f t="shared" si="41"/>
        <v>0</v>
      </c>
      <c r="L177" s="40">
        <f>IFERROR(IF('Payroll 2018'!C177='Payroll 2018'!$A$4,IF('Income Statement 2018'!$F$23&gt;0,'Income Statement 2018'!$F$23*0.1*('Payroll 2018'!F177/SUMIF($C$166:$C$204,$A$4,$F$166:$F$204)),0),0),0)</f>
        <v>0</v>
      </c>
      <c r="M177" s="41">
        <f t="shared" si="42"/>
        <v>0</v>
      </c>
    </row>
    <row r="178" spans="1:13" outlineLevel="1">
      <c r="A178" s="20"/>
      <c r="B178" s="20"/>
      <c r="D178" s="51"/>
      <c r="E178" s="62">
        <f t="shared" si="37"/>
        <v>0</v>
      </c>
      <c r="F178" s="53">
        <f t="shared" si="38"/>
        <v>0</v>
      </c>
      <c r="G178" s="40">
        <f t="shared" si="39"/>
        <v>0</v>
      </c>
      <c r="H178" s="40">
        <f t="shared" si="40"/>
        <v>0</v>
      </c>
      <c r="I178" s="40">
        <f t="shared" si="35"/>
        <v>0</v>
      </c>
      <c r="J178" s="40">
        <f t="shared" si="36"/>
        <v>0</v>
      </c>
      <c r="K178" s="41">
        <f t="shared" si="41"/>
        <v>0</v>
      </c>
      <c r="L178" s="40">
        <f>IFERROR(IF('Payroll 2018'!C178='Payroll 2018'!$A$4,IF('Income Statement 2018'!$F$23&gt;0,'Income Statement 2018'!$F$23*0.1*('Payroll 2018'!F178/SUMIF($C$166:$C$204,$A$4,$F$166:$F$204)),0),0),0)</f>
        <v>0</v>
      </c>
      <c r="M178" s="41">
        <f t="shared" si="42"/>
        <v>0</v>
      </c>
    </row>
    <row r="179" spans="1:13" outlineLevel="1">
      <c r="A179" s="20"/>
      <c r="B179" s="20"/>
      <c r="D179" s="51"/>
      <c r="E179" s="62">
        <f t="shared" si="37"/>
        <v>0</v>
      </c>
      <c r="F179" s="53">
        <f t="shared" si="38"/>
        <v>0</v>
      </c>
      <c r="G179" s="40">
        <f t="shared" si="39"/>
        <v>0</v>
      </c>
      <c r="H179" s="40">
        <f t="shared" si="40"/>
        <v>0</v>
      </c>
      <c r="I179" s="40">
        <f t="shared" si="35"/>
        <v>0</v>
      </c>
      <c r="J179" s="40">
        <f t="shared" si="36"/>
        <v>0</v>
      </c>
      <c r="K179" s="41">
        <f t="shared" si="41"/>
        <v>0</v>
      </c>
      <c r="L179" s="40">
        <f>IFERROR(IF('Payroll 2018'!C179='Payroll 2018'!$A$4,IF('Income Statement 2018'!$F$23&gt;0,'Income Statement 2018'!$F$23*0.1*('Payroll 2018'!F179/SUMIF($C$166:$C$204,$A$4,$F$166:$F$204)),0),0),0)</f>
        <v>0</v>
      </c>
      <c r="M179" s="41">
        <f t="shared" si="42"/>
        <v>0</v>
      </c>
    </row>
    <row r="180" spans="1:13" outlineLevel="1">
      <c r="A180" s="20"/>
      <c r="B180" s="20"/>
      <c r="D180" s="51"/>
      <c r="E180" s="62">
        <f t="shared" si="37"/>
        <v>0</v>
      </c>
      <c r="F180" s="53">
        <f t="shared" si="38"/>
        <v>0</v>
      </c>
      <c r="G180" s="40">
        <f t="shared" si="39"/>
        <v>0</v>
      </c>
      <c r="H180" s="40">
        <f t="shared" si="40"/>
        <v>0</v>
      </c>
      <c r="I180" s="40">
        <f t="shared" si="35"/>
        <v>0</v>
      </c>
      <c r="J180" s="40">
        <f t="shared" si="36"/>
        <v>0</v>
      </c>
      <c r="K180" s="41">
        <f t="shared" si="41"/>
        <v>0</v>
      </c>
      <c r="L180" s="40">
        <f>IFERROR(IF('Payroll 2018'!C180='Payroll 2018'!$A$4,IF('Income Statement 2018'!$F$23&gt;0,'Income Statement 2018'!$F$23*0.1*('Payroll 2018'!F180/SUMIF($C$166:$C$204,$A$4,$F$166:$F$204)),0),0),0)</f>
        <v>0</v>
      </c>
      <c r="M180" s="41">
        <f t="shared" si="42"/>
        <v>0</v>
      </c>
    </row>
    <row r="181" spans="1:13" outlineLevel="1">
      <c r="A181" s="20"/>
      <c r="B181" s="20"/>
      <c r="D181" s="51"/>
      <c r="E181" s="62">
        <f t="shared" si="37"/>
        <v>0</v>
      </c>
      <c r="F181" s="53">
        <f t="shared" si="38"/>
        <v>0</v>
      </c>
      <c r="G181" s="40">
        <f t="shared" si="39"/>
        <v>0</v>
      </c>
      <c r="H181" s="40">
        <f t="shared" si="40"/>
        <v>0</v>
      </c>
      <c r="I181" s="40">
        <f t="shared" si="35"/>
        <v>0</v>
      </c>
      <c r="J181" s="40">
        <f t="shared" si="36"/>
        <v>0</v>
      </c>
      <c r="K181" s="41">
        <f t="shared" si="41"/>
        <v>0</v>
      </c>
      <c r="L181" s="40">
        <f>IFERROR(IF('Payroll 2018'!C181='Payroll 2018'!$A$4,IF('Income Statement 2018'!$F$23&gt;0,'Income Statement 2018'!$F$23*0.1*('Payroll 2018'!F181/SUMIF($C$166:$C$204,$A$4,$F$166:$F$204)),0),0),0)</f>
        <v>0</v>
      </c>
      <c r="M181" s="41">
        <f t="shared" si="42"/>
        <v>0</v>
      </c>
    </row>
    <row r="182" spans="1:13" outlineLevel="1">
      <c r="A182" s="20"/>
      <c r="B182" s="20"/>
      <c r="D182" s="51"/>
      <c r="E182" s="62">
        <f t="shared" si="37"/>
        <v>0</v>
      </c>
      <c r="F182" s="53">
        <f t="shared" si="38"/>
        <v>0</v>
      </c>
      <c r="G182" s="40">
        <f t="shared" si="39"/>
        <v>0</v>
      </c>
      <c r="H182" s="40">
        <f t="shared" si="40"/>
        <v>0</v>
      </c>
      <c r="I182" s="40">
        <f t="shared" si="35"/>
        <v>0</v>
      </c>
      <c r="J182" s="40">
        <f t="shared" si="36"/>
        <v>0</v>
      </c>
      <c r="K182" s="41">
        <f t="shared" si="41"/>
        <v>0</v>
      </c>
      <c r="L182" s="40">
        <f>IFERROR(IF('Payroll 2018'!C182='Payroll 2018'!$A$4,IF('Income Statement 2018'!$F$23&gt;0,'Income Statement 2018'!$F$23*0.1*('Payroll 2018'!F182/SUMIF($C$166:$C$204,$A$4,$F$166:$F$204)),0),0),0)</f>
        <v>0</v>
      </c>
      <c r="M182" s="41">
        <f t="shared" si="42"/>
        <v>0</v>
      </c>
    </row>
    <row r="183" spans="1:13" outlineLevel="1">
      <c r="A183" s="20"/>
      <c r="B183" s="20"/>
      <c r="D183" s="51"/>
      <c r="E183" s="62">
        <f t="shared" si="37"/>
        <v>0</v>
      </c>
      <c r="F183" s="53">
        <f t="shared" si="38"/>
        <v>0</v>
      </c>
      <c r="G183" s="40">
        <f t="shared" si="39"/>
        <v>0</v>
      </c>
      <c r="H183" s="40">
        <f t="shared" si="40"/>
        <v>0</v>
      </c>
      <c r="I183" s="40">
        <f t="shared" si="35"/>
        <v>0</v>
      </c>
      <c r="J183" s="40">
        <f t="shared" si="36"/>
        <v>0</v>
      </c>
      <c r="K183" s="41">
        <f t="shared" si="41"/>
        <v>0</v>
      </c>
      <c r="L183" s="40">
        <f>IFERROR(IF('Payroll 2018'!C183='Payroll 2018'!$A$4,IF('Income Statement 2018'!$F$23&gt;0,'Income Statement 2018'!$F$23*0.1*('Payroll 2018'!F183/SUMIF($C$166:$C$204,$A$4,$F$166:$F$204)),0),0),0)</f>
        <v>0</v>
      </c>
      <c r="M183" s="41">
        <f t="shared" si="42"/>
        <v>0</v>
      </c>
    </row>
    <row r="184" spans="1:13" outlineLevel="1">
      <c r="A184" s="20"/>
      <c r="B184" s="20"/>
      <c r="D184" s="51"/>
      <c r="E184" s="62">
        <f t="shared" si="37"/>
        <v>0</v>
      </c>
      <c r="F184" s="53">
        <f t="shared" si="38"/>
        <v>0</v>
      </c>
      <c r="G184" s="40">
        <f t="shared" si="39"/>
        <v>0</v>
      </c>
      <c r="H184" s="40">
        <f t="shared" si="40"/>
        <v>0</v>
      </c>
      <c r="I184" s="40">
        <f t="shared" si="35"/>
        <v>0</v>
      </c>
      <c r="J184" s="40">
        <f t="shared" si="36"/>
        <v>0</v>
      </c>
      <c r="K184" s="41">
        <f t="shared" si="41"/>
        <v>0</v>
      </c>
      <c r="L184" s="40">
        <f>IFERROR(IF('Payroll 2018'!C184='Payroll 2018'!$A$4,IF('Income Statement 2018'!$F$23&gt;0,'Income Statement 2018'!$F$23*0.1*('Payroll 2018'!F184/SUMIF($C$166:$C$204,$A$4,$F$166:$F$204)),0),0),0)</f>
        <v>0</v>
      </c>
      <c r="M184" s="41">
        <f t="shared" si="42"/>
        <v>0</v>
      </c>
    </row>
    <row r="185" spans="1:13" outlineLevel="1">
      <c r="A185" s="20"/>
      <c r="B185" s="20"/>
      <c r="D185" s="51"/>
      <c r="E185" s="62">
        <f t="shared" si="37"/>
        <v>0</v>
      </c>
      <c r="F185" s="53">
        <f t="shared" si="38"/>
        <v>0</v>
      </c>
      <c r="G185" s="40">
        <f t="shared" si="39"/>
        <v>0</v>
      </c>
      <c r="H185" s="40">
        <f t="shared" si="40"/>
        <v>0</v>
      </c>
      <c r="I185" s="40">
        <f t="shared" si="35"/>
        <v>0</v>
      </c>
      <c r="J185" s="40">
        <f t="shared" si="36"/>
        <v>0</v>
      </c>
      <c r="K185" s="41">
        <f t="shared" si="41"/>
        <v>0</v>
      </c>
      <c r="L185" s="40">
        <f>IFERROR(IF('Payroll 2018'!C185='Payroll 2018'!$A$4,IF('Income Statement 2018'!$F$23&gt;0,'Income Statement 2018'!$F$23*0.1*('Payroll 2018'!F185/SUMIF($C$166:$C$204,$A$4,$F$166:$F$204)),0),0),0)</f>
        <v>0</v>
      </c>
      <c r="M185" s="41">
        <f t="shared" si="42"/>
        <v>0</v>
      </c>
    </row>
    <row r="186" spans="1:13" outlineLevel="1">
      <c r="A186" s="20"/>
      <c r="B186" s="20"/>
      <c r="D186" s="51"/>
      <c r="E186" s="62">
        <f t="shared" si="37"/>
        <v>0</v>
      </c>
      <c r="F186" s="53">
        <f t="shared" si="38"/>
        <v>0</v>
      </c>
      <c r="G186" s="40">
        <f t="shared" si="39"/>
        <v>0</v>
      </c>
      <c r="H186" s="40">
        <f t="shared" si="40"/>
        <v>0</v>
      </c>
      <c r="I186" s="40">
        <f t="shared" si="35"/>
        <v>0</v>
      </c>
      <c r="J186" s="40">
        <f t="shared" si="36"/>
        <v>0</v>
      </c>
      <c r="K186" s="41">
        <f t="shared" si="41"/>
        <v>0</v>
      </c>
      <c r="L186" s="40">
        <f>IFERROR(IF('Payroll 2018'!C186='Payroll 2018'!$A$4,IF('Income Statement 2018'!$F$23&gt;0,'Income Statement 2018'!$F$23*0.1*('Payroll 2018'!F186/SUMIF($C$166:$C$204,$A$4,$F$166:$F$204)),0),0),0)</f>
        <v>0</v>
      </c>
      <c r="M186" s="41">
        <f t="shared" si="42"/>
        <v>0</v>
      </c>
    </row>
    <row r="187" spans="1:13" outlineLevel="1">
      <c r="A187" s="20"/>
      <c r="B187" s="20"/>
      <c r="D187" s="51"/>
      <c r="E187" s="62">
        <f t="shared" si="37"/>
        <v>0</v>
      </c>
      <c r="F187" s="53">
        <f t="shared" si="38"/>
        <v>0</v>
      </c>
      <c r="G187" s="40">
        <f t="shared" si="39"/>
        <v>0</v>
      </c>
      <c r="H187" s="40">
        <f t="shared" si="40"/>
        <v>0</v>
      </c>
      <c r="I187" s="40">
        <f t="shared" si="35"/>
        <v>0</v>
      </c>
      <c r="J187" s="40">
        <f t="shared" si="36"/>
        <v>0</v>
      </c>
      <c r="K187" s="41">
        <f t="shared" si="41"/>
        <v>0</v>
      </c>
      <c r="L187" s="40">
        <f>IFERROR(IF('Payroll 2018'!C187='Payroll 2018'!$A$4,IF('Income Statement 2018'!$F$23&gt;0,'Income Statement 2018'!$F$23*0.1*('Payroll 2018'!F187/SUMIF($C$166:$C$204,$A$4,$F$166:$F$204)),0),0),0)</f>
        <v>0</v>
      </c>
      <c r="M187" s="41">
        <f t="shared" si="42"/>
        <v>0</v>
      </c>
    </row>
    <row r="188" spans="1:13" outlineLevel="1">
      <c r="A188" s="20"/>
      <c r="B188" s="20"/>
      <c r="D188" s="51"/>
      <c r="E188" s="62">
        <f t="shared" si="37"/>
        <v>0</v>
      </c>
      <c r="F188" s="53">
        <f t="shared" si="38"/>
        <v>0</v>
      </c>
      <c r="G188" s="40">
        <f t="shared" si="39"/>
        <v>0</v>
      </c>
      <c r="H188" s="40">
        <f t="shared" si="40"/>
        <v>0</v>
      </c>
      <c r="I188" s="40">
        <f t="shared" si="35"/>
        <v>0</v>
      </c>
      <c r="J188" s="40">
        <f t="shared" si="36"/>
        <v>0</v>
      </c>
      <c r="K188" s="41">
        <f t="shared" si="41"/>
        <v>0</v>
      </c>
      <c r="L188" s="40">
        <f>IFERROR(IF('Payroll 2018'!C188='Payroll 2018'!$A$4,IF('Income Statement 2018'!$F$23&gt;0,'Income Statement 2018'!$F$23*0.1*('Payroll 2018'!F188/SUMIF($C$166:$C$204,$A$4,$F$166:$F$204)),0),0),0)</f>
        <v>0</v>
      </c>
      <c r="M188" s="41">
        <f t="shared" si="42"/>
        <v>0</v>
      </c>
    </row>
    <row r="189" spans="1:13" outlineLevel="1">
      <c r="A189" s="20"/>
      <c r="B189" s="20"/>
      <c r="D189" s="51"/>
      <c r="E189" s="62">
        <f t="shared" si="37"/>
        <v>0</v>
      </c>
      <c r="F189" s="53">
        <f t="shared" si="38"/>
        <v>0</v>
      </c>
      <c r="G189" s="40">
        <f t="shared" si="39"/>
        <v>0</v>
      </c>
      <c r="H189" s="40">
        <f t="shared" si="40"/>
        <v>0</v>
      </c>
      <c r="I189" s="40">
        <f t="shared" si="35"/>
        <v>0</v>
      </c>
      <c r="J189" s="40">
        <f t="shared" si="36"/>
        <v>0</v>
      </c>
      <c r="K189" s="41">
        <f t="shared" si="41"/>
        <v>0</v>
      </c>
      <c r="L189" s="40">
        <f>IFERROR(IF('Payroll 2018'!C189='Payroll 2018'!$A$4,IF('Income Statement 2018'!$F$23&gt;0,'Income Statement 2018'!$F$23*0.1*('Payroll 2018'!F189/SUMIF($C$166:$C$204,$A$4,$F$166:$F$204)),0),0),0)</f>
        <v>0</v>
      </c>
      <c r="M189" s="41">
        <f t="shared" si="42"/>
        <v>0</v>
      </c>
    </row>
    <row r="190" spans="1:13" outlineLevel="1">
      <c r="A190" s="20"/>
      <c r="B190" s="20"/>
      <c r="D190" s="51"/>
      <c r="E190" s="62">
        <f t="shared" si="37"/>
        <v>0</v>
      </c>
      <c r="F190" s="53">
        <f t="shared" si="38"/>
        <v>0</v>
      </c>
      <c r="G190" s="40">
        <f t="shared" si="39"/>
        <v>0</v>
      </c>
      <c r="H190" s="40">
        <f t="shared" si="40"/>
        <v>0</v>
      </c>
      <c r="I190" s="40">
        <f t="shared" si="35"/>
        <v>0</v>
      </c>
      <c r="J190" s="40">
        <f t="shared" si="36"/>
        <v>0</v>
      </c>
      <c r="K190" s="41">
        <f t="shared" si="41"/>
        <v>0</v>
      </c>
      <c r="L190" s="40">
        <f>IFERROR(IF('Payroll 2018'!C190='Payroll 2018'!$A$4,IF('Income Statement 2018'!$F$23&gt;0,'Income Statement 2018'!$F$23*0.1*('Payroll 2018'!F190/SUMIF($C$166:$C$204,$A$4,$F$166:$F$204)),0),0),0)</f>
        <v>0</v>
      </c>
      <c r="M190" s="41">
        <f t="shared" si="42"/>
        <v>0</v>
      </c>
    </row>
    <row r="191" spans="1:13" outlineLevel="1">
      <c r="A191" s="20"/>
      <c r="B191" s="20"/>
      <c r="D191" s="51"/>
      <c r="E191" s="62">
        <f t="shared" si="37"/>
        <v>0</v>
      </c>
      <c r="F191" s="53">
        <f t="shared" si="38"/>
        <v>0</v>
      </c>
      <c r="G191" s="40">
        <f t="shared" si="39"/>
        <v>0</v>
      </c>
      <c r="H191" s="40">
        <f t="shared" si="40"/>
        <v>0</v>
      </c>
      <c r="I191" s="40">
        <f t="shared" si="35"/>
        <v>0</v>
      </c>
      <c r="J191" s="40">
        <f t="shared" si="36"/>
        <v>0</v>
      </c>
      <c r="K191" s="41">
        <f t="shared" si="41"/>
        <v>0</v>
      </c>
      <c r="L191" s="40">
        <f>IFERROR(IF('Payroll 2018'!C191='Payroll 2018'!$A$4,IF('Income Statement 2018'!$F$23&gt;0,'Income Statement 2018'!$F$23*0.1*('Payroll 2018'!F191/SUMIF($C$166:$C$204,$A$4,$F$166:$F$204)),0),0),0)</f>
        <v>0</v>
      </c>
      <c r="M191" s="41">
        <f t="shared" si="42"/>
        <v>0</v>
      </c>
    </row>
    <row r="192" spans="1:13" outlineLevel="1">
      <c r="A192" s="20"/>
      <c r="B192" s="20"/>
      <c r="D192" s="51"/>
      <c r="E192" s="62">
        <f t="shared" si="37"/>
        <v>0</v>
      </c>
      <c r="F192" s="53">
        <f t="shared" si="38"/>
        <v>0</v>
      </c>
      <c r="G192" s="40">
        <f t="shared" si="39"/>
        <v>0</v>
      </c>
      <c r="H192" s="40">
        <f t="shared" si="40"/>
        <v>0</v>
      </c>
      <c r="I192" s="40">
        <f t="shared" si="35"/>
        <v>0</v>
      </c>
      <c r="J192" s="40">
        <f t="shared" si="36"/>
        <v>0</v>
      </c>
      <c r="K192" s="41">
        <f t="shared" si="41"/>
        <v>0</v>
      </c>
      <c r="L192" s="40">
        <f>IFERROR(IF('Payroll 2018'!C192='Payroll 2018'!$A$4,IF('Income Statement 2018'!$F$23&gt;0,'Income Statement 2018'!$F$23*0.1*('Payroll 2018'!F192/SUMIF($C$166:$C$204,$A$4,$F$166:$F$204)),0),0),0)</f>
        <v>0</v>
      </c>
      <c r="M192" s="41">
        <f t="shared" si="42"/>
        <v>0</v>
      </c>
    </row>
    <row r="193" spans="1:13" outlineLevel="1">
      <c r="A193" s="20"/>
      <c r="B193" s="20"/>
      <c r="D193" s="51"/>
      <c r="E193" s="62">
        <f t="shared" si="37"/>
        <v>0</v>
      </c>
      <c r="F193" s="53">
        <f t="shared" si="38"/>
        <v>0</v>
      </c>
      <c r="G193" s="40">
        <f t="shared" si="39"/>
        <v>0</v>
      </c>
      <c r="H193" s="40">
        <f t="shared" si="40"/>
        <v>0</v>
      </c>
      <c r="I193" s="40">
        <f t="shared" si="35"/>
        <v>0</v>
      </c>
      <c r="J193" s="40">
        <f t="shared" si="36"/>
        <v>0</v>
      </c>
      <c r="K193" s="41">
        <f t="shared" si="41"/>
        <v>0</v>
      </c>
      <c r="L193" s="40">
        <f>IFERROR(IF('Payroll 2018'!C193='Payroll 2018'!$A$4,IF('Income Statement 2018'!$F$23&gt;0,'Income Statement 2018'!$F$23*0.1*('Payroll 2018'!F193/SUMIF($C$166:$C$204,$A$4,$F$166:$F$204)),0),0),0)</f>
        <v>0</v>
      </c>
      <c r="M193" s="41">
        <f t="shared" si="42"/>
        <v>0</v>
      </c>
    </row>
    <row r="194" spans="1:13" outlineLevel="1">
      <c r="A194" s="20"/>
      <c r="B194" s="20"/>
      <c r="D194" s="51"/>
      <c r="E194" s="62">
        <f t="shared" si="37"/>
        <v>0</v>
      </c>
      <c r="F194" s="53">
        <f t="shared" si="38"/>
        <v>0</v>
      </c>
      <c r="G194" s="40">
        <f t="shared" si="39"/>
        <v>0</v>
      </c>
      <c r="H194" s="40">
        <f t="shared" si="40"/>
        <v>0</v>
      </c>
      <c r="I194" s="40">
        <f t="shared" si="35"/>
        <v>0</v>
      </c>
      <c r="J194" s="40">
        <f t="shared" si="36"/>
        <v>0</v>
      </c>
      <c r="K194" s="41">
        <f t="shared" si="41"/>
        <v>0</v>
      </c>
      <c r="L194" s="40">
        <f>IFERROR(IF('Payroll 2018'!C194='Payroll 2018'!$A$4,IF('Income Statement 2018'!$F$23&gt;0,'Income Statement 2018'!$F$23*0.1*('Payroll 2018'!F194/SUMIF($C$166:$C$204,$A$4,$F$166:$F$204)),0),0),0)</f>
        <v>0</v>
      </c>
      <c r="M194" s="41">
        <f t="shared" si="42"/>
        <v>0</v>
      </c>
    </row>
    <row r="195" spans="1:13" outlineLevel="1">
      <c r="A195" s="20"/>
      <c r="B195" s="20"/>
      <c r="D195" s="51"/>
      <c r="E195" s="62">
        <f t="shared" si="37"/>
        <v>0</v>
      </c>
      <c r="F195" s="53">
        <f t="shared" si="38"/>
        <v>0</v>
      </c>
      <c r="G195" s="40">
        <f t="shared" si="39"/>
        <v>0</v>
      </c>
      <c r="H195" s="40">
        <f t="shared" si="40"/>
        <v>0</v>
      </c>
      <c r="I195" s="40">
        <f t="shared" si="35"/>
        <v>0</v>
      </c>
      <c r="J195" s="40">
        <f t="shared" si="36"/>
        <v>0</v>
      </c>
      <c r="K195" s="41">
        <f t="shared" si="41"/>
        <v>0</v>
      </c>
      <c r="L195" s="40">
        <f>IFERROR(IF('Payroll 2018'!C195='Payroll 2018'!$A$4,IF('Income Statement 2018'!$F$23&gt;0,'Income Statement 2018'!$F$23*0.1*('Payroll 2018'!F195/SUMIF($C$166:$C$204,$A$4,$F$166:$F$204)),0),0),0)</f>
        <v>0</v>
      </c>
      <c r="M195" s="41">
        <f t="shared" si="42"/>
        <v>0</v>
      </c>
    </row>
    <row r="196" spans="1:13" outlineLevel="1">
      <c r="A196" s="20"/>
      <c r="B196" s="20"/>
      <c r="D196" s="51"/>
      <c r="E196" s="62">
        <f t="shared" si="37"/>
        <v>0</v>
      </c>
      <c r="F196" s="53">
        <f t="shared" si="38"/>
        <v>0</v>
      </c>
      <c r="G196" s="40">
        <f t="shared" si="39"/>
        <v>0</v>
      </c>
      <c r="H196" s="40">
        <f t="shared" si="40"/>
        <v>0</v>
      </c>
      <c r="I196" s="40">
        <f t="shared" si="35"/>
        <v>0</v>
      </c>
      <c r="J196" s="40">
        <f t="shared" si="36"/>
        <v>0</v>
      </c>
      <c r="K196" s="41">
        <f t="shared" si="41"/>
        <v>0</v>
      </c>
      <c r="L196" s="40">
        <f>IFERROR(IF('Payroll 2018'!C196='Payroll 2018'!$A$4,IF('Income Statement 2018'!$F$23&gt;0,'Income Statement 2018'!$F$23*0.1*('Payroll 2018'!F196/SUMIF($C$166:$C$204,$A$4,$F$166:$F$204)),0),0),0)</f>
        <v>0</v>
      </c>
      <c r="M196" s="41">
        <f t="shared" si="42"/>
        <v>0</v>
      </c>
    </row>
    <row r="197" spans="1:13" outlineLevel="1">
      <c r="A197" s="20"/>
      <c r="B197" s="20"/>
      <c r="D197" s="51"/>
      <c r="E197" s="62">
        <f t="shared" si="37"/>
        <v>0</v>
      </c>
      <c r="F197" s="53">
        <f t="shared" si="38"/>
        <v>0</v>
      </c>
      <c r="G197" s="40">
        <f t="shared" si="39"/>
        <v>0</v>
      </c>
      <c r="H197" s="40">
        <f t="shared" si="40"/>
        <v>0</v>
      </c>
      <c r="I197" s="40">
        <f t="shared" si="35"/>
        <v>0</v>
      </c>
      <c r="J197" s="40">
        <f t="shared" si="36"/>
        <v>0</v>
      </c>
      <c r="K197" s="41">
        <f t="shared" si="41"/>
        <v>0</v>
      </c>
      <c r="L197" s="40">
        <f>IFERROR(IF('Payroll 2018'!C197='Payroll 2018'!$A$4,IF('Income Statement 2018'!$F$23&gt;0,'Income Statement 2018'!$F$23*0.1*('Payroll 2018'!F197/SUMIF($C$166:$C$204,$A$4,$F$166:$F$204)),0),0),0)</f>
        <v>0</v>
      </c>
      <c r="M197" s="41">
        <f t="shared" si="42"/>
        <v>0</v>
      </c>
    </row>
    <row r="198" spans="1:13" outlineLevel="1">
      <c r="A198" s="20"/>
      <c r="B198" s="20"/>
      <c r="D198" s="51"/>
      <c r="E198" s="62">
        <f>IF(C198=$A$4,$C$4*NETWORKDAYS($C$163,$E$163),0)</f>
        <v>0</v>
      </c>
      <c r="F198" s="53">
        <f t="shared" si="38"/>
        <v>0</v>
      </c>
      <c r="G198" s="40">
        <f t="shared" si="39"/>
        <v>0</v>
      </c>
      <c r="H198" s="40">
        <f t="shared" si="40"/>
        <v>0</v>
      </c>
      <c r="I198" s="40">
        <f t="shared" si="35"/>
        <v>0</v>
      </c>
      <c r="J198" s="40">
        <f t="shared" si="36"/>
        <v>0</v>
      </c>
      <c r="K198" s="41">
        <f t="shared" si="41"/>
        <v>0</v>
      </c>
      <c r="L198" s="40">
        <f>IFERROR(IF('Payroll 2018'!C198='Payroll 2018'!$A$4,IF('Income Statement 2018'!$F$23&gt;0,'Income Statement 2018'!$F$23*0.1*('Payroll 2018'!F198/SUMIF($C$166:$C$204,$A$4,$F$166:$F$204)),0),0),0)</f>
        <v>0</v>
      </c>
      <c r="M198" s="41">
        <f t="shared" si="42"/>
        <v>0</v>
      </c>
    </row>
    <row r="199" spans="1:13" outlineLevel="1">
      <c r="A199" s="20"/>
      <c r="B199" s="20"/>
      <c r="D199" s="51"/>
      <c r="E199" s="62">
        <f t="shared" si="37"/>
        <v>0</v>
      </c>
      <c r="F199" s="53">
        <f t="shared" si="38"/>
        <v>0</v>
      </c>
      <c r="G199" s="40">
        <f t="shared" si="39"/>
        <v>0</v>
      </c>
      <c r="H199" s="40">
        <f t="shared" si="40"/>
        <v>0</v>
      </c>
      <c r="I199" s="40">
        <f t="shared" si="35"/>
        <v>0</v>
      </c>
      <c r="J199" s="40">
        <f t="shared" si="36"/>
        <v>0</v>
      </c>
      <c r="K199" s="41">
        <f t="shared" si="41"/>
        <v>0</v>
      </c>
      <c r="L199" s="40">
        <f>IFERROR(IF('Payroll 2018'!C199='Payroll 2018'!$A$4,IF('Income Statement 2018'!$F$23&gt;0,'Income Statement 2018'!$F$23*0.1*('Payroll 2018'!F199/SUMIF($C$166:$C$204,$A$4,$F$166:$F$204)),0),0),0)</f>
        <v>0</v>
      </c>
      <c r="M199" s="41">
        <f t="shared" si="42"/>
        <v>0</v>
      </c>
    </row>
    <row r="200" spans="1:13" outlineLevel="1">
      <c r="A200" s="20"/>
      <c r="B200" s="20"/>
      <c r="D200" s="51"/>
      <c r="E200" s="62">
        <f t="shared" si="37"/>
        <v>0</v>
      </c>
      <c r="F200" s="53">
        <f t="shared" si="38"/>
        <v>0</v>
      </c>
      <c r="G200" s="40">
        <f t="shared" si="39"/>
        <v>0</v>
      </c>
      <c r="H200" s="40">
        <f t="shared" si="40"/>
        <v>0</v>
      </c>
      <c r="I200" s="40">
        <f t="shared" si="35"/>
        <v>0</v>
      </c>
      <c r="J200" s="40">
        <f t="shared" si="36"/>
        <v>0</v>
      </c>
      <c r="K200" s="41">
        <f t="shared" si="41"/>
        <v>0</v>
      </c>
      <c r="L200" s="40">
        <f>IFERROR(IF('Payroll 2018'!C200='Payroll 2018'!$A$4,IF('Income Statement 2018'!$F$23&gt;0,'Income Statement 2018'!$F$23*0.1*('Payroll 2018'!F200/SUMIF($C$166:$C$204,$A$4,$F$166:$F$204)),0),0),0)</f>
        <v>0</v>
      </c>
      <c r="M200" s="41">
        <f t="shared" si="42"/>
        <v>0</v>
      </c>
    </row>
    <row r="201" spans="1:13" outlineLevel="1">
      <c r="A201" s="20"/>
      <c r="B201" s="20"/>
      <c r="D201" s="51"/>
      <c r="E201" s="62">
        <f t="shared" si="37"/>
        <v>0</v>
      </c>
      <c r="F201" s="53">
        <f t="shared" si="38"/>
        <v>0</v>
      </c>
      <c r="G201" s="40">
        <f t="shared" si="39"/>
        <v>0</v>
      </c>
      <c r="H201" s="40">
        <f t="shared" si="40"/>
        <v>0</v>
      </c>
      <c r="I201" s="40">
        <f t="shared" si="35"/>
        <v>0</v>
      </c>
      <c r="J201" s="40">
        <f t="shared" si="36"/>
        <v>0</v>
      </c>
      <c r="K201" s="41">
        <f t="shared" si="41"/>
        <v>0</v>
      </c>
      <c r="L201" s="40">
        <f>IFERROR(IF('Payroll 2018'!C201='Payroll 2018'!$A$4,IF('Income Statement 2018'!$F$23&gt;0,'Income Statement 2018'!$F$23*0.1*('Payroll 2018'!F201/SUMIF($C$166:$C$204,$A$4,$F$166:$F$204)),0),0),0)</f>
        <v>0</v>
      </c>
      <c r="M201" s="41">
        <f t="shared" si="42"/>
        <v>0</v>
      </c>
    </row>
    <row r="202" spans="1:13" outlineLevel="1">
      <c r="A202" s="20"/>
      <c r="B202" s="20"/>
      <c r="D202" s="51"/>
      <c r="E202" s="62">
        <f t="shared" si="37"/>
        <v>0</v>
      </c>
      <c r="F202" s="53">
        <f t="shared" si="38"/>
        <v>0</v>
      </c>
      <c r="G202" s="40">
        <f t="shared" si="39"/>
        <v>0</v>
      </c>
      <c r="H202" s="40">
        <f t="shared" si="40"/>
        <v>0</v>
      </c>
      <c r="I202" s="40">
        <f t="shared" si="35"/>
        <v>0</v>
      </c>
      <c r="J202" s="40">
        <f t="shared" si="36"/>
        <v>0</v>
      </c>
      <c r="K202" s="41">
        <f t="shared" si="41"/>
        <v>0</v>
      </c>
      <c r="L202" s="40">
        <f>IFERROR(IF('Payroll 2018'!C202='Payroll 2018'!$A$4,IF('Income Statement 2018'!$F$23&gt;0,'Income Statement 2018'!$F$23*0.1*('Payroll 2018'!F202/SUMIF($C$166:$C$204,$A$4,$F$166:$F$204)),0),0),0)</f>
        <v>0</v>
      </c>
      <c r="M202" s="41">
        <f t="shared" si="42"/>
        <v>0</v>
      </c>
    </row>
    <row r="203" spans="1:13" outlineLevel="1">
      <c r="A203" s="20"/>
      <c r="B203" s="20"/>
      <c r="D203" s="51"/>
      <c r="E203" s="62">
        <f t="shared" si="37"/>
        <v>0</v>
      </c>
      <c r="F203" s="53">
        <f t="shared" si="38"/>
        <v>0</v>
      </c>
      <c r="G203" s="40">
        <f t="shared" si="39"/>
        <v>0</v>
      </c>
      <c r="H203" s="40">
        <f t="shared" si="40"/>
        <v>0</v>
      </c>
      <c r="I203" s="40">
        <f t="shared" si="35"/>
        <v>0</v>
      </c>
      <c r="J203" s="40">
        <f t="shared" si="36"/>
        <v>0</v>
      </c>
      <c r="K203" s="41">
        <f t="shared" si="41"/>
        <v>0</v>
      </c>
      <c r="L203" s="40">
        <f>IFERROR(IF('Payroll 2018'!C203='Payroll 2018'!$A$4,IF('Income Statement 2018'!$F$23&gt;0,'Income Statement 2018'!$F$23*0.1*('Payroll 2018'!F203/SUMIF($C$166:$C$204,$A$4,$F$166:$F$204)),0),0),0)</f>
        <v>0</v>
      </c>
      <c r="M203" s="41">
        <f t="shared" si="42"/>
        <v>0</v>
      </c>
    </row>
    <row r="204" spans="1:13" ht="13.5" outlineLevel="1" thickBot="1">
      <c r="A204" s="21"/>
      <c r="B204" s="21"/>
      <c r="C204" s="17"/>
      <c r="D204" s="52"/>
      <c r="E204" s="63">
        <f t="shared" si="37"/>
        <v>0</v>
      </c>
      <c r="F204" s="54">
        <f t="shared" si="38"/>
        <v>0</v>
      </c>
      <c r="G204" s="55">
        <f t="shared" si="39"/>
        <v>0</v>
      </c>
      <c r="H204" s="55">
        <f t="shared" si="40"/>
        <v>0</v>
      </c>
      <c r="I204" s="55">
        <f t="shared" si="35"/>
        <v>0</v>
      </c>
      <c r="J204" s="55">
        <f t="shared" si="36"/>
        <v>0</v>
      </c>
      <c r="K204" s="56">
        <f t="shared" si="41"/>
        <v>0</v>
      </c>
      <c r="L204" s="55">
        <f>IFERROR(IF('Payroll 2018'!C204='Payroll 2018'!$A$4,IF('Income Statement 2018'!$F$23&gt;0,'Income Statement 2018'!$F$23*0.1*('Payroll 2018'!F204/SUMIF($C$166:$C$204,$A$4,$F$166:$F$204)),0),0),0)</f>
        <v>0</v>
      </c>
      <c r="M204" s="56">
        <f t="shared" si="42"/>
        <v>0</v>
      </c>
    </row>
    <row r="205" spans="1:13" outlineLevel="1">
      <c r="A205" s="2" t="s">
        <v>23</v>
      </c>
      <c r="B205" s="2"/>
      <c r="C205" s="2"/>
      <c r="D205" s="41"/>
      <c r="E205" s="168">
        <f>IFERROR(SUM(E166:E204),"")</f>
        <v>0</v>
      </c>
      <c r="F205" s="41">
        <f t="shared" ref="F205:M205" si="43">IFERROR(SUM(F166:F204),"")</f>
        <v>0</v>
      </c>
      <c r="G205" s="41">
        <f t="shared" si="43"/>
        <v>0</v>
      </c>
      <c r="H205" s="41">
        <f t="shared" si="43"/>
        <v>0</v>
      </c>
      <c r="I205" s="41">
        <f t="shared" si="43"/>
        <v>0</v>
      </c>
      <c r="J205" s="41">
        <f t="shared" si="43"/>
        <v>0</v>
      </c>
      <c r="K205" s="41">
        <f t="shared" si="43"/>
        <v>0</v>
      </c>
      <c r="L205" s="41">
        <f t="shared" si="43"/>
        <v>0</v>
      </c>
      <c r="M205" s="41">
        <f t="shared" si="43"/>
        <v>0</v>
      </c>
    </row>
    <row r="206" spans="1:13" outlineLevel="1"/>
    <row r="208" spans="1:13">
      <c r="A208" s="2" t="s">
        <v>0</v>
      </c>
      <c r="B208" s="1" t="s">
        <v>21</v>
      </c>
      <c r="C208" s="22">
        <v>43221</v>
      </c>
      <c r="D208" s="1" t="s">
        <v>22</v>
      </c>
      <c r="E208" s="22">
        <v>43251</v>
      </c>
      <c r="F208" s="1" t="s">
        <v>48</v>
      </c>
      <c r="G208" s="1">
        <f>NETWORKDAYS(C208,E208)</f>
        <v>23</v>
      </c>
    </row>
    <row r="209" spans="1:13" ht="25.5" outlineLevel="1">
      <c r="A209" s="12" t="s">
        <v>3</v>
      </c>
      <c r="B209" s="11" t="s">
        <v>13</v>
      </c>
      <c r="C209" s="11" t="s">
        <v>2</v>
      </c>
      <c r="D209" s="11" t="s">
        <v>14</v>
      </c>
      <c r="E209" s="11" t="s">
        <v>19</v>
      </c>
      <c r="F209" s="11" t="s">
        <v>15</v>
      </c>
      <c r="G209" s="11" t="s">
        <v>16</v>
      </c>
      <c r="H209" s="11" t="s">
        <v>146</v>
      </c>
      <c r="I209" s="11" t="s">
        <v>147</v>
      </c>
      <c r="J209" s="11" t="s">
        <v>148</v>
      </c>
      <c r="K209" s="11" t="s">
        <v>18</v>
      </c>
      <c r="L209" s="11" t="s">
        <v>12</v>
      </c>
      <c r="M209" s="11" t="s">
        <v>24</v>
      </c>
    </row>
    <row r="210" spans="1:13" ht="13.5" outlineLevel="1" thickBot="1">
      <c r="A210" s="13"/>
      <c r="B210" s="14"/>
      <c r="C210" s="14"/>
      <c r="D210" s="14"/>
      <c r="E210" s="14"/>
      <c r="F210" s="14"/>
      <c r="G210" s="15">
        <v>9.4E-2</v>
      </c>
      <c r="H210" s="15">
        <v>3.5999999999999997E-2</v>
      </c>
      <c r="I210" s="15">
        <v>1.6E-2</v>
      </c>
      <c r="J210" s="15">
        <v>4.4999999999999998E-2</v>
      </c>
      <c r="K210" s="16"/>
      <c r="L210" s="23" t="s">
        <v>25</v>
      </c>
      <c r="M210" s="16"/>
    </row>
    <row r="211" spans="1:13" outlineLevel="1">
      <c r="A211" s="20"/>
      <c r="B211" s="94"/>
      <c r="C211" s="6"/>
      <c r="D211" s="95"/>
      <c r="E211" s="62">
        <f>IF(C211=$A$4,$C$4*NETWORKDAYS($C$208,$E$208),0)</f>
        <v>0</v>
      </c>
      <c r="F211" s="53">
        <f>IFERROR(D211*E211,0)</f>
        <v>0</v>
      </c>
      <c r="G211" s="40">
        <f>IFERROR(F211*$G$30,0)</f>
        <v>0</v>
      </c>
      <c r="H211" s="40">
        <f>IFERROR(F211*$H$30,0)</f>
        <v>0</v>
      </c>
      <c r="I211" s="40">
        <f t="shared" ref="I211:I249" si="44">IF(C211=$A$4,F211*$I$30,0)</f>
        <v>0</v>
      </c>
      <c r="J211" s="40">
        <f t="shared" ref="J211:J249" si="45">IF(C211=$A$4,F211*$J$30,0)</f>
        <v>0</v>
      </c>
      <c r="K211" s="41">
        <f>IFERROR(F211-SUM(G211:J211),0)</f>
        <v>0</v>
      </c>
      <c r="L211" s="40">
        <f>IFERROR(IF('Payroll 2018'!C211='Payroll 2018'!$A$4,IF('Income Statement 2018'!$G$23&gt;0,'Income Statement 2018'!$G$23*0.1*('Payroll 2018'!F211/SUMIF($C$211:$C$249,$A$4,$F$211:$F$249)),0),0),0)</f>
        <v>0</v>
      </c>
      <c r="M211" s="41">
        <f>IFERROR(K211+L211,0)</f>
        <v>0</v>
      </c>
    </row>
    <row r="212" spans="1:13" outlineLevel="1">
      <c r="A212" s="18"/>
      <c r="B212" s="19"/>
      <c r="C212" s="9"/>
      <c r="D212" s="50"/>
      <c r="E212" s="62">
        <f t="shared" ref="E212:E249" si="46">IF(C212=$A$4,$C$4*NETWORKDAYS($C$208,$E$208),0)</f>
        <v>0</v>
      </c>
      <c r="F212" s="53">
        <f t="shared" ref="F212:F249" si="47">IFERROR(D212*E212,0)</f>
        <v>0</v>
      </c>
      <c r="G212" s="40">
        <f t="shared" ref="G212:G249" si="48">IFERROR(F212*$G$30,0)</f>
        <v>0</v>
      </c>
      <c r="H212" s="40">
        <f t="shared" ref="H212:H249" si="49">IFERROR(F212*$H$30,0)</f>
        <v>0</v>
      </c>
      <c r="I212" s="40">
        <f t="shared" si="44"/>
        <v>0</v>
      </c>
      <c r="J212" s="40">
        <f t="shared" si="45"/>
        <v>0</v>
      </c>
      <c r="K212" s="41">
        <f t="shared" ref="K212:K249" si="50">IFERROR(F212-SUM(G212:J212),0)</f>
        <v>0</v>
      </c>
      <c r="L212" s="40">
        <f>IFERROR(IF('Payroll 2018'!C212='Payroll 2018'!$A$4,IF('Income Statement 2018'!$G$23&gt;0,'Income Statement 2018'!$G$23*0.1*('Payroll 2018'!F212/SUMIF($C$211:$C$249,$A$4,$F$211:$F$249)),0),0),0)</f>
        <v>0</v>
      </c>
      <c r="M212" s="41">
        <f t="shared" ref="M212:M249" si="51">IFERROR(K212+L212,0)</f>
        <v>0</v>
      </c>
    </row>
    <row r="213" spans="1:13" outlineLevel="1">
      <c r="A213" s="18"/>
      <c r="B213" s="19"/>
      <c r="C213" s="9"/>
      <c r="D213" s="50"/>
      <c r="E213" s="62">
        <f t="shared" si="46"/>
        <v>0</v>
      </c>
      <c r="F213" s="53">
        <f t="shared" si="47"/>
        <v>0</v>
      </c>
      <c r="G213" s="40">
        <f t="shared" si="48"/>
        <v>0</v>
      </c>
      <c r="H213" s="40">
        <f t="shared" si="49"/>
        <v>0</v>
      </c>
      <c r="I213" s="40">
        <f t="shared" si="44"/>
        <v>0</v>
      </c>
      <c r="J213" s="40">
        <f t="shared" si="45"/>
        <v>0</v>
      </c>
      <c r="K213" s="41">
        <f t="shared" si="50"/>
        <v>0</v>
      </c>
      <c r="L213" s="40">
        <f>IFERROR(IF('Payroll 2018'!C213='Payroll 2018'!$A$4,IF('Income Statement 2018'!$G$23&gt;0,'Income Statement 2018'!$G$23*0.1*('Payroll 2018'!F213/SUMIF($C$211:$C$249,$A$4,$F$211:$F$249)),0),0),0)</f>
        <v>0</v>
      </c>
      <c r="M213" s="41">
        <f t="shared" si="51"/>
        <v>0</v>
      </c>
    </row>
    <row r="214" spans="1:13" outlineLevel="1">
      <c r="A214" s="18"/>
      <c r="B214" s="19"/>
      <c r="C214" s="9"/>
      <c r="D214" s="50"/>
      <c r="E214" s="62">
        <f t="shared" si="46"/>
        <v>0</v>
      </c>
      <c r="F214" s="53">
        <f t="shared" si="47"/>
        <v>0</v>
      </c>
      <c r="G214" s="40">
        <f t="shared" si="48"/>
        <v>0</v>
      </c>
      <c r="H214" s="40">
        <f t="shared" si="49"/>
        <v>0</v>
      </c>
      <c r="I214" s="40">
        <f t="shared" si="44"/>
        <v>0</v>
      </c>
      <c r="J214" s="40">
        <f t="shared" si="45"/>
        <v>0</v>
      </c>
      <c r="K214" s="41">
        <f t="shared" si="50"/>
        <v>0</v>
      </c>
      <c r="L214" s="40">
        <f>IFERROR(IF('Payroll 2018'!C214='Payroll 2018'!$A$4,IF('Income Statement 2018'!$G$23&gt;0,'Income Statement 2018'!$G$23*0.1*('Payroll 2018'!F214/SUMIF($C$211:$C$249,$A$4,$F$211:$F$249)),0),0),0)</f>
        <v>0</v>
      </c>
      <c r="M214" s="41">
        <f t="shared" si="51"/>
        <v>0</v>
      </c>
    </row>
    <row r="215" spans="1:13" outlineLevel="1">
      <c r="A215" s="18"/>
      <c r="B215" s="19"/>
      <c r="C215" s="9"/>
      <c r="D215" s="50"/>
      <c r="E215" s="62">
        <f t="shared" si="46"/>
        <v>0</v>
      </c>
      <c r="F215" s="53">
        <f t="shared" si="47"/>
        <v>0</v>
      </c>
      <c r="G215" s="40">
        <f t="shared" si="48"/>
        <v>0</v>
      </c>
      <c r="H215" s="40">
        <f t="shared" si="49"/>
        <v>0</v>
      </c>
      <c r="I215" s="40">
        <f t="shared" si="44"/>
        <v>0</v>
      </c>
      <c r="J215" s="40">
        <f t="shared" si="45"/>
        <v>0</v>
      </c>
      <c r="K215" s="41">
        <f t="shared" si="50"/>
        <v>0</v>
      </c>
      <c r="L215" s="40">
        <f>IFERROR(IF('Payroll 2018'!C215='Payroll 2018'!$A$4,IF('Income Statement 2018'!$G$23&gt;0,'Income Statement 2018'!$G$23*0.1*('Payroll 2018'!F215/SUMIF($C$211:$C$249,$A$4,$F$211:$F$249)),0),0),0)</f>
        <v>0</v>
      </c>
      <c r="M215" s="41">
        <f t="shared" si="51"/>
        <v>0</v>
      </c>
    </row>
    <row r="216" spans="1:13" outlineLevel="1">
      <c r="A216" s="18"/>
      <c r="B216" s="19"/>
      <c r="C216" s="9"/>
      <c r="D216" s="50"/>
      <c r="E216" s="62">
        <f t="shared" si="46"/>
        <v>0</v>
      </c>
      <c r="F216" s="53">
        <f t="shared" si="47"/>
        <v>0</v>
      </c>
      <c r="G216" s="40">
        <f t="shared" si="48"/>
        <v>0</v>
      </c>
      <c r="H216" s="40">
        <f t="shared" si="49"/>
        <v>0</v>
      </c>
      <c r="I216" s="40">
        <f t="shared" si="44"/>
        <v>0</v>
      </c>
      <c r="J216" s="40">
        <f t="shared" si="45"/>
        <v>0</v>
      </c>
      <c r="K216" s="41">
        <f t="shared" si="50"/>
        <v>0</v>
      </c>
      <c r="L216" s="40">
        <f>IFERROR(IF('Payroll 2018'!C216='Payroll 2018'!$A$4,IF('Income Statement 2018'!$G$23&gt;0,'Income Statement 2018'!$G$23*0.1*('Payroll 2018'!F216/SUMIF($C$211:$C$249,$A$4,$F$211:$F$249)),0),0),0)</f>
        <v>0</v>
      </c>
      <c r="M216" s="41">
        <f t="shared" si="51"/>
        <v>0</v>
      </c>
    </row>
    <row r="217" spans="1:13" outlineLevel="1">
      <c r="A217" s="18"/>
      <c r="B217" s="19"/>
      <c r="C217" s="9"/>
      <c r="D217" s="50"/>
      <c r="E217" s="62">
        <f t="shared" si="46"/>
        <v>0</v>
      </c>
      <c r="F217" s="53">
        <f t="shared" si="47"/>
        <v>0</v>
      </c>
      <c r="G217" s="40">
        <f t="shared" si="48"/>
        <v>0</v>
      </c>
      <c r="H217" s="40">
        <f t="shared" si="49"/>
        <v>0</v>
      </c>
      <c r="I217" s="40">
        <f t="shared" si="44"/>
        <v>0</v>
      </c>
      <c r="J217" s="40">
        <f t="shared" si="45"/>
        <v>0</v>
      </c>
      <c r="K217" s="41">
        <f t="shared" si="50"/>
        <v>0</v>
      </c>
      <c r="L217" s="40">
        <f>IFERROR(IF('Payroll 2018'!C217='Payroll 2018'!$A$4,IF('Income Statement 2018'!$G$23&gt;0,'Income Statement 2018'!$G$23*0.1*('Payroll 2018'!F217/SUMIF($C$211:$C$249,$A$4,$F$211:$F$249)),0),0),0)</f>
        <v>0</v>
      </c>
      <c r="M217" s="41">
        <f t="shared" si="51"/>
        <v>0</v>
      </c>
    </row>
    <row r="218" spans="1:13" outlineLevel="1">
      <c r="A218" s="18"/>
      <c r="B218" s="19"/>
      <c r="C218" s="9"/>
      <c r="D218" s="50"/>
      <c r="E218" s="62">
        <f t="shared" si="46"/>
        <v>0</v>
      </c>
      <c r="F218" s="53">
        <f t="shared" si="47"/>
        <v>0</v>
      </c>
      <c r="G218" s="40">
        <f t="shared" si="48"/>
        <v>0</v>
      </c>
      <c r="H218" s="40">
        <f t="shared" si="49"/>
        <v>0</v>
      </c>
      <c r="I218" s="40">
        <f t="shared" si="44"/>
        <v>0</v>
      </c>
      <c r="J218" s="40">
        <f t="shared" si="45"/>
        <v>0</v>
      </c>
      <c r="K218" s="41">
        <f t="shared" si="50"/>
        <v>0</v>
      </c>
      <c r="L218" s="40">
        <f>IFERROR(IF('Payroll 2018'!C218='Payroll 2018'!$A$4,IF('Income Statement 2018'!$G$23&gt;0,'Income Statement 2018'!$G$23*0.1*('Payroll 2018'!F218/SUMIF($C$211:$C$249,$A$4,$F$211:$F$249)),0),0),0)</f>
        <v>0</v>
      </c>
      <c r="M218" s="41">
        <f t="shared" si="51"/>
        <v>0</v>
      </c>
    </row>
    <row r="219" spans="1:13" outlineLevel="1">
      <c r="A219" s="18"/>
      <c r="B219" s="19"/>
      <c r="C219" s="9"/>
      <c r="D219" s="50"/>
      <c r="E219" s="62">
        <f t="shared" si="46"/>
        <v>0</v>
      </c>
      <c r="F219" s="53">
        <f t="shared" si="47"/>
        <v>0</v>
      </c>
      <c r="G219" s="40">
        <f t="shared" si="48"/>
        <v>0</v>
      </c>
      <c r="H219" s="40">
        <f t="shared" si="49"/>
        <v>0</v>
      </c>
      <c r="I219" s="40">
        <f t="shared" si="44"/>
        <v>0</v>
      </c>
      <c r="J219" s="40">
        <f t="shared" si="45"/>
        <v>0</v>
      </c>
      <c r="K219" s="41">
        <f t="shared" si="50"/>
        <v>0</v>
      </c>
      <c r="L219" s="40">
        <f>IFERROR(IF('Payroll 2018'!C219='Payroll 2018'!$A$4,IF('Income Statement 2018'!$G$23&gt;0,'Income Statement 2018'!$G$23*0.1*('Payroll 2018'!F219/SUMIF($C$211:$C$249,$A$4,$F$211:$F$249)),0),0),0)</f>
        <v>0</v>
      </c>
      <c r="M219" s="41">
        <f t="shared" si="51"/>
        <v>0</v>
      </c>
    </row>
    <row r="220" spans="1:13" outlineLevel="1">
      <c r="A220" s="18"/>
      <c r="B220" s="19"/>
      <c r="C220" s="9"/>
      <c r="D220" s="50"/>
      <c r="E220" s="62">
        <f t="shared" si="46"/>
        <v>0</v>
      </c>
      <c r="F220" s="53">
        <f t="shared" si="47"/>
        <v>0</v>
      </c>
      <c r="G220" s="40">
        <f t="shared" si="48"/>
        <v>0</v>
      </c>
      <c r="H220" s="40">
        <f t="shared" si="49"/>
        <v>0</v>
      </c>
      <c r="I220" s="40">
        <f t="shared" si="44"/>
        <v>0</v>
      </c>
      <c r="J220" s="40">
        <f t="shared" si="45"/>
        <v>0</v>
      </c>
      <c r="K220" s="41">
        <f t="shared" si="50"/>
        <v>0</v>
      </c>
      <c r="L220" s="40">
        <f>IFERROR(IF('Payroll 2018'!C220='Payroll 2018'!$A$4,IF('Income Statement 2018'!$G$23&gt;0,'Income Statement 2018'!$G$23*0.1*('Payroll 2018'!F220/SUMIF($C$211:$C$249,$A$4,$F$211:$F$249)),0),0),0)</f>
        <v>0</v>
      </c>
      <c r="M220" s="41">
        <f t="shared" si="51"/>
        <v>0</v>
      </c>
    </row>
    <row r="221" spans="1:13" outlineLevel="1">
      <c r="A221" s="20"/>
      <c r="B221" s="20"/>
      <c r="D221" s="51"/>
      <c r="E221" s="62">
        <f t="shared" si="46"/>
        <v>0</v>
      </c>
      <c r="F221" s="41">
        <f t="shared" si="47"/>
        <v>0</v>
      </c>
      <c r="G221" s="40">
        <f t="shared" si="48"/>
        <v>0</v>
      </c>
      <c r="H221" s="40">
        <f t="shared" si="49"/>
        <v>0</v>
      </c>
      <c r="I221" s="40">
        <f t="shared" si="44"/>
        <v>0</v>
      </c>
      <c r="J221" s="40">
        <f t="shared" si="45"/>
        <v>0</v>
      </c>
      <c r="K221" s="41">
        <f t="shared" si="50"/>
        <v>0</v>
      </c>
      <c r="L221" s="40">
        <f>IFERROR(IF('Payroll 2018'!C221='Payroll 2018'!$A$4,IF('Income Statement 2018'!$G$23&gt;0,'Income Statement 2018'!$G$23*0.1*('Payroll 2018'!F221/SUMIF($C$211:$C$249,$A$4,$F$211:$F$249)),0),0),0)</f>
        <v>0</v>
      </c>
      <c r="M221" s="41">
        <f t="shared" si="51"/>
        <v>0</v>
      </c>
    </row>
    <row r="222" spans="1:13" outlineLevel="1">
      <c r="A222" s="20"/>
      <c r="B222" s="20"/>
      <c r="D222" s="51"/>
      <c r="E222" s="62">
        <f t="shared" si="46"/>
        <v>0</v>
      </c>
      <c r="F222" s="41">
        <f t="shared" si="47"/>
        <v>0</v>
      </c>
      <c r="G222" s="40">
        <f t="shared" si="48"/>
        <v>0</v>
      </c>
      <c r="H222" s="40">
        <f t="shared" si="49"/>
        <v>0</v>
      </c>
      <c r="I222" s="40">
        <f t="shared" si="44"/>
        <v>0</v>
      </c>
      <c r="J222" s="40">
        <f t="shared" si="45"/>
        <v>0</v>
      </c>
      <c r="K222" s="41">
        <f t="shared" si="50"/>
        <v>0</v>
      </c>
      <c r="L222" s="40">
        <f>IFERROR(IF('Payroll 2018'!C222='Payroll 2018'!$A$4,IF('Income Statement 2018'!$G$23&gt;0,'Income Statement 2018'!$G$23*0.1*('Payroll 2018'!F222/SUMIF($C$211:$C$249,$A$4,$F$211:$F$249)),0),0),0)</f>
        <v>0</v>
      </c>
      <c r="M222" s="41">
        <f t="shared" si="51"/>
        <v>0</v>
      </c>
    </row>
    <row r="223" spans="1:13" outlineLevel="1">
      <c r="A223" s="20"/>
      <c r="B223" s="20"/>
      <c r="D223" s="51"/>
      <c r="E223" s="62">
        <f t="shared" si="46"/>
        <v>0</v>
      </c>
      <c r="F223" s="41">
        <f t="shared" si="47"/>
        <v>0</v>
      </c>
      <c r="G223" s="40">
        <f t="shared" si="48"/>
        <v>0</v>
      </c>
      <c r="H223" s="40">
        <f t="shared" si="49"/>
        <v>0</v>
      </c>
      <c r="I223" s="40">
        <f t="shared" si="44"/>
        <v>0</v>
      </c>
      <c r="J223" s="40">
        <f t="shared" si="45"/>
        <v>0</v>
      </c>
      <c r="K223" s="41">
        <f t="shared" si="50"/>
        <v>0</v>
      </c>
      <c r="L223" s="40">
        <f>IFERROR(IF('Payroll 2018'!C223='Payroll 2018'!$A$4,IF('Income Statement 2018'!$G$23&gt;0,'Income Statement 2018'!$G$23*0.1*('Payroll 2018'!F223/SUMIF($C$211:$C$249,$A$4,$F$211:$F$249)),0),0),0)</f>
        <v>0</v>
      </c>
      <c r="M223" s="41">
        <f t="shared" si="51"/>
        <v>0</v>
      </c>
    </row>
    <row r="224" spans="1:13" outlineLevel="1">
      <c r="A224" s="20"/>
      <c r="B224" s="20"/>
      <c r="D224" s="51"/>
      <c r="E224" s="62">
        <f t="shared" si="46"/>
        <v>0</v>
      </c>
      <c r="F224" s="41">
        <f t="shared" si="47"/>
        <v>0</v>
      </c>
      <c r="G224" s="40">
        <f t="shared" si="48"/>
        <v>0</v>
      </c>
      <c r="H224" s="40">
        <f t="shared" si="49"/>
        <v>0</v>
      </c>
      <c r="I224" s="40">
        <f t="shared" si="44"/>
        <v>0</v>
      </c>
      <c r="J224" s="40">
        <f t="shared" si="45"/>
        <v>0</v>
      </c>
      <c r="K224" s="41">
        <f t="shared" si="50"/>
        <v>0</v>
      </c>
      <c r="L224" s="40">
        <f>IFERROR(IF('Payroll 2018'!C224='Payroll 2018'!$A$4,IF('Income Statement 2018'!$G$23&gt;0,'Income Statement 2018'!$G$23*0.1*('Payroll 2018'!F224/SUMIF($C$211:$C$249,$A$4,$F$211:$F$249)),0),0),0)</f>
        <v>0</v>
      </c>
      <c r="M224" s="41">
        <f t="shared" si="51"/>
        <v>0</v>
      </c>
    </row>
    <row r="225" spans="1:13" outlineLevel="1">
      <c r="A225" s="20"/>
      <c r="B225" s="20"/>
      <c r="D225" s="51"/>
      <c r="E225" s="62">
        <f t="shared" si="46"/>
        <v>0</v>
      </c>
      <c r="F225" s="41">
        <f t="shared" si="47"/>
        <v>0</v>
      </c>
      <c r="G225" s="40">
        <f t="shared" si="48"/>
        <v>0</v>
      </c>
      <c r="H225" s="40">
        <f t="shared" si="49"/>
        <v>0</v>
      </c>
      <c r="I225" s="40">
        <f t="shared" si="44"/>
        <v>0</v>
      </c>
      <c r="J225" s="40">
        <f t="shared" si="45"/>
        <v>0</v>
      </c>
      <c r="K225" s="41">
        <f t="shared" si="50"/>
        <v>0</v>
      </c>
      <c r="L225" s="40">
        <f>IFERROR(IF('Payroll 2018'!C225='Payroll 2018'!$A$4,IF('Income Statement 2018'!$G$23&gt;0,'Income Statement 2018'!$G$23*0.1*('Payroll 2018'!F225/SUMIF($C$211:$C$249,$A$4,$F$211:$F$249)),0),0),0)</f>
        <v>0</v>
      </c>
      <c r="M225" s="41">
        <f t="shared" si="51"/>
        <v>0</v>
      </c>
    </row>
    <row r="226" spans="1:13" outlineLevel="1">
      <c r="A226" s="20"/>
      <c r="B226" s="20"/>
      <c r="D226" s="51"/>
      <c r="E226" s="62">
        <f t="shared" si="46"/>
        <v>0</v>
      </c>
      <c r="F226" s="41">
        <f t="shared" si="47"/>
        <v>0</v>
      </c>
      <c r="G226" s="40">
        <f t="shared" si="48"/>
        <v>0</v>
      </c>
      <c r="H226" s="40">
        <f t="shared" si="49"/>
        <v>0</v>
      </c>
      <c r="I226" s="40">
        <f t="shared" si="44"/>
        <v>0</v>
      </c>
      <c r="J226" s="40">
        <f t="shared" si="45"/>
        <v>0</v>
      </c>
      <c r="K226" s="41">
        <f t="shared" si="50"/>
        <v>0</v>
      </c>
      <c r="L226" s="40">
        <f>IFERROR(IF('Payroll 2018'!C226='Payroll 2018'!$A$4,IF('Income Statement 2018'!$G$23&gt;0,'Income Statement 2018'!$G$23*0.1*('Payroll 2018'!F226/SUMIF($C$211:$C$249,$A$4,$F$211:$F$249)),0),0),0)</f>
        <v>0</v>
      </c>
      <c r="M226" s="41">
        <f t="shared" si="51"/>
        <v>0</v>
      </c>
    </row>
    <row r="227" spans="1:13" outlineLevel="1">
      <c r="A227" s="20"/>
      <c r="B227" s="20"/>
      <c r="D227" s="51"/>
      <c r="E227" s="62">
        <f t="shared" si="46"/>
        <v>0</v>
      </c>
      <c r="F227" s="41">
        <f t="shared" si="47"/>
        <v>0</v>
      </c>
      <c r="G227" s="40">
        <f t="shared" si="48"/>
        <v>0</v>
      </c>
      <c r="H227" s="40">
        <f t="shared" si="49"/>
        <v>0</v>
      </c>
      <c r="I227" s="40">
        <f t="shared" si="44"/>
        <v>0</v>
      </c>
      <c r="J227" s="40">
        <f t="shared" si="45"/>
        <v>0</v>
      </c>
      <c r="K227" s="41">
        <f t="shared" si="50"/>
        <v>0</v>
      </c>
      <c r="L227" s="40">
        <f>IFERROR(IF('Payroll 2018'!C227='Payroll 2018'!$A$4,IF('Income Statement 2018'!$G$23&gt;0,'Income Statement 2018'!$G$23*0.1*('Payroll 2018'!F227/SUMIF($C$211:$C$249,$A$4,$F$211:$F$249)),0),0),0)</f>
        <v>0</v>
      </c>
      <c r="M227" s="41">
        <f t="shared" si="51"/>
        <v>0</v>
      </c>
    </row>
    <row r="228" spans="1:13" outlineLevel="1">
      <c r="A228" s="20"/>
      <c r="B228" s="20"/>
      <c r="D228" s="51"/>
      <c r="E228" s="62">
        <f t="shared" si="46"/>
        <v>0</v>
      </c>
      <c r="F228" s="41">
        <f t="shared" si="47"/>
        <v>0</v>
      </c>
      <c r="G228" s="40">
        <f t="shared" si="48"/>
        <v>0</v>
      </c>
      <c r="H228" s="40">
        <f t="shared" si="49"/>
        <v>0</v>
      </c>
      <c r="I228" s="40">
        <f t="shared" si="44"/>
        <v>0</v>
      </c>
      <c r="J228" s="40">
        <f t="shared" si="45"/>
        <v>0</v>
      </c>
      <c r="K228" s="41">
        <f t="shared" si="50"/>
        <v>0</v>
      </c>
      <c r="L228" s="40">
        <f>IFERROR(IF('Payroll 2018'!C228='Payroll 2018'!$A$4,IF('Income Statement 2018'!$G$23&gt;0,'Income Statement 2018'!$G$23*0.1*('Payroll 2018'!F228/SUMIF($C$211:$C$249,$A$4,$F$211:$F$249)),0),0),0)</f>
        <v>0</v>
      </c>
      <c r="M228" s="41">
        <f t="shared" si="51"/>
        <v>0</v>
      </c>
    </row>
    <row r="229" spans="1:13" outlineLevel="1">
      <c r="A229" s="20"/>
      <c r="B229" s="20"/>
      <c r="D229" s="51"/>
      <c r="E229" s="62">
        <f t="shared" si="46"/>
        <v>0</v>
      </c>
      <c r="F229" s="41">
        <f t="shared" si="47"/>
        <v>0</v>
      </c>
      <c r="G229" s="40">
        <f t="shared" si="48"/>
        <v>0</v>
      </c>
      <c r="H229" s="40">
        <f t="shared" si="49"/>
        <v>0</v>
      </c>
      <c r="I229" s="40">
        <f t="shared" si="44"/>
        <v>0</v>
      </c>
      <c r="J229" s="40">
        <f t="shared" si="45"/>
        <v>0</v>
      </c>
      <c r="K229" s="41">
        <f t="shared" si="50"/>
        <v>0</v>
      </c>
      <c r="L229" s="40">
        <f>IFERROR(IF('Payroll 2018'!C229='Payroll 2018'!$A$4,IF('Income Statement 2018'!$G$23&gt;0,'Income Statement 2018'!$G$23*0.1*('Payroll 2018'!F229/SUMIF($C$211:$C$249,$A$4,$F$211:$F$249)),0),0),0)</f>
        <v>0</v>
      </c>
      <c r="M229" s="41">
        <f t="shared" si="51"/>
        <v>0</v>
      </c>
    </row>
    <row r="230" spans="1:13" outlineLevel="1">
      <c r="A230" s="20"/>
      <c r="B230" s="20"/>
      <c r="D230" s="51"/>
      <c r="E230" s="62">
        <f t="shared" si="46"/>
        <v>0</v>
      </c>
      <c r="F230" s="41">
        <f t="shared" si="47"/>
        <v>0</v>
      </c>
      <c r="G230" s="40">
        <f t="shared" si="48"/>
        <v>0</v>
      </c>
      <c r="H230" s="40">
        <f t="shared" si="49"/>
        <v>0</v>
      </c>
      <c r="I230" s="40">
        <f t="shared" si="44"/>
        <v>0</v>
      </c>
      <c r="J230" s="40">
        <f t="shared" si="45"/>
        <v>0</v>
      </c>
      <c r="K230" s="41">
        <f t="shared" si="50"/>
        <v>0</v>
      </c>
      <c r="L230" s="40">
        <f>IFERROR(IF('Payroll 2018'!C230='Payroll 2018'!$A$4,IF('Income Statement 2018'!$G$23&gt;0,'Income Statement 2018'!$G$23*0.1*('Payroll 2018'!F230/SUMIF($C$211:$C$249,$A$4,$F$211:$F$249)),0),0),0)</f>
        <v>0</v>
      </c>
      <c r="M230" s="41">
        <f t="shared" si="51"/>
        <v>0</v>
      </c>
    </row>
    <row r="231" spans="1:13" outlineLevel="1">
      <c r="A231" s="20"/>
      <c r="B231" s="20"/>
      <c r="D231" s="51"/>
      <c r="E231" s="62">
        <f t="shared" si="46"/>
        <v>0</v>
      </c>
      <c r="F231" s="41">
        <f t="shared" si="47"/>
        <v>0</v>
      </c>
      <c r="G231" s="40">
        <f t="shared" si="48"/>
        <v>0</v>
      </c>
      <c r="H231" s="40">
        <f t="shared" si="49"/>
        <v>0</v>
      </c>
      <c r="I231" s="40">
        <f t="shared" si="44"/>
        <v>0</v>
      </c>
      <c r="J231" s="40">
        <f t="shared" si="45"/>
        <v>0</v>
      </c>
      <c r="K231" s="41">
        <f t="shared" si="50"/>
        <v>0</v>
      </c>
      <c r="L231" s="40">
        <f>IFERROR(IF('Payroll 2018'!C231='Payroll 2018'!$A$4,IF('Income Statement 2018'!$G$23&gt;0,'Income Statement 2018'!$G$23*0.1*('Payroll 2018'!F231/SUMIF($C$211:$C$249,$A$4,$F$211:$F$249)),0),0),0)</f>
        <v>0</v>
      </c>
      <c r="M231" s="41">
        <f t="shared" si="51"/>
        <v>0</v>
      </c>
    </row>
    <row r="232" spans="1:13" outlineLevel="1">
      <c r="A232" s="20"/>
      <c r="B232" s="20"/>
      <c r="D232" s="51"/>
      <c r="E232" s="62">
        <f t="shared" si="46"/>
        <v>0</v>
      </c>
      <c r="F232" s="41">
        <f t="shared" si="47"/>
        <v>0</v>
      </c>
      <c r="G232" s="40">
        <f t="shared" si="48"/>
        <v>0</v>
      </c>
      <c r="H232" s="40">
        <f t="shared" si="49"/>
        <v>0</v>
      </c>
      <c r="I232" s="40">
        <f t="shared" si="44"/>
        <v>0</v>
      </c>
      <c r="J232" s="40">
        <f t="shared" si="45"/>
        <v>0</v>
      </c>
      <c r="K232" s="41">
        <f t="shared" si="50"/>
        <v>0</v>
      </c>
      <c r="L232" s="40">
        <f>IFERROR(IF('Payroll 2018'!C232='Payroll 2018'!$A$4,IF('Income Statement 2018'!$G$23&gt;0,'Income Statement 2018'!$G$23*0.1*('Payroll 2018'!F232/SUMIF($C$211:$C$249,$A$4,$F$211:$F$249)),0),0),0)</f>
        <v>0</v>
      </c>
      <c r="M232" s="41">
        <f t="shared" si="51"/>
        <v>0</v>
      </c>
    </row>
    <row r="233" spans="1:13" outlineLevel="1">
      <c r="A233" s="20"/>
      <c r="B233" s="20"/>
      <c r="D233" s="51"/>
      <c r="E233" s="62">
        <f t="shared" si="46"/>
        <v>0</v>
      </c>
      <c r="F233" s="41">
        <f t="shared" si="47"/>
        <v>0</v>
      </c>
      <c r="G233" s="40">
        <f t="shared" si="48"/>
        <v>0</v>
      </c>
      <c r="H233" s="40">
        <f t="shared" si="49"/>
        <v>0</v>
      </c>
      <c r="I233" s="40">
        <f t="shared" si="44"/>
        <v>0</v>
      </c>
      <c r="J233" s="40">
        <f t="shared" si="45"/>
        <v>0</v>
      </c>
      <c r="K233" s="41">
        <f t="shared" si="50"/>
        <v>0</v>
      </c>
      <c r="L233" s="40">
        <f>IFERROR(IF('Payroll 2018'!C233='Payroll 2018'!$A$4,IF('Income Statement 2018'!$G$23&gt;0,'Income Statement 2018'!$G$23*0.1*('Payroll 2018'!F233/SUMIF($C$211:$C$249,$A$4,$F$211:$F$249)),0),0),0)</f>
        <v>0</v>
      </c>
      <c r="M233" s="41">
        <f t="shared" si="51"/>
        <v>0</v>
      </c>
    </row>
    <row r="234" spans="1:13" outlineLevel="1">
      <c r="A234" s="20"/>
      <c r="B234" s="20"/>
      <c r="D234" s="51"/>
      <c r="E234" s="62">
        <f t="shared" si="46"/>
        <v>0</v>
      </c>
      <c r="F234" s="41">
        <f t="shared" si="47"/>
        <v>0</v>
      </c>
      <c r="G234" s="40">
        <f t="shared" si="48"/>
        <v>0</v>
      </c>
      <c r="H234" s="40">
        <f t="shared" si="49"/>
        <v>0</v>
      </c>
      <c r="I234" s="40">
        <f t="shared" si="44"/>
        <v>0</v>
      </c>
      <c r="J234" s="40">
        <f t="shared" si="45"/>
        <v>0</v>
      </c>
      <c r="K234" s="41">
        <f t="shared" si="50"/>
        <v>0</v>
      </c>
      <c r="L234" s="40">
        <f>IFERROR(IF('Payroll 2018'!C234='Payroll 2018'!$A$4,IF('Income Statement 2018'!$G$23&gt;0,'Income Statement 2018'!$G$23*0.1*('Payroll 2018'!F234/SUMIF($C$211:$C$249,$A$4,$F$211:$F$249)),0),0),0)</f>
        <v>0</v>
      </c>
      <c r="M234" s="41">
        <f t="shared" si="51"/>
        <v>0</v>
      </c>
    </row>
    <row r="235" spans="1:13" outlineLevel="1">
      <c r="A235" s="20"/>
      <c r="B235" s="20"/>
      <c r="D235" s="51"/>
      <c r="E235" s="62">
        <f t="shared" si="46"/>
        <v>0</v>
      </c>
      <c r="F235" s="41">
        <f t="shared" si="47"/>
        <v>0</v>
      </c>
      <c r="G235" s="40">
        <f t="shared" si="48"/>
        <v>0</v>
      </c>
      <c r="H235" s="40">
        <f t="shared" si="49"/>
        <v>0</v>
      </c>
      <c r="I235" s="40">
        <f t="shared" si="44"/>
        <v>0</v>
      </c>
      <c r="J235" s="40">
        <f t="shared" si="45"/>
        <v>0</v>
      </c>
      <c r="K235" s="41">
        <f t="shared" si="50"/>
        <v>0</v>
      </c>
      <c r="L235" s="40">
        <f>IFERROR(IF('Payroll 2018'!C235='Payroll 2018'!$A$4,IF('Income Statement 2018'!$G$23&gt;0,'Income Statement 2018'!$G$23*0.1*('Payroll 2018'!F235/SUMIF($C$211:$C$249,$A$4,$F$211:$F$249)),0),0),0)</f>
        <v>0</v>
      </c>
      <c r="M235" s="41">
        <f t="shared" si="51"/>
        <v>0</v>
      </c>
    </row>
    <row r="236" spans="1:13" outlineLevel="1">
      <c r="A236" s="20"/>
      <c r="B236" s="20"/>
      <c r="D236" s="51"/>
      <c r="E236" s="62">
        <f t="shared" si="46"/>
        <v>0</v>
      </c>
      <c r="F236" s="41">
        <f t="shared" si="47"/>
        <v>0</v>
      </c>
      <c r="G236" s="40">
        <f t="shared" si="48"/>
        <v>0</v>
      </c>
      <c r="H236" s="40">
        <f t="shared" si="49"/>
        <v>0</v>
      </c>
      <c r="I236" s="40">
        <f t="shared" si="44"/>
        <v>0</v>
      </c>
      <c r="J236" s="40">
        <f t="shared" si="45"/>
        <v>0</v>
      </c>
      <c r="K236" s="41">
        <f t="shared" si="50"/>
        <v>0</v>
      </c>
      <c r="L236" s="40">
        <f>IFERROR(IF('Payroll 2018'!C236='Payroll 2018'!$A$4,IF('Income Statement 2018'!$G$23&gt;0,'Income Statement 2018'!$G$23*0.1*('Payroll 2018'!F236/SUMIF($C$211:$C$249,$A$4,$F$211:$F$249)),0),0),0)</f>
        <v>0</v>
      </c>
      <c r="M236" s="41">
        <f t="shared" si="51"/>
        <v>0</v>
      </c>
    </row>
    <row r="237" spans="1:13" outlineLevel="1">
      <c r="A237" s="20"/>
      <c r="B237" s="20"/>
      <c r="D237" s="51"/>
      <c r="E237" s="62">
        <f t="shared" si="46"/>
        <v>0</v>
      </c>
      <c r="F237" s="41">
        <f t="shared" si="47"/>
        <v>0</v>
      </c>
      <c r="G237" s="40">
        <f t="shared" si="48"/>
        <v>0</v>
      </c>
      <c r="H237" s="40">
        <f t="shared" si="49"/>
        <v>0</v>
      </c>
      <c r="I237" s="40">
        <f t="shared" si="44"/>
        <v>0</v>
      </c>
      <c r="J237" s="40">
        <f t="shared" si="45"/>
        <v>0</v>
      </c>
      <c r="K237" s="41">
        <f t="shared" si="50"/>
        <v>0</v>
      </c>
      <c r="L237" s="40">
        <f>IFERROR(IF('Payroll 2018'!C237='Payroll 2018'!$A$4,IF('Income Statement 2018'!$G$23&gt;0,'Income Statement 2018'!$G$23*0.1*('Payroll 2018'!F237/SUMIF($C$211:$C$249,$A$4,$F$211:$F$249)),0),0),0)</f>
        <v>0</v>
      </c>
      <c r="M237" s="41">
        <f t="shared" si="51"/>
        <v>0</v>
      </c>
    </row>
    <row r="238" spans="1:13" outlineLevel="1">
      <c r="A238" s="20"/>
      <c r="B238" s="20"/>
      <c r="D238" s="51"/>
      <c r="E238" s="62">
        <f t="shared" si="46"/>
        <v>0</v>
      </c>
      <c r="F238" s="41">
        <f t="shared" si="47"/>
        <v>0</v>
      </c>
      <c r="G238" s="40">
        <f t="shared" si="48"/>
        <v>0</v>
      </c>
      <c r="H238" s="40">
        <f t="shared" si="49"/>
        <v>0</v>
      </c>
      <c r="I238" s="40">
        <f t="shared" si="44"/>
        <v>0</v>
      </c>
      <c r="J238" s="40">
        <f t="shared" si="45"/>
        <v>0</v>
      </c>
      <c r="K238" s="41">
        <f t="shared" si="50"/>
        <v>0</v>
      </c>
      <c r="L238" s="40">
        <f>IFERROR(IF('Payroll 2018'!C238='Payroll 2018'!$A$4,IF('Income Statement 2018'!$G$23&gt;0,'Income Statement 2018'!$G$23*0.1*('Payroll 2018'!F238/SUMIF($C$211:$C$249,$A$4,$F$211:$F$249)),0),0),0)</f>
        <v>0</v>
      </c>
      <c r="M238" s="41">
        <f t="shared" si="51"/>
        <v>0</v>
      </c>
    </row>
    <row r="239" spans="1:13" outlineLevel="1">
      <c r="A239" s="20"/>
      <c r="B239" s="20"/>
      <c r="D239" s="51"/>
      <c r="E239" s="62">
        <f t="shared" si="46"/>
        <v>0</v>
      </c>
      <c r="F239" s="41">
        <f t="shared" si="47"/>
        <v>0</v>
      </c>
      <c r="G239" s="40">
        <f t="shared" si="48"/>
        <v>0</v>
      </c>
      <c r="H239" s="40">
        <f t="shared" si="49"/>
        <v>0</v>
      </c>
      <c r="I239" s="40">
        <f t="shared" si="44"/>
        <v>0</v>
      </c>
      <c r="J239" s="40">
        <f t="shared" si="45"/>
        <v>0</v>
      </c>
      <c r="K239" s="41">
        <f t="shared" si="50"/>
        <v>0</v>
      </c>
      <c r="L239" s="40">
        <f>IFERROR(IF('Payroll 2018'!C239='Payroll 2018'!$A$4,IF('Income Statement 2018'!$G$23&gt;0,'Income Statement 2018'!$G$23*0.1*('Payroll 2018'!F239/SUMIF($C$211:$C$249,$A$4,$F$211:$F$249)),0),0),0)</f>
        <v>0</v>
      </c>
      <c r="M239" s="41">
        <f t="shared" si="51"/>
        <v>0</v>
      </c>
    </row>
    <row r="240" spans="1:13" outlineLevel="1">
      <c r="A240" s="20"/>
      <c r="B240" s="20"/>
      <c r="D240" s="51"/>
      <c r="E240" s="62">
        <f t="shared" si="46"/>
        <v>0</v>
      </c>
      <c r="F240" s="41">
        <f t="shared" si="47"/>
        <v>0</v>
      </c>
      <c r="G240" s="40">
        <f t="shared" si="48"/>
        <v>0</v>
      </c>
      <c r="H240" s="40">
        <f t="shared" si="49"/>
        <v>0</v>
      </c>
      <c r="I240" s="40">
        <f t="shared" si="44"/>
        <v>0</v>
      </c>
      <c r="J240" s="40">
        <f t="shared" si="45"/>
        <v>0</v>
      </c>
      <c r="K240" s="41">
        <f t="shared" si="50"/>
        <v>0</v>
      </c>
      <c r="L240" s="40">
        <f>IFERROR(IF('Payroll 2018'!C240='Payroll 2018'!$A$4,IF('Income Statement 2018'!$G$23&gt;0,'Income Statement 2018'!$G$23*0.1*('Payroll 2018'!F240/SUMIF($C$211:$C$249,$A$4,$F$211:$F$249)),0),0),0)</f>
        <v>0</v>
      </c>
      <c r="M240" s="41">
        <f t="shared" si="51"/>
        <v>0</v>
      </c>
    </row>
    <row r="241" spans="1:13" outlineLevel="1">
      <c r="A241" s="20"/>
      <c r="B241" s="20"/>
      <c r="D241" s="51"/>
      <c r="E241" s="62">
        <f t="shared" si="46"/>
        <v>0</v>
      </c>
      <c r="F241" s="41">
        <f t="shared" si="47"/>
        <v>0</v>
      </c>
      <c r="G241" s="40">
        <f t="shared" si="48"/>
        <v>0</v>
      </c>
      <c r="H241" s="40">
        <f t="shared" si="49"/>
        <v>0</v>
      </c>
      <c r="I241" s="40">
        <f t="shared" si="44"/>
        <v>0</v>
      </c>
      <c r="J241" s="40">
        <f t="shared" si="45"/>
        <v>0</v>
      </c>
      <c r="K241" s="41">
        <f t="shared" si="50"/>
        <v>0</v>
      </c>
      <c r="L241" s="40">
        <f>IFERROR(IF('Payroll 2018'!C241='Payroll 2018'!$A$4,IF('Income Statement 2018'!$G$23&gt;0,'Income Statement 2018'!$G$23*0.1*('Payroll 2018'!F241/SUMIF($C$211:$C$249,$A$4,$F$211:$F$249)),0),0),0)</f>
        <v>0</v>
      </c>
      <c r="M241" s="41">
        <f t="shared" si="51"/>
        <v>0</v>
      </c>
    </row>
    <row r="242" spans="1:13" outlineLevel="1">
      <c r="A242" s="20"/>
      <c r="B242" s="20"/>
      <c r="D242" s="51"/>
      <c r="E242" s="62">
        <f t="shared" si="46"/>
        <v>0</v>
      </c>
      <c r="F242" s="41">
        <f t="shared" si="47"/>
        <v>0</v>
      </c>
      <c r="G242" s="40">
        <f t="shared" si="48"/>
        <v>0</v>
      </c>
      <c r="H242" s="40">
        <f t="shared" si="49"/>
        <v>0</v>
      </c>
      <c r="I242" s="40">
        <f t="shared" si="44"/>
        <v>0</v>
      </c>
      <c r="J242" s="40">
        <f t="shared" si="45"/>
        <v>0</v>
      </c>
      <c r="K242" s="41">
        <f t="shared" si="50"/>
        <v>0</v>
      </c>
      <c r="L242" s="40">
        <f>IFERROR(IF('Payroll 2018'!C242='Payroll 2018'!$A$4,IF('Income Statement 2018'!$G$23&gt;0,'Income Statement 2018'!$G$23*0.1*('Payroll 2018'!F242/SUMIF($C$211:$C$249,$A$4,$F$211:$F$249)),0),0),0)</f>
        <v>0</v>
      </c>
      <c r="M242" s="41">
        <f t="shared" si="51"/>
        <v>0</v>
      </c>
    </row>
    <row r="243" spans="1:13" outlineLevel="1">
      <c r="A243" s="20"/>
      <c r="B243" s="20"/>
      <c r="D243" s="51"/>
      <c r="E243" s="62">
        <f t="shared" si="46"/>
        <v>0</v>
      </c>
      <c r="F243" s="41">
        <f t="shared" si="47"/>
        <v>0</v>
      </c>
      <c r="G243" s="40">
        <f t="shared" si="48"/>
        <v>0</v>
      </c>
      <c r="H243" s="40">
        <f t="shared" si="49"/>
        <v>0</v>
      </c>
      <c r="I243" s="40">
        <f t="shared" si="44"/>
        <v>0</v>
      </c>
      <c r="J243" s="40">
        <f t="shared" si="45"/>
        <v>0</v>
      </c>
      <c r="K243" s="41">
        <f t="shared" si="50"/>
        <v>0</v>
      </c>
      <c r="L243" s="40">
        <f>IFERROR(IF('Payroll 2018'!C243='Payroll 2018'!$A$4,IF('Income Statement 2018'!$G$23&gt;0,'Income Statement 2018'!$G$23*0.1*('Payroll 2018'!F243/SUMIF($C$211:$C$249,$A$4,$F$211:$F$249)),0),0),0)</f>
        <v>0</v>
      </c>
      <c r="M243" s="41">
        <f t="shared" si="51"/>
        <v>0</v>
      </c>
    </row>
    <row r="244" spans="1:13" outlineLevel="1">
      <c r="A244" s="20"/>
      <c r="B244" s="20"/>
      <c r="D244" s="51"/>
      <c r="E244" s="62">
        <f t="shared" si="46"/>
        <v>0</v>
      </c>
      <c r="F244" s="41">
        <f t="shared" si="47"/>
        <v>0</v>
      </c>
      <c r="G244" s="40">
        <f t="shared" si="48"/>
        <v>0</v>
      </c>
      <c r="H244" s="40">
        <f t="shared" si="49"/>
        <v>0</v>
      </c>
      <c r="I244" s="40">
        <f t="shared" si="44"/>
        <v>0</v>
      </c>
      <c r="J244" s="40">
        <f t="shared" si="45"/>
        <v>0</v>
      </c>
      <c r="K244" s="41">
        <f t="shared" si="50"/>
        <v>0</v>
      </c>
      <c r="L244" s="40">
        <f>IFERROR(IF('Payroll 2018'!C244='Payroll 2018'!$A$4,IF('Income Statement 2018'!$G$23&gt;0,'Income Statement 2018'!$G$23*0.1*('Payroll 2018'!F244/SUMIF($C$211:$C$249,$A$4,$F$211:$F$249)),0),0),0)</f>
        <v>0</v>
      </c>
      <c r="M244" s="41">
        <f t="shared" si="51"/>
        <v>0</v>
      </c>
    </row>
    <row r="245" spans="1:13" outlineLevel="1">
      <c r="A245" s="20"/>
      <c r="B245" s="20"/>
      <c r="D245" s="51"/>
      <c r="E245" s="62">
        <f t="shared" si="46"/>
        <v>0</v>
      </c>
      <c r="F245" s="41">
        <f t="shared" si="47"/>
        <v>0</v>
      </c>
      <c r="G245" s="40">
        <f t="shared" si="48"/>
        <v>0</v>
      </c>
      <c r="H245" s="40">
        <f t="shared" si="49"/>
        <v>0</v>
      </c>
      <c r="I245" s="40">
        <f t="shared" si="44"/>
        <v>0</v>
      </c>
      <c r="J245" s="40">
        <f t="shared" si="45"/>
        <v>0</v>
      </c>
      <c r="K245" s="41">
        <f t="shared" si="50"/>
        <v>0</v>
      </c>
      <c r="L245" s="40">
        <f>IFERROR(IF('Payroll 2018'!C245='Payroll 2018'!$A$4,IF('Income Statement 2018'!$G$23&gt;0,'Income Statement 2018'!$G$23*0.1*('Payroll 2018'!F245/SUMIF($C$211:$C$249,$A$4,$F$211:$F$249)),0),0),0)</f>
        <v>0</v>
      </c>
      <c r="M245" s="41">
        <f t="shared" si="51"/>
        <v>0</v>
      </c>
    </row>
    <row r="246" spans="1:13" outlineLevel="1">
      <c r="A246" s="20"/>
      <c r="B246" s="20"/>
      <c r="D246" s="51"/>
      <c r="E246" s="62">
        <f t="shared" si="46"/>
        <v>0</v>
      </c>
      <c r="F246" s="41">
        <f t="shared" si="47"/>
        <v>0</v>
      </c>
      <c r="G246" s="40">
        <f t="shared" si="48"/>
        <v>0</v>
      </c>
      <c r="H246" s="40">
        <f t="shared" si="49"/>
        <v>0</v>
      </c>
      <c r="I246" s="40">
        <f t="shared" si="44"/>
        <v>0</v>
      </c>
      <c r="J246" s="40">
        <f t="shared" si="45"/>
        <v>0</v>
      </c>
      <c r="K246" s="41">
        <f t="shared" si="50"/>
        <v>0</v>
      </c>
      <c r="L246" s="40">
        <f>IFERROR(IF('Payroll 2018'!C246='Payroll 2018'!$A$4,IF('Income Statement 2018'!$G$23&gt;0,'Income Statement 2018'!$G$23*0.1*('Payroll 2018'!F246/SUMIF($C$211:$C$249,$A$4,$F$211:$F$249)),0),0),0)</f>
        <v>0</v>
      </c>
      <c r="M246" s="41">
        <f t="shared" si="51"/>
        <v>0</v>
      </c>
    </row>
    <row r="247" spans="1:13" outlineLevel="1">
      <c r="A247" s="20"/>
      <c r="B247" s="20"/>
      <c r="D247" s="51"/>
      <c r="E247" s="62">
        <f t="shared" si="46"/>
        <v>0</v>
      </c>
      <c r="F247" s="41">
        <f t="shared" si="47"/>
        <v>0</v>
      </c>
      <c r="G247" s="40">
        <f t="shared" si="48"/>
        <v>0</v>
      </c>
      <c r="H247" s="40">
        <f t="shared" si="49"/>
        <v>0</v>
      </c>
      <c r="I247" s="40">
        <f t="shared" si="44"/>
        <v>0</v>
      </c>
      <c r="J247" s="40">
        <f t="shared" si="45"/>
        <v>0</v>
      </c>
      <c r="K247" s="41">
        <f t="shared" si="50"/>
        <v>0</v>
      </c>
      <c r="L247" s="40">
        <f>IFERROR(IF('Payroll 2018'!C247='Payroll 2018'!$A$4,IF('Income Statement 2018'!$G$23&gt;0,'Income Statement 2018'!$G$23*0.1*('Payroll 2018'!F247/SUMIF($C$211:$C$249,$A$4,$F$211:$F$249)),0),0),0)</f>
        <v>0</v>
      </c>
      <c r="M247" s="41">
        <f t="shared" si="51"/>
        <v>0</v>
      </c>
    </row>
    <row r="248" spans="1:13" outlineLevel="1">
      <c r="A248" s="20"/>
      <c r="B248" s="20"/>
      <c r="D248" s="51"/>
      <c r="E248" s="62">
        <f t="shared" si="46"/>
        <v>0</v>
      </c>
      <c r="F248" s="41">
        <f t="shared" si="47"/>
        <v>0</v>
      </c>
      <c r="G248" s="40">
        <f t="shared" si="48"/>
        <v>0</v>
      </c>
      <c r="H248" s="40">
        <f t="shared" si="49"/>
        <v>0</v>
      </c>
      <c r="I248" s="40">
        <f t="shared" si="44"/>
        <v>0</v>
      </c>
      <c r="J248" s="40">
        <f t="shared" si="45"/>
        <v>0</v>
      </c>
      <c r="K248" s="41">
        <f t="shared" si="50"/>
        <v>0</v>
      </c>
      <c r="L248" s="40">
        <f>IFERROR(IF('Payroll 2018'!C248='Payroll 2018'!$A$4,IF('Income Statement 2018'!$G$23&gt;0,'Income Statement 2018'!$G$23*0.1*('Payroll 2018'!F248/SUMIF($C$211:$C$249,$A$4,$F$211:$F$249)),0),0),0)</f>
        <v>0</v>
      </c>
      <c r="M248" s="41">
        <f t="shared" si="51"/>
        <v>0</v>
      </c>
    </row>
    <row r="249" spans="1:13" ht="13.5" outlineLevel="1" thickBot="1">
      <c r="A249" s="21"/>
      <c r="B249" s="21"/>
      <c r="C249" s="17"/>
      <c r="D249" s="52"/>
      <c r="E249" s="63">
        <f t="shared" si="46"/>
        <v>0</v>
      </c>
      <c r="F249" s="56">
        <f t="shared" si="47"/>
        <v>0</v>
      </c>
      <c r="G249" s="55">
        <f t="shared" si="48"/>
        <v>0</v>
      </c>
      <c r="H249" s="55">
        <f t="shared" si="49"/>
        <v>0</v>
      </c>
      <c r="I249" s="55">
        <f t="shared" si="44"/>
        <v>0</v>
      </c>
      <c r="J249" s="55">
        <f t="shared" si="45"/>
        <v>0</v>
      </c>
      <c r="K249" s="56">
        <f t="shared" si="50"/>
        <v>0</v>
      </c>
      <c r="L249" s="55">
        <f>IFERROR(IF('Payroll 2018'!C249='Payroll 2018'!$A$4,IF('Income Statement 2018'!$G$23&gt;0,'Income Statement 2018'!$G$23*0.1*('Payroll 2018'!F249/SUMIF($C$211:$C$249,$A$4,$F$211:$F$249)),0),0),0)</f>
        <v>0</v>
      </c>
      <c r="M249" s="56">
        <f t="shared" si="51"/>
        <v>0</v>
      </c>
    </row>
    <row r="250" spans="1:13" outlineLevel="1">
      <c r="A250" s="2" t="s">
        <v>23</v>
      </c>
      <c r="B250" s="2"/>
      <c r="C250" s="2"/>
      <c r="D250" s="41"/>
      <c r="E250" s="48">
        <f>IFERROR(SUM(E211:E249),"")</f>
        <v>0</v>
      </c>
      <c r="F250" s="41">
        <f t="shared" ref="F250:M250" si="52">IFERROR(SUM(F211:F249),"")</f>
        <v>0</v>
      </c>
      <c r="G250" s="41">
        <f t="shared" si="52"/>
        <v>0</v>
      </c>
      <c r="H250" s="41">
        <f t="shared" si="52"/>
        <v>0</v>
      </c>
      <c r="I250" s="41">
        <f t="shared" si="52"/>
        <v>0</v>
      </c>
      <c r="J250" s="41">
        <f t="shared" si="52"/>
        <v>0</v>
      </c>
      <c r="K250" s="41">
        <f t="shared" si="52"/>
        <v>0</v>
      </c>
      <c r="L250" s="41">
        <f t="shared" si="52"/>
        <v>0</v>
      </c>
      <c r="M250" s="41">
        <f t="shared" si="52"/>
        <v>0</v>
      </c>
    </row>
    <row r="251" spans="1:13" outlineLevel="1"/>
    <row r="253" spans="1:13">
      <c r="A253" s="2" t="s">
        <v>30</v>
      </c>
      <c r="B253" s="1" t="s">
        <v>21</v>
      </c>
      <c r="C253" s="22">
        <v>43252</v>
      </c>
      <c r="D253" s="1" t="s">
        <v>22</v>
      </c>
      <c r="E253" s="22">
        <v>43281</v>
      </c>
      <c r="F253" s="1" t="s">
        <v>48</v>
      </c>
      <c r="G253" s="1">
        <f>NETWORKDAYS(C253,E253)</f>
        <v>21</v>
      </c>
    </row>
    <row r="254" spans="1:13" ht="25.5" outlineLevel="1">
      <c r="A254" s="12" t="s">
        <v>3</v>
      </c>
      <c r="B254" s="11" t="s">
        <v>13</v>
      </c>
      <c r="C254" s="11" t="s">
        <v>2</v>
      </c>
      <c r="D254" s="11" t="s">
        <v>14</v>
      </c>
      <c r="E254" s="11" t="s">
        <v>19</v>
      </c>
      <c r="F254" s="11" t="s">
        <v>15</v>
      </c>
      <c r="G254" s="11" t="s">
        <v>16</v>
      </c>
      <c r="H254" s="11" t="s">
        <v>146</v>
      </c>
      <c r="I254" s="11" t="s">
        <v>147</v>
      </c>
      <c r="J254" s="11" t="s">
        <v>148</v>
      </c>
      <c r="K254" s="11" t="s">
        <v>18</v>
      </c>
      <c r="L254" s="11" t="s">
        <v>12</v>
      </c>
      <c r="M254" s="11" t="s">
        <v>24</v>
      </c>
    </row>
    <row r="255" spans="1:13" ht="13.5" outlineLevel="1" thickBot="1">
      <c r="A255" s="13"/>
      <c r="B255" s="14"/>
      <c r="C255" s="14"/>
      <c r="D255" s="14"/>
      <c r="E255" s="14"/>
      <c r="F255" s="14"/>
      <c r="G255" s="15">
        <v>9.4E-2</v>
      </c>
      <c r="H255" s="15">
        <v>3.5999999999999997E-2</v>
      </c>
      <c r="I255" s="15">
        <v>1.6E-2</v>
      </c>
      <c r="J255" s="15">
        <v>4.4999999999999998E-2</v>
      </c>
      <c r="K255" s="16"/>
      <c r="L255" s="23" t="s">
        <v>25</v>
      </c>
      <c r="M255" s="16"/>
    </row>
    <row r="256" spans="1:13" outlineLevel="1">
      <c r="A256" s="20"/>
      <c r="B256" s="94"/>
      <c r="C256" s="6"/>
      <c r="D256" s="95"/>
      <c r="E256" s="62">
        <f>IF(C256=$A$4,$C$4*NETWORKDAYS($C$253,$E$253),0)</f>
        <v>0</v>
      </c>
      <c r="F256" s="53">
        <f>IFERROR(D256*E256,0)</f>
        <v>0</v>
      </c>
      <c r="G256" s="40">
        <f>IFERROR(F256*$G$30,0)</f>
        <v>0</v>
      </c>
      <c r="H256" s="40">
        <f>IFERROR(F256*$H$30,0)</f>
        <v>0</v>
      </c>
      <c r="I256" s="40">
        <f t="shared" ref="I256:I294" si="53">IF(C256=$A$4,F256*$I$30,0)</f>
        <v>0</v>
      </c>
      <c r="J256" s="40">
        <f t="shared" ref="J256:J294" si="54">IF(C256=$A$4,F256*$J$30,0)</f>
        <v>0</v>
      </c>
      <c r="K256" s="41">
        <f>IFERROR(F256-SUM(G256:J256),0)</f>
        <v>0</v>
      </c>
      <c r="L256" s="40">
        <f>IFERROR(IF('Payroll 2018'!C256='Payroll 2018'!$A$4,IF('Income Statement 2018'!$H$23&gt;0,'Income Statement 2018'!$H$23*0.1*('Payroll 2018'!F256/SUMIF($C$256:$C$294,$A$4,$F$256:$F$294)),0),0),0)</f>
        <v>0</v>
      </c>
      <c r="M256" s="41">
        <f>IFERROR(K256+L256,0)</f>
        <v>0</v>
      </c>
    </row>
    <row r="257" spans="1:13" outlineLevel="1">
      <c r="A257" s="18"/>
      <c r="B257" s="19"/>
      <c r="C257" s="9"/>
      <c r="D257" s="50"/>
      <c r="E257" s="62">
        <f t="shared" ref="E257:E294" si="55">IF(C257=$A$4,$C$4*NETWORKDAYS($C$253,$E$253),0)</f>
        <v>0</v>
      </c>
      <c r="F257" s="53">
        <f t="shared" ref="F257:F294" si="56">IFERROR(D257*E257,0)</f>
        <v>0</v>
      </c>
      <c r="G257" s="40">
        <f t="shared" ref="G257:G294" si="57">IFERROR(F257*$G$30,0)</f>
        <v>0</v>
      </c>
      <c r="H257" s="40">
        <f t="shared" ref="H257:H294" si="58">IFERROR(F257*$H$30,0)</f>
        <v>0</v>
      </c>
      <c r="I257" s="40">
        <f t="shared" si="53"/>
        <v>0</v>
      </c>
      <c r="J257" s="40">
        <f t="shared" si="54"/>
        <v>0</v>
      </c>
      <c r="K257" s="41">
        <f t="shared" ref="K257:K294" si="59">IFERROR(F257-SUM(G257:J257),0)</f>
        <v>0</v>
      </c>
      <c r="L257" s="40">
        <f>IFERROR(IF('Payroll 2018'!C257='Payroll 2018'!$A$4,IF('Income Statement 2018'!$H$23&gt;0,'Income Statement 2018'!$H$23*0.1*('Payroll 2018'!F257/SUMIF($C$256:$C$294,$A$4,$F$256:$F$294)),0),0),0)</f>
        <v>0</v>
      </c>
      <c r="M257" s="41">
        <f t="shared" ref="M257:M294" si="60">IFERROR(K257+L257,0)</f>
        <v>0</v>
      </c>
    </row>
    <row r="258" spans="1:13" outlineLevel="1">
      <c r="A258" s="18"/>
      <c r="B258" s="19"/>
      <c r="C258" s="9"/>
      <c r="D258" s="50"/>
      <c r="E258" s="62">
        <f t="shared" si="55"/>
        <v>0</v>
      </c>
      <c r="F258" s="53">
        <f t="shared" si="56"/>
        <v>0</v>
      </c>
      <c r="G258" s="40">
        <f t="shared" si="57"/>
        <v>0</v>
      </c>
      <c r="H258" s="40">
        <f t="shared" si="58"/>
        <v>0</v>
      </c>
      <c r="I258" s="40">
        <f t="shared" si="53"/>
        <v>0</v>
      </c>
      <c r="J258" s="40">
        <f t="shared" si="54"/>
        <v>0</v>
      </c>
      <c r="K258" s="41">
        <f t="shared" si="59"/>
        <v>0</v>
      </c>
      <c r="L258" s="40">
        <f>IFERROR(IF('Payroll 2018'!C258='Payroll 2018'!$A$4,IF('Income Statement 2018'!$H$23&gt;0,'Income Statement 2018'!$H$23*0.1*('Payroll 2018'!F258/SUMIF($C$256:$C$294,$A$4,$F$256:$F$294)),0),0),0)</f>
        <v>0</v>
      </c>
      <c r="M258" s="41">
        <f t="shared" si="60"/>
        <v>0</v>
      </c>
    </row>
    <row r="259" spans="1:13" outlineLevel="1">
      <c r="A259" s="18"/>
      <c r="B259" s="19"/>
      <c r="C259" s="9"/>
      <c r="D259" s="50"/>
      <c r="E259" s="62">
        <f t="shared" si="55"/>
        <v>0</v>
      </c>
      <c r="F259" s="53">
        <f t="shared" si="56"/>
        <v>0</v>
      </c>
      <c r="G259" s="40">
        <f t="shared" si="57"/>
        <v>0</v>
      </c>
      <c r="H259" s="40">
        <f t="shared" si="58"/>
        <v>0</v>
      </c>
      <c r="I259" s="40">
        <f t="shared" si="53"/>
        <v>0</v>
      </c>
      <c r="J259" s="40">
        <f t="shared" si="54"/>
        <v>0</v>
      </c>
      <c r="K259" s="41">
        <f t="shared" si="59"/>
        <v>0</v>
      </c>
      <c r="L259" s="40">
        <f>IFERROR(IF('Payroll 2018'!C259='Payroll 2018'!$A$4,IF('Income Statement 2018'!$H$23&gt;0,'Income Statement 2018'!$H$23*0.1*('Payroll 2018'!F259/SUMIF($C$256:$C$294,$A$4,$F$256:$F$294)),0),0),0)</f>
        <v>0</v>
      </c>
      <c r="M259" s="41">
        <f t="shared" si="60"/>
        <v>0</v>
      </c>
    </row>
    <row r="260" spans="1:13" outlineLevel="1">
      <c r="A260" s="18"/>
      <c r="B260" s="19"/>
      <c r="C260" s="9"/>
      <c r="D260" s="50"/>
      <c r="E260" s="62">
        <f t="shared" si="55"/>
        <v>0</v>
      </c>
      <c r="F260" s="53">
        <f t="shared" si="56"/>
        <v>0</v>
      </c>
      <c r="G260" s="40">
        <f t="shared" si="57"/>
        <v>0</v>
      </c>
      <c r="H260" s="40">
        <f t="shared" si="58"/>
        <v>0</v>
      </c>
      <c r="I260" s="40">
        <f t="shared" si="53"/>
        <v>0</v>
      </c>
      <c r="J260" s="40">
        <f t="shared" si="54"/>
        <v>0</v>
      </c>
      <c r="K260" s="41">
        <f t="shared" si="59"/>
        <v>0</v>
      </c>
      <c r="L260" s="40">
        <f>IFERROR(IF('Payroll 2018'!C260='Payroll 2018'!$A$4,IF('Income Statement 2018'!$H$23&gt;0,'Income Statement 2018'!$H$23*0.1*('Payroll 2018'!F260/SUMIF($C$256:$C$294,$A$4,$F$256:$F$294)),0),0),0)</f>
        <v>0</v>
      </c>
      <c r="M260" s="41">
        <f t="shared" si="60"/>
        <v>0</v>
      </c>
    </row>
    <row r="261" spans="1:13" outlineLevel="1">
      <c r="A261" s="18"/>
      <c r="B261" s="19"/>
      <c r="C261" s="9"/>
      <c r="D261" s="50"/>
      <c r="E261" s="62">
        <f t="shared" si="55"/>
        <v>0</v>
      </c>
      <c r="F261" s="53">
        <f t="shared" si="56"/>
        <v>0</v>
      </c>
      <c r="G261" s="40">
        <f t="shared" si="57"/>
        <v>0</v>
      </c>
      <c r="H261" s="40">
        <f t="shared" si="58"/>
        <v>0</v>
      </c>
      <c r="I261" s="40">
        <f t="shared" si="53"/>
        <v>0</v>
      </c>
      <c r="J261" s="40">
        <f t="shared" si="54"/>
        <v>0</v>
      </c>
      <c r="K261" s="41">
        <f t="shared" si="59"/>
        <v>0</v>
      </c>
      <c r="L261" s="40">
        <f>IFERROR(IF('Payroll 2018'!C261='Payroll 2018'!$A$4,IF('Income Statement 2018'!$H$23&gt;0,'Income Statement 2018'!$H$23*0.1*('Payroll 2018'!F261/SUMIF($C$256:$C$294,$A$4,$F$256:$F$294)),0),0),0)</f>
        <v>0</v>
      </c>
      <c r="M261" s="41">
        <f t="shared" si="60"/>
        <v>0</v>
      </c>
    </row>
    <row r="262" spans="1:13" outlineLevel="1">
      <c r="A262" s="18"/>
      <c r="B262" s="19"/>
      <c r="C262" s="9"/>
      <c r="D262" s="50"/>
      <c r="E262" s="62">
        <f t="shared" si="55"/>
        <v>0</v>
      </c>
      <c r="F262" s="53">
        <f t="shared" si="56"/>
        <v>0</v>
      </c>
      <c r="G262" s="40">
        <f t="shared" si="57"/>
        <v>0</v>
      </c>
      <c r="H262" s="40">
        <f t="shared" si="58"/>
        <v>0</v>
      </c>
      <c r="I262" s="40">
        <f t="shared" si="53"/>
        <v>0</v>
      </c>
      <c r="J262" s="40">
        <f t="shared" si="54"/>
        <v>0</v>
      </c>
      <c r="K262" s="41">
        <f t="shared" si="59"/>
        <v>0</v>
      </c>
      <c r="L262" s="40">
        <f>IFERROR(IF('Payroll 2018'!C262='Payroll 2018'!$A$4,IF('Income Statement 2018'!$H$23&gt;0,'Income Statement 2018'!$H$23*0.1*('Payroll 2018'!F262/SUMIF($C$256:$C$294,$A$4,$F$256:$F$294)),0),0),0)</f>
        <v>0</v>
      </c>
      <c r="M262" s="41">
        <f t="shared" si="60"/>
        <v>0</v>
      </c>
    </row>
    <row r="263" spans="1:13" outlineLevel="1">
      <c r="A263" s="18"/>
      <c r="B263" s="19"/>
      <c r="C263" s="9"/>
      <c r="D263" s="50"/>
      <c r="E263" s="62">
        <f t="shared" si="55"/>
        <v>0</v>
      </c>
      <c r="F263" s="53">
        <f t="shared" si="56"/>
        <v>0</v>
      </c>
      <c r="G263" s="40">
        <f t="shared" si="57"/>
        <v>0</v>
      </c>
      <c r="H263" s="40">
        <f t="shared" si="58"/>
        <v>0</v>
      </c>
      <c r="I263" s="40">
        <f t="shared" si="53"/>
        <v>0</v>
      </c>
      <c r="J263" s="40">
        <f t="shared" si="54"/>
        <v>0</v>
      </c>
      <c r="K263" s="41">
        <f t="shared" si="59"/>
        <v>0</v>
      </c>
      <c r="L263" s="40">
        <f>IFERROR(IF('Payroll 2018'!C263='Payroll 2018'!$A$4,IF('Income Statement 2018'!$H$23&gt;0,'Income Statement 2018'!$H$23*0.1*('Payroll 2018'!F263/SUMIF($C$256:$C$294,$A$4,$F$256:$F$294)),0),0),0)</f>
        <v>0</v>
      </c>
      <c r="M263" s="41">
        <f t="shared" si="60"/>
        <v>0</v>
      </c>
    </row>
    <row r="264" spans="1:13" outlineLevel="1">
      <c r="A264" s="18"/>
      <c r="B264" s="19"/>
      <c r="C264" s="9"/>
      <c r="D264" s="50"/>
      <c r="E264" s="62">
        <f t="shared" si="55"/>
        <v>0</v>
      </c>
      <c r="F264" s="53">
        <f t="shared" si="56"/>
        <v>0</v>
      </c>
      <c r="G264" s="40">
        <f t="shared" si="57"/>
        <v>0</v>
      </c>
      <c r="H264" s="40">
        <f t="shared" si="58"/>
        <v>0</v>
      </c>
      <c r="I264" s="40">
        <f t="shared" si="53"/>
        <v>0</v>
      </c>
      <c r="J264" s="40">
        <f t="shared" si="54"/>
        <v>0</v>
      </c>
      <c r="K264" s="41">
        <f t="shared" si="59"/>
        <v>0</v>
      </c>
      <c r="L264" s="40">
        <f>IFERROR(IF('Payroll 2018'!C264='Payroll 2018'!$A$4,IF('Income Statement 2018'!$H$23&gt;0,'Income Statement 2018'!$H$23*0.1*('Payroll 2018'!F264/SUMIF($C$256:$C$294,$A$4,$F$256:$F$294)),0),0),0)</f>
        <v>0</v>
      </c>
      <c r="M264" s="41">
        <f t="shared" si="60"/>
        <v>0</v>
      </c>
    </row>
    <row r="265" spans="1:13" outlineLevel="1">
      <c r="A265" s="18"/>
      <c r="B265" s="19"/>
      <c r="C265" s="9"/>
      <c r="D265" s="50"/>
      <c r="E265" s="62">
        <f t="shared" si="55"/>
        <v>0</v>
      </c>
      <c r="F265" s="53">
        <f t="shared" si="56"/>
        <v>0</v>
      </c>
      <c r="G265" s="40">
        <f t="shared" si="57"/>
        <v>0</v>
      </c>
      <c r="H265" s="40">
        <f t="shared" si="58"/>
        <v>0</v>
      </c>
      <c r="I265" s="40">
        <f t="shared" si="53"/>
        <v>0</v>
      </c>
      <c r="J265" s="40">
        <f t="shared" si="54"/>
        <v>0</v>
      </c>
      <c r="K265" s="41">
        <f t="shared" si="59"/>
        <v>0</v>
      </c>
      <c r="L265" s="40">
        <f>IFERROR(IF('Payroll 2018'!C265='Payroll 2018'!$A$4,IF('Income Statement 2018'!$H$23&gt;0,'Income Statement 2018'!$H$23*0.1*('Payroll 2018'!F265/SUMIF($C$256:$C$294,$A$4,$F$256:$F$294)),0),0),0)</f>
        <v>0</v>
      </c>
      <c r="M265" s="41">
        <f t="shared" si="60"/>
        <v>0</v>
      </c>
    </row>
    <row r="266" spans="1:13" outlineLevel="1">
      <c r="A266" s="20"/>
      <c r="B266" s="20"/>
      <c r="D266" s="51"/>
      <c r="E266" s="62">
        <f t="shared" si="55"/>
        <v>0</v>
      </c>
      <c r="F266" s="41">
        <f t="shared" si="56"/>
        <v>0</v>
      </c>
      <c r="G266" s="40">
        <f t="shared" si="57"/>
        <v>0</v>
      </c>
      <c r="H266" s="40">
        <f t="shared" si="58"/>
        <v>0</v>
      </c>
      <c r="I266" s="40">
        <f t="shared" si="53"/>
        <v>0</v>
      </c>
      <c r="J266" s="40">
        <f t="shared" si="54"/>
        <v>0</v>
      </c>
      <c r="K266" s="41">
        <f t="shared" si="59"/>
        <v>0</v>
      </c>
      <c r="L266" s="40">
        <f>IFERROR(IF('Payroll 2018'!C266='Payroll 2018'!$A$4,IF('Income Statement 2018'!$H$23&gt;0,'Income Statement 2018'!$H$23*0.1*('Payroll 2018'!F266/SUMIF($C$256:$C$294,$A$4,$F$256:$F$294)),0),0),0)</f>
        <v>0</v>
      </c>
      <c r="M266" s="41">
        <f t="shared" si="60"/>
        <v>0</v>
      </c>
    </row>
    <row r="267" spans="1:13" outlineLevel="1">
      <c r="A267" s="20"/>
      <c r="B267" s="20"/>
      <c r="D267" s="51"/>
      <c r="E267" s="62">
        <f t="shared" si="55"/>
        <v>0</v>
      </c>
      <c r="F267" s="41">
        <f t="shared" si="56"/>
        <v>0</v>
      </c>
      <c r="G267" s="40">
        <f t="shared" si="57"/>
        <v>0</v>
      </c>
      <c r="H267" s="40">
        <f t="shared" si="58"/>
        <v>0</v>
      </c>
      <c r="I267" s="40">
        <f t="shared" si="53"/>
        <v>0</v>
      </c>
      <c r="J267" s="40">
        <f t="shared" si="54"/>
        <v>0</v>
      </c>
      <c r="K267" s="41">
        <f t="shared" si="59"/>
        <v>0</v>
      </c>
      <c r="L267" s="40">
        <f>IFERROR(IF('Payroll 2018'!C267='Payroll 2018'!$A$4,IF('Income Statement 2018'!$H$23&gt;0,'Income Statement 2018'!$H$23*0.1*('Payroll 2018'!F267/SUMIF($C$256:$C$294,$A$4,$F$256:$F$294)),0),0),0)</f>
        <v>0</v>
      </c>
      <c r="M267" s="41">
        <f t="shared" si="60"/>
        <v>0</v>
      </c>
    </row>
    <row r="268" spans="1:13" outlineLevel="1">
      <c r="A268" s="20"/>
      <c r="B268" s="20"/>
      <c r="D268" s="51"/>
      <c r="E268" s="62">
        <f t="shared" si="55"/>
        <v>0</v>
      </c>
      <c r="F268" s="41">
        <f t="shared" si="56"/>
        <v>0</v>
      </c>
      <c r="G268" s="40">
        <f t="shared" si="57"/>
        <v>0</v>
      </c>
      <c r="H268" s="40">
        <f t="shared" si="58"/>
        <v>0</v>
      </c>
      <c r="I268" s="40">
        <f t="shared" si="53"/>
        <v>0</v>
      </c>
      <c r="J268" s="40">
        <f t="shared" si="54"/>
        <v>0</v>
      </c>
      <c r="K268" s="41">
        <f t="shared" si="59"/>
        <v>0</v>
      </c>
      <c r="L268" s="40">
        <f>IFERROR(IF('Payroll 2018'!C268='Payroll 2018'!$A$4,IF('Income Statement 2018'!$H$23&gt;0,'Income Statement 2018'!$H$23*0.1*('Payroll 2018'!F268/SUMIF($C$256:$C$294,$A$4,$F$256:$F$294)),0),0),0)</f>
        <v>0</v>
      </c>
      <c r="M268" s="41">
        <f t="shared" si="60"/>
        <v>0</v>
      </c>
    </row>
    <row r="269" spans="1:13" outlineLevel="1">
      <c r="A269" s="20"/>
      <c r="B269" s="20"/>
      <c r="D269" s="51"/>
      <c r="E269" s="62">
        <f t="shared" si="55"/>
        <v>0</v>
      </c>
      <c r="F269" s="41">
        <f t="shared" si="56"/>
        <v>0</v>
      </c>
      <c r="G269" s="40">
        <f t="shared" si="57"/>
        <v>0</v>
      </c>
      <c r="H269" s="40">
        <f t="shared" si="58"/>
        <v>0</v>
      </c>
      <c r="I269" s="40">
        <f t="shared" si="53"/>
        <v>0</v>
      </c>
      <c r="J269" s="40">
        <f t="shared" si="54"/>
        <v>0</v>
      </c>
      <c r="K269" s="41">
        <f t="shared" si="59"/>
        <v>0</v>
      </c>
      <c r="L269" s="40">
        <f>IFERROR(IF('Payroll 2018'!C269='Payroll 2018'!$A$4,IF('Income Statement 2018'!$H$23&gt;0,'Income Statement 2018'!$H$23*0.1*('Payroll 2018'!F269/SUMIF($C$256:$C$294,$A$4,$F$256:$F$294)),0),0),0)</f>
        <v>0</v>
      </c>
      <c r="M269" s="41">
        <f t="shared" si="60"/>
        <v>0</v>
      </c>
    </row>
    <row r="270" spans="1:13" outlineLevel="1">
      <c r="A270" s="20"/>
      <c r="B270" s="20"/>
      <c r="D270" s="51"/>
      <c r="E270" s="62">
        <f t="shared" si="55"/>
        <v>0</v>
      </c>
      <c r="F270" s="41">
        <f t="shared" si="56"/>
        <v>0</v>
      </c>
      <c r="G270" s="40">
        <f t="shared" si="57"/>
        <v>0</v>
      </c>
      <c r="H270" s="40">
        <f t="shared" si="58"/>
        <v>0</v>
      </c>
      <c r="I270" s="40">
        <f t="shared" si="53"/>
        <v>0</v>
      </c>
      <c r="J270" s="40">
        <f t="shared" si="54"/>
        <v>0</v>
      </c>
      <c r="K270" s="41">
        <f t="shared" si="59"/>
        <v>0</v>
      </c>
      <c r="L270" s="40">
        <f>IFERROR(IF('Payroll 2018'!C270='Payroll 2018'!$A$4,IF('Income Statement 2018'!$H$23&gt;0,'Income Statement 2018'!$H$23*0.1*('Payroll 2018'!F270/SUMIF($C$256:$C$294,$A$4,$F$256:$F$294)),0),0),0)</f>
        <v>0</v>
      </c>
      <c r="M270" s="41">
        <f t="shared" si="60"/>
        <v>0</v>
      </c>
    </row>
    <row r="271" spans="1:13" outlineLevel="1">
      <c r="A271" s="20"/>
      <c r="B271" s="20"/>
      <c r="D271" s="51"/>
      <c r="E271" s="62">
        <f t="shared" si="55"/>
        <v>0</v>
      </c>
      <c r="F271" s="41">
        <f t="shared" si="56"/>
        <v>0</v>
      </c>
      <c r="G271" s="40">
        <f t="shared" si="57"/>
        <v>0</v>
      </c>
      <c r="H271" s="40">
        <f t="shared" si="58"/>
        <v>0</v>
      </c>
      <c r="I271" s="40">
        <f t="shared" si="53"/>
        <v>0</v>
      </c>
      <c r="J271" s="40">
        <f t="shared" si="54"/>
        <v>0</v>
      </c>
      <c r="K271" s="41">
        <f t="shared" si="59"/>
        <v>0</v>
      </c>
      <c r="L271" s="40">
        <f>IFERROR(IF('Payroll 2018'!C271='Payroll 2018'!$A$4,IF('Income Statement 2018'!$H$23&gt;0,'Income Statement 2018'!$H$23*0.1*('Payroll 2018'!F271/SUMIF($C$256:$C$294,$A$4,$F$256:$F$294)),0),0),0)</f>
        <v>0</v>
      </c>
      <c r="M271" s="41">
        <f t="shared" si="60"/>
        <v>0</v>
      </c>
    </row>
    <row r="272" spans="1:13" outlineLevel="1">
      <c r="A272" s="20"/>
      <c r="B272" s="20"/>
      <c r="D272" s="51"/>
      <c r="E272" s="62">
        <f t="shared" si="55"/>
        <v>0</v>
      </c>
      <c r="F272" s="41">
        <f t="shared" si="56"/>
        <v>0</v>
      </c>
      <c r="G272" s="40">
        <f t="shared" si="57"/>
        <v>0</v>
      </c>
      <c r="H272" s="40">
        <f t="shared" si="58"/>
        <v>0</v>
      </c>
      <c r="I272" s="40">
        <f t="shared" si="53"/>
        <v>0</v>
      </c>
      <c r="J272" s="40">
        <f t="shared" si="54"/>
        <v>0</v>
      </c>
      <c r="K272" s="41">
        <f t="shared" si="59"/>
        <v>0</v>
      </c>
      <c r="L272" s="40">
        <f>IFERROR(IF('Payroll 2018'!C272='Payroll 2018'!$A$4,IF('Income Statement 2018'!$H$23&gt;0,'Income Statement 2018'!$H$23*0.1*('Payroll 2018'!F272/SUMIF($C$256:$C$294,$A$4,$F$256:$F$294)),0),0),0)</f>
        <v>0</v>
      </c>
      <c r="M272" s="41">
        <f t="shared" si="60"/>
        <v>0</v>
      </c>
    </row>
    <row r="273" spans="1:13" outlineLevel="1">
      <c r="A273" s="20"/>
      <c r="B273" s="20"/>
      <c r="D273" s="51"/>
      <c r="E273" s="62">
        <f t="shared" si="55"/>
        <v>0</v>
      </c>
      <c r="F273" s="41">
        <f t="shared" si="56"/>
        <v>0</v>
      </c>
      <c r="G273" s="40">
        <f t="shared" si="57"/>
        <v>0</v>
      </c>
      <c r="H273" s="40">
        <f t="shared" si="58"/>
        <v>0</v>
      </c>
      <c r="I273" s="40">
        <f t="shared" si="53"/>
        <v>0</v>
      </c>
      <c r="J273" s="40">
        <f t="shared" si="54"/>
        <v>0</v>
      </c>
      <c r="K273" s="41">
        <f t="shared" si="59"/>
        <v>0</v>
      </c>
      <c r="L273" s="40">
        <f>IFERROR(IF('Payroll 2018'!C273='Payroll 2018'!$A$4,IF('Income Statement 2018'!$H$23&gt;0,'Income Statement 2018'!$H$23*0.1*('Payroll 2018'!F273/SUMIF($C$256:$C$294,$A$4,$F$256:$F$294)),0),0),0)</f>
        <v>0</v>
      </c>
      <c r="M273" s="41">
        <f t="shared" si="60"/>
        <v>0</v>
      </c>
    </row>
    <row r="274" spans="1:13" outlineLevel="1">
      <c r="A274" s="20"/>
      <c r="B274" s="20"/>
      <c r="D274" s="51"/>
      <c r="E274" s="62">
        <f t="shared" si="55"/>
        <v>0</v>
      </c>
      <c r="F274" s="41">
        <f t="shared" si="56"/>
        <v>0</v>
      </c>
      <c r="G274" s="40">
        <f t="shared" si="57"/>
        <v>0</v>
      </c>
      <c r="H274" s="40">
        <f t="shared" si="58"/>
        <v>0</v>
      </c>
      <c r="I274" s="40">
        <f t="shared" si="53"/>
        <v>0</v>
      </c>
      <c r="J274" s="40">
        <f t="shared" si="54"/>
        <v>0</v>
      </c>
      <c r="K274" s="41">
        <f t="shared" si="59"/>
        <v>0</v>
      </c>
      <c r="L274" s="40">
        <f>IFERROR(IF('Payroll 2018'!C274='Payroll 2018'!$A$4,IF('Income Statement 2018'!$H$23&gt;0,'Income Statement 2018'!$H$23*0.1*('Payroll 2018'!F274/SUMIF($C$256:$C$294,$A$4,$F$256:$F$294)),0),0),0)</f>
        <v>0</v>
      </c>
      <c r="M274" s="41">
        <f t="shared" si="60"/>
        <v>0</v>
      </c>
    </row>
    <row r="275" spans="1:13" outlineLevel="1">
      <c r="A275" s="20"/>
      <c r="B275" s="20"/>
      <c r="D275" s="51"/>
      <c r="E275" s="62">
        <f t="shared" si="55"/>
        <v>0</v>
      </c>
      <c r="F275" s="41">
        <f t="shared" si="56"/>
        <v>0</v>
      </c>
      <c r="G275" s="40">
        <f t="shared" si="57"/>
        <v>0</v>
      </c>
      <c r="H275" s="40">
        <f t="shared" si="58"/>
        <v>0</v>
      </c>
      <c r="I275" s="40">
        <f t="shared" si="53"/>
        <v>0</v>
      </c>
      <c r="J275" s="40">
        <f t="shared" si="54"/>
        <v>0</v>
      </c>
      <c r="K275" s="41">
        <f t="shared" si="59"/>
        <v>0</v>
      </c>
      <c r="L275" s="40">
        <f>IFERROR(IF('Payroll 2018'!C275='Payroll 2018'!$A$4,IF('Income Statement 2018'!$H$23&gt;0,'Income Statement 2018'!$H$23*0.1*('Payroll 2018'!F275/SUMIF($C$256:$C$294,$A$4,$F$256:$F$294)),0),0),0)</f>
        <v>0</v>
      </c>
      <c r="M275" s="41">
        <f t="shared" si="60"/>
        <v>0</v>
      </c>
    </row>
    <row r="276" spans="1:13" outlineLevel="1">
      <c r="A276" s="20"/>
      <c r="B276" s="20"/>
      <c r="D276" s="51"/>
      <c r="E276" s="62">
        <f t="shared" si="55"/>
        <v>0</v>
      </c>
      <c r="F276" s="41">
        <f t="shared" si="56"/>
        <v>0</v>
      </c>
      <c r="G276" s="40">
        <f t="shared" si="57"/>
        <v>0</v>
      </c>
      <c r="H276" s="40">
        <f t="shared" si="58"/>
        <v>0</v>
      </c>
      <c r="I276" s="40">
        <f t="shared" si="53"/>
        <v>0</v>
      </c>
      <c r="J276" s="40">
        <f t="shared" si="54"/>
        <v>0</v>
      </c>
      <c r="K276" s="41">
        <f t="shared" si="59"/>
        <v>0</v>
      </c>
      <c r="L276" s="40">
        <f>IFERROR(IF('Payroll 2018'!C276='Payroll 2018'!$A$4,IF('Income Statement 2018'!$H$23&gt;0,'Income Statement 2018'!$H$23*0.1*('Payroll 2018'!F276/SUMIF($C$256:$C$294,$A$4,$F$256:$F$294)),0),0),0)</f>
        <v>0</v>
      </c>
      <c r="M276" s="41">
        <f t="shared" si="60"/>
        <v>0</v>
      </c>
    </row>
    <row r="277" spans="1:13" outlineLevel="1">
      <c r="A277" s="20"/>
      <c r="B277" s="20"/>
      <c r="D277" s="51"/>
      <c r="E277" s="62">
        <f t="shared" si="55"/>
        <v>0</v>
      </c>
      <c r="F277" s="41">
        <f t="shared" si="56"/>
        <v>0</v>
      </c>
      <c r="G277" s="40">
        <f t="shared" si="57"/>
        <v>0</v>
      </c>
      <c r="H277" s="40">
        <f t="shared" si="58"/>
        <v>0</v>
      </c>
      <c r="I277" s="40">
        <f t="shared" si="53"/>
        <v>0</v>
      </c>
      <c r="J277" s="40">
        <f t="shared" si="54"/>
        <v>0</v>
      </c>
      <c r="K277" s="41">
        <f t="shared" si="59"/>
        <v>0</v>
      </c>
      <c r="L277" s="40">
        <f>IFERROR(IF('Payroll 2018'!C277='Payroll 2018'!$A$4,IF('Income Statement 2018'!$H$23&gt;0,'Income Statement 2018'!$H$23*0.1*('Payroll 2018'!F277/SUMIF($C$256:$C$294,$A$4,$F$256:$F$294)),0),0),0)</f>
        <v>0</v>
      </c>
      <c r="M277" s="41">
        <f t="shared" si="60"/>
        <v>0</v>
      </c>
    </row>
    <row r="278" spans="1:13" outlineLevel="1">
      <c r="A278" s="20"/>
      <c r="B278" s="20"/>
      <c r="D278" s="51"/>
      <c r="E278" s="62">
        <f t="shared" si="55"/>
        <v>0</v>
      </c>
      <c r="F278" s="41">
        <f t="shared" si="56"/>
        <v>0</v>
      </c>
      <c r="G278" s="40">
        <f t="shared" si="57"/>
        <v>0</v>
      </c>
      <c r="H278" s="40">
        <f t="shared" si="58"/>
        <v>0</v>
      </c>
      <c r="I278" s="40">
        <f t="shared" si="53"/>
        <v>0</v>
      </c>
      <c r="J278" s="40">
        <f t="shared" si="54"/>
        <v>0</v>
      </c>
      <c r="K278" s="41">
        <f t="shared" si="59"/>
        <v>0</v>
      </c>
      <c r="L278" s="40">
        <f>IFERROR(IF('Payroll 2018'!C278='Payroll 2018'!$A$4,IF('Income Statement 2018'!$H$23&gt;0,'Income Statement 2018'!$H$23*0.1*('Payroll 2018'!F278/SUMIF($C$256:$C$294,$A$4,$F$256:$F$294)),0),0),0)</f>
        <v>0</v>
      </c>
      <c r="M278" s="41">
        <f t="shared" si="60"/>
        <v>0</v>
      </c>
    </row>
    <row r="279" spans="1:13" outlineLevel="1">
      <c r="A279" s="20"/>
      <c r="B279" s="20"/>
      <c r="D279" s="51"/>
      <c r="E279" s="62">
        <f t="shared" si="55"/>
        <v>0</v>
      </c>
      <c r="F279" s="41">
        <f t="shared" si="56"/>
        <v>0</v>
      </c>
      <c r="G279" s="40">
        <f t="shared" si="57"/>
        <v>0</v>
      </c>
      <c r="H279" s="40">
        <f t="shared" si="58"/>
        <v>0</v>
      </c>
      <c r="I279" s="40">
        <f t="shared" si="53"/>
        <v>0</v>
      </c>
      <c r="J279" s="40">
        <f t="shared" si="54"/>
        <v>0</v>
      </c>
      <c r="K279" s="41">
        <f t="shared" si="59"/>
        <v>0</v>
      </c>
      <c r="L279" s="40">
        <f>IFERROR(IF('Payroll 2018'!C279='Payroll 2018'!$A$4,IF('Income Statement 2018'!$H$23&gt;0,'Income Statement 2018'!$H$23*0.1*('Payroll 2018'!F279/SUMIF($C$256:$C$294,$A$4,$F$256:$F$294)),0),0),0)</f>
        <v>0</v>
      </c>
      <c r="M279" s="41">
        <f t="shared" si="60"/>
        <v>0</v>
      </c>
    </row>
    <row r="280" spans="1:13" outlineLevel="1">
      <c r="A280" s="20"/>
      <c r="B280" s="20"/>
      <c r="D280" s="51"/>
      <c r="E280" s="62">
        <f t="shared" si="55"/>
        <v>0</v>
      </c>
      <c r="F280" s="41">
        <f t="shared" si="56"/>
        <v>0</v>
      </c>
      <c r="G280" s="40">
        <f t="shared" si="57"/>
        <v>0</v>
      </c>
      <c r="H280" s="40">
        <f t="shared" si="58"/>
        <v>0</v>
      </c>
      <c r="I280" s="40">
        <f t="shared" si="53"/>
        <v>0</v>
      </c>
      <c r="J280" s="40">
        <f t="shared" si="54"/>
        <v>0</v>
      </c>
      <c r="K280" s="41">
        <f t="shared" si="59"/>
        <v>0</v>
      </c>
      <c r="L280" s="40">
        <f>IFERROR(IF('Payroll 2018'!C280='Payroll 2018'!$A$4,IF('Income Statement 2018'!$H$23&gt;0,'Income Statement 2018'!$H$23*0.1*('Payroll 2018'!F280/SUMIF($C$256:$C$294,$A$4,$F$256:$F$294)),0),0),0)</f>
        <v>0</v>
      </c>
      <c r="M280" s="41">
        <f t="shared" si="60"/>
        <v>0</v>
      </c>
    </row>
    <row r="281" spans="1:13" outlineLevel="1">
      <c r="A281" s="20"/>
      <c r="B281" s="20"/>
      <c r="D281" s="51"/>
      <c r="E281" s="62">
        <f t="shared" si="55"/>
        <v>0</v>
      </c>
      <c r="F281" s="41">
        <f t="shared" si="56"/>
        <v>0</v>
      </c>
      <c r="G281" s="40">
        <f t="shared" si="57"/>
        <v>0</v>
      </c>
      <c r="H281" s="40">
        <f t="shared" si="58"/>
        <v>0</v>
      </c>
      <c r="I281" s="40">
        <f t="shared" si="53"/>
        <v>0</v>
      </c>
      <c r="J281" s="40">
        <f t="shared" si="54"/>
        <v>0</v>
      </c>
      <c r="K281" s="41">
        <f t="shared" si="59"/>
        <v>0</v>
      </c>
      <c r="L281" s="40">
        <f>IFERROR(IF('Payroll 2018'!C281='Payroll 2018'!$A$4,IF('Income Statement 2018'!$H$23&gt;0,'Income Statement 2018'!$H$23*0.1*('Payroll 2018'!F281/SUMIF($C$256:$C$294,$A$4,$F$256:$F$294)),0),0),0)</f>
        <v>0</v>
      </c>
      <c r="M281" s="41">
        <f t="shared" si="60"/>
        <v>0</v>
      </c>
    </row>
    <row r="282" spans="1:13" outlineLevel="1">
      <c r="A282" s="20"/>
      <c r="B282" s="20"/>
      <c r="D282" s="51"/>
      <c r="E282" s="62">
        <f t="shared" si="55"/>
        <v>0</v>
      </c>
      <c r="F282" s="41">
        <f t="shared" si="56"/>
        <v>0</v>
      </c>
      <c r="G282" s="40">
        <f t="shared" si="57"/>
        <v>0</v>
      </c>
      <c r="H282" s="40">
        <f t="shared" si="58"/>
        <v>0</v>
      </c>
      <c r="I282" s="40">
        <f t="shared" si="53"/>
        <v>0</v>
      </c>
      <c r="J282" s="40">
        <f t="shared" si="54"/>
        <v>0</v>
      </c>
      <c r="K282" s="41">
        <f t="shared" si="59"/>
        <v>0</v>
      </c>
      <c r="L282" s="40">
        <f>IFERROR(IF('Payroll 2018'!C282='Payroll 2018'!$A$4,IF('Income Statement 2018'!$H$23&gt;0,'Income Statement 2018'!$H$23*0.1*('Payroll 2018'!F282/SUMIF($C$256:$C$294,$A$4,$F$256:$F$294)),0),0),0)</f>
        <v>0</v>
      </c>
      <c r="M282" s="41">
        <f t="shared" si="60"/>
        <v>0</v>
      </c>
    </row>
    <row r="283" spans="1:13" outlineLevel="1">
      <c r="A283" s="20"/>
      <c r="B283" s="20"/>
      <c r="D283" s="51"/>
      <c r="E283" s="62">
        <f t="shared" si="55"/>
        <v>0</v>
      </c>
      <c r="F283" s="41">
        <f t="shared" si="56"/>
        <v>0</v>
      </c>
      <c r="G283" s="40">
        <f t="shared" si="57"/>
        <v>0</v>
      </c>
      <c r="H283" s="40">
        <f t="shared" si="58"/>
        <v>0</v>
      </c>
      <c r="I283" s="40">
        <f t="shared" si="53"/>
        <v>0</v>
      </c>
      <c r="J283" s="40">
        <f t="shared" si="54"/>
        <v>0</v>
      </c>
      <c r="K283" s="41">
        <f t="shared" si="59"/>
        <v>0</v>
      </c>
      <c r="L283" s="40">
        <f>IFERROR(IF('Payroll 2018'!C283='Payroll 2018'!$A$4,IF('Income Statement 2018'!$H$23&gt;0,'Income Statement 2018'!$H$23*0.1*('Payroll 2018'!F283/SUMIF($C$256:$C$294,$A$4,$F$256:$F$294)),0),0),0)</f>
        <v>0</v>
      </c>
      <c r="M283" s="41">
        <f t="shared" si="60"/>
        <v>0</v>
      </c>
    </row>
    <row r="284" spans="1:13" outlineLevel="1">
      <c r="A284" s="20"/>
      <c r="B284" s="20"/>
      <c r="D284" s="51"/>
      <c r="E284" s="62">
        <f t="shared" si="55"/>
        <v>0</v>
      </c>
      <c r="F284" s="41">
        <f t="shared" si="56"/>
        <v>0</v>
      </c>
      <c r="G284" s="40">
        <f t="shared" si="57"/>
        <v>0</v>
      </c>
      <c r="H284" s="40">
        <f t="shared" si="58"/>
        <v>0</v>
      </c>
      <c r="I284" s="40">
        <f t="shared" si="53"/>
        <v>0</v>
      </c>
      <c r="J284" s="40">
        <f t="shared" si="54"/>
        <v>0</v>
      </c>
      <c r="K284" s="41">
        <f t="shared" si="59"/>
        <v>0</v>
      </c>
      <c r="L284" s="40">
        <f>IFERROR(IF('Payroll 2018'!C284='Payroll 2018'!$A$4,IF('Income Statement 2018'!$H$23&gt;0,'Income Statement 2018'!$H$23*0.1*('Payroll 2018'!F284/SUMIF($C$256:$C$294,$A$4,$F$256:$F$294)),0),0),0)</f>
        <v>0</v>
      </c>
      <c r="M284" s="41">
        <f t="shared" si="60"/>
        <v>0</v>
      </c>
    </row>
    <row r="285" spans="1:13" outlineLevel="1">
      <c r="A285" s="20"/>
      <c r="B285" s="20"/>
      <c r="D285" s="51"/>
      <c r="E285" s="62">
        <f t="shared" si="55"/>
        <v>0</v>
      </c>
      <c r="F285" s="41">
        <f t="shared" si="56"/>
        <v>0</v>
      </c>
      <c r="G285" s="40">
        <f t="shared" si="57"/>
        <v>0</v>
      </c>
      <c r="H285" s="40">
        <f t="shared" si="58"/>
        <v>0</v>
      </c>
      <c r="I285" s="40">
        <f t="shared" si="53"/>
        <v>0</v>
      </c>
      <c r="J285" s="40">
        <f t="shared" si="54"/>
        <v>0</v>
      </c>
      <c r="K285" s="41">
        <f t="shared" si="59"/>
        <v>0</v>
      </c>
      <c r="L285" s="40">
        <f>IFERROR(IF('Payroll 2018'!C285='Payroll 2018'!$A$4,IF('Income Statement 2018'!$H$23&gt;0,'Income Statement 2018'!$H$23*0.1*('Payroll 2018'!F285/SUMIF($C$256:$C$294,$A$4,$F$256:$F$294)),0),0),0)</f>
        <v>0</v>
      </c>
      <c r="M285" s="41">
        <f t="shared" si="60"/>
        <v>0</v>
      </c>
    </row>
    <row r="286" spans="1:13" outlineLevel="1">
      <c r="A286" s="20"/>
      <c r="B286" s="20"/>
      <c r="D286" s="51"/>
      <c r="E286" s="62">
        <f t="shared" si="55"/>
        <v>0</v>
      </c>
      <c r="F286" s="41">
        <f t="shared" si="56"/>
        <v>0</v>
      </c>
      <c r="G286" s="40">
        <f t="shared" si="57"/>
        <v>0</v>
      </c>
      <c r="H286" s="40">
        <f t="shared" si="58"/>
        <v>0</v>
      </c>
      <c r="I286" s="40">
        <f t="shared" si="53"/>
        <v>0</v>
      </c>
      <c r="J286" s="40">
        <f t="shared" si="54"/>
        <v>0</v>
      </c>
      <c r="K286" s="41">
        <f t="shared" si="59"/>
        <v>0</v>
      </c>
      <c r="L286" s="40">
        <f>IFERROR(IF('Payroll 2018'!C286='Payroll 2018'!$A$4,IF('Income Statement 2018'!$H$23&gt;0,'Income Statement 2018'!$H$23*0.1*('Payroll 2018'!F286/SUMIF($C$256:$C$294,$A$4,$F$256:$F$294)),0),0),0)</f>
        <v>0</v>
      </c>
      <c r="M286" s="41">
        <f t="shared" si="60"/>
        <v>0</v>
      </c>
    </row>
    <row r="287" spans="1:13" outlineLevel="1">
      <c r="A287" s="20"/>
      <c r="B287" s="20"/>
      <c r="D287" s="51"/>
      <c r="E287" s="62">
        <f t="shared" si="55"/>
        <v>0</v>
      </c>
      <c r="F287" s="41">
        <f t="shared" si="56"/>
        <v>0</v>
      </c>
      <c r="G287" s="40">
        <f t="shared" si="57"/>
        <v>0</v>
      </c>
      <c r="H287" s="40">
        <f t="shared" si="58"/>
        <v>0</v>
      </c>
      <c r="I287" s="40">
        <f t="shared" si="53"/>
        <v>0</v>
      </c>
      <c r="J287" s="40">
        <f t="shared" si="54"/>
        <v>0</v>
      </c>
      <c r="K287" s="41">
        <f t="shared" si="59"/>
        <v>0</v>
      </c>
      <c r="L287" s="40">
        <f>IFERROR(IF('Payroll 2018'!C287='Payroll 2018'!$A$4,IF('Income Statement 2018'!$H$23&gt;0,'Income Statement 2018'!$H$23*0.1*('Payroll 2018'!F287/SUMIF($C$256:$C$294,$A$4,$F$256:$F$294)),0),0),0)</f>
        <v>0</v>
      </c>
      <c r="M287" s="41">
        <f t="shared" si="60"/>
        <v>0</v>
      </c>
    </row>
    <row r="288" spans="1:13" outlineLevel="1">
      <c r="A288" s="20"/>
      <c r="B288" s="20"/>
      <c r="D288" s="51"/>
      <c r="E288" s="62">
        <f t="shared" si="55"/>
        <v>0</v>
      </c>
      <c r="F288" s="41">
        <f t="shared" si="56"/>
        <v>0</v>
      </c>
      <c r="G288" s="40">
        <f t="shared" si="57"/>
        <v>0</v>
      </c>
      <c r="H288" s="40">
        <f t="shared" si="58"/>
        <v>0</v>
      </c>
      <c r="I288" s="40">
        <f t="shared" si="53"/>
        <v>0</v>
      </c>
      <c r="J288" s="40">
        <f t="shared" si="54"/>
        <v>0</v>
      </c>
      <c r="K288" s="41">
        <f t="shared" si="59"/>
        <v>0</v>
      </c>
      <c r="L288" s="40">
        <f>IFERROR(IF('Payroll 2018'!C288='Payroll 2018'!$A$4,IF('Income Statement 2018'!$H$23&gt;0,'Income Statement 2018'!$H$23*0.1*('Payroll 2018'!F288/SUMIF($C$256:$C$294,$A$4,$F$256:$F$294)),0),0),0)</f>
        <v>0</v>
      </c>
      <c r="M288" s="41">
        <f t="shared" si="60"/>
        <v>0</v>
      </c>
    </row>
    <row r="289" spans="1:13" outlineLevel="1">
      <c r="A289" s="20"/>
      <c r="B289" s="20"/>
      <c r="D289" s="51"/>
      <c r="E289" s="62">
        <f t="shared" si="55"/>
        <v>0</v>
      </c>
      <c r="F289" s="41">
        <f t="shared" si="56"/>
        <v>0</v>
      </c>
      <c r="G289" s="40">
        <f t="shared" si="57"/>
        <v>0</v>
      </c>
      <c r="H289" s="40">
        <f t="shared" si="58"/>
        <v>0</v>
      </c>
      <c r="I289" s="40">
        <f t="shared" si="53"/>
        <v>0</v>
      </c>
      <c r="J289" s="40">
        <f t="shared" si="54"/>
        <v>0</v>
      </c>
      <c r="K289" s="41">
        <f t="shared" si="59"/>
        <v>0</v>
      </c>
      <c r="L289" s="40">
        <f>IFERROR(IF('Payroll 2018'!C289='Payroll 2018'!$A$4,IF('Income Statement 2018'!$H$23&gt;0,'Income Statement 2018'!$H$23*0.1*('Payroll 2018'!F289/SUMIF($C$256:$C$294,$A$4,$F$256:$F$294)),0),0),0)</f>
        <v>0</v>
      </c>
      <c r="M289" s="41">
        <f t="shared" si="60"/>
        <v>0</v>
      </c>
    </row>
    <row r="290" spans="1:13" outlineLevel="1">
      <c r="A290" s="20"/>
      <c r="B290" s="20"/>
      <c r="D290" s="51"/>
      <c r="E290" s="62">
        <f t="shared" si="55"/>
        <v>0</v>
      </c>
      <c r="F290" s="41">
        <f t="shared" si="56"/>
        <v>0</v>
      </c>
      <c r="G290" s="40">
        <f t="shared" si="57"/>
        <v>0</v>
      </c>
      <c r="H290" s="40">
        <f t="shared" si="58"/>
        <v>0</v>
      </c>
      <c r="I290" s="40">
        <f t="shared" si="53"/>
        <v>0</v>
      </c>
      <c r="J290" s="40">
        <f t="shared" si="54"/>
        <v>0</v>
      </c>
      <c r="K290" s="41">
        <f t="shared" si="59"/>
        <v>0</v>
      </c>
      <c r="L290" s="40">
        <f>IFERROR(IF('Payroll 2018'!C290='Payroll 2018'!$A$4,IF('Income Statement 2018'!$H$23&gt;0,'Income Statement 2018'!$H$23*0.1*('Payroll 2018'!F290/SUMIF($C$256:$C$294,$A$4,$F$256:$F$294)),0),0),0)</f>
        <v>0</v>
      </c>
      <c r="M290" s="41">
        <f t="shared" si="60"/>
        <v>0</v>
      </c>
    </row>
    <row r="291" spans="1:13" outlineLevel="1">
      <c r="A291" s="20"/>
      <c r="B291" s="20"/>
      <c r="D291" s="51"/>
      <c r="E291" s="62">
        <f t="shared" si="55"/>
        <v>0</v>
      </c>
      <c r="F291" s="41">
        <f t="shared" si="56"/>
        <v>0</v>
      </c>
      <c r="G291" s="40">
        <f t="shared" si="57"/>
        <v>0</v>
      </c>
      <c r="H291" s="40">
        <f t="shared" si="58"/>
        <v>0</v>
      </c>
      <c r="I291" s="40">
        <f t="shared" si="53"/>
        <v>0</v>
      </c>
      <c r="J291" s="40">
        <f t="shared" si="54"/>
        <v>0</v>
      </c>
      <c r="K291" s="41">
        <f t="shared" si="59"/>
        <v>0</v>
      </c>
      <c r="L291" s="40">
        <f>IFERROR(IF('Payroll 2018'!C291='Payroll 2018'!$A$4,IF('Income Statement 2018'!$H$23&gt;0,'Income Statement 2018'!$H$23*0.1*('Payroll 2018'!F291/SUMIF($C$256:$C$294,$A$4,$F$256:$F$294)),0),0),0)</f>
        <v>0</v>
      </c>
      <c r="M291" s="41">
        <f t="shared" si="60"/>
        <v>0</v>
      </c>
    </row>
    <row r="292" spans="1:13" outlineLevel="1">
      <c r="A292" s="20"/>
      <c r="B292" s="20"/>
      <c r="D292" s="51"/>
      <c r="E292" s="62">
        <f t="shared" si="55"/>
        <v>0</v>
      </c>
      <c r="F292" s="41">
        <f t="shared" si="56"/>
        <v>0</v>
      </c>
      <c r="G292" s="40">
        <f t="shared" si="57"/>
        <v>0</v>
      </c>
      <c r="H292" s="40">
        <f t="shared" si="58"/>
        <v>0</v>
      </c>
      <c r="I292" s="40">
        <f t="shared" si="53"/>
        <v>0</v>
      </c>
      <c r="J292" s="40">
        <f t="shared" si="54"/>
        <v>0</v>
      </c>
      <c r="K292" s="41">
        <f t="shared" si="59"/>
        <v>0</v>
      </c>
      <c r="L292" s="40">
        <f>IFERROR(IF('Payroll 2018'!C292='Payroll 2018'!$A$4,IF('Income Statement 2018'!$H$23&gt;0,'Income Statement 2018'!$H$23*0.1*('Payroll 2018'!F292/SUMIF($C$256:$C$294,$A$4,$F$256:$F$294)),0),0),0)</f>
        <v>0</v>
      </c>
      <c r="M292" s="41">
        <f t="shared" si="60"/>
        <v>0</v>
      </c>
    </row>
    <row r="293" spans="1:13" outlineLevel="1">
      <c r="A293" s="20"/>
      <c r="B293" s="20"/>
      <c r="D293" s="51"/>
      <c r="E293" s="62">
        <f t="shared" si="55"/>
        <v>0</v>
      </c>
      <c r="F293" s="41">
        <f t="shared" si="56"/>
        <v>0</v>
      </c>
      <c r="G293" s="40">
        <f t="shared" si="57"/>
        <v>0</v>
      </c>
      <c r="H293" s="40">
        <f t="shared" si="58"/>
        <v>0</v>
      </c>
      <c r="I293" s="40">
        <f t="shared" si="53"/>
        <v>0</v>
      </c>
      <c r="J293" s="40">
        <f t="shared" si="54"/>
        <v>0</v>
      </c>
      <c r="K293" s="41">
        <f t="shared" si="59"/>
        <v>0</v>
      </c>
      <c r="L293" s="40">
        <f>IFERROR(IF('Payroll 2018'!C293='Payroll 2018'!$A$4,IF('Income Statement 2018'!$H$23&gt;0,'Income Statement 2018'!$H$23*0.1*('Payroll 2018'!F293/SUMIF($C$256:$C$294,$A$4,$F$256:$F$294)),0),0),0)</f>
        <v>0</v>
      </c>
      <c r="M293" s="41">
        <f t="shared" si="60"/>
        <v>0</v>
      </c>
    </row>
    <row r="294" spans="1:13" ht="13.5" outlineLevel="1" thickBot="1">
      <c r="A294" s="21"/>
      <c r="B294" s="21"/>
      <c r="C294" s="17"/>
      <c r="D294" s="52"/>
      <c r="E294" s="63">
        <f t="shared" si="55"/>
        <v>0</v>
      </c>
      <c r="F294" s="56">
        <f t="shared" si="56"/>
        <v>0</v>
      </c>
      <c r="G294" s="55">
        <f t="shared" si="57"/>
        <v>0</v>
      </c>
      <c r="H294" s="55">
        <f t="shared" si="58"/>
        <v>0</v>
      </c>
      <c r="I294" s="55">
        <f t="shared" si="53"/>
        <v>0</v>
      </c>
      <c r="J294" s="55">
        <f t="shared" si="54"/>
        <v>0</v>
      </c>
      <c r="K294" s="56">
        <f t="shared" si="59"/>
        <v>0</v>
      </c>
      <c r="L294" s="55">
        <f>IFERROR(IF('Payroll 2018'!C294='Payroll 2018'!$A$4,IF('Income Statement 2018'!$H$23&gt;0,'Income Statement 2018'!$H$23*0.1*('Payroll 2018'!F294/SUMIF($C$256:$C$294,$A$4,$F$256:$F$294)),0),0),0)</f>
        <v>0</v>
      </c>
      <c r="M294" s="56">
        <f t="shared" si="60"/>
        <v>0</v>
      </c>
    </row>
    <row r="295" spans="1:13" outlineLevel="1">
      <c r="A295" s="2" t="s">
        <v>23</v>
      </c>
      <c r="B295" s="2"/>
      <c r="C295" s="2"/>
      <c r="D295" s="41"/>
      <c r="E295" s="48">
        <f>IFERROR(SUM(E256:E294),"")</f>
        <v>0</v>
      </c>
      <c r="F295" s="41">
        <f t="shared" ref="F295:M295" si="61">IFERROR(SUM(F256:F294),"")</f>
        <v>0</v>
      </c>
      <c r="G295" s="41">
        <f t="shared" si="61"/>
        <v>0</v>
      </c>
      <c r="H295" s="41">
        <f t="shared" si="61"/>
        <v>0</v>
      </c>
      <c r="I295" s="41">
        <f t="shared" si="61"/>
        <v>0</v>
      </c>
      <c r="J295" s="41">
        <f t="shared" si="61"/>
        <v>0</v>
      </c>
      <c r="K295" s="41">
        <f t="shared" si="61"/>
        <v>0</v>
      </c>
      <c r="L295" s="41">
        <f t="shared" si="61"/>
        <v>0</v>
      </c>
      <c r="M295" s="41">
        <f t="shared" si="61"/>
        <v>0</v>
      </c>
    </row>
    <row r="296" spans="1:13" outlineLevel="1"/>
    <row r="298" spans="1:13">
      <c r="A298" s="2" t="s">
        <v>31</v>
      </c>
      <c r="B298" s="1" t="s">
        <v>21</v>
      </c>
      <c r="C298" s="22">
        <v>43282</v>
      </c>
      <c r="D298" s="1" t="s">
        <v>22</v>
      </c>
      <c r="E298" s="22">
        <v>43312</v>
      </c>
      <c r="F298" s="1" t="s">
        <v>48</v>
      </c>
      <c r="G298" s="1">
        <f>NETWORKDAYS(C298,E298)</f>
        <v>22</v>
      </c>
    </row>
    <row r="299" spans="1:13" ht="25.5" outlineLevel="1">
      <c r="A299" s="12" t="s">
        <v>3</v>
      </c>
      <c r="B299" s="11" t="s">
        <v>13</v>
      </c>
      <c r="C299" s="11" t="s">
        <v>2</v>
      </c>
      <c r="D299" s="11" t="s">
        <v>14</v>
      </c>
      <c r="E299" s="11" t="s">
        <v>19</v>
      </c>
      <c r="F299" s="11" t="s">
        <v>15</v>
      </c>
      <c r="G299" s="11" t="s">
        <v>16</v>
      </c>
      <c r="H299" s="11" t="s">
        <v>146</v>
      </c>
      <c r="I299" s="11" t="s">
        <v>147</v>
      </c>
      <c r="J299" s="11" t="s">
        <v>148</v>
      </c>
      <c r="K299" s="11" t="s">
        <v>18</v>
      </c>
      <c r="L299" s="11" t="s">
        <v>12</v>
      </c>
      <c r="M299" s="11" t="s">
        <v>24</v>
      </c>
    </row>
    <row r="300" spans="1:13" ht="13.5" outlineLevel="1" thickBot="1">
      <c r="A300" s="13"/>
      <c r="B300" s="14"/>
      <c r="C300" s="14"/>
      <c r="D300" s="14"/>
      <c r="E300" s="14"/>
      <c r="F300" s="14"/>
      <c r="G300" s="15">
        <v>9.4E-2</v>
      </c>
      <c r="H300" s="15">
        <v>3.5999999999999997E-2</v>
      </c>
      <c r="I300" s="15">
        <v>1.6E-2</v>
      </c>
      <c r="J300" s="15">
        <v>4.4999999999999998E-2</v>
      </c>
      <c r="K300" s="16"/>
      <c r="L300" s="23" t="s">
        <v>25</v>
      </c>
      <c r="M300" s="16"/>
    </row>
    <row r="301" spans="1:13" outlineLevel="1">
      <c r="A301" s="20"/>
      <c r="B301" s="94"/>
      <c r="C301" s="6"/>
      <c r="D301" s="95"/>
      <c r="E301" s="62">
        <f>IF(C301=$A$4,$C$4*NETWORKDAYS($C$298,$E$298),0)</f>
        <v>0</v>
      </c>
      <c r="F301" s="53">
        <f>IFERROR(D301*E301,0)</f>
        <v>0</v>
      </c>
      <c r="G301" s="40">
        <f>IFERROR(F301*$G$30,0)</f>
        <v>0</v>
      </c>
      <c r="H301" s="40">
        <f>IFERROR(F301*$H$30,0)</f>
        <v>0</v>
      </c>
      <c r="I301" s="40">
        <f t="shared" ref="I301:I339" si="62">IF(C301=$A$4,F301*$I$30,0)</f>
        <v>0</v>
      </c>
      <c r="J301" s="40">
        <f t="shared" ref="J301:J339" si="63">IF(C301=$A$4,F301*$J$30,0)</f>
        <v>0</v>
      </c>
      <c r="K301" s="41">
        <f>IFERROR(F301-SUM(G301:J301),0)</f>
        <v>0</v>
      </c>
      <c r="L301" s="40">
        <f>IFERROR(IF('Payroll 2018'!C301='Payroll 2018'!$A$4,IF('Income Statement 2018'!$I$23&gt;0,'Income Statement 2018'!$I$23*0.1*('Payroll 2018'!F301/SUMIF($C$301:$C$339,$A$4,$F$301:$F$339)),0),0),0)</f>
        <v>0</v>
      </c>
      <c r="M301" s="41">
        <f>IFERROR(K301+L301,0)</f>
        <v>0</v>
      </c>
    </row>
    <row r="302" spans="1:13" outlineLevel="1">
      <c r="A302" s="18"/>
      <c r="B302" s="19"/>
      <c r="C302" s="9"/>
      <c r="D302" s="50"/>
      <c r="E302" s="62">
        <f t="shared" ref="E302:E339" si="64">IF(C302=$A$4,$C$4*NETWORKDAYS($C$298,$E$298),0)</f>
        <v>0</v>
      </c>
      <c r="F302" s="53">
        <f t="shared" ref="F302:F339" si="65">IFERROR(D302*E302,0)</f>
        <v>0</v>
      </c>
      <c r="G302" s="40">
        <f t="shared" ref="G302:G339" si="66">IFERROR(F302*$G$30,0)</f>
        <v>0</v>
      </c>
      <c r="H302" s="40">
        <f t="shared" ref="H302:H339" si="67">IFERROR(F302*$H$30,0)</f>
        <v>0</v>
      </c>
      <c r="I302" s="40">
        <f t="shared" si="62"/>
        <v>0</v>
      </c>
      <c r="J302" s="40">
        <f t="shared" si="63"/>
        <v>0</v>
      </c>
      <c r="K302" s="41">
        <f t="shared" ref="K302:K339" si="68">IFERROR(F302-SUM(G302:J302),0)</f>
        <v>0</v>
      </c>
      <c r="L302" s="40">
        <f>IFERROR(IF('Payroll 2018'!C302='Payroll 2018'!$A$4,IF('Income Statement 2018'!$I$23&gt;0,'Income Statement 2018'!$I$23*0.1*('Payroll 2018'!F302/SUMIF($C$301:$C$339,$A$4,$F$301:$F$339)),0),0),0)</f>
        <v>0</v>
      </c>
      <c r="M302" s="41">
        <f t="shared" ref="M302:M339" si="69">IFERROR(K302+L302,0)</f>
        <v>0</v>
      </c>
    </row>
    <row r="303" spans="1:13" outlineLevel="1">
      <c r="A303" s="18"/>
      <c r="B303" s="19"/>
      <c r="C303" s="9"/>
      <c r="D303" s="50"/>
      <c r="E303" s="62">
        <f t="shared" si="64"/>
        <v>0</v>
      </c>
      <c r="F303" s="53">
        <f t="shared" si="65"/>
        <v>0</v>
      </c>
      <c r="G303" s="40">
        <f t="shared" si="66"/>
        <v>0</v>
      </c>
      <c r="H303" s="40">
        <f t="shared" si="67"/>
        <v>0</v>
      </c>
      <c r="I303" s="40">
        <f t="shared" si="62"/>
        <v>0</v>
      </c>
      <c r="J303" s="40">
        <f t="shared" si="63"/>
        <v>0</v>
      </c>
      <c r="K303" s="41">
        <f t="shared" si="68"/>
        <v>0</v>
      </c>
      <c r="L303" s="40">
        <f>IFERROR(IF('Payroll 2018'!C303='Payroll 2018'!$A$4,IF('Income Statement 2018'!$I$23&gt;0,'Income Statement 2018'!$I$23*0.1*('Payroll 2018'!F303/SUMIF($C$301:$C$339,$A$4,$F$301:$F$339)),0),0),0)</f>
        <v>0</v>
      </c>
      <c r="M303" s="41">
        <f t="shared" si="69"/>
        <v>0</v>
      </c>
    </row>
    <row r="304" spans="1:13" outlineLevel="1">
      <c r="A304" s="18"/>
      <c r="B304" s="19"/>
      <c r="C304" s="9"/>
      <c r="D304" s="50"/>
      <c r="E304" s="62">
        <f t="shared" si="64"/>
        <v>0</v>
      </c>
      <c r="F304" s="53">
        <f t="shared" si="65"/>
        <v>0</v>
      </c>
      <c r="G304" s="40">
        <f t="shared" si="66"/>
        <v>0</v>
      </c>
      <c r="H304" s="40">
        <f t="shared" si="67"/>
        <v>0</v>
      </c>
      <c r="I304" s="40">
        <f t="shared" si="62"/>
        <v>0</v>
      </c>
      <c r="J304" s="40">
        <f t="shared" si="63"/>
        <v>0</v>
      </c>
      <c r="K304" s="41">
        <f t="shared" si="68"/>
        <v>0</v>
      </c>
      <c r="L304" s="40">
        <f>IFERROR(IF('Payroll 2018'!C304='Payroll 2018'!$A$4,IF('Income Statement 2018'!$I$23&gt;0,'Income Statement 2018'!$I$23*0.1*('Payroll 2018'!F304/SUMIF($C$301:$C$339,$A$4,$F$301:$F$339)),0),0),0)</f>
        <v>0</v>
      </c>
      <c r="M304" s="41">
        <f t="shared" si="69"/>
        <v>0</v>
      </c>
    </row>
    <row r="305" spans="1:13" outlineLevel="1">
      <c r="A305" s="18"/>
      <c r="B305" s="19"/>
      <c r="C305" s="9"/>
      <c r="D305" s="50"/>
      <c r="E305" s="62">
        <f t="shared" si="64"/>
        <v>0</v>
      </c>
      <c r="F305" s="53">
        <f t="shared" si="65"/>
        <v>0</v>
      </c>
      <c r="G305" s="40">
        <f t="shared" si="66"/>
        <v>0</v>
      </c>
      <c r="H305" s="40">
        <f t="shared" si="67"/>
        <v>0</v>
      </c>
      <c r="I305" s="40">
        <f t="shared" si="62"/>
        <v>0</v>
      </c>
      <c r="J305" s="40">
        <f t="shared" si="63"/>
        <v>0</v>
      </c>
      <c r="K305" s="41">
        <f t="shared" si="68"/>
        <v>0</v>
      </c>
      <c r="L305" s="40">
        <f>IFERROR(IF('Payroll 2018'!C305='Payroll 2018'!$A$4,IF('Income Statement 2018'!$I$23&gt;0,'Income Statement 2018'!$I$23*0.1*('Payroll 2018'!F305/SUMIF($C$301:$C$339,$A$4,$F$301:$F$339)),0),0),0)</f>
        <v>0</v>
      </c>
      <c r="M305" s="41">
        <f t="shared" si="69"/>
        <v>0</v>
      </c>
    </row>
    <row r="306" spans="1:13" outlineLevel="1">
      <c r="A306" s="18"/>
      <c r="B306" s="19"/>
      <c r="C306" s="9"/>
      <c r="D306" s="50"/>
      <c r="E306" s="62">
        <f t="shared" si="64"/>
        <v>0</v>
      </c>
      <c r="F306" s="53">
        <f t="shared" si="65"/>
        <v>0</v>
      </c>
      <c r="G306" s="40">
        <f t="shared" si="66"/>
        <v>0</v>
      </c>
      <c r="H306" s="40">
        <f t="shared" si="67"/>
        <v>0</v>
      </c>
      <c r="I306" s="40">
        <f t="shared" si="62"/>
        <v>0</v>
      </c>
      <c r="J306" s="40">
        <f t="shared" si="63"/>
        <v>0</v>
      </c>
      <c r="K306" s="41">
        <f t="shared" si="68"/>
        <v>0</v>
      </c>
      <c r="L306" s="40">
        <f>IFERROR(IF('Payroll 2018'!C306='Payroll 2018'!$A$4,IF('Income Statement 2018'!$I$23&gt;0,'Income Statement 2018'!$I$23*0.1*('Payroll 2018'!F306/SUMIF($C$301:$C$339,$A$4,$F$301:$F$339)),0),0),0)</f>
        <v>0</v>
      </c>
      <c r="M306" s="41">
        <f t="shared" si="69"/>
        <v>0</v>
      </c>
    </row>
    <row r="307" spans="1:13" outlineLevel="1">
      <c r="A307" s="18"/>
      <c r="B307" s="19"/>
      <c r="C307" s="9"/>
      <c r="D307" s="50"/>
      <c r="E307" s="62">
        <f t="shared" si="64"/>
        <v>0</v>
      </c>
      <c r="F307" s="53">
        <f t="shared" si="65"/>
        <v>0</v>
      </c>
      <c r="G307" s="40">
        <f t="shared" si="66"/>
        <v>0</v>
      </c>
      <c r="H307" s="40">
        <f t="shared" si="67"/>
        <v>0</v>
      </c>
      <c r="I307" s="40">
        <f t="shared" si="62"/>
        <v>0</v>
      </c>
      <c r="J307" s="40">
        <f t="shared" si="63"/>
        <v>0</v>
      </c>
      <c r="K307" s="41">
        <f t="shared" si="68"/>
        <v>0</v>
      </c>
      <c r="L307" s="40">
        <f>IFERROR(IF('Payroll 2018'!C307='Payroll 2018'!$A$4,IF('Income Statement 2018'!$I$23&gt;0,'Income Statement 2018'!$I$23*0.1*('Payroll 2018'!F307/SUMIF($C$301:$C$339,$A$4,$F$301:$F$339)),0),0),0)</f>
        <v>0</v>
      </c>
      <c r="M307" s="41">
        <f t="shared" si="69"/>
        <v>0</v>
      </c>
    </row>
    <row r="308" spans="1:13" outlineLevel="1">
      <c r="A308" s="18"/>
      <c r="B308" s="19"/>
      <c r="C308" s="9"/>
      <c r="D308" s="50"/>
      <c r="E308" s="62">
        <f t="shared" si="64"/>
        <v>0</v>
      </c>
      <c r="F308" s="53">
        <f t="shared" si="65"/>
        <v>0</v>
      </c>
      <c r="G308" s="40">
        <f t="shared" si="66"/>
        <v>0</v>
      </c>
      <c r="H308" s="40">
        <f t="shared" si="67"/>
        <v>0</v>
      </c>
      <c r="I308" s="40">
        <f t="shared" si="62"/>
        <v>0</v>
      </c>
      <c r="J308" s="40">
        <f t="shared" si="63"/>
        <v>0</v>
      </c>
      <c r="K308" s="41">
        <f t="shared" si="68"/>
        <v>0</v>
      </c>
      <c r="L308" s="40">
        <f>IFERROR(IF('Payroll 2018'!C308='Payroll 2018'!$A$4,IF('Income Statement 2018'!$I$23&gt;0,'Income Statement 2018'!$I$23*0.1*('Payroll 2018'!F308/SUMIF($C$301:$C$339,$A$4,$F$301:$F$339)),0),0),0)</f>
        <v>0</v>
      </c>
      <c r="M308" s="41">
        <f t="shared" si="69"/>
        <v>0</v>
      </c>
    </row>
    <row r="309" spans="1:13" outlineLevel="1">
      <c r="A309" s="18"/>
      <c r="B309" s="19"/>
      <c r="C309" s="9"/>
      <c r="D309" s="50"/>
      <c r="E309" s="62">
        <f t="shared" si="64"/>
        <v>0</v>
      </c>
      <c r="F309" s="53">
        <f t="shared" si="65"/>
        <v>0</v>
      </c>
      <c r="G309" s="40">
        <f t="shared" si="66"/>
        <v>0</v>
      </c>
      <c r="H309" s="40">
        <f t="shared" si="67"/>
        <v>0</v>
      </c>
      <c r="I309" s="40">
        <f t="shared" si="62"/>
        <v>0</v>
      </c>
      <c r="J309" s="40">
        <f t="shared" si="63"/>
        <v>0</v>
      </c>
      <c r="K309" s="41">
        <f t="shared" si="68"/>
        <v>0</v>
      </c>
      <c r="L309" s="40">
        <f>IFERROR(IF('Payroll 2018'!C309='Payroll 2018'!$A$4,IF('Income Statement 2018'!$I$23&gt;0,'Income Statement 2018'!$I$23*0.1*('Payroll 2018'!F309/SUMIF($C$301:$C$339,$A$4,$F$301:$F$339)),0),0),0)</f>
        <v>0</v>
      </c>
      <c r="M309" s="41">
        <f t="shared" si="69"/>
        <v>0</v>
      </c>
    </row>
    <row r="310" spans="1:13" outlineLevel="1">
      <c r="A310" s="18"/>
      <c r="B310" s="19"/>
      <c r="C310" s="9"/>
      <c r="D310" s="50"/>
      <c r="E310" s="62">
        <f t="shared" si="64"/>
        <v>0</v>
      </c>
      <c r="F310" s="53">
        <f t="shared" si="65"/>
        <v>0</v>
      </c>
      <c r="G310" s="40">
        <f t="shared" si="66"/>
        <v>0</v>
      </c>
      <c r="H310" s="40">
        <f t="shared" si="67"/>
        <v>0</v>
      </c>
      <c r="I310" s="40">
        <f t="shared" si="62"/>
        <v>0</v>
      </c>
      <c r="J310" s="40">
        <f t="shared" si="63"/>
        <v>0</v>
      </c>
      <c r="K310" s="41">
        <f t="shared" si="68"/>
        <v>0</v>
      </c>
      <c r="L310" s="40">
        <f>IFERROR(IF('Payroll 2018'!C310='Payroll 2018'!$A$4,IF('Income Statement 2018'!$I$23&gt;0,'Income Statement 2018'!$I$23*0.1*('Payroll 2018'!F310/SUMIF($C$301:$C$339,$A$4,$F$301:$F$339)),0),0),0)</f>
        <v>0</v>
      </c>
      <c r="M310" s="41">
        <f t="shared" si="69"/>
        <v>0</v>
      </c>
    </row>
    <row r="311" spans="1:13" outlineLevel="1">
      <c r="A311" s="20"/>
      <c r="B311" s="20"/>
      <c r="D311" s="51"/>
      <c r="E311" s="62">
        <f t="shared" si="64"/>
        <v>0</v>
      </c>
      <c r="F311" s="41">
        <f t="shared" si="65"/>
        <v>0</v>
      </c>
      <c r="G311" s="40">
        <f t="shared" si="66"/>
        <v>0</v>
      </c>
      <c r="H311" s="40">
        <f t="shared" si="67"/>
        <v>0</v>
      </c>
      <c r="I311" s="40">
        <f t="shared" si="62"/>
        <v>0</v>
      </c>
      <c r="J311" s="40">
        <f t="shared" si="63"/>
        <v>0</v>
      </c>
      <c r="K311" s="41">
        <f t="shared" si="68"/>
        <v>0</v>
      </c>
      <c r="L311" s="40">
        <f>IFERROR(IF('Payroll 2018'!C311='Payroll 2018'!$A$4,IF('Income Statement 2018'!$I$23&gt;0,'Income Statement 2018'!$I$23*0.1*('Payroll 2018'!F311/SUMIF($C$301:$C$339,$A$4,$F$301:$F$339)),0),0),0)</f>
        <v>0</v>
      </c>
      <c r="M311" s="41">
        <f t="shared" si="69"/>
        <v>0</v>
      </c>
    </row>
    <row r="312" spans="1:13" outlineLevel="1">
      <c r="A312" s="20"/>
      <c r="B312" s="20"/>
      <c r="D312" s="51"/>
      <c r="E312" s="62">
        <f t="shared" si="64"/>
        <v>0</v>
      </c>
      <c r="F312" s="41">
        <f t="shared" si="65"/>
        <v>0</v>
      </c>
      <c r="G312" s="40">
        <f t="shared" si="66"/>
        <v>0</v>
      </c>
      <c r="H312" s="40">
        <f t="shared" si="67"/>
        <v>0</v>
      </c>
      <c r="I312" s="40">
        <f t="shared" si="62"/>
        <v>0</v>
      </c>
      <c r="J312" s="40">
        <f t="shared" si="63"/>
        <v>0</v>
      </c>
      <c r="K312" s="41">
        <f t="shared" si="68"/>
        <v>0</v>
      </c>
      <c r="L312" s="40">
        <f>IFERROR(IF('Payroll 2018'!C312='Payroll 2018'!$A$4,IF('Income Statement 2018'!$I$23&gt;0,'Income Statement 2018'!$I$23*0.1*('Payroll 2018'!F312/SUMIF($C$301:$C$339,$A$4,$F$301:$F$339)),0),0),0)</f>
        <v>0</v>
      </c>
      <c r="M312" s="41">
        <f t="shared" si="69"/>
        <v>0</v>
      </c>
    </row>
    <row r="313" spans="1:13" outlineLevel="1">
      <c r="A313" s="20"/>
      <c r="B313" s="20"/>
      <c r="D313" s="51"/>
      <c r="E313" s="62">
        <f t="shared" si="64"/>
        <v>0</v>
      </c>
      <c r="F313" s="41">
        <f t="shared" si="65"/>
        <v>0</v>
      </c>
      <c r="G313" s="40">
        <f t="shared" si="66"/>
        <v>0</v>
      </c>
      <c r="H313" s="40">
        <f t="shared" si="67"/>
        <v>0</v>
      </c>
      <c r="I313" s="40">
        <f t="shared" si="62"/>
        <v>0</v>
      </c>
      <c r="J313" s="40">
        <f t="shared" si="63"/>
        <v>0</v>
      </c>
      <c r="K313" s="41">
        <f t="shared" si="68"/>
        <v>0</v>
      </c>
      <c r="L313" s="40">
        <f>IFERROR(IF('Payroll 2018'!C313='Payroll 2018'!$A$4,IF('Income Statement 2018'!$I$23&gt;0,'Income Statement 2018'!$I$23*0.1*('Payroll 2018'!F313/SUMIF($C$301:$C$339,$A$4,$F$301:$F$339)),0),0),0)</f>
        <v>0</v>
      </c>
      <c r="M313" s="41">
        <f t="shared" si="69"/>
        <v>0</v>
      </c>
    </row>
    <row r="314" spans="1:13" outlineLevel="1">
      <c r="A314" s="20"/>
      <c r="B314" s="20"/>
      <c r="D314" s="51"/>
      <c r="E314" s="62">
        <f t="shared" si="64"/>
        <v>0</v>
      </c>
      <c r="F314" s="41">
        <f t="shared" si="65"/>
        <v>0</v>
      </c>
      <c r="G314" s="40">
        <f t="shared" si="66"/>
        <v>0</v>
      </c>
      <c r="H314" s="40">
        <f t="shared" si="67"/>
        <v>0</v>
      </c>
      <c r="I314" s="40">
        <f t="shared" si="62"/>
        <v>0</v>
      </c>
      <c r="J314" s="40">
        <f t="shared" si="63"/>
        <v>0</v>
      </c>
      <c r="K314" s="41">
        <f t="shared" si="68"/>
        <v>0</v>
      </c>
      <c r="L314" s="40">
        <f>IFERROR(IF('Payroll 2018'!C314='Payroll 2018'!$A$4,IF('Income Statement 2018'!$I$23&gt;0,'Income Statement 2018'!$I$23*0.1*('Payroll 2018'!F314/SUMIF($C$301:$C$339,$A$4,$F$301:$F$339)),0),0),0)</f>
        <v>0</v>
      </c>
      <c r="M314" s="41">
        <f t="shared" si="69"/>
        <v>0</v>
      </c>
    </row>
    <row r="315" spans="1:13" outlineLevel="1">
      <c r="A315" s="20"/>
      <c r="B315" s="20"/>
      <c r="D315" s="51"/>
      <c r="E315" s="62">
        <f t="shared" si="64"/>
        <v>0</v>
      </c>
      <c r="F315" s="41">
        <f t="shared" si="65"/>
        <v>0</v>
      </c>
      <c r="G315" s="40">
        <f t="shared" si="66"/>
        <v>0</v>
      </c>
      <c r="H315" s="40">
        <f t="shared" si="67"/>
        <v>0</v>
      </c>
      <c r="I315" s="40">
        <f t="shared" si="62"/>
        <v>0</v>
      </c>
      <c r="J315" s="40">
        <f t="shared" si="63"/>
        <v>0</v>
      </c>
      <c r="K315" s="41">
        <f t="shared" si="68"/>
        <v>0</v>
      </c>
      <c r="L315" s="40">
        <f>IFERROR(IF('Payroll 2018'!C315='Payroll 2018'!$A$4,IF('Income Statement 2018'!$I$23&gt;0,'Income Statement 2018'!$I$23*0.1*('Payroll 2018'!F315/SUMIF($C$301:$C$339,$A$4,$F$301:$F$339)),0),0),0)</f>
        <v>0</v>
      </c>
      <c r="M315" s="41">
        <f t="shared" si="69"/>
        <v>0</v>
      </c>
    </row>
    <row r="316" spans="1:13" outlineLevel="1">
      <c r="A316" s="20"/>
      <c r="B316" s="20"/>
      <c r="D316" s="51"/>
      <c r="E316" s="62">
        <f t="shared" si="64"/>
        <v>0</v>
      </c>
      <c r="F316" s="41">
        <f t="shared" si="65"/>
        <v>0</v>
      </c>
      <c r="G316" s="40">
        <f t="shared" si="66"/>
        <v>0</v>
      </c>
      <c r="H316" s="40">
        <f t="shared" si="67"/>
        <v>0</v>
      </c>
      <c r="I316" s="40">
        <f t="shared" si="62"/>
        <v>0</v>
      </c>
      <c r="J316" s="40">
        <f t="shared" si="63"/>
        <v>0</v>
      </c>
      <c r="K316" s="41">
        <f t="shared" si="68"/>
        <v>0</v>
      </c>
      <c r="L316" s="40">
        <f>IFERROR(IF('Payroll 2018'!C316='Payroll 2018'!$A$4,IF('Income Statement 2018'!$I$23&gt;0,'Income Statement 2018'!$I$23*0.1*('Payroll 2018'!F316/SUMIF($C$301:$C$339,$A$4,$F$301:$F$339)),0),0),0)</f>
        <v>0</v>
      </c>
      <c r="M316" s="41">
        <f t="shared" si="69"/>
        <v>0</v>
      </c>
    </row>
    <row r="317" spans="1:13" outlineLevel="1">
      <c r="A317" s="20"/>
      <c r="B317" s="20"/>
      <c r="D317" s="51"/>
      <c r="E317" s="62">
        <f t="shared" si="64"/>
        <v>0</v>
      </c>
      <c r="F317" s="41">
        <f t="shared" si="65"/>
        <v>0</v>
      </c>
      <c r="G317" s="40">
        <f t="shared" si="66"/>
        <v>0</v>
      </c>
      <c r="H317" s="40">
        <f t="shared" si="67"/>
        <v>0</v>
      </c>
      <c r="I317" s="40">
        <f t="shared" si="62"/>
        <v>0</v>
      </c>
      <c r="J317" s="40">
        <f t="shared" si="63"/>
        <v>0</v>
      </c>
      <c r="K317" s="41">
        <f t="shared" si="68"/>
        <v>0</v>
      </c>
      <c r="L317" s="40">
        <f>IFERROR(IF('Payroll 2018'!C317='Payroll 2018'!$A$4,IF('Income Statement 2018'!$I$23&gt;0,'Income Statement 2018'!$I$23*0.1*('Payroll 2018'!F317/SUMIF($C$301:$C$339,$A$4,$F$301:$F$339)),0),0),0)</f>
        <v>0</v>
      </c>
      <c r="M317" s="41">
        <f t="shared" si="69"/>
        <v>0</v>
      </c>
    </row>
    <row r="318" spans="1:13" outlineLevel="1">
      <c r="A318" s="20"/>
      <c r="B318" s="20"/>
      <c r="D318" s="51"/>
      <c r="E318" s="62">
        <f t="shared" si="64"/>
        <v>0</v>
      </c>
      <c r="F318" s="41">
        <f t="shared" si="65"/>
        <v>0</v>
      </c>
      <c r="G318" s="40">
        <f t="shared" si="66"/>
        <v>0</v>
      </c>
      <c r="H318" s="40">
        <f t="shared" si="67"/>
        <v>0</v>
      </c>
      <c r="I318" s="40">
        <f t="shared" si="62"/>
        <v>0</v>
      </c>
      <c r="J318" s="40">
        <f t="shared" si="63"/>
        <v>0</v>
      </c>
      <c r="K318" s="41">
        <f t="shared" si="68"/>
        <v>0</v>
      </c>
      <c r="L318" s="40">
        <f>IFERROR(IF('Payroll 2018'!C318='Payroll 2018'!$A$4,IF('Income Statement 2018'!$I$23&gt;0,'Income Statement 2018'!$I$23*0.1*('Payroll 2018'!F318/SUMIF($C$301:$C$339,$A$4,$F$301:$F$339)),0),0),0)</f>
        <v>0</v>
      </c>
      <c r="M318" s="41">
        <f t="shared" si="69"/>
        <v>0</v>
      </c>
    </row>
    <row r="319" spans="1:13" outlineLevel="1">
      <c r="A319" s="20"/>
      <c r="B319" s="20"/>
      <c r="D319" s="51"/>
      <c r="E319" s="62">
        <f t="shared" si="64"/>
        <v>0</v>
      </c>
      <c r="F319" s="41">
        <f t="shared" si="65"/>
        <v>0</v>
      </c>
      <c r="G319" s="40">
        <f t="shared" si="66"/>
        <v>0</v>
      </c>
      <c r="H319" s="40">
        <f t="shared" si="67"/>
        <v>0</v>
      </c>
      <c r="I319" s="40">
        <f t="shared" si="62"/>
        <v>0</v>
      </c>
      <c r="J319" s="40">
        <f t="shared" si="63"/>
        <v>0</v>
      </c>
      <c r="K319" s="41">
        <f t="shared" si="68"/>
        <v>0</v>
      </c>
      <c r="L319" s="40">
        <f>IFERROR(IF('Payroll 2018'!C319='Payroll 2018'!$A$4,IF('Income Statement 2018'!$I$23&gt;0,'Income Statement 2018'!$I$23*0.1*('Payroll 2018'!F319/SUMIF($C$301:$C$339,$A$4,$F$301:$F$339)),0),0),0)</f>
        <v>0</v>
      </c>
      <c r="M319" s="41">
        <f t="shared" si="69"/>
        <v>0</v>
      </c>
    </row>
    <row r="320" spans="1:13" outlineLevel="1">
      <c r="A320" s="20"/>
      <c r="B320" s="20"/>
      <c r="D320" s="51"/>
      <c r="E320" s="62">
        <f t="shared" si="64"/>
        <v>0</v>
      </c>
      <c r="F320" s="41">
        <f t="shared" si="65"/>
        <v>0</v>
      </c>
      <c r="G320" s="40">
        <f t="shared" si="66"/>
        <v>0</v>
      </c>
      <c r="H320" s="40">
        <f t="shared" si="67"/>
        <v>0</v>
      </c>
      <c r="I320" s="40">
        <f t="shared" si="62"/>
        <v>0</v>
      </c>
      <c r="J320" s="40">
        <f t="shared" si="63"/>
        <v>0</v>
      </c>
      <c r="K320" s="41">
        <f t="shared" si="68"/>
        <v>0</v>
      </c>
      <c r="L320" s="40">
        <f>IFERROR(IF('Payroll 2018'!C320='Payroll 2018'!$A$4,IF('Income Statement 2018'!$I$23&gt;0,'Income Statement 2018'!$I$23*0.1*('Payroll 2018'!F320/SUMIF($C$301:$C$339,$A$4,$F$301:$F$339)),0),0),0)</f>
        <v>0</v>
      </c>
      <c r="M320" s="41">
        <f t="shared" si="69"/>
        <v>0</v>
      </c>
    </row>
    <row r="321" spans="1:13" outlineLevel="1">
      <c r="A321" s="20"/>
      <c r="B321" s="20"/>
      <c r="D321" s="51"/>
      <c r="E321" s="62">
        <f t="shared" si="64"/>
        <v>0</v>
      </c>
      <c r="F321" s="41">
        <f t="shared" si="65"/>
        <v>0</v>
      </c>
      <c r="G321" s="40">
        <f t="shared" si="66"/>
        <v>0</v>
      </c>
      <c r="H321" s="40">
        <f t="shared" si="67"/>
        <v>0</v>
      </c>
      <c r="I321" s="40">
        <f t="shared" si="62"/>
        <v>0</v>
      </c>
      <c r="J321" s="40">
        <f t="shared" si="63"/>
        <v>0</v>
      </c>
      <c r="K321" s="41">
        <f t="shared" si="68"/>
        <v>0</v>
      </c>
      <c r="L321" s="40">
        <f>IFERROR(IF('Payroll 2018'!C321='Payroll 2018'!$A$4,IF('Income Statement 2018'!$I$23&gt;0,'Income Statement 2018'!$I$23*0.1*('Payroll 2018'!F321/SUMIF($C$301:$C$339,$A$4,$F$301:$F$339)),0),0),0)</f>
        <v>0</v>
      </c>
      <c r="M321" s="41">
        <f t="shared" si="69"/>
        <v>0</v>
      </c>
    </row>
    <row r="322" spans="1:13" outlineLevel="1">
      <c r="A322" s="20"/>
      <c r="B322" s="20"/>
      <c r="D322" s="51"/>
      <c r="E322" s="62">
        <f t="shared" si="64"/>
        <v>0</v>
      </c>
      <c r="F322" s="41">
        <f t="shared" si="65"/>
        <v>0</v>
      </c>
      <c r="G322" s="40">
        <f t="shared" si="66"/>
        <v>0</v>
      </c>
      <c r="H322" s="40">
        <f t="shared" si="67"/>
        <v>0</v>
      </c>
      <c r="I322" s="40">
        <f t="shared" si="62"/>
        <v>0</v>
      </c>
      <c r="J322" s="40">
        <f t="shared" si="63"/>
        <v>0</v>
      </c>
      <c r="K322" s="41">
        <f t="shared" si="68"/>
        <v>0</v>
      </c>
      <c r="L322" s="40">
        <f>IFERROR(IF('Payroll 2018'!C322='Payroll 2018'!$A$4,IF('Income Statement 2018'!$I$23&gt;0,'Income Statement 2018'!$I$23*0.1*('Payroll 2018'!F322/SUMIF($C$301:$C$339,$A$4,$F$301:$F$339)),0),0),0)</f>
        <v>0</v>
      </c>
      <c r="M322" s="41">
        <f t="shared" si="69"/>
        <v>0</v>
      </c>
    </row>
    <row r="323" spans="1:13" outlineLevel="1">
      <c r="A323" s="20"/>
      <c r="B323" s="20"/>
      <c r="D323" s="51"/>
      <c r="E323" s="62">
        <f t="shared" si="64"/>
        <v>0</v>
      </c>
      <c r="F323" s="41">
        <f t="shared" si="65"/>
        <v>0</v>
      </c>
      <c r="G323" s="40">
        <f t="shared" si="66"/>
        <v>0</v>
      </c>
      <c r="H323" s="40">
        <f t="shared" si="67"/>
        <v>0</v>
      </c>
      <c r="I323" s="40">
        <f t="shared" si="62"/>
        <v>0</v>
      </c>
      <c r="J323" s="40">
        <f t="shared" si="63"/>
        <v>0</v>
      </c>
      <c r="K323" s="41">
        <f t="shared" si="68"/>
        <v>0</v>
      </c>
      <c r="L323" s="40">
        <f>IFERROR(IF('Payroll 2018'!C323='Payroll 2018'!$A$4,IF('Income Statement 2018'!$I$23&gt;0,'Income Statement 2018'!$I$23*0.1*('Payroll 2018'!F323/SUMIF($C$301:$C$339,$A$4,$F$301:$F$339)),0),0),0)</f>
        <v>0</v>
      </c>
      <c r="M323" s="41">
        <f t="shared" si="69"/>
        <v>0</v>
      </c>
    </row>
    <row r="324" spans="1:13" outlineLevel="1">
      <c r="A324" s="20"/>
      <c r="B324" s="20"/>
      <c r="D324" s="51"/>
      <c r="E324" s="62">
        <f t="shared" si="64"/>
        <v>0</v>
      </c>
      <c r="F324" s="41">
        <f t="shared" si="65"/>
        <v>0</v>
      </c>
      <c r="G324" s="40">
        <f t="shared" si="66"/>
        <v>0</v>
      </c>
      <c r="H324" s="40">
        <f t="shared" si="67"/>
        <v>0</v>
      </c>
      <c r="I324" s="40">
        <f t="shared" si="62"/>
        <v>0</v>
      </c>
      <c r="J324" s="40">
        <f t="shared" si="63"/>
        <v>0</v>
      </c>
      <c r="K324" s="41">
        <f t="shared" si="68"/>
        <v>0</v>
      </c>
      <c r="L324" s="40">
        <f>IFERROR(IF('Payroll 2018'!C324='Payroll 2018'!$A$4,IF('Income Statement 2018'!$I$23&gt;0,'Income Statement 2018'!$I$23*0.1*('Payroll 2018'!F324/SUMIF($C$301:$C$339,$A$4,$F$301:$F$339)),0),0),0)</f>
        <v>0</v>
      </c>
      <c r="M324" s="41">
        <f t="shared" si="69"/>
        <v>0</v>
      </c>
    </row>
    <row r="325" spans="1:13" outlineLevel="1">
      <c r="A325" s="20"/>
      <c r="B325" s="20"/>
      <c r="D325" s="51"/>
      <c r="E325" s="62">
        <f t="shared" si="64"/>
        <v>0</v>
      </c>
      <c r="F325" s="41">
        <f t="shared" si="65"/>
        <v>0</v>
      </c>
      <c r="G325" s="40">
        <f t="shared" si="66"/>
        <v>0</v>
      </c>
      <c r="H325" s="40">
        <f t="shared" si="67"/>
        <v>0</v>
      </c>
      <c r="I325" s="40">
        <f t="shared" si="62"/>
        <v>0</v>
      </c>
      <c r="J325" s="40">
        <f t="shared" si="63"/>
        <v>0</v>
      </c>
      <c r="K325" s="41">
        <f t="shared" si="68"/>
        <v>0</v>
      </c>
      <c r="L325" s="40">
        <f>IFERROR(IF('Payroll 2018'!C325='Payroll 2018'!$A$4,IF('Income Statement 2018'!$I$23&gt;0,'Income Statement 2018'!$I$23*0.1*('Payroll 2018'!F325/SUMIF($C$301:$C$339,$A$4,$F$301:$F$339)),0),0),0)</f>
        <v>0</v>
      </c>
      <c r="M325" s="41">
        <f t="shared" si="69"/>
        <v>0</v>
      </c>
    </row>
    <row r="326" spans="1:13" outlineLevel="1">
      <c r="A326" s="20"/>
      <c r="B326" s="20"/>
      <c r="D326" s="51"/>
      <c r="E326" s="62">
        <f t="shared" si="64"/>
        <v>0</v>
      </c>
      <c r="F326" s="41">
        <f t="shared" si="65"/>
        <v>0</v>
      </c>
      <c r="G326" s="40">
        <f t="shared" si="66"/>
        <v>0</v>
      </c>
      <c r="H326" s="40">
        <f t="shared" si="67"/>
        <v>0</v>
      </c>
      <c r="I326" s="40">
        <f t="shared" si="62"/>
        <v>0</v>
      </c>
      <c r="J326" s="40">
        <f t="shared" si="63"/>
        <v>0</v>
      </c>
      <c r="K326" s="41">
        <f t="shared" si="68"/>
        <v>0</v>
      </c>
      <c r="L326" s="40">
        <f>IFERROR(IF('Payroll 2018'!C326='Payroll 2018'!$A$4,IF('Income Statement 2018'!$I$23&gt;0,'Income Statement 2018'!$I$23*0.1*('Payroll 2018'!F326/SUMIF($C$301:$C$339,$A$4,$F$301:$F$339)),0),0),0)</f>
        <v>0</v>
      </c>
      <c r="M326" s="41">
        <f t="shared" si="69"/>
        <v>0</v>
      </c>
    </row>
    <row r="327" spans="1:13" outlineLevel="1">
      <c r="A327" s="20"/>
      <c r="B327" s="20"/>
      <c r="D327" s="51"/>
      <c r="E327" s="62">
        <f t="shared" si="64"/>
        <v>0</v>
      </c>
      <c r="F327" s="41">
        <f t="shared" si="65"/>
        <v>0</v>
      </c>
      <c r="G327" s="40">
        <f t="shared" si="66"/>
        <v>0</v>
      </c>
      <c r="H327" s="40">
        <f t="shared" si="67"/>
        <v>0</v>
      </c>
      <c r="I327" s="40">
        <f t="shared" si="62"/>
        <v>0</v>
      </c>
      <c r="J327" s="40">
        <f t="shared" si="63"/>
        <v>0</v>
      </c>
      <c r="K327" s="41">
        <f t="shared" si="68"/>
        <v>0</v>
      </c>
      <c r="L327" s="40">
        <f>IFERROR(IF('Payroll 2018'!C327='Payroll 2018'!$A$4,IF('Income Statement 2018'!$I$23&gt;0,'Income Statement 2018'!$I$23*0.1*('Payroll 2018'!F327/SUMIF($C$301:$C$339,$A$4,$F$301:$F$339)),0),0),0)</f>
        <v>0</v>
      </c>
      <c r="M327" s="41">
        <f t="shared" si="69"/>
        <v>0</v>
      </c>
    </row>
    <row r="328" spans="1:13" outlineLevel="1">
      <c r="A328" s="20"/>
      <c r="B328" s="20"/>
      <c r="D328" s="51"/>
      <c r="E328" s="62">
        <f t="shared" si="64"/>
        <v>0</v>
      </c>
      <c r="F328" s="41">
        <f t="shared" si="65"/>
        <v>0</v>
      </c>
      <c r="G328" s="40">
        <f t="shared" si="66"/>
        <v>0</v>
      </c>
      <c r="H328" s="40">
        <f t="shared" si="67"/>
        <v>0</v>
      </c>
      <c r="I328" s="40">
        <f t="shared" si="62"/>
        <v>0</v>
      </c>
      <c r="J328" s="40">
        <f t="shared" si="63"/>
        <v>0</v>
      </c>
      <c r="K328" s="41">
        <f t="shared" si="68"/>
        <v>0</v>
      </c>
      <c r="L328" s="40">
        <f>IFERROR(IF('Payroll 2018'!C328='Payroll 2018'!$A$4,IF('Income Statement 2018'!$I$23&gt;0,'Income Statement 2018'!$I$23*0.1*('Payroll 2018'!F328/SUMIF($C$301:$C$339,$A$4,$F$301:$F$339)),0),0),0)</f>
        <v>0</v>
      </c>
      <c r="M328" s="41">
        <f t="shared" si="69"/>
        <v>0</v>
      </c>
    </row>
    <row r="329" spans="1:13" outlineLevel="1">
      <c r="A329" s="20"/>
      <c r="B329" s="20"/>
      <c r="D329" s="51"/>
      <c r="E329" s="62">
        <f t="shared" si="64"/>
        <v>0</v>
      </c>
      <c r="F329" s="41">
        <f t="shared" si="65"/>
        <v>0</v>
      </c>
      <c r="G329" s="40">
        <f t="shared" si="66"/>
        <v>0</v>
      </c>
      <c r="H329" s="40">
        <f t="shared" si="67"/>
        <v>0</v>
      </c>
      <c r="I329" s="40">
        <f t="shared" si="62"/>
        <v>0</v>
      </c>
      <c r="J329" s="40">
        <f t="shared" si="63"/>
        <v>0</v>
      </c>
      <c r="K329" s="41">
        <f t="shared" si="68"/>
        <v>0</v>
      </c>
      <c r="L329" s="40">
        <f>IFERROR(IF('Payroll 2018'!C329='Payroll 2018'!$A$4,IF('Income Statement 2018'!$I$23&gt;0,'Income Statement 2018'!$I$23*0.1*('Payroll 2018'!F329/SUMIF($C$301:$C$339,$A$4,$F$301:$F$339)),0),0),0)</f>
        <v>0</v>
      </c>
      <c r="M329" s="41">
        <f t="shared" si="69"/>
        <v>0</v>
      </c>
    </row>
    <row r="330" spans="1:13" outlineLevel="1">
      <c r="A330" s="20"/>
      <c r="B330" s="20"/>
      <c r="D330" s="51"/>
      <c r="E330" s="62">
        <f t="shared" si="64"/>
        <v>0</v>
      </c>
      <c r="F330" s="41">
        <f t="shared" si="65"/>
        <v>0</v>
      </c>
      <c r="G330" s="40">
        <f t="shared" si="66"/>
        <v>0</v>
      </c>
      <c r="H330" s="40">
        <f t="shared" si="67"/>
        <v>0</v>
      </c>
      <c r="I330" s="40">
        <f t="shared" si="62"/>
        <v>0</v>
      </c>
      <c r="J330" s="40">
        <f t="shared" si="63"/>
        <v>0</v>
      </c>
      <c r="K330" s="41">
        <f t="shared" si="68"/>
        <v>0</v>
      </c>
      <c r="L330" s="40">
        <f>IFERROR(IF('Payroll 2018'!C330='Payroll 2018'!$A$4,IF('Income Statement 2018'!$I$23&gt;0,'Income Statement 2018'!$I$23*0.1*('Payroll 2018'!F330/SUMIF($C$301:$C$339,$A$4,$F$301:$F$339)),0),0),0)</f>
        <v>0</v>
      </c>
      <c r="M330" s="41">
        <f t="shared" si="69"/>
        <v>0</v>
      </c>
    </row>
    <row r="331" spans="1:13" outlineLevel="1">
      <c r="A331" s="20"/>
      <c r="B331" s="20"/>
      <c r="D331" s="51"/>
      <c r="E331" s="62">
        <f t="shared" si="64"/>
        <v>0</v>
      </c>
      <c r="F331" s="41">
        <f t="shared" si="65"/>
        <v>0</v>
      </c>
      <c r="G331" s="40">
        <f t="shared" si="66"/>
        <v>0</v>
      </c>
      <c r="H331" s="40">
        <f t="shared" si="67"/>
        <v>0</v>
      </c>
      <c r="I331" s="40">
        <f t="shared" si="62"/>
        <v>0</v>
      </c>
      <c r="J331" s="40">
        <f t="shared" si="63"/>
        <v>0</v>
      </c>
      <c r="K331" s="41">
        <f t="shared" si="68"/>
        <v>0</v>
      </c>
      <c r="L331" s="40">
        <f>IFERROR(IF('Payroll 2018'!C331='Payroll 2018'!$A$4,IF('Income Statement 2018'!$I$23&gt;0,'Income Statement 2018'!$I$23*0.1*('Payroll 2018'!F331/SUMIF($C$301:$C$339,$A$4,$F$301:$F$339)),0),0),0)</f>
        <v>0</v>
      </c>
      <c r="M331" s="41">
        <f t="shared" si="69"/>
        <v>0</v>
      </c>
    </row>
    <row r="332" spans="1:13" outlineLevel="1">
      <c r="A332" s="20"/>
      <c r="B332" s="20"/>
      <c r="D332" s="51"/>
      <c r="E332" s="62">
        <f t="shared" si="64"/>
        <v>0</v>
      </c>
      <c r="F332" s="41">
        <f t="shared" si="65"/>
        <v>0</v>
      </c>
      <c r="G332" s="40">
        <f t="shared" si="66"/>
        <v>0</v>
      </c>
      <c r="H332" s="40">
        <f t="shared" si="67"/>
        <v>0</v>
      </c>
      <c r="I332" s="40">
        <f t="shared" si="62"/>
        <v>0</v>
      </c>
      <c r="J332" s="40">
        <f t="shared" si="63"/>
        <v>0</v>
      </c>
      <c r="K332" s="41">
        <f t="shared" si="68"/>
        <v>0</v>
      </c>
      <c r="L332" s="40">
        <f>IFERROR(IF('Payroll 2018'!C332='Payroll 2018'!$A$4,IF('Income Statement 2018'!$I$23&gt;0,'Income Statement 2018'!$I$23*0.1*('Payroll 2018'!F332/SUMIF($C$301:$C$339,$A$4,$F$301:$F$339)),0),0),0)</f>
        <v>0</v>
      </c>
      <c r="M332" s="41">
        <f t="shared" si="69"/>
        <v>0</v>
      </c>
    </row>
    <row r="333" spans="1:13" outlineLevel="1">
      <c r="A333" s="20"/>
      <c r="B333" s="20"/>
      <c r="D333" s="51"/>
      <c r="E333" s="62">
        <f t="shared" si="64"/>
        <v>0</v>
      </c>
      <c r="F333" s="41">
        <f t="shared" si="65"/>
        <v>0</v>
      </c>
      <c r="G333" s="40">
        <f t="shared" si="66"/>
        <v>0</v>
      </c>
      <c r="H333" s="40">
        <f t="shared" si="67"/>
        <v>0</v>
      </c>
      <c r="I333" s="40">
        <f t="shared" si="62"/>
        <v>0</v>
      </c>
      <c r="J333" s="40">
        <f t="shared" si="63"/>
        <v>0</v>
      </c>
      <c r="K333" s="41">
        <f t="shared" si="68"/>
        <v>0</v>
      </c>
      <c r="L333" s="40">
        <f>IFERROR(IF('Payroll 2018'!C333='Payroll 2018'!$A$4,IF('Income Statement 2018'!$I$23&gt;0,'Income Statement 2018'!$I$23*0.1*('Payroll 2018'!F333/SUMIF($C$301:$C$339,$A$4,$F$301:$F$339)),0),0),0)</f>
        <v>0</v>
      </c>
      <c r="M333" s="41">
        <f t="shared" si="69"/>
        <v>0</v>
      </c>
    </row>
    <row r="334" spans="1:13" outlineLevel="1">
      <c r="A334" s="20"/>
      <c r="B334" s="20"/>
      <c r="D334" s="51"/>
      <c r="E334" s="62">
        <f t="shared" si="64"/>
        <v>0</v>
      </c>
      <c r="F334" s="41">
        <f t="shared" si="65"/>
        <v>0</v>
      </c>
      <c r="G334" s="40">
        <f t="shared" si="66"/>
        <v>0</v>
      </c>
      <c r="H334" s="40">
        <f t="shared" si="67"/>
        <v>0</v>
      </c>
      <c r="I334" s="40">
        <f t="shared" si="62"/>
        <v>0</v>
      </c>
      <c r="J334" s="40">
        <f t="shared" si="63"/>
        <v>0</v>
      </c>
      <c r="K334" s="41">
        <f t="shared" si="68"/>
        <v>0</v>
      </c>
      <c r="L334" s="40">
        <f>IFERROR(IF('Payroll 2018'!C334='Payroll 2018'!$A$4,IF('Income Statement 2018'!$I$23&gt;0,'Income Statement 2018'!$I$23*0.1*('Payroll 2018'!F334/SUMIF($C$301:$C$339,$A$4,$F$301:$F$339)),0),0),0)</f>
        <v>0</v>
      </c>
      <c r="M334" s="41">
        <f t="shared" si="69"/>
        <v>0</v>
      </c>
    </row>
    <row r="335" spans="1:13" outlineLevel="1">
      <c r="A335" s="20"/>
      <c r="B335" s="20"/>
      <c r="D335" s="51"/>
      <c r="E335" s="62">
        <f t="shared" si="64"/>
        <v>0</v>
      </c>
      <c r="F335" s="41">
        <f t="shared" si="65"/>
        <v>0</v>
      </c>
      <c r="G335" s="40">
        <f t="shared" si="66"/>
        <v>0</v>
      </c>
      <c r="H335" s="40">
        <f t="shared" si="67"/>
        <v>0</v>
      </c>
      <c r="I335" s="40">
        <f t="shared" si="62"/>
        <v>0</v>
      </c>
      <c r="J335" s="40">
        <f t="shared" si="63"/>
        <v>0</v>
      </c>
      <c r="K335" s="41">
        <f t="shared" si="68"/>
        <v>0</v>
      </c>
      <c r="L335" s="40">
        <f>IFERROR(IF('Payroll 2018'!C335='Payroll 2018'!$A$4,IF('Income Statement 2018'!$I$23&gt;0,'Income Statement 2018'!$I$23*0.1*('Payroll 2018'!F335/SUMIF($C$301:$C$339,$A$4,$F$301:$F$339)),0),0),0)</f>
        <v>0</v>
      </c>
      <c r="M335" s="41">
        <f t="shared" si="69"/>
        <v>0</v>
      </c>
    </row>
    <row r="336" spans="1:13" outlineLevel="1">
      <c r="A336" s="20"/>
      <c r="B336" s="20"/>
      <c r="D336" s="51"/>
      <c r="E336" s="62">
        <f t="shared" si="64"/>
        <v>0</v>
      </c>
      <c r="F336" s="41">
        <f t="shared" si="65"/>
        <v>0</v>
      </c>
      <c r="G336" s="40">
        <f t="shared" si="66"/>
        <v>0</v>
      </c>
      <c r="H336" s="40">
        <f t="shared" si="67"/>
        <v>0</v>
      </c>
      <c r="I336" s="40">
        <f t="shared" si="62"/>
        <v>0</v>
      </c>
      <c r="J336" s="40">
        <f t="shared" si="63"/>
        <v>0</v>
      </c>
      <c r="K336" s="41">
        <f t="shared" si="68"/>
        <v>0</v>
      </c>
      <c r="L336" s="40">
        <f>IFERROR(IF('Payroll 2018'!C336='Payroll 2018'!$A$4,IF('Income Statement 2018'!$I$23&gt;0,'Income Statement 2018'!$I$23*0.1*('Payroll 2018'!F336/SUMIF($C$301:$C$339,$A$4,$F$301:$F$339)),0),0),0)</f>
        <v>0</v>
      </c>
      <c r="M336" s="41">
        <f t="shared" si="69"/>
        <v>0</v>
      </c>
    </row>
    <row r="337" spans="1:13" outlineLevel="1">
      <c r="A337" s="20"/>
      <c r="B337" s="20"/>
      <c r="D337" s="51"/>
      <c r="E337" s="62">
        <f t="shared" si="64"/>
        <v>0</v>
      </c>
      <c r="F337" s="41">
        <f t="shared" si="65"/>
        <v>0</v>
      </c>
      <c r="G337" s="40">
        <f t="shared" si="66"/>
        <v>0</v>
      </c>
      <c r="H337" s="40">
        <f t="shared" si="67"/>
        <v>0</v>
      </c>
      <c r="I337" s="40">
        <f t="shared" si="62"/>
        <v>0</v>
      </c>
      <c r="J337" s="40">
        <f t="shared" si="63"/>
        <v>0</v>
      </c>
      <c r="K337" s="41">
        <f t="shared" si="68"/>
        <v>0</v>
      </c>
      <c r="L337" s="40">
        <f>IFERROR(IF('Payroll 2018'!C337='Payroll 2018'!$A$4,IF('Income Statement 2018'!$I$23&gt;0,'Income Statement 2018'!$I$23*0.1*('Payroll 2018'!F337/SUMIF($C$301:$C$339,$A$4,$F$301:$F$339)),0),0),0)</f>
        <v>0</v>
      </c>
      <c r="M337" s="41">
        <f t="shared" si="69"/>
        <v>0</v>
      </c>
    </row>
    <row r="338" spans="1:13" outlineLevel="1">
      <c r="A338" s="20"/>
      <c r="B338" s="20"/>
      <c r="D338" s="51"/>
      <c r="E338" s="62">
        <f t="shared" si="64"/>
        <v>0</v>
      </c>
      <c r="F338" s="41">
        <f t="shared" si="65"/>
        <v>0</v>
      </c>
      <c r="G338" s="40">
        <f t="shared" si="66"/>
        <v>0</v>
      </c>
      <c r="H338" s="40">
        <f t="shared" si="67"/>
        <v>0</v>
      </c>
      <c r="I338" s="40">
        <f t="shared" si="62"/>
        <v>0</v>
      </c>
      <c r="J338" s="40">
        <f t="shared" si="63"/>
        <v>0</v>
      </c>
      <c r="K338" s="41">
        <f t="shared" si="68"/>
        <v>0</v>
      </c>
      <c r="L338" s="40">
        <f>IFERROR(IF('Payroll 2018'!C338='Payroll 2018'!$A$4,IF('Income Statement 2018'!$I$23&gt;0,'Income Statement 2018'!$I$23*0.1*('Payroll 2018'!F338/SUMIF($C$301:$C$339,$A$4,$F$301:$F$339)),0),0),0)</f>
        <v>0</v>
      </c>
      <c r="M338" s="41">
        <f t="shared" si="69"/>
        <v>0</v>
      </c>
    </row>
    <row r="339" spans="1:13" ht="13.5" outlineLevel="1" thickBot="1">
      <c r="A339" s="21"/>
      <c r="B339" s="21"/>
      <c r="C339" s="17"/>
      <c r="D339" s="52"/>
      <c r="E339" s="63">
        <f t="shared" si="64"/>
        <v>0</v>
      </c>
      <c r="F339" s="56">
        <f t="shared" si="65"/>
        <v>0</v>
      </c>
      <c r="G339" s="55">
        <f t="shared" si="66"/>
        <v>0</v>
      </c>
      <c r="H339" s="55">
        <f t="shared" si="67"/>
        <v>0</v>
      </c>
      <c r="I339" s="55">
        <f t="shared" si="62"/>
        <v>0</v>
      </c>
      <c r="J339" s="55">
        <f t="shared" si="63"/>
        <v>0</v>
      </c>
      <c r="K339" s="56">
        <f t="shared" si="68"/>
        <v>0</v>
      </c>
      <c r="L339" s="55">
        <f>IFERROR(IF('Payroll 2018'!C339='Payroll 2018'!$A$4,IF('Income Statement 2018'!$I$23&gt;0,'Income Statement 2018'!$I$23*0.1*('Payroll 2018'!F339/SUMIF($C$301:$C$339,$A$4,$F$301:$F$339)),0),0),0)</f>
        <v>0</v>
      </c>
      <c r="M339" s="56">
        <f t="shared" si="69"/>
        <v>0</v>
      </c>
    </row>
    <row r="340" spans="1:13" outlineLevel="1">
      <c r="A340" s="2" t="s">
        <v>23</v>
      </c>
      <c r="B340" s="2"/>
      <c r="C340" s="2"/>
      <c r="D340" s="41"/>
      <c r="E340" s="48">
        <f>IFERROR(SUM(E301:E339),"")</f>
        <v>0</v>
      </c>
      <c r="F340" s="41">
        <f t="shared" ref="F340:M340" si="70">IFERROR(SUM(F301:F339),"")</f>
        <v>0</v>
      </c>
      <c r="G340" s="41">
        <f t="shared" si="70"/>
        <v>0</v>
      </c>
      <c r="H340" s="41">
        <f t="shared" si="70"/>
        <v>0</v>
      </c>
      <c r="I340" s="41">
        <f t="shared" si="70"/>
        <v>0</v>
      </c>
      <c r="J340" s="41">
        <f t="shared" si="70"/>
        <v>0</v>
      </c>
      <c r="K340" s="41">
        <f t="shared" si="70"/>
        <v>0</v>
      </c>
      <c r="L340" s="41">
        <f t="shared" si="70"/>
        <v>0</v>
      </c>
      <c r="M340" s="41">
        <f t="shared" si="70"/>
        <v>0</v>
      </c>
    </row>
    <row r="341" spans="1:13" outlineLevel="1">
      <c r="D341" s="40"/>
      <c r="E341" s="40"/>
      <c r="F341" s="40"/>
      <c r="G341" s="40"/>
      <c r="H341" s="40"/>
      <c r="I341" s="40"/>
      <c r="J341" s="40"/>
      <c r="K341" s="40"/>
      <c r="L341" s="40"/>
      <c r="M341" s="40"/>
    </row>
    <row r="343" spans="1:13">
      <c r="A343" s="2" t="s">
        <v>32</v>
      </c>
      <c r="B343" s="1" t="s">
        <v>21</v>
      </c>
      <c r="C343" s="22">
        <v>43313</v>
      </c>
      <c r="D343" s="1" t="s">
        <v>22</v>
      </c>
      <c r="E343" s="22">
        <v>43343</v>
      </c>
      <c r="F343" s="1" t="s">
        <v>48</v>
      </c>
      <c r="G343" s="1">
        <f>NETWORKDAYS(C343,E343)</f>
        <v>23</v>
      </c>
    </row>
    <row r="344" spans="1:13" ht="25.5" outlineLevel="1">
      <c r="A344" s="12" t="s">
        <v>3</v>
      </c>
      <c r="B344" s="11" t="s">
        <v>13</v>
      </c>
      <c r="C344" s="11" t="s">
        <v>2</v>
      </c>
      <c r="D344" s="11" t="s">
        <v>14</v>
      </c>
      <c r="E344" s="11" t="s">
        <v>19</v>
      </c>
      <c r="F344" s="11" t="s">
        <v>15</v>
      </c>
      <c r="G344" s="11" t="s">
        <v>16</v>
      </c>
      <c r="H344" s="11" t="s">
        <v>146</v>
      </c>
      <c r="I344" s="11" t="s">
        <v>147</v>
      </c>
      <c r="J344" s="11" t="s">
        <v>148</v>
      </c>
      <c r="K344" s="11" t="s">
        <v>18</v>
      </c>
      <c r="L344" s="11" t="s">
        <v>12</v>
      </c>
      <c r="M344" s="11" t="s">
        <v>24</v>
      </c>
    </row>
    <row r="345" spans="1:13" ht="13.5" outlineLevel="1" thickBot="1">
      <c r="A345" s="13"/>
      <c r="B345" s="14"/>
      <c r="C345" s="14"/>
      <c r="D345" s="14"/>
      <c r="E345" s="14"/>
      <c r="F345" s="14"/>
      <c r="G345" s="15">
        <v>9.4E-2</v>
      </c>
      <c r="H345" s="15">
        <v>3.5999999999999997E-2</v>
      </c>
      <c r="I345" s="15">
        <v>1.6E-2</v>
      </c>
      <c r="J345" s="15">
        <v>4.4999999999999998E-2</v>
      </c>
      <c r="K345" s="16"/>
      <c r="L345" s="23" t="s">
        <v>25</v>
      </c>
      <c r="M345" s="16"/>
    </row>
    <row r="346" spans="1:13" outlineLevel="1">
      <c r="A346" s="20"/>
      <c r="B346" s="94"/>
      <c r="C346" s="6"/>
      <c r="D346" s="95"/>
      <c r="E346" s="62">
        <f>IF(C346=$A$4,$C$4*NETWORKDAYS($C$343,$E$343),0)</f>
        <v>0</v>
      </c>
      <c r="F346" s="53">
        <f>IFERROR(D346*E346,0)</f>
        <v>0</v>
      </c>
      <c r="G346" s="40">
        <f>IFERROR(F346*$G$30,0)</f>
        <v>0</v>
      </c>
      <c r="H346" s="40">
        <f>IFERROR(F346*$H$30,0)</f>
        <v>0</v>
      </c>
      <c r="I346" s="40">
        <f t="shared" ref="I346:I384" si="71">IF(C346=$A$4,F346*$I$30,0)</f>
        <v>0</v>
      </c>
      <c r="J346" s="40">
        <f t="shared" ref="J346:J384" si="72">IF(C346=$A$4,F346*$J$30,0)</f>
        <v>0</v>
      </c>
      <c r="K346" s="41">
        <f>IFERROR(F346-SUM(G346:J346),0)</f>
        <v>0</v>
      </c>
      <c r="L346" s="40">
        <f>IFERROR(IF('Payroll 2018'!C346='Payroll 2018'!$A$4,IF('Income Statement 2018'!$J$23&gt;0,'Income Statement 2018'!$J$23*0.1*('Payroll 2018'!F346/SUMIF($C$346:$C$384,$A$4,$F$346:$F$384)),0),0),0)</f>
        <v>0</v>
      </c>
      <c r="M346" s="41">
        <f>IFERROR(K346+L346,0)</f>
        <v>0</v>
      </c>
    </row>
    <row r="347" spans="1:13" outlineLevel="1">
      <c r="A347" s="18"/>
      <c r="B347" s="19"/>
      <c r="C347" s="9"/>
      <c r="D347" s="50"/>
      <c r="E347" s="62">
        <f t="shared" ref="E347:E384" si="73">IF(C347=$A$4,$C$4*NETWORKDAYS($C$343,$E$343),0)</f>
        <v>0</v>
      </c>
      <c r="F347" s="53">
        <f t="shared" ref="F347:F384" si="74">IFERROR(D347*E347,0)</f>
        <v>0</v>
      </c>
      <c r="G347" s="40">
        <f t="shared" ref="G347:G384" si="75">IFERROR(F347*$G$30,0)</f>
        <v>0</v>
      </c>
      <c r="H347" s="40">
        <f t="shared" ref="H347:H384" si="76">IFERROR(F347*$H$30,0)</f>
        <v>0</v>
      </c>
      <c r="I347" s="40">
        <f t="shared" si="71"/>
        <v>0</v>
      </c>
      <c r="J347" s="40">
        <f t="shared" si="72"/>
        <v>0</v>
      </c>
      <c r="K347" s="41">
        <f t="shared" ref="K347:K384" si="77">IFERROR(F347-SUM(G347:J347),0)</f>
        <v>0</v>
      </c>
      <c r="L347" s="40">
        <f>IFERROR(IF('Payroll 2018'!C347='Payroll 2018'!$A$4,IF('Income Statement 2018'!$J$23&gt;0,'Income Statement 2018'!$J$23*0.1*('Payroll 2018'!F347/SUMIF($C$346:$C$384,$A$4,$F$346:$F$384)),0),0),0)</f>
        <v>0</v>
      </c>
      <c r="M347" s="41">
        <f t="shared" ref="M347:M384" si="78">IFERROR(K347+L347,0)</f>
        <v>0</v>
      </c>
    </row>
    <row r="348" spans="1:13" outlineLevel="1">
      <c r="A348" s="18"/>
      <c r="B348" s="19"/>
      <c r="C348" s="9"/>
      <c r="D348" s="50"/>
      <c r="E348" s="62">
        <f t="shared" si="73"/>
        <v>0</v>
      </c>
      <c r="F348" s="53">
        <f t="shared" si="74"/>
        <v>0</v>
      </c>
      <c r="G348" s="40">
        <f t="shared" si="75"/>
        <v>0</v>
      </c>
      <c r="H348" s="40">
        <f t="shared" si="76"/>
        <v>0</v>
      </c>
      <c r="I348" s="40">
        <f t="shared" si="71"/>
        <v>0</v>
      </c>
      <c r="J348" s="40">
        <f t="shared" si="72"/>
        <v>0</v>
      </c>
      <c r="K348" s="41">
        <f t="shared" si="77"/>
        <v>0</v>
      </c>
      <c r="L348" s="40">
        <f>IFERROR(IF('Payroll 2018'!C348='Payroll 2018'!$A$4,IF('Income Statement 2018'!$J$23&gt;0,'Income Statement 2018'!$J$23*0.1*('Payroll 2018'!F348/SUMIF($C$346:$C$384,$A$4,$F$346:$F$384)),0),0),0)</f>
        <v>0</v>
      </c>
      <c r="M348" s="41">
        <f t="shared" si="78"/>
        <v>0</v>
      </c>
    </row>
    <row r="349" spans="1:13" outlineLevel="1">
      <c r="A349" s="18"/>
      <c r="B349" s="19"/>
      <c r="C349" s="9"/>
      <c r="D349" s="50"/>
      <c r="E349" s="62">
        <f t="shared" si="73"/>
        <v>0</v>
      </c>
      <c r="F349" s="53">
        <f t="shared" si="74"/>
        <v>0</v>
      </c>
      <c r="G349" s="40">
        <f t="shared" si="75"/>
        <v>0</v>
      </c>
      <c r="H349" s="40">
        <f t="shared" si="76"/>
        <v>0</v>
      </c>
      <c r="I349" s="40">
        <f t="shared" si="71"/>
        <v>0</v>
      </c>
      <c r="J349" s="40">
        <f t="shared" si="72"/>
        <v>0</v>
      </c>
      <c r="K349" s="41">
        <f t="shared" si="77"/>
        <v>0</v>
      </c>
      <c r="L349" s="40">
        <f>IFERROR(IF('Payroll 2018'!C349='Payroll 2018'!$A$4,IF('Income Statement 2018'!$J$23&gt;0,'Income Statement 2018'!$J$23*0.1*('Payroll 2018'!F349/SUMIF($C$346:$C$384,$A$4,$F$346:$F$384)),0),0),0)</f>
        <v>0</v>
      </c>
      <c r="M349" s="41">
        <f t="shared" si="78"/>
        <v>0</v>
      </c>
    </row>
    <row r="350" spans="1:13" outlineLevel="1">
      <c r="A350" s="18"/>
      <c r="B350" s="19"/>
      <c r="C350" s="9"/>
      <c r="D350" s="50"/>
      <c r="E350" s="62">
        <f t="shared" si="73"/>
        <v>0</v>
      </c>
      <c r="F350" s="53">
        <f t="shared" si="74"/>
        <v>0</v>
      </c>
      <c r="G350" s="40">
        <f t="shared" si="75"/>
        <v>0</v>
      </c>
      <c r="H350" s="40">
        <f t="shared" si="76"/>
        <v>0</v>
      </c>
      <c r="I350" s="40">
        <f t="shared" si="71"/>
        <v>0</v>
      </c>
      <c r="J350" s="40">
        <f t="shared" si="72"/>
        <v>0</v>
      </c>
      <c r="K350" s="41">
        <f t="shared" si="77"/>
        <v>0</v>
      </c>
      <c r="L350" s="40">
        <f>IFERROR(IF('Payroll 2018'!C350='Payroll 2018'!$A$4,IF('Income Statement 2018'!$J$23&gt;0,'Income Statement 2018'!$J$23*0.1*('Payroll 2018'!F350/SUMIF($C$346:$C$384,$A$4,$F$346:$F$384)),0),0),0)</f>
        <v>0</v>
      </c>
      <c r="M350" s="41">
        <f t="shared" si="78"/>
        <v>0</v>
      </c>
    </row>
    <row r="351" spans="1:13" outlineLevel="1">
      <c r="A351" s="18"/>
      <c r="B351" s="19"/>
      <c r="C351" s="9"/>
      <c r="D351" s="50"/>
      <c r="E351" s="62">
        <f t="shared" si="73"/>
        <v>0</v>
      </c>
      <c r="F351" s="53">
        <f t="shared" si="74"/>
        <v>0</v>
      </c>
      <c r="G351" s="40">
        <f t="shared" si="75"/>
        <v>0</v>
      </c>
      <c r="H351" s="40">
        <f t="shared" si="76"/>
        <v>0</v>
      </c>
      <c r="I351" s="40">
        <f t="shared" si="71"/>
        <v>0</v>
      </c>
      <c r="J351" s="40">
        <f t="shared" si="72"/>
        <v>0</v>
      </c>
      <c r="K351" s="41">
        <f t="shared" si="77"/>
        <v>0</v>
      </c>
      <c r="L351" s="40">
        <f>IFERROR(IF('Payroll 2018'!C351='Payroll 2018'!$A$4,IF('Income Statement 2018'!$J$23&gt;0,'Income Statement 2018'!$J$23*0.1*('Payroll 2018'!F351/SUMIF($C$346:$C$384,$A$4,$F$346:$F$384)),0),0),0)</f>
        <v>0</v>
      </c>
      <c r="M351" s="41">
        <f t="shared" si="78"/>
        <v>0</v>
      </c>
    </row>
    <row r="352" spans="1:13" outlineLevel="1">
      <c r="A352" s="18"/>
      <c r="B352" s="19"/>
      <c r="C352" s="9"/>
      <c r="D352" s="50"/>
      <c r="E352" s="62">
        <f t="shared" si="73"/>
        <v>0</v>
      </c>
      <c r="F352" s="53">
        <f t="shared" si="74"/>
        <v>0</v>
      </c>
      <c r="G352" s="40">
        <f t="shared" si="75"/>
        <v>0</v>
      </c>
      <c r="H352" s="40">
        <f t="shared" si="76"/>
        <v>0</v>
      </c>
      <c r="I352" s="40">
        <f t="shared" si="71"/>
        <v>0</v>
      </c>
      <c r="J352" s="40">
        <f t="shared" si="72"/>
        <v>0</v>
      </c>
      <c r="K352" s="41">
        <f t="shared" si="77"/>
        <v>0</v>
      </c>
      <c r="L352" s="40">
        <f>IFERROR(IF('Payroll 2018'!C352='Payroll 2018'!$A$4,IF('Income Statement 2018'!$J$23&gt;0,'Income Statement 2018'!$J$23*0.1*('Payroll 2018'!F352/SUMIF($C$346:$C$384,$A$4,$F$346:$F$384)),0),0),0)</f>
        <v>0</v>
      </c>
      <c r="M352" s="41">
        <f t="shared" si="78"/>
        <v>0</v>
      </c>
    </row>
    <row r="353" spans="1:13" outlineLevel="1">
      <c r="A353" s="18"/>
      <c r="B353" s="19"/>
      <c r="C353" s="9"/>
      <c r="D353" s="50"/>
      <c r="E353" s="62">
        <f t="shared" si="73"/>
        <v>0</v>
      </c>
      <c r="F353" s="53">
        <f t="shared" si="74"/>
        <v>0</v>
      </c>
      <c r="G353" s="40">
        <f t="shared" si="75"/>
        <v>0</v>
      </c>
      <c r="H353" s="40">
        <f t="shared" si="76"/>
        <v>0</v>
      </c>
      <c r="I353" s="40">
        <f t="shared" si="71"/>
        <v>0</v>
      </c>
      <c r="J353" s="40">
        <f t="shared" si="72"/>
        <v>0</v>
      </c>
      <c r="K353" s="41">
        <f t="shared" si="77"/>
        <v>0</v>
      </c>
      <c r="L353" s="40">
        <f>IFERROR(IF('Payroll 2018'!C353='Payroll 2018'!$A$4,IF('Income Statement 2018'!$J$23&gt;0,'Income Statement 2018'!$J$23*0.1*('Payroll 2018'!F353/SUMIF($C$346:$C$384,$A$4,$F$346:$F$384)),0),0),0)</f>
        <v>0</v>
      </c>
      <c r="M353" s="41">
        <f t="shared" si="78"/>
        <v>0</v>
      </c>
    </row>
    <row r="354" spans="1:13" outlineLevel="1">
      <c r="A354" s="18"/>
      <c r="B354" s="19"/>
      <c r="C354" s="9"/>
      <c r="D354" s="50"/>
      <c r="E354" s="62">
        <f t="shared" si="73"/>
        <v>0</v>
      </c>
      <c r="F354" s="53">
        <f t="shared" si="74"/>
        <v>0</v>
      </c>
      <c r="G354" s="40">
        <f t="shared" si="75"/>
        <v>0</v>
      </c>
      <c r="H354" s="40">
        <f t="shared" si="76"/>
        <v>0</v>
      </c>
      <c r="I354" s="40">
        <f t="shared" si="71"/>
        <v>0</v>
      </c>
      <c r="J354" s="40">
        <f t="shared" si="72"/>
        <v>0</v>
      </c>
      <c r="K354" s="41">
        <f t="shared" si="77"/>
        <v>0</v>
      </c>
      <c r="L354" s="40">
        <f>IFERROR(IF('Payroll 2018'!C354='Payroll 2018'!$A$4,IF('Income Statement 2018'!$J$23&gt;0,'Income Statement 2018'!$J$23*0.1*('Payroll 2018'!F354/SUMIF($C$346:$C$384,$A$4,$F$346:$F$384)),0),0),0)</f>
        <v>0</v>
      </c>
      <c r="M354" s="41">
        <f t="shared" si="78"/>
        <v>0</v>
      </c>
    </row>
    <row r="355" spans="1:13" outlineLevel="1">
      <c r="A355" s="18"/>
      <c r="B355" s="19"/>
      <c r="C355" s="9"/>
      <c r="D355" s="50"/>
      <c r="E355" s="62">
        <f t="shared" si="73"/>
        <v>0</v>
      </c>
      <c r="F355" s="53">
        <f t="shared" si="74"/>
        <v>0</v>
      </c>
      <c r="G355" s="40">
        <f t="shared" si="75"/>
        <v>0</v>
      </c>
      <c r="H355" s="40">
        <f t="shared" si="76"/>
        <v>0</v>
      </c>
      <c r="I355" s="40">
        <f t="shared" si="71"/>
        <v>0</v>
      </c>
      <c r="J355" s="40">
        <f t="shared" si="72"/>
        <v>0</v>
      </c>
      <c r="K355" s="41">
        <f t="shared" si="77"/>
        <v>0</v>
      </c>
      <c r="L355" s="40">
        <f>IFERROR(IF('Payroll 2018'!C355='Payroll 2018'!$A$4,IF('Income Statement 2018'!$J$23&gt;0,'Income Statement 2018'!$J$23*0.1*('Payroll 2018'!F355/SUMIF($C$346:$C$384,$A$4,$F$346:$F$384)),0),0),0)</f>
        <v>0</v>
      </c>
      <c r="M355" s="41">
        <f t="shared" si="78"/>
        <v>0</v>
      </c>
    </row>
    <row r="356" spans="1:13" outlineLevel="1">
      <c r="A356" s="20"/>
      <c r="B356" s="20"/>
      <c r="D356" s="51"/>
      <c r="E356" s="62">
        <f t="shared" si="73"/>
        <v>0</v>
      </c>
      <c r="F356" s="41">
        <f t="shared" si="74"/>
        <v>0</v>
      </c>
      <c r="G356" s="40">
        <f t="shared" si="75"/>
        <v>0</v>
      </c>
      <c r="H356" s="40">
        <f t="shared" si="76"/>
        <v>0</v>
      </c>
      <c r="I356" s="40">
        <f t="shared" si="71"/>
        <v>0</v>
      </c>
      <c r="J356" s="40">
        <f t="shared" si="72"/>
        <v>0</v>
      </c>
      <c r="K356" s="41">
        <f t="shared" si="77"/>
        <v>0</v>
      </c>
      <c r="L356" s="40">
        <f>IFERROR(IF('Payroll 2018'!C356='Payroll 2018'!$A$4,IF('Income Statement 2018'!$J$23&gt;0,'Income Statement 2018'!$J$23*0.1*('Payroll 2018'!F356/SUMIF($C$346:$C$384,$A$4,$F$346:$F$384)),0),0),0)</f>
        <v>0</v>
      </c>
      <c r="M356" s="41">
        <f t="shared" si="78"/>
        <v>0</v>
      </c>
    </row>
    <row r="357" spans="1:13" outlineLevel="1">
      <c r="A357" s="20"/>
      <c r="B357" s="20"/>
      <c r="D357" s="51"/>
      <c r="E357" s="62">
        <f t="shared" si="73"/>
        <v>0</v>
      </c>
      <c r="F357" s="41">
        <f t="shared" si="74"/>
        <v>0</v>
      </c>
      <c r="G357" s="40">
        <f t="shared" si="75"/>
        <v>0</v>
      </c>
      <c r="H357" s="40">
        <f t="shared" si="76"/>
        <v>0</v>
      </c>
      <c r="I357" s="40">
        <f t="shared" si="71"/>
        <v>0</v>
      </c>
      <c r="J357" s="40">
        <f t="shared" si="72"/>
        <v>0</v>
      </c>
      <c r="K357" s="41">
        <f t="shared" si="77"/>
        <v>0</v>
      </c>
      <c r="L357" s="40">
        <f>IFERROR(IF('Payroll 2018'!C357='Payroll 2018'!$A$4,IF('Income Statement 2018'!$J$23&gt;0,'Income Statement 2018'!$J$23*0.1*('Payroll 2018'!F357/SUMIF($C$346:$C$384,$A$4,$F$346:$F$384)),0),0),0)</f>
        <v>0</v>
      </c>
      <c r="M357" s="41">
        <f t="shared" si="78"/>
        <v>0</v>
      </c>
    </row>
    <row r="358" spans="1:13" outlineLevel="1">
      <c r="A358" s="20"/>
      <c r="B358" s="20"/>
      <c r="D358" s="51"/>
      <c r="E358" s="62">
        <f t="shared" si="73"/>
        <v>0</v>
      </c>
      <c r="F358" s="41">
        <f t="shared" si="74"/>
        <v>0</v>
      </c>
      <c r="G358" s="40">
        <f t="shared" si="75"/>
        <v>0</v>
      </c>
      <c r="H358" s="40">
        <f t="shared" si="76"/>
        <v>0</v>
      </c>
      <c r="I358" s="40">
        <f t="shared" si="71"/>
        <v>0</v>
      </c>
      <c r="J358" s="40">
        <f t="shared" si="72"/>
        <v>0</v>
      </c>
      <c r="K358" s="41">
        <f t="shared" si="77"/>
        <v>0</v>
      </c>
      <c r="L358" s="40">
        <f>IFERROR(IF('Payroll 2018'!C358='Payroll 2018'!$A$4,IF('Income Statement 2018'!$J$23&gt;0,'Income Statement 2018'!$J$23*0.1*('Payroll 2018'!F358/SUMIF($C$346:$C$384,$A$4,$F$346:$F$384)),0),0),0)</f>
        <v>0</v>
      </c>
      <c r="M358" s="41">
        <f t="shared" si="78"/>
        <v>0</v>
      </c>
    </row>
    <row r="359" spans="1:13" outlineLevel="1">
      <c r="A359" s="20"/>
      <c r="B359" s="20"/>
      <c r="D359" s="51"/>
      <c r="E359" s="62">
        <f t="shared" si="73"/>
        <v>0</v>
      </c>
      <c r="F359" s="41">
        <f t="shared" si="74"/>
        <v>0</v>
      </c>
      <c r="G359" s="40">
        <f t="shared" si="75"/>
        <v>0</v>
      </c>
      <c r="H359" s="40">
        <f t="shared" si="76"/>
        <v>0</v>
      </c>
      <c r="I359" s="40">
        <f t="shared" si="71"/>
        <v>0</v>
      </c>
      <c r="J359" s="40">
        <f t="shared" si="72"/>
        <v>0</v>
      </c>
      <c r="K359" s="41">
        <f t="shared" si="77"/>
        <v>0</v>
      </c>
      <c r="L359" s="40">
        <f>IFERROR(IF('Payroll 2018'!C359='Payroll 2018'!$A$4,IF('Income Statement 2018'!$J$23&gt;0,'Income Statement 2018'!$J$23*0.1*('Payroll 2018'!F359/SUMIF($C$346:$C$384,$A$4,$F$346:$F$384)),0),0),0)</f>
        <v>0</v>
      </c>
      <c r="M359" s="41">
        <f t="shared" si="78"/>
        <v>0</v>
      </c>
    </row>
    <row r="360" spans="1:13" outlineLevel="1">
      <c r="A360" s="20"/>
      <c r="B360" s="20"/>
      <c r="D360" s="51"/>
      <c r="E360" s="62">
        <f t="shared" si="73"/>
        <v>0</v>
      </c>
      <c r="F360" s="41">
        <f t="shared" si="74"/>
        <v>0</v>
      </c>
      <c r="G360" s="40">
        <f t="shared" si="75"/>
        <v>0</v>
      </c>
      <c r="H360" s="40">
        <f t="shared" si="76"/>
        <v>0</v>
      </c>
      <c r="I360" s="40">
        <f t="shared" si="71"/>
        <v>0</v>
      </c>
      <c r="J360" s="40">
        <f t="shared" si="72"/>
        <v>0</v>
      </c>
      <c r="K360" s="41">
        <f t="shared" si="77"/>
        <v>0</v>
      </c>
      <c r="L360" s="40">
        <f>IFERROR(IF('Payroll 2018'!C360='Payroll 2018'!$A$4,IF('Income Statement 2018'!$J$23&gt;0,'Income Statement 2018'!$J$23*0.1*('Payroll 2018'!F360/SUMIF($C$346:$C$384,$A$4,$F$346:$F$384)),0),0),0)</f>
        <v>0</v>
      </c>
      <c r="M360" s="41">
        <f t="shared" si="78"/>
        <v>0</v>
      </c>
    </row>
    <row r="361" spans="1:13" outlineLevel="1">
      <c r="A361" s="20"/>
      <c r="B361" s="20"/>
      <c r="D361" s="51"/>
      <c r="E361" s="62">
        <f t="shared" si="73"/>
        <v>0</v>
      </c>
      <c r="F361" s="41">
        <f t="shared" si="74"/>
        <v>0</v>
      </c>
      <c r="G361" s="40">
        <f t="shared" si="75"/>
        <v>0</v>
      </c>
      <c r="H361" s="40">
        <f t="shared" si="76"/>
        <v>0</v>
      </c>
      <c r="I361" s="40">
        <f t="shared" si="71"/>
        <v>0</v>
      </c>
      <c r="J361" s="40">
        <f t="shared" si="72"/>
        <v>0</v>
      </c>
      <c r="K361" s="41">
        <f t="shared" si="77"/>
        <v>0</v>
      </c>
      <c r="L361" s="40">
        <f>IFERROR(IF('Payroll 2018'!C361='Payroll 2018'!$A$4,IF('Income Statement 2018'!$J$23&gt;0,'Income Statement 2018'!$J$23*0.1*('Payroll 2018'!F361/SUMIF($C$346:$C$384,$A$4,$F$346:$F$384)),0),0),0)</f>
        <v>0</v>
      </c>
      <c r="M361" s="41">
        <f t="shared" si="78"/>
        <v>0</v>
      </c>
    </row>
    <row r="362" spans="1:13" outlineLevel="1">
      <c r="A362" s="20"/>
      <c r="B362" s="20"/>
      <c r="D362" s="51"/>
      <c r="E362" s="62">
        <f t="shared" si="73"/>
        <v>0</v>
      </c>
      <c r="F362" s="41">
        <f t="shared" si="74"/>
        <v>0</v>
      </c>
      <c r="G362" s="40">
        <f t="shared" si="75"/>
        <v>0</v>
      </c>
      <c r="H362" s="40">
        <f t="shared" si="76"/>
        <v>0</v>
      </c>
      <c r="I362" s="40">
        <f t="shared" si="71"/>
        <v>0</v>
      </c>
      <c r="J362" s="40">
        <f t="shared" si="72"/>
        <v>0</v>
      </c>
      <c r="K362" s="41">
        <f t="shared" si="77"/>
        <v>0</v>
      </c>
      <c r="L362" s="40">
        <f>IFERROR(IF('Payroll 2018'!C362='Payroll 2018'!$A$4,IF('Income Statement 2018'!$J$23&gt;0,'Income Statement 2018'!$J$23*0.1*('Payroll 2018'!F362/SUMIF($C$346:$C$384,$A$4,$F$346:$F$384)),0),0),0)</f>
        <v>0</v>
      </c>
      <c r="M362" s="41">
        <f t="shared" si="78"/>
        <v>0</v>
      </c>
    </row>
    <row r="363" spans="1:13" outlineLevel="1">
      <c r="A363" s="20"/>
      <c r="B363" s="20"/>
      <c r="D363" s="51"/>
      <c r="E363" s="62">
        <f t="shared" si="73"/>
        <v>0</v>
      </c>
      <c r="F363" s="41">
        <f t="shared" si="74"/>
        <v>0</v>
      </c>
      <c r="G363" s="40">
        <f t="shared" si="75"/>
        <v>0</v>
      </c>
      <c r="H363" s="40">
        <f t="shared" si="76"/>
        <v>0</v>
      </c>
      <c r="I363" s="40">
        <f t="shared" si="71"/>
        <v>0</v>
      </c>
      <c r="J363" s="40">
        <f t="shared" si="72"/>
        <v>0</v>
      </c>
      <c r="K363" s="41">
        <f t="shared" si="77"/>
        <v>0</v>
      </c>
      <c r="L363" s="40">
        <f>IFERROR(IF('Payroll 2018'!C363='Payroll 2018'!$A$4,IF('Income Statement 2018'!$J$23&gt;0,'Income Statement 2018'!$J$23*0.1*('Payroll 2018'!F363/SUMIF($C$346:$C$384,$A$4,$F$346:$F$384)),0),0),0)</f>
        <v>0</v>
      </c>
      <c r="M363" s="41">
        <f t="shared" si="78"/>
        <v>0</v>
      </c>
    </row>
    <row r="364" spans="1:13" outlineLevel="1">
      <c r="A364" s="20"/>
      <c r="B364" s="20"/>
      <c r="D364" s="51"/>
      <c r="E364" s="62">
        <f t="shared" si="73"/>
        <v>0</v>
      </c>
      <c r="F364" s="41">
        <f t="shared" si="74"/>
        <v>0</v>
      </c>
      <c r="G364" s="40">
        <f t="shared" si="75"/>
        <v>0</v>
      </c>
      <c r="H364" s="40">
        <f t="shared" si="76"/>
        <v>0</v>
      </c>
      <c r="I364" s="40">
        <f t="shared" si="71"/>
        <v>0</v>
      </c>
      <c r="J364" s="40">
        <f t="shared" si="72"/>
        <v>0</v>
      </c>
      <c r="K364" s="41">
        <f t="shared" si="77"/>
        <v>0</v>
      </c>
      <c r="L364" s="40">
        <f>IFERROR(IF('Payroll 2018'!C364='Payroll 2018'!$A$4,IF('Income Statement 2018'!$J$23&gt;0,'Income Statement 2018'!$J$23*0.1*('Payroll 2018'!F364/SUMIF($C$346:$C$384,$A$4,$F$346:$F$384)),0),0),0)</f>
        <v>0</v>
      </c>
      <c r="M364" s="41">
        <f t="shared" si="78"/>
        <v>0</v>
      </c>
    </row>
    <row r="365" spans="1:13" outlineLevel="1">
      <c r="A365" s="20"/>
      <c r="B365" s="20"/>
      <c r="D365" s="51"/>
      <c r="E365" s="62">
        <f t="shared" si="73"/>
        <v>0</v>
      </c>
      <c r="F365" s="41">
        <f t="shared" si="74"/>
        <v>0</v>
      </c>
      <c r="G365" s="40">
        <f t="shared" si="75"/>
        <v>0</v>
      </c>
      <c r="H365" s="40">
        <f t="shared" si="76"/>
        <v>0</v>
      </c>
      <c r="I365" s="40">
        <f t="shared" si="71"/>
        <v>0</v>
      </c>
      <c r="J365" s="40">
        <f t="shared" si="72"/>
        <v>0</v>
      </c>
      <c r="K365" s="41">
        <f t="shared" si="77"/>
        <v>0</v>
      </c>
      <c r="L365" s="40">
        <f>IFERROR(IF('Payroll 2018'!C365='Payroll 2018'!$A$4,IF('Income Statement 2018'!$J$23&gt;0,'Income Statement 2018'!$J$23*0.1*('Payroll 2018'!F365/SUMIF($C$346:$C$384,$A$4,$F$346:$F$384)),0),0),0)</f>
        <v>0</v>
      </c>
      <c r="M365" s="41">
        <f t="shared" si="78"/>
        <v>0</v>
      </c>
    </row>
    <row r="366" spans="1:13" outlineLevel="1">
      <c r="A366" s="20"/>
      <c r="B366" s="20"/>
      <c r="D366" s="51"/>
      <c r="E366" s="62">
        <f t="shared" si="73"/>
        <v>0</v>
      </c>
      <c r="F366" s="41">
        <f t="shared" si="74"/>
        <v>0</v>
      </c>
      <c r="G366" s="40">
        <f t="shared" si="75"/>
        <v>0</v>
      </c>
      <c r="H366" s="40">
        <f t="shared" si="76"/>
        <v>0</v>
      </c>
      <c r="I366" s="40">
        <f t="shared" si="71"/>
        <v>0</v>
      </c>
      <c r="J366" s="40">
        <f t="shared" si="72"/>
        <v>0</v>
      </c>
      <c r="K366" s="41">
        <f t="shared" si="77"/>
        <v>0</v>
      </c>
      <c r="L366" s="40">
        <f>IFERROR(IF('Payroll 2018'!C366='Payroll 2018'!$A$4,IF('Income Statement 2018'!$J$23&gt;0,'Income Statement 2018'!$J$23*0.1*('Payroll 2018'!F366/SUMIF($C$346:$C$384,$A$4,$F$346:$F$384)),0),0),0)</f>
        <v>0</v>
      </c>
      <c r="M366" s="41">
        <f t="shared" si="78"/>
        <v>0</v>
      </c>
    </row>
    <row r="367" spans="1:13" outlineLevel="1">
      <c r="A367" s="20"/>
      <c r="B367" s="20"/>
      <c r="D367" s="51"/>
      <c r="E367" s="62">
        <f t="shared" si="73"/>
        <v>0</v>
      </c>
      <c r="F367" s="41">
        <f t="shared" si="74"/>
        <v>0</v>
      </c>
      <c r="G367" s="40">
        <f t="shared" si="75"/>
        <v>0</v>
      </c>
      <c r="H367" s="40">
        <f t="shared" si="76"/>
        <v>0</v>
      </c>
      <c r="I367" s="40">
        <f t="shared" si="71"/>
        <v>0</v>
      </c>
      <c r="J367" s="40">
        <f t="shared" si="72"/>
        <v>0</v>
      </c>
      <c r="K367" s="41">
        <f t="shared" si="77"/>
        <v>0</v>
      </c>
      <c r="L367" s="40">
        <f>IFERROR(IF('Payroll 2018'!C367='Payroll 2018'!$A$4,IF('Income Statement 2018'!$J$23&gt;0,'Income Statement 2018'!$J$23*0.1*('Payroll 2018'!F367/SUMIF($C$346:$C$384,$A$4,$F$346:$F$384)),0),0),0)</f>
        <v>0</v>
      </c>
      <c r="M367" s="41">
        <f t="shared" si="78"/>
        <v>0</v>
      </c>
    </row>
    <row r="368" spans="1:13" outlineLevel="1">
      <c r="A368" s="20"/>
      <c r="B368" s="20"/>
      <c r="D368" s="51"/>
      <c r="E368" s="62">
        <f t="shared" si="73"/>
        <v>0</v>
      </c>
      <c r="F368" s="41">
        <f t="shared" si="74"/>
        <v>0</v>
      </c>
      <c r="G368" s="40">
        <f t="shared" si="75"/>
        <v>0</v>
      </c>
      <c r="H368" s="40">
        <f t="shared" si="76"/>
        <v>0</v>
      </c>
      <c r="I368" s="40">
        <f t="shared" si="71"/>
        <v>0</v>
      </c>
      <c r="J368" s="40">
        <f t="shared" si="72"/>
        <v>0</v>
      </c>
      <c r="K368" s="41">
        <f t="shared" si="77"/>
        <v>0</v>
      </c>
      <c r="L368" s="40">
        <f>IFERROR(IF('Payroll 2018'!C368='Payroll 2018'!$A$4,IF('Income Statement 2018'!$J$23&gt;0,'Income Statement 2018'!$J$23*0.1*('Payroll 2018'!F368/SUMIF($C$346:$C$384,$A$4,$F$346:$F$384)),0),0),0)</f>
        <v>0</v>
      </c>
      <c r="M368" s="41">
        <f t="shared" si="78"/>
        <v>0</v>
      </c>
    </row>
    <row r="369" spans="1:13" outlineLevel="1">
      <c r="A369" s="20"/>
      <c r="B369" s="20"/>
      <c r="D369" s="51"/>
      <c r="E369" s="62">
        <f t="shared" si="73"/>
        <v>0</v>
      </c>
      <c r="F369" s="41">
        <f t="shared" si="74"/>
        <v>0</v>
      </c>
      <c r="G369" s="40">
        <f t="shared" si="75"/>
        <v>0</v>
      </c>
      <c r="H369" s="40">
        <f t="shared" si="76"/>
        <v>0</v>
      </c>
      <c r="I369" s="40">
        <f t="shared" si="71"/>
        <v>0</v>
      </c>
      <c r="J369" s="40">
        <f t="shared" si="72"/>
        <v>0</v>
      </c>
      <c r="K369" s="41">
        <f t="shared" si="77"/>
        <v>0</v>
      </c>
      <c r="L369" s="40">
        <f>IFERROR(IF('Payroll 2018'!C369='Payroll 2018'!$A$4,IF('Income Statement 2018'!$J$23&gt;0,'Income Statement 2018'!$J$23*0.1*('Payroll 2018'!F369/SUMIF($C$346:$C$384,$A$4,$F$346:$F$384)),0),0),0)</f>
        <v>0</v>
      </c>
      <c r="M369" s="41">
        <f t="shared" si="78"/>
        <v>0</v>
      </c>
    </row>
    <row r="370" spans="1:13" outlineLevel="1">
      <c r="A370" s="20"/>
      <c r="B370" s="20"/>
      <c r="D370" s="51"/>
      <c r="E370" s="62">
        <f t="shared" si="73"/>
        <v>0</v>
      </c>
      <c r="F370" s="41">
        <f t="shared" si="74"/>
        <v>0</v>
      </c>
      <c r="G370" s="40">
        <f t="shared" si="75"/>
        <v>0</v>
      </c>
      <c r="H370" s="40">
        <f t="shared" si="76"/>
        <v>0</v>
      </c>
      <c r="I370" s="40">
        <f t="shared" si="71"/>
        <v>0</v>
      </c>
      <c r="J370" s="40">
        <f t="shared" si="72"/>
        <v>0</v>
      </c>
      <c r="K370" s="41">
        <f t="shared" si="77"/>
        <v>0</v>
      </c>
      <c r="L370" s="40">
        <f>IFERROR(IF('Payroll 2018'!C370='Payroll 2018'!$A$4,IF('Income Statement 2018'!$J$23&gt;0,'Income Statement 2018'!$J$23*0.1*('Payroll 2018'!F370/SUMIF($C$346:$C$384,$A$4,$F$346:$F$384)),0),0),0)</f>
        <v>0</v>
      </c>
      <c r="M370" s="41">
        <f t="shared" si="78"/>
        <v>0</v>
      </c>
    </row>
    <row r="371" spans="1:13" outlineLevel="1">
      <c r="A371" s="20"/>
      <c r="B371" s="20"/>
      <c r="D371" s="51"/>
      <c r="E371" s="62">
        <f t="shared" si="73"/>
        <v>0</v>
      </c>
      <c r="F371" s="41">
        <f t="shared" si="74"/>
        <v>0</v>
      </c>
      <c r="G371" s="40">
        <f t="shared" si="75"/>
        <v>0</v>
      </c>
      <c r="H371" s="40">
        <f t="shared" si="76"/>
        <v>0</v>
      </c>
      <c r="I371" s="40">
        <f t="shared" si="71"/>
        <v>0</v>
      </c>
      <c r="J371" s="40">
        <f t="shared" si="72"/>
        <v>0</v>
      </c>
      <c r="K371" s="41">
        <f t="shared" si="77"/>
        <v>0</v>
      </c>
      <c r="L371" s="40">
        <f>IFERROR(IF('Payroll 2018'!C371='Payroll 2018'!$A$4,IF('Income Statement 2018'!$J$23&gt;0,'Income Statement 2018'!$J$23*0.1*('Payroll 2018'!F371/SUMIF($C$346:$C$384,$A$4,$F$346:$F$384)),0),0),0)</f>
        <v>0</v>
      </c>
      <c r="M371" s="41">
        <f t="shared" si="78"/>
        <v>0</v>
      </c>
    </row>
    <row r="372" spans="1:13" outlineLevel="1">
      <c r="A372" s="20"/>
      <c r="B372" s="20"/>
      <c r="D372" s="51"/>
      <c r="E372" s="62">
        <f t="shared" si="73"/>
        <v>0</v>
      </c>
      <c r="F372" s="41">
        <f t="shared" si="74"/>
        <v>0</v>
      </c>
      <c r="G372" s="40">
        <f t="shared" si="75"/>
        <v>0</v>
      </c>
      <c r="H372" s="40">
        <f t="shared" si="76"/>
        <v>0</v>
      </c>
      <c r="I372" s="40">
        <f t="shared" si="71"/>
        <v>0</v>
      </c>
      <c r="J372" s="40">
        <f t="shared" si="72"/>
        <v>0</v>
      </c>
      <c r="K372" s="41">
        <f t="shared" si="77"/>
        <v>0</v>
      </c>
      <c r="L372" s="40">
        <f>IFERROR(IF('Payroll 2018'!C372='Payroll 2018'!$A$4,IF('Income Statement 2018'!$J$23&gt;0,'Income Statement 2018'!$J$23*0.1*('Payroll 2018'!F372/SUMIF($C$346:$C$384,$A$4,$F$346:$F$384)),0),0),0)</f>
        <v>0</v>
      </c>
      <c r="M372" s="41">
        <f t="shared" si="78"/>
        <v>0</v>
      </c>
    </row>
    <row r="373" spans="1:13" outlineLevel="1">
      <c r="A373" s="20"/>
      <c r="B373" s="20"/>
      <c r="D373" s="51"/>
      <c r="E373" s="62">
        <f t="shared" si="73"/>
        <v>0</v>
      </c>
      <c r="F373" s="41">
        <f t="shared" si="74"/>
        <v>0</v>
      </c>
      <c r="G373" s="40">
        <f t="shared" si="75"/>
        <v>0</v>
      </c>
      <c r="H373" s="40">
        <f t="shared" si="76"/>
        <v>0</v>
      </c>
      <c r="I373" s="40">
        <f t="shared" si="71"/>
        <v>0</v>
      </c>
      <c r="J373" s="40">
        <f t="shared" si="72"/>
        <v>0</v>
      </c>
      <c r="K373" s="41">
        <f t="shared" si="77"/>
        <v>0</v>
      </c>
      <c r="L373" s="40">
        <f>IFERROR(IF('Payroll 2018'!C373='Payroll 2018'!$A$4,IF('Income Statement 2018'!$J$23&gt;0,'Income Statement 2018'!$J$23*0.1*('Payroll 2018'!F373/SUMIF($C$346:$C$384,$A$4,$F$346:$F$384)),0),0),0)</f>
        <v>0</v>
      </c>
      <c r="M373" s="41">
        <f t="shared" si="78"/>
        <v>0</v>
      </c>
    </row>
    <row r="374" spans="1:13" outlineLevel="1">
      <c r="A374" s="20"/>
      <c r="B374" s="20"/>
      <c r="D374" s="51"/>
      <c r="E374" s="62">
        <f t="shared" si="73"/>
        <v>0</v>
      </c>
      <c r="F374" s="41">
        <f t="shared" si="74"/>
        <v>0</v>
      </c>
      <c r="G374" s="40">
        <f t="shared" si="75"/>
        <v>0</v>
      </c>
      <c r="H374" s="40">
        <f t="shared" si="76"/>
        <v>0</v>
      </c>
      <c r="I374" s="40">
        <f t="shared" si="71"/>
        <v>0</v>
      </c>
      <c r="J374" s="40">
        <f t="shared" si="72"/>
        <v>0</v>
      </c>
      <c r="K374" s="41">
        <f t="shared" si="77"/>
        <v>0</v>
      </c>
      <c r="L374" s="40">
        <f>IFERROR(IF('Payroll 2018'!C374='Payroll 2018'!$A$4,IF('Income Statement 2018'!$J$23&gt;0,'Income Statement 2018'!$J$23*0.1*('Payroll 2018'!F374/SUMIF($C$346:$C$384,$A$4,$F$346:$F$384)),0),0),0)</f>
        <v>0</v>
      </c>
      <c r="M374" s="41">
        <f t="shared" si="78"/>
        <v>0</v>
      </c>
    </row>
    <row r="375" spans="1:13" outlineLevel="1">
      <c r="A375" s="20"/>
      <c r="B375" s="20"/>
      <c r="D375" s="51"/>
      <c r="E375" s="62">
        <f t="shared" si="73"/>
        <v>0</v>
      </c>
      <c r="F375" s="41">
        <f t="shared" si="74"/>
        <v>0</v>
      </c>
      <c r="G375" s="40">
        <f t="shared" si="75"/>
        <v>0</v>
      </c>
      <c r="H375" s="40">
        <f t="shared" si="76"/>
        <v>0</v>
      </c>
      <c r="I375" s="40">
        <f t="shared" si="71"/>
        <v>0</v>
      </c>
      <c r="J375" s="40">
        <f t="shared" si="72"/>
        <v>0</v>
      </c>
      <c r="K375" s="41">
        <f t="shared" si="77"/>
        <v>0</v>
      </c>
      <c r="L375" s="40">
        <f>IFERROR(IF('Payroll 2018'!C375='Payroll 2018'!$A$4,IF('Income Statement 2018'!$J$23&gt;0,'Income Statement 2018'!$J$23*0.1*('Payroll 2018'!F375/SUMIF($C$346:$C$384,$A$4,$F$346:$F$384)),0),0),0)</f>
        <v>0</v>
      </c>
      <c r="M375" s="41">
        <f t="shared" si="78"/>
        <v>0</v>
      </c>
    </row>
    <row r="376" spans="1:13" outlineLevel="1">
      <c r="A376" s="20"/>
      <c r="B376" s="20"/>
      <c r="D376" s="51"/>
      <c r="E376" s="62">
        <f t="shared" si="73"/>
        <v>0</v>
      </c>
      <c r="F376" s="41">
        <f t="shared" si="74"/>
        <v>0</v>
      </c>
      <c r="G376" s="40">
        <f t="shared" si="75"/>
        <v>0</v>
      </c>
      <c r="H376" s="40">
        <f t="shared" si="76"/>
        <v>0</v>
      </c>
      <c r="I376" s="40">
        <f t="shared" si="71"/>
        <v>0</v>
      </c>
      <c r="J376" s="40">
        <f t="shared" si="72"/>
        <v>0</v>
      </c>
      <c r="K376" s="41">
        <f t="shared" si="77"/>
        <v>0</v>
      </c>
      <c r="L376" s="40">
        <f>IFERROR(IF('Payroll 2018'!C376='Payroll 2018'!$A$4,IF('Income Statement 2018'!$J$23&gt;0,'Income Statement 2018'!$J$23*0.1*('Payroll 2018'!F376/SUMIF($C$346:$C$384,$A$4,$F$346:$F$384)),0),0),0)</f>
        <v>0</v>
      </c>
      <c r="M376" s="41">
        <f t="shared" si="78"/>
        <v>0</v>
      </c>
    </row>
    <row r="377" spans="1:13" outlineLevel="1">
      <c r="A377" s="20"/>
      <c r="B377" s="20"/>
      <c r="D377" s="51"/>
      <c r="E377" s="62">
        <f t="shared" si="73"/>
        <v>0</v>
      </c>
      <c r="F377" s="41">
        <f t="shared" si="74"/>
        <v>0</v>
      </c>
      <c r="G377" s="40">
        <f t="shared" si="75"/>
        <v>0</v>
      </c>
      <c r="H377" s="40">
        <f t="shared" si="76"/>
        <v>0</v>
      </c>
      <c r="I377" s="40">
        <f t="shared" si="71"/>
        <v>0</v>
      </c>
      <c r="J377" s="40">
        <f t="shared" si="72"/>
        <v>0</v>
      </c>
      <c r="K377" s="41">
        <f t="shared" si="77"/>
        <v>0</v>
      </c>
      <c r="L377" s="40">
        <f>IFERROR(IF('Payroll 2018'!C377='Payroll 2018'!$A$4,IF('Income Statement 2018'!$J$23&gt;0,'Income Statement 2018'!$J$23*0.1*('Payroll 2018'!F377/SUMIF($C$346:$C$384,$A$4,$F$346:$F$384)),0),0),0)</f>
        <v>0</v>
      </c>
      <c r="M377" s="41">
        <f t="shared" si="78"/>
        <v>0</v>
      </c>
    </row>
    <row r="378" spans="1:13" outlineLevel="1">
      <c r="A378" s="20"/>
      <c r="B378" s="20"/>
      <c r="D378" s="51"/>
      <c r="E378" s="62">
        <f t="shared" si="73"/>
        <v>0</v>
      </c>
      <c r="F378" s="41">
        <f t="shared" si="74"/>
        <v>0</v>
      </c>
      <c r="G378" s="40">
        <f t="shared" si="75"/>
        <v>0</v>
      </c>
      <c r="H378" s="40">
        <f t="shared" si="76"/>
        <v>0</v>
      </c>
      <c r="I378" s="40">
        <f t="shared" si="71"/>
        <v>0</v>
      </c>
      <c r="J378" s="40">
        <f t="shared" si="72"/>
        <v>0</v>
      </c>
      <c r="K378" s="41">
        <f t="shared" si="77"/>
        <v>0</v>
      </c>
      <c r="L378" s="40">
        <f>IFERROR(IF('Payroll 2018'!C378='Payroll 2018'!$A$4,IF('Income Statement 2018'!$J$23&gt;0,'Income Statement 2018'!$J$23*0.1*('Payroll 2018'!F378/SUMIF($C$346:$C$384,$A$4,$F$346:$F$384)),0),0),0)</f>
        <v>0</v>
      </c>
      <c r="M378" s="41">
        <f t="shared" si="78"/>
        <v>0</v>
      </c>
    </row>
    <row r="379" spans="1:13" outlineLevel="1">
      <c r="A379" s="20"/>
      <c r="B379" s="20"/>
      <c r="D379" s="51"/>
      <c r="E379" s="62">
        <f t="shared" si="73"/>
        <v>0</v>
      </c>
      <c r="F379" s="41">
        <f t="shared" si="74"/>
        <v>0</v>
      </c>
      <c r="G379" s="40">
        <f t="shared" si="75"/>
        <v>0</v>
      </c>
      <c r="H379" s="40">
        <f t="shared" si="76"/>
        <v>0</v>
      </c>
      <c r="I379" s="40">
        <f t="shared" si="71"/>
        <v>0</v>
      </c>
      <c r="J379" s="40">
        <f t="shared" si="72"/>
        <v>0</v>
      </c>
      <c r="K379" s="41">
        <f t="shared" si="77"/>
        <v>0</v>
      </c>
      <c r="L379" s="40">
        <f>IFERROR(IF('Payroll 2018'!C379='Payroll 2018'!$A$4,IF('Income Statement 2018'!$J$23&gt;0,'Income Statement 2018'!$J$23*0.1*('Payroll 2018'!F379/SUMIF($C$346:$C$384,$A$4,$F$346:$F$384)),0),0),0)</f>
        <v>0</v>
      </c>
      <c r="M379" s="41">
        <f t="shared" si="78"/>
        <v>0</v>
      </c>
    </row>
    <row r="380" spans="1:13" outlineLevel="1">
      <c r="A380" s="20"/>
      <c r="B380" s="20"/>
      <c r="D380" s="51"/>
      <c r="E380" s="62">
        <f t="shared" si="73"/>
        <v>0</v>
      </c>
      <c r="F380" s="41">
        <f t="shared" si="74"/>
        <v>0</v>
      </c>
      <c r="G380" s="40">
        <f t="shared" si="75"/>
        <v>0</v>
      </c>
      <c r="H380" s="40">
        <f t="shared" si="76"/>
        <v>0</v>
      </c>
      <c r="I380" s="40">
        <f t="shared" si="71"/>
        <v>0</v>
      </c>
      <c r="J380" s="40">
        <f t="shared" si="72"/>
        <v>0</v>
      </c>
      <c r="K380" s="41">
        <f t="shared" si="77"/>
        <v>0</v>
      </c>
      <c r="L380" s="40">
        <f>IFERROR(IF('Payroll 2018'!C380='Payroll 2018'!$A$4,IF('Income Statement 2018'!$J$23&gt;0,'Income Statement 2018'!$J$23*0.1*('Payroll 2018'!F380/SUMIF($C$346:$C$384,$A$4,$F$346:$F$384)),0),0),0)</f>
        <v>0</v>
      </c>
      <c r="M380" s="41">
        <f t="shared" si="78"/>
        <v>0</v>
      </c>
    </row>
    <row r="381" spans="1:13" outlineLevel="1">
      <c r="A381" s="20"/>
      <c r="B381" s="20"/>
      <c r="D381" s="51"/>
      <c r="E381" s="62">
        <f t="shared" si="73"/>
        <v>0</v>
      </c>
      <c r="F381" s="41">
        <f t="shared" si="74"/>
        <v>0</v>
      </c>
      <c r="G381" s="40">
        <f t="shared" si="75"/>
        <v>0</v>
      </c>
      <c r="H381" s="40">
        <f t="shared" si="76"/>
        <v>0</v>
      </c>
      <c r="I381" s="40">
        <f t="shared" si="71"/>
        <v>0</v>
      </c>
      <c r="J381" s="40">
        <f t="shared" si="72"/>
        <v>0</v>
      </c>
      <c r="K381" s="41">
        <f t="shared" si="77"/>
        <v>0</v>
      </c>
      <c r="L381" s="40">
        <f>IFERROR(IF('Payroll 2018'!C381='Payroll 2018'!$A$4,IF('Income Statement 2018'!$J$23&gt;0,'Income Statement 2018'!$J$23*0.1*('Payroll 2018'!F381/SUMIF($C$346:$C$384,$A$4,$F$346:$F$384)),0),0),0)</f>
        <v>0</v>
      </c>
      <c r="M381" s="41">
        <f t="shared" si="78"/>
        <v>0</v>
      </c>
    </row>
    <row r="382" spans="1:13" outlineLevel="1">
      <c r="A382" s="20"/>
      <c r="B382" s="20"/>
      <c r="D382" s="51"/>
      <c r="E382" s="62">
        <f t="shared" si="73"/>
        <v>0</v>
      </c>
      <c r="F382" s="41">
        <f t="shared" si="74"/>
        <v>0</v>
      </c>
      <c r="G382" s="40">
        <f t="shared" si="75"/>
        <v>0</v>
      </c>
      <c r="H382" s="40">
        <f t="shared" si="76"/>
        <v>0</v>
      </c>
      <c r="I382" s="40">
        <f t="shared" si="71"/>
        <v>0</v>
      </c>
      <c r="J382" s="40">
        <f t="shared" si="72"/>
        <v>0</v>
      </c>
      <c r="K382" s="41">
        <f t="shared" si="77"/>
        <v>0</v>
      </c>
      <c r="L382" s="40">
        <f>IFERROR(IF('Payroll 2018'!C382='Payroll 2018'!$A$4,IF('Income Statement 2018'!$J$23&gt;0,'Income Statement 2018'!$J$23*0.1*('Payroll 2018'!F382/SUMIF($C$346:$C$384,$A$4,$F$346:$F$384)),0),0),0)</f>
        <v>0</v>
      </c>
      <c r="M382" s="41">
        <f t="shared" si="78"/>
        <v>0</v>
      </c>
    </row>
    <row r="383" spans="1:13" outlineLevel="1">
      <c r="A383" s="20"/>
      <c r="B383" s="20"/>
      <c r="D383" s="51"/>
      <c r="E383" s="62">
        <f t="shared" si="73"/>
        <v>0</v>
      </c>
      <c r="F383" s="41">
        <f t="shared" si="74"/>
        <v>0</v>
      </c>
      <c r="G383" s="40">
        <f t="shared" si="75"/>
        <v>0</v>
      </c>
      <c r="H383" s="40">
        <f t="shared" si="76"/>
        <v>0</v>
      </c>
      <c r="I383" s="40">
        <f t="shared" si="71"/>
        <v>0</v>
      </c>
      <c r="J383" s="40">
        <f t="shared" si="72"/>
        <v>0</v>
      </c>
      <c r="K383" s="41">
        <f t="shared" si="77"/>
        <v>0</v>
      </c>
      <c r="L383" s="40">
        <f>IFERROR(IF('Payroll 2018'!C383='Payroll 2018'!$A$4,IF('Income Statement 2018'!$J$23&gt;0,'Income Statement 2018'!$J$23*0.1*('Payroll 2018'!F383/SUMIF($C$346:$C$384,$A$4,$F$346:$F$384)),0),0),0)</f>
        <v>0</v>
      </c>
      <c r="M383" s="41">
        <f t="shared" si="78"/>
        <v>0</v>
      </c>
    </row>
    <row r="384" spans="1:13" ht="13.5" outlineLevel="1" thickBot="1">
      <c r="A384" s="21"/>
      <c r="B384" s="21"/>
      <c r="C384" s="17"/>
      <c r="D384" s="52"/>
      <c r="E384" s="63">
        <f t="shared" si="73"/>
        <v>0</v>
      </c>
      <c r="F384" s="56">
        <f t="shared" si="74"/>
        <v>0</v>
      </c>
      <c r="G384" s="55">
        <f t="shared" si="75"/>
        <v>0</v>
      </c>
      <c r="H384" s="55">
        <f t="shared" si="76"/>
        <v>0</v>
      </c>
      <c r="I384" s="55">
        <f t="shared" si="71"/>
        <v>0</v>
      </c>
      <c r="J384" s="55">
        <f t="shared" si="72"/>
        <v>0</v>
      </c>
      <c r="K384" s="56">
        <f t="shared" si="77"/>
        <v>0</v>
      </c>
      <c r="L384" s="55">
        <f>IFERROR(IF('Payroll 2018'!C384='Payroll 2018'!$A$4,IF('Income Statement 2018'!$J$23&gt;0,'Income Statement 2018'!$J$23*0.1*('Payroll 2018'!F384/SUMIF($C$346:$C$384,$A$4,$F$346:$F$384)),0),0),0)</f>
        <v>0</v>
      </c>
      <c r="M384" s="56">
        <f t="shared" si="78"/>
        <v>0</v>
      </c>
    </row>
    <row r="385" spans="1:13" outlineLevel="1">
      <c r="A385" s="2" t="s">
        <v>23</v>
      </c>
      <c r="B385" s="2"/>
      <c r="C385" s="2"/>
      <c r="D385" s="41"/>
      <c r="E385" s="48">
        <f>IFERROR(SUM(E346:E384),"")</f>
        <v>0</v>
      </c>
      <c r="F385" s="41">
        <f t="shared" ref="F385:M385" si="79">IFERROR(SUM(F346:F384),"")</f>
        <v>0</v>
      </c>
      <c r="G385" s="41">
        <f t="shared" si="79"/>
        <v>0</v>
      </c>
      <c r="H385" s="41">
        <f t="shared" si="79"/>
        <v>0</v>
      </c>
      <c r="I385" s="41">
        <f t="shared" si="79"/>
        <v>0</v>
      </c>
      <c r="J385" s="41">
        <f t="shared" si="79"/>
        <v>0</v>
      </c>
      <c r="K385" s="41">
        <f t="shared" si="79"/>
        <v>0</v>
      </c>
      <c r="L385" s="41">
        <f t="shared" si="79"/>
        <v>0</v>
      </c>
      <c r="M385" s="41">
        <f t="shared" si="79"/>
        <v>0</v>
      </c>
    </row>
    <row r="386" spans="1:13" outlineLevel="1"/>
    <row r="388" spans="1:13">
      <c r="A388" s="2" t="s">
        <v>33</v>
      </c>
      <c r="B388" s="1" t="s">
        <v>21</v>
      </c>
      <c r="C388" s="22">
        <v>43344</v>
      </c>
      <c r="D388" s="1" t="s">
        <v>22</v>
      </c>
      <c r="E388" s="22">
        <v>43373</v>
      </c>
      <c r="F388" s="1" t="s">
        <v>48</v>
      </c>
      <c r="G388" s="1">
        <f>NETWORKDAYS(C388,E388)</f>
        <v>20</v>
      </c>
    </row>
    <row r="389" spans="1:13" ht="25.5" outlineLevel="1">
      <c r="A389" s="12" t="s">
        <v>3</v>
      </c>
      <c r="B389" s="11" t="s">
        <v>13</v>
      </c>
      <c r="C389" s="11" t="s">
        <v>2</v>
      </c>
      <c r="D389" s="11" t="s">
        <v>14</v>
      </c>
      <c r="E389" s="11" t="s">
        <v>19</v>
      </c>
      <c r="F389" s="11" t="s">
        <v>15</v>
      </c>
      <c r="G389" s="11" t="s">
        <v>16</v>
      </c>
      <c r="H389" s="11" t="s">
        <v>146</v>
      </c>
      <c r="I389" s="11" t="s">
        <v>147</v>
      </c>
      <c r="J389" s="11" t="s">
        <v>148</v>
      </c>
      <c r="K389" s="11" t="s">
        <v>18</v>
      </c>
      <c r="L389" s="11" t="s">
        <v>12</v>
      </c>
      <c r="M389" s="11" t="s">
        <v>24</v>
      </c>
    </row>
    <row r="390" spans="1:13" ht="13.5" outlineLevel="1" thickBot="1">
      <c r="A390" s="13"/>
      <c r="B390" s="14"/>
      <c r="C390" s="14"/>
      <c r="D390" s="14"/>
      <c r="E390" s="14"/>
      <c r="F390" s="14"/>
      <c r="G390" s="15">
        <v>9.4E-2</v>
      </c>
      <c r="H390" s="15">
        <v>3.5999999999999997E-2</v>
      </c>
      <c r="I390" s="15">
        <v>1.6E-2</v>
      </c>
      <c r="J390" s="15">
        <v>4.4999999999999998E-2</v>
      </c>
      <c r="K390" s="16"/>
      <c r="L390" s="23" t="s">
        <v>25</v>
      </c>
      <c r="M390" s="16"/>
    </row>
    <row r="391" spans="1:13" outlineLevel="1">
      <c r="A391" s="20"/>
      <c r="B391" s="94"/>
      <c r="C391" s="6"/>
      <c r="D391" s="95"/>
      <c r="E391" s="62">
        <f>IF(C391=$A$4,$C$4*NETWORKDAYS($C$388,$E$388),0)</f>
        <v>0</v>
      </c>
      <c r="F391" s="53">
        <f>IFERROR(D391*E391,0)</f>
        <v>0</v>
      </c>
      <c r="G391" s="40">
        <f>IFERROR(F391*$G$30,0)</f>
        <v>0</v>
      </c>
      <c r="H391" s="40">
        <f>IFERROR(F391*$H$30,0)</f>
        <v>0</v>
      </c>
      <c r="I391" s="40">
        <f t="shared" ref="I391:I429" si="80">IF(C391=$A$4,F391*$I$30,0)</f>
        <v>0</v>
      </c>
      <c r="J391" s="40">
        <f t="shared" ref="J391:J429" si="81">IF(C391=$A$4,F391*$J$30,0)</f>
        <v>0</v>
      </c>
      <c r="K391" s="41">
        <f>IFERROR(F391-SUM(G391:J391),0)</f>
        <v>0</v>
      </c>
      <c r="L391" s="40">
        <f>IFERROR(IF('Payroll 2018'!C391='Payroll 2018'!$A$4,IF('Income Statement 2018'!$K$23&gt;0,'Income Statement 2018'!$K$23*0.1*('Payroll 2018'!F391/SUMIF($C$391:$C$429,$A$4,$F$391:$F$429)),0),0),0)</f>
        <v>0</v>
      </c>
      <c r="M391" s="41">
        <f>IFERROR(K391+L391,0)</f>
        <v>0</v>
      </c>
    </row>
    <row r="392" spans="1:13" outlineLevel="1">
      <c r="A392" s="18"/>
      <c r="B392" s="19"/>
      <c r="C392" s="9"/>
      <c r="D392" s="50"/>
      <c r="E392" s="62">
        <f t="shared" ref="E392:E429" si="82">IF(C392=$A$4,$C$4*NETWORKDAYS($C$388,$E$388),0)</f>
        <v>0</v>
      </c>
      <c r="F392" s="53">
        <f t="shared" ref="F392:F429" si="83">IFERROR(D392*E392,0)</f>
        <v>0</v>
      </c>
      <c r="G392" s="40">
        <f t="shared" ref="G392:G429" si="84">IFERROR(F392*$G$30,0)</f>
        <v>0</v>
      </c>
      <c r="H392" s="40">
        <f t="shared" ref="H392:H429" si="85">IFERROR(F392*$H$30,0)</f>
        <v>0</v>
      </c>
      <c r="I392" s="40">
        <f t="shared" si="80"/>
        <v>0</v>
      </c>
      <c r="J392" s="40">
        <f t="shared" si="81"/>
        <v>0</v>
      </c>
      <c r="K392" s="41">
        <f t="shared" ref="K392:K429" si="86">IFERROR(F392-SUM(G392:J392),0)</f>
        <v>0</v>
      </c>
      <c r="L392" s="40">
        <f>IFERROR(IF('Payroll 2018'!C392='Payroll 2018'!$A$4,IF('Income Statement 2018'!$K$23&gt;0,'Income Statement 2018'!$K$23*0.1*('Payroll 2018'!F392/SUMIF($C$391:$C$429,$A$4,$F$391:$F$429)),0),0),0)</f>
        <v>0</v>
      </c>
      <c r="M392" s="41">
        <f t="shared" ref="M392:M429" si="87">IFERROR(K392+L392,0)</f>
        <v>0</v>
      </c>
    </row>
    <row r="393" spans="1:13" outlineLevel="1">
      <c r="A393" s="18"/>
      <c r="B393" s="19"/>
      <c r="C393" s="9"/>
      <c r="D393" s="50"/>
      <c r="E393" s="62">
        <f t="shared" si="82"/>
        <v>0</v>
      </c>
      <c r="F393" s="53">
        <f t="shared" si="83"/>
        <v>0</v>
      </c>
      <c r="G393" s="40">
        <f t="shared" si="84"/>
        <v>0</v>
      </c>
      <c r="H393" s="40">
        <f t="shared" si="85"/>
        <v>0</v>
      </c>
      <c r="I393" s="40">
        <f t="shared" si="80"/>
        <v>0</v>
      </c>
      <c r="J393" s="40">
        <f t="shared" si="81"/>
        <v>0</v>
      </c>
      <c r="K393" s="41">
        <f t="shared" si="86"/>
        <v>0</v>
      </c>
      <c r="L393" s="40">
        <f>IFERROR(IF('Payroll 2018'!C393='Payroll 2018'!$A$4,IF('Income Statement 2018'!$K$23&gt;0,'Income Statement 2018'!$K$23*0.1*('Payroll 2018'!F393/SUMIF($C$391:$C$429,$A$4,$F$391:$F$429)),0),0),0)</f>
        <v>0</v>
      </c>
      <c r="M393" s="41">
        <f t="shared" si="87"/>
        <v>0</v>
      </c>
    </row>
    <row r="394" spans="1:13" outlineLevel="1">
      <c r="A394" s="18"/>
      <c r="B394" s="19"/>
      <c r="C394" s="9"/>
      <c r="D394" s="50"/>
      <c r="E394" s="62">
        <f t="shared" si="82"/>
        <v>0</v>
      </c>
      <c r="F394" s="53">
        <f t="shared" si="83"/>
        <v>0</v>
      </c>
      <c r="G394" s="40">
        <f t="shared" si="84"/>
        <v>0</v>
      </c>
      <c r="H394" s="40">
        <f t="shared" si="85"/>
        <v>0</v>
      </c>
      <c r="I394" s="40">
        <f t="shared" si="80"/>
        <v>0</v>
      </c>
      <c r="J394" s="40">
        <f t="shared" si="81"/>
        <v>0</v>
      </c>
      <c r="K394" s="41">
        <f t="shared" si="86"/>
        <v>0</v>
      </c>
      <c r="L394" s="40">
        <f>IFERROR(IF('Payroll 2018'!C394='Payroll 2018'!$A$4,IF('Income Statement 2018'!$K$23&gt;0,'Income Statement 2018'!$K$23*0.1*('Payroll 2018'!F394/SUMIF($C$391:$C$429,$A$4,$F$391:$F$429)),0),0),0)</f>
        <v>0</v>
      </c>
      <c r="M394" s="41">
        <f t="shared" si="87"/>
        <v>0</v>
      </c>
    </row>
    <row r="395" spans="1:13" outlineLevel="1">
      <c r="A395" s="18"/>
      <c r="B395" s="19"/>
      <c r="C395" s="9"/>
      <c r="D395" s="50"/>
      <c r="E395" s="62">
        <f t="shared" si="82"/>
        <v>0</v>
      </c>
      <c r="F395" s="53">
        <f t="shared" si="83"/>
        <v>0</v>
      </c>
      <c r="G395" s="40">
        <f t="shared" si="84"/>
        <v>0</v>
      </c>
      <c r="H395" s="40">
        <f t="shared" si="85"/>
        <v>0</v>
      </c>
      <c r="I395" s="40">
        <f t="shared" si="80"/>
        <v>0</v>
      </c>
      <c r="J395" s="40">
        <f t="shared" si="81"/>
        <v>0</v>
      </c>
      <c r="K395" s="41">
        <f t="shared" si="86"/>
        <v>0</v>
      </c>
      <c r="L395" s="40">
        <f>IFERROR(IF('Payroll 2018'!C395='Payroll 2018'!$A$4,IF('Income Statement 2018'!$K$23&gt;0,'Income Statement 2018'!$K$23*0.1*('Payroll 2018'!F395/SUMIF($C$391:$C$429,$A$4,$F$391:$F$429)),0),0),0)</f>
        <v>0</v>
      </c>
      <c r="M395" s="41">
        <f t="shared" si="87"/>
        <v>0</v>
      </c>
    </row>
    <row r="396" spans="1:13" outlineLevel="1">
      <c r="A396" s="18"/>
      <c r="B396" s="19"/>
      <c r="C396" s="9"/>
      <c r="D396" s="50"/>
      <c r="E396" s="62">
        <f t="shared" si="82"/>
        <v>0</v>
      </c>
      <c r="F396" s="53">
        <f t="shared" si="83"/>
        <v>0</v>
      </c>
      <c r="G396" s="40">
        <f t="shared" si="84"/>
        <v>0</v>
      </c>
      <c r="H396" s="40">
        <f t="shared" si="85"/>
        <v>0</v>
      </c>
      <c r="I396" s="40">
        <f t="shared" si="80"/>
        <v>0</v>
      </c>
      <c r="J396" s="40">
        <f t="shared" si="81"/>
        <v>0</v>
      </c>
      <c r="K396" s="41">
        <f t="shared" si="86"/>
        <v>0</v>
      </c>
      <c r="L396" s="40">
        <f>IFERROR(IF('Payroll 2018'!C396='Payroll 2018'!$A$4,IF('Income Statement 2018'!$K$23&gt;0,'Income Statement 2018'!$K$23*0.1*('Payroll 2018'!F396/SUMIF($C$391:$C$429,$A$4,$F$391:$F$429)),0),0),0)</f>
        <v>0</v>
      </c>
      <c r="M396" s="41">
        <f t="shared" si="87"/>
        <v>0</v>
      </c>
    </row>
    <row r="397" spans="1:13" outlineLevel="1">
      <c r="A397" s="18"/>
      <c r="B397" s="19"/>
      <c r="C397" s="9"/>
      <c r="D397" s="50"/>
      <c r="E397" s="62">
        <f t="shared" si="82"/>
        <v>0</v>
      </c>
      <c r="F397" s="53">
        <f t="shared" si="83"/>
        <v>0</v>
      </c>
      <c r="G397" s="40">
        <f t="shared" si="84"/>
        <v>0</v>
      </c>
      <c r="H397" s="40">
        <f t="shared" si="85"/>
        <v>0</v>
      </c>
      <c r="I397" s="40">
        <f t="shared" si="80"/>
        <v>0</v>
      </c>
      <c r="J397" s="40">
        <f t="shared" si="81"/>
        <v>0</v>
      </c>
      <c r="K397" s="41">
        <f t="shared" si="86"/>
        <v>0</v>
      </c>
      <c r="L397" s="40">
        <f>IFERROR(IF('Payroll 2018'!C397='Payroll 2018'!$A$4,IF('Income Statement 2018'!$K$23&gt;0,'Income Statement 2018'!$K$23*0.1*('Payroll 2018'!F397/SUMIF($C$391:$C$429,$A$4,$F$391:$F$429)),0),0),0)</f>
        <v>0</v>
      </c>
      <c r="M397" s="41">
        <f t="shared" si="87"/>
        <v>0</v>
      </c>
    </row>
    <row r="398" spans="1:13" outlineLevel="1">
      <c r="A398" s="18"/>
      <c r="B398" s="19"/>
      <c r="C398" s="9"/>
      <c r="D398" s="50"/>
      <c r="E398" s="62">
        <f t="shared" si="82"/>
        <v>0</v>
      </c>
      <c r="F398" s="53">
        <f t="shared" si="83"/>
        <v>0</v>
      </c>
      <c r="G398" s="40">
        <f t="shared" si="84"/>
        <v>0</v>
      </c>
      <c r="H398" s="40">
        <f t="shared" si="85"/>
        <v>0</v>
      </c>
      <c r="I398" s="40">
        <f t="shared" si="80"/>
        <v>0</v>
      </c>
      <c r="J398" s="40">
        <f t="shared" si="81"/>
        <v>0</v>
      </c>
      <c r="K398" s="41">
        <f t="shared" si="86"/>
        <v>0</v>
      </c>
      <c r="L398" s="40">
        <f>IFERROR(IF('Payroll 2018'!C398='Payroll 2018'!$A$4,IF('Income Statement 2018'!$K$23&gt;0,'Income Statement 2018'!$K$23*0.1*('Payroll 2018'!F398/SUMIF($C$391:$C$429,$A$4,$F$391:$F$429)),0),0),0)</f>
        <v>0</v>
      </c>
      <c r="M398" s="41">
        <f t="shared" si="87"/>
        <v>0</v>
      </c>
    </row>
    <row r="399" spans="1:13" outlineLevel="1">
      <c r="A399" s="18"/>
      <c r="B399" s="19"/>
      <c r="C399" s="9"/>
      <c r="D399" s="50"/>
      <c r="E399" s="62">
        <f t="shared" si="82"/>
        <v>0</v>
      </c>
      <c r="F399" s="53">
        <f t="shared" si="83"/>
        <v>0</v>
      </c>
      <c r="G399" s="40">
        <f t="shared" si="84"/>
        <v>0</v>
      </c>
      <c r="H399" s="40">
        <f t="shared" si="85"/>
        <v>0</v>
      </c>
      <c r="I399" s="40">
        <f t="shared" si="80"/>
        <v>0</v>
      </c>
      <c r="J399" s="40">
        <f t="shared" si="81"/>
        <v>0</v>
      </c>
      <c r="K399" s="41">
        <f t="shared" si="86"/>
        <v>0</v>
      </c>
      <c r="L399" s="40">
        <f>IFERROR(IF('Payroll 2018'!C399='Payroll 2018'!$A$4,IF('Income Statement 2018'!$K$23&gt;0,'Income Statement 2018'!$K$23*0.1*('Payroll 2018'!F399/SUMIF($C$391:$C$429,$A$4,$F$391:$F$429)),0),0),0)</f>
        <v>0</v>
      </c>
      <c r="M399" s="41">
        <f t="shared" si="87"/>
        <v>0</v>
      </c>
    </row>
    <row r="400" spans="1:13" outlineLevel="1">
      <c r="A400" s="18"/>
      <c r="B400" s="19"/>
      <c r="C400" s="9"/>
      <c r="D400" s="50"/>
      <c r="E400" s="62">
        <f t="shared" si="82"/>
        <v>0</v>
      </c>
      <c r="F400" s="53">
        <f t="shared" si="83"/>
        <v>0</v>
      </c>
      <c r="G400" s="40">
        <f t="shared" si="84"/>
        <v>0</v>
      </c>
      <c r="H400" s="40">
        <f t="shared" si="85"/>
        <v>0</v>
      </c>
      <c r="I400" s="40">
        <f t="shared" si="80"/>
        <v>0</v>
      </c>
      <c r="J400" s="40">
        <f t="shared" si="81"/>
        <v>0</v>
      </c>
      <c r="K400" s="41">
        <f t="shared" si="86"/>
        <v>0</v>
      </c>
      <c r="L400" s="40">
        <f>IFERROR(IF('Payroll 2018'!C400='Payroll 2018'!$A$4,IF('Income Statement 2018'!$K$23&gt;0,'Income Statement 2018'!$K$23*0.1*('Payroll 2018'!F400/SUMIF($C$391:$C$429,$A$4,$F$391:$F$429)),0),0),0)</f>
        <v>0</v>
      </c>
      <c r="M400" s="41">
        <f t="shared" si="87"/>
        <v>0</v>
      </c>
    </row>
    <row r="401" spans="1:13" outlineLevel="1">
      <c r="A401" s="20"/>
      <c r="B401" s="20"/>
      <c r="D401" s="51"/>
      <c r="E401" s="62">
        <f t="shared" si="82"/>
        <v>0</v>
      </c>
      <c r="F401" s="41">
        <f t="shared" si="83"/>
        <v>0</v>
      </c>
      <c r="G401" s="40">
        <f t="shared" si="84"/>
        <v>0</v>
      </c>
      <c r="H401" s="40">
        <f t="shared" si="85"/>
        <v>0</v>
      </c>
      <c r="I401" s="40">
        <f t="shared" si="80"/>
        <v>0</v>
      </c>
      <c r="J401" s="40">
        <f t="shared" si="81"/>
        <v>0</v>
      </c>
      <c r="K401" s="41">
        <f t="shared" si="86"/>
        <v>0</v>
      </c>
      <c r="L401" s="40">
        <f>IFERROR(IF('Payroll 2018'!C401='Payroll 2018'!$A$4,IF('Income Statement 2018'!$K$23&gt;0,'Income Statement 2018'!$K$23*0.1*('Payroll 2018'!F401/SUMIF($C$391:$C$429,$A$4,$F$391:$F$429)),0),0),0)</f>
        <v>0</v>
      </c>
      <c r="M401" s="41">
        <f t="shared" si="87"/>
        <v>0</v>
      </c>
    </row>
    <row r="402" spans="1:13" outlineLevel="1">
      <c r="A402" s="20"/>
      <c r="B402" s="20"/>
      <c r="D402" s="51"/>
      <c r="E402" s="62">
        <f t="shared" si="82"/>
        <v>0</v>
      </c>
      <c r="F402" s="41">
        <f t="shared" si="83"/>
        <v>0</v>
      </c>
      <c r="G402" s="40">
        <f t="shared" si="84"/>
        <v>0</v>
      </c>
      <c r="H402" s="40">
        <f t="shared" si="85"/>
        <v>0</v>
      </c>
      <c r="I402" s="40">
        <f t="shared" si="80"/>
        <v>0</v>
      </c>
      <c r="J402" s="40">
        <f t="shared" si="81"/>
        <v>0</v>
      </c>
      <c r="K402" s="41">
        <f t="shared" si="86"/>
        <v>0</v>
      </c>
      <c r="L402" s="40">
        <f>IFERROR(IF('Payroll 2018'!C402='Payroll 2018'!$A$4,IF('Income Statement 2018'!$K$23&gt;0,'Income Statement 2018'!$K$23*0.1*('Payroll 2018'!F402/SUMIF($C$391:$C$429,$A$4,$F$391:$F$429)),0),0),0)</f>
        <v>0</v>
      </c>
      <c r="M402" s="41">
        <f t="shared" si="87"/>
        <v>0</v>
      </c>
    </row>
    <row r="403" spans="1:13" outlineLevel="1">
      <c r="A403" s="20"/>
      <c r="B403" s="20"/>
      <c r="D403" s="51"/>
      <c r="E403" s="62">
        <f t="shared" si="82"/>
        <v>0</v>
      </c>
      <c r="F403" s="41">
        <f t="shared" si="83"/>
        <v>0</v>
      </c>
      <c r="G403" s="40">
        <f t="shared" si="84"/>
        <v>0</v>
      </c>
      <c r="H403" s="40">
        <f t="shared" si="85"/>
        <v>0</v>
      </c>
      <c r="I403" s="40">
        <f t="shared" si="80"/>
        <v>0</v>
      </c>
      <c r="J403" s="40">
        <f t="shared" si="81"/>
        <v>0</v>
      </c>
      <c r="K403" s="41">
        <f t="shared" si="86"/>
        <v>0</v>
      </c>
      <c r="L403" s="40">
        <f>IFERROR(IF('Payroll 2018'!C403='Payroll 2018'!$A$4,IF('Income Statement 2018'!$K$23&gt;0,'Income Statement 2018'!$K$23*0.1*('Payroll 2018'!F403/SUMIF($C$391:$C$429,$A$4,$F$391:$F$429)),0),0),0)</f>
        <v>0</v>
      </c>
      <c r="M403" s="41">
        <f t="shared" si="87"/>
        <v>0</v>
      </c>
    </row>
    <row r="404" spans="1:13" outlineLevel="1">
      <c r="A404" s="20"/>
      <c r="B404" s="20"/>
      <c r="D404" s="51"/>
      <c r="E404" s="62">
        <f t="shared" si="82"/>
        <v>0</v>
      </c>
      <c r="F404" s="41">
        <f t="shared" si="83"/>
        <v>0</v>
      </c>
      <c r="G404" s="40">
        <f t="shared" si="84"/>
        <v>0</v>
      </c>
      <c r="H404" s="40">
        <f t="shared" si="85"/>
        <v>0</v>
      </c>
      <c r="I404" s="40">
        <f t="shared" si="80"/>
        <v>0</v>
      </c>
      <c r="J404" s="40">
        <f t="shared" si="81"/>
        <v>0</v>
      </c>
      <c r="K404" s="41">
        <f t="shared" si="86"/>
        <v>0</v>
      </c>
      <c r="L404" s="40">
        <f>IFERROR(IF('Payroll 2018'!C404='Payroll 2018'!$A$4,IF('Income Statement 2018'!$K$23&gt;0,'Income Statement 2018'!$K$23*0.1*('Payroll 2018'!F404/SUMIF($C$391:$C$429,$A$4,$F$391:$F$429)),0),0),0)</f>
        <v>0</v>
      </c>
      <c r="M404" s="41">
        <f t="shared" si="87"/>
        <v>0</v>
      </c>
    </row>
    <row r="405" spans="1:13" outlineLevel="1">
      <c r="A405" s="20"/>
      <c r="B405" s="20"/>
      <c r="D405" s="51"/>
      <c r="E405" s="62">
        <f t="shared" si="82"/>
        <v>0</v>
      </c>
      <c r="F405" s="41">
        <f t="shared" si="83"/>
        <v>0</v>
      </c>
      <c r="G405" s="40">
        <f t="shared" si="84"/>
        <v>0</v>
      </c>
      <c r="H405" s="40">
        <f t="shared" si="85"/>
        <v>0</v>
      </c>
      <c r="I405" s="40">
        <f t="shared" si="80"/>
        <v>0</v>
      </c>
      <c r="J405" s="40">
        <f t="shared" si="81"/>
        <v>0</v>
      </c>
      <c r="K405" s="41">
        <f t="shared" si="86"/>
        <v>0</v>
      </c>
      <c r="L405" s="40">
        <f>IFERROR(IF('Payroll 2018'!C405='Payroll 2018'!$A$4,IF('Income Statement 2018'!$K$23&gt;0,'Income Statement 2018'!$K$23*0.1*('Payroll 2018'!F405/SUMIF($C$391:$C$429,$A$4,$F$391:$F$429)),0),0),0)</f>
        <v>0</v>
      </c>
      <c r="M405" s="41">
        <f t="shared" si="87"/>
        <v>0</v>
      </c>
    </row>
    <row r="406" spans="1:13" outlineLevel="1">
      <c r="A406" s="20"/>
      <c r="B406" s="20"/>
      <c r="D406" s="51"/>
      <c r="E406" s="62">
        <f t="shared" si="82"/>
        <v>0</v>
      </c>
      <c r="F406" s="41">
        <f t="shared" si="83"/>
        <v>0</v>
      </c>
      <c r="G406" s="40">
        <f t="shared" si="84"/>
        <v>0</v>
      </c>
      <c r="H406" s="40">
        <f t="shared" si="85"/>
        <v>0</v>
      </c>
      <c r="I406" s="40">
        <f t="shared" si="80"/>
        <v>0</v>
      </c>
      <c r="J406" s="40">
        <f t="shared" si="81"/>
        <v>0</v>
      </c>
      <c r="K406" s="41">
        <f t="shared" si="86"/>
        <v>0</v>
      </c>
      <c r="L406" s="40">
        <f>IFERROR(IF('Payroll 2018'!C406='Payroll 2018'!$A$4,IF('Income Statement 2018'!$K$23&gt;0,'Income Statement 2018'!$K$23*0.1*('Payroll 2018'!F406/SUMIF($C$391:$C$429,$A$4,$F$391:$F$429)),0),0),0)</f>
        <v>0</v>
      </c>
      <c r="M406" s="41">
        <f t="shared" si="87"/>
        <v>0</v>
      </c>
    </row>
    <row r="407" spans="1:13" outlineLevel="1">
      <c r="A407" s="20"/>
      <c r="B407" s="20"/>
      <c r="D407" s="51"/>
      <c r="E407" s="62">
        <f t="shared" si="82"/>
        <v>0</v>
      </c>
      <c r="F407" s="41">
        <f t="shared" si="83"/>
        <v>0</v>
      </c>
      <c r="G407" s="40">
        <f t="shared" si="84"/>
        <v>0</v>
      </c>
      <c r="H407" s="40">
        <f t="shared" si="85"/>
        <v>0</v>
      </c>
      <c r="I407" s="40">
        <f t="shared" si="80"/>
        <v>0</v>
      </c>
      <c r="J407" s="40">
        <f t="shared" si="81"/>
        <v>0</v>
      </c>
      <c r="K407" s="41">
        <f t="shared" si="86"/>
        <v>0</v>
      </c>
      <c r="L407" s="40">
        <f>IFERROR(IF('Payroll 2018'!C407='Payroll 2018'!$A$4,IF('Income Statement 2018'!$K$23&gt;0,'Income Statement 2018'!$K$23*0.1*('Payroll 2018'!F407/SUMIF($C$391:$C$429,$A$4,$F$391:$F$429)),0),0),0)</f>
        <v>0</v>
      </c>
      <c r="M407" s="41">
        <f t="shared" si="87"/>
        <v>0</v>
      </c>
    </row>
    <row r="408" spans="1:13" outlineLevel="1">
      <c r="A408" s="20"/>
      <c r="B408" s="20"/>
      <c r="D408" s="51"/>
      <c r="E408" s="62">
        <f t="shared" si="82"/>
        <v>0</v>
      </c>
      <c r="F408" s="41">
        <f t="shared" si="83"/>
        <v>0</v>
      </c>
      <c r="G408" s="40">
        <f t="shared" si="84"/>
        <v>0</v>
      </c>
      <c r="H408" s="40">
        <f t="shared" si="85"/>
        <v>0</v>
      </c>
      <c r="I408" s="40">
        <f t="shared" si="80"/>
        <v>0</v>
      </c>
      <c r="J408" s="40">
        <f t="shared" si="81"/>
        <v>0</v>
      </c>
      <c r="K408" s="41">
        <f t="shared" si="86"/>
        <v>0</v>
      </c>
      <c r="L408" s="40">
        <f>IFERROR(IF('Payroll 2018'!C408='Payroll 2018'!$A$4,IF('Income Statement 2018'!$K$23&gt;0,'Income Statement 2018'!$K$23*0.1*('Payroll 2018'!F408/SUMIF($C$391:$C$429,$A$4,$F$391:$F$429)),0),0),0)</f>
        <v>0</v>
      </c>
      <c r="M408" s="41">
        <f t="shared" si="87"/>
        <v>0</v>
      </c>
    </row>
    <row r="409" spans="1:13" outlineLevel="1">
      <c r="A409" s="20"/>
      <c r="B409" s="20"/>
      <c r="D409" s="51"/>
      <c r="E409" s="62">
        <f t="shared" si="82"/>
        <v>0</v>
      </c>
      <c r="F409" s="41">
        <f t="shared" si="83"/>
        <v>0</v>
      </c>
      <c r="G409" s="40">
        <f t="shared" si="84"/>
        <v>0</v>
      </c>
      <c r="H409" s="40">
        <f t="shared" si="85"/>
        <v>0</v>
      </c>
      <c r="I409" s="40">
        <f t="shared" si="80"/>
        <v>0</v>
      </c>
      <c r="J409" s="40">
        <f t="shared" si="81"/>
        <v>0</v>
      </c>
      <c r="K409" s="41">
        <f t="shared" si="86"/>
        <v>0</v>
      </c>
      <c r="L409" s="40">
        <f>IFERROR(IF('Payroll 2018'!C409='Payroll 2018'!$A$4,IF('Income Statement 2018'!$K$23&gt;0,'Income Statement 2018'!$K$23*0.1*('Payroll 2018'!F409/SUMIF($C$391:$C$429,$A$4,$F$391:$F$429)),0),0),0)</f>
        <v>0</v>
      </c>
      <c r="M409" s="41">
        <f t="shared" si="87"/>
        <v>0</v>
      </c>
    </row>
    <row r="410" spans="1:13" outlineLevel="1">
      <c r="A410" s="20"/>
      <c r="B410" s="20"/>
      <c r="D410" s="51"/>
      <c r="E410" s="62">
        <f t="shared" si="82"/>
        <v>0</v>
      </c>
      <c r="F410" s="41">
        <f t="shared" si="83"/>
        <v>0</v>
      </c>
      <c r="G410" s="40">
        <f t="shared" si="84"/>
        <v>0</v>
      </c>
      <c r="H410" s="40">
        <f t="shared" si="85"/>
        <v>0</v>
      </c>
      <c r="I410" s="40">
        <f t="shared" si="80"/>
        <v>0</v>
      </c>
      <c r="J410" s="40">
        <f t="shared" si="81"/>
        <v>0</v>
      </c>
      <c r="K410" s="41">
        <f t="shared" si="86"/>
        <v>0</v>
      </c>
      <c r="L410" s="40">
        <f>IFERROR(IF('Payroll 2018'!C410='Payroll 2018'!$A$4,IF('Income Statement 2018'!$K$23&gt;0,'Income Statement 2018'!$K$23*0.1*('Payroll 2018'!F410/SUMIF($C$391:$C$429,$A$4,$F$391:$F$429)),0),0),0)</f>
        <v>0</v>
      </c>
      <c r="M410" s="41">
        <f t="shared" si="87"/>
        <v>0</v>
      </c>
    </row>
    <row r="411" spans="1:13" outlineLevel="1">
      <c r="A411" s="20"/>
      <c r="B411" s="20"/>
      <c r="D411" s="51"/>
      <c r="E411" s="62">
        <f t="shared" si="82"/>
        <v>0</v>
      </c>
      <c r="F411" s="41">
        <f t="shared" si="83"/>
        <v>0</v>
      </c>
      <c r="G411" s="40">
        <f t="shared" si="84"/>
        <v>0</v>
      </c>
      <c r="H411" s="40">
        <f t="shared" si="85"/>
        <v>0</v>
      </c>
      <c r="I411" s="40">
        <f t="shared" si="80"/>
        <v>0</v>
      </c>
      <c r="J411" s="40">
        <f t="shared" si="81"/>
        <v>0</v>
      </c>
      <c r="K411" s="41">
        <f t="shared" si="86"/>
        <v>0</v>
      </c>
      <c r="L411" s="40">
        <f>IFERROR(IF('Payroll 2018'!C411='Payroll 2018'!$A$4,IF('Income Statement 2018'!$K$23&gt;0,'Income Statement 2018'!$K$23*0.1*('Payroll 2018'!F411/SUMIF($C$391:$C$429,$A$4,$F$391:$F$429)),0),0),0)</f>
        <v>0</v>
      </c>
      <c r="M411" s="41">
        <f t="shared" si="87"/>
        <v>0</v>
      </c>
    </row>
    <row r="412" spans="1:13" outlineLevel="1">
      <c r="A412" s="20"/>
      <c r="B412" s="20"/>
      <c r="D412" s="51"/>
      <c r="E412" s="62">
        <f t="shared" si="82"/>
        <v>0</v>
      </c>
      <c r="F412" s="41">
        <f t="shared" si="83"/>
        <v>0</v>
      </c>
      <c r="G412" s="40">
        <f t="shared" si="84"/>
        <v>0</v>
      </c>
      <c r="H412" s="40">
        <f t="shared" si="85"/>
        <v>0</v>
      </c>
      <c r="I412" s="40">
        <f t="shared" si="80"/>
        <v>0</v>
      </c>
      <c r="J412" s="40">
        <f t="shared" si="81"/>
        <v>0</v>
      </c>
      <c r="K412" s="41">
        <f t="shared" si="86"/>
        <v>0</v>
      </c>
      <c r="L412" s="40">
        <f>IFERROR(IF('Payroll 2018'!C412='Payroll 2018'!$A$4,IF('Income Statement 2018'!$K$23&gt;0,'Income Statement 2018'!$K$23*0.1*('Payroll 2018'!F412/SUMIF($C$391:$C$429,$A$4,$F$391:$F$429)),0),0),0)</f>
        <v>0</v>
      </c>
      <c r="M412" s="41">
        <f t="shared" si="87"/>
        <v>0</v>
      </c>
    </row>
    <row r="413" spans="1:13" outlineLevel="1">
      <c r="A413" s="20"/>
      <c r="B413" s="20"/>
      <c r="D413" s="51"/>
      <c r="E413" s="62">
        <f t="shared" si="82"/>
        <v>0</v>
      </c>
      <c r="F413" s="41">
        <f t="shared" si="83"/>
        <v>0</v>
      </c>
      <c r="G413" s="40">
        <f t="shared" si="84"/>
        <v>0</v>
      </c>
      <c r="H413" s="40">
        <f t="shared" si="85"/>
        <v>0</v>
      </c>
      <c r="I413" s="40">
        <f t="shared" si="80"/>
        <v>0</v>
      </c>
      <c r="J413" s="40">
        <f t="shared" si="81"/>
        <v>0</v>
      </c>
      <c r="K413" s="41">
        <f t="shared" si="86"/>
        <v>0</v>
      </c>
      <c r="L413" s="40">
        <f>IFERROR(IF('Payroll 2018'!C413='Payroll 2018'!$A$4,IF('Income Statement 2018'!$K$23&gt;0,'Income Statement 2018'!$K$23*0.1*('Payroll 2018'!F413/SUMIF($C$391:$C$429,$A$4,$F$391:$F$429)),0),0),0)</f>
        <v>0</v>
      </c>
      <c r="M413" s="41">
        <f t="shared" si="87"/>
        <v>0</v>
      </c>
    </row>
    <row r="414" spans="1:13" outlineLevel="1">
      <c r="A414" s="20"/>
      <c r="B414" s="20"/>
      <c r="D414" s="51"/>
      <c r="E414" s="62">
        <f t="shared" si="82"/>
        <v>0</v>
      </c>
      <c r="F414" s="41">
        <f t="shared" si="83"/>
        <v>0</v>
      </c>
      <c r="G414" s="40">
        <f t="shared" si="84"/>
        <v>0</v>
      </c>
      <c r="H414" s="40">
        <f t="shared" si="85"/>
        <v>0</v>
      </c>
      <c r="I414" s="40">
        <f t="shared" si="80"/>
        <v>0</v>
      </c>
      <c r="J414" s="40">
        <f t="shared" si="81"/>
        <v>0</v>
      </c>
      <c r="K414" s="41">
        <f t="shared" si="86"/>
        <v>0</v>
      </c>
      <c r="L414" s="40">
        <f>IFERROR(IF('Payroll 2018'!C414='Payroll 2018'!$A$4,IF('Income Statement 2018'!$K$23&gt;0,'Income Statement 2018'!$K$23*0.1*('Payroll 2018'!F414/SUMIF($C$391:$C$429,$A$4,$F$391:$F$429)),0),0),0)</f>
        <v>0</v>
      </c>
      <c r="M414" s="41">
        <f t="shared" si="87"/>
        <v>0</v>
      </c>
    </row>
    <row r="415" spans="1:13" outlineLevel="1">
      <c r="A415" s="20"/>
      <c r="B415" s="20"/>
      <c r="D415" s="51"/>
      <c r="E415" s="62">
        <f t="shared" si="82"/>
        <v>0</v>
      </c>
      <c r="F415" s="41">
        <f t="shared" si="83"/>
        <v>0</v>
      </c>
      <c r="G415" s="40">
        <f t="shared" si="84"/>
        <v>0</v>
      </c>
      <c r="H415" s="40">
        <f t="shared" si="85"/>
        <v>0</v>
      </c>
      <c r="I415" s="40">
        <f t="shared" si="80"/>
        <v>0</v>
      </c>
      <c r="J415" s="40">
        <f t="shared" si="81"/>
        <v>0</v>
      </c>
      <c r="K415" s="41">
        <f t="shared" si="86"/>
        <v>0</v>
      </c>
      <c r="L415" s="40">
        <f>IFERROR(IF('Payroll 2018'!C415='Payroll 2018'!$A$4,IF('Income Statement 2018'!$K$23&gt;0,'Income Statement 2018'!$K$23*0.1*('Payroll 2018'!F415/SUMIF($C$391:$C$429,$A$4,$F$391:$F$429)),0),0),0)</f>
        <v>0</v>
      </c>
      <c r="M415" s="41">
        <f t="shared" si="87"/>
        <v>0</v>
      </c>
    </row>
    <row r="416" spans="1:13" outlineLevel="1">
      <c r="A416" s="20"/>
      <c r="B416" s="20"/>
      <c r="D416" s="51"/>
      <c r="E416" s="62">
        <f t="shared" si="82"/>
        <v>0</v>
      </c>
      <c r="F416" s="41">
        <f t="shared" si="83"/>
        <v>0</v>
      </c>
      <c r="G416" s="40">
        <f t="shared" si="84"/>
        <v>0</v>
      </c>
      <c r="H416" s="40">
        <f t="shared" si="85"/>
        <v>0</v>
      </c>
      <c r="I416" s="40">
        <f t="shared" si="80"/>
        <v>0</v>
      </c>
      <c r="J416" s="40">
        <f t="shared" si="81"/>
        <v>0</v>
      </c>
      <c r="K416" s="41">
        <f t="shared" si="86"/>
        <v>0</v>
      </c>
      <c r="L416" s="40">
        <f>IFERROR(IF('Payroll 2018'!C416='Payroll 2018'!$A$4,IF('Income Statement 2018'!$K$23&gt;0,'Income Statement 2018'!$K$23*0.1*('Payroll 2018'!F416/SUMIF($C$391:$C$429,$A$4,$F$391:$F$429)),0),0),0)</f>
        <v>0</v>
      </c>
      <c r="M416" s="41">
        <f t="shared" si="87"/>
        <v>0</v>
      </c>
    </row>
    <row r="417" spans="1:13" outlineLevel="1">
      <c r="A417" s="20"/>
      <c r="B417" s="20"/>
      <c r="D417" s="51"/>
      <c r="E417" s="62">
        <f t="shared" si="82"/>
        <v>0</v>
      </c>
      <c r="F417" s="41">
        <f t="shared" si="83"/>
        <v>0</v>
      </c>
      <c r="G417" s="40">
        <f t="shared" si="84"/>
        <v>0</v>
      </c>
      <c r="H417" s="40">
        <f t="shared" si="85"/>
        <v>0</v>
      </c>
      <c r="I417" s="40">
        <f t="shared" si="80"/>
        <v>0</v>
      </c>
      <c r="J417" s="40">
        <f t="shared" si="81"/>
        <v>0</v>
      </c>
      <c r="K417" s="41">
        <f t="shared" si="86"/>
        <v>0</v>
      </c>
      <c r="L417" s="40">
        <f>IFERROR(IF('Payroll 2018'!C417='Payroll 2018'!$A$4,IF('Income Statement 2018'!$K$23&gt;0,'Income Statement 2018'!$K$23*0.1*('Payroll 2018'!F417/SUMIF($C$391:$C$429,$A$4,$F$391:$F$429)),0),0),0)</f>
        <v>0</v>
      </c>
      <c r="M417" s="41">
        <f t="shared" si="87"/>
        <v>0</v>
      </c>
    </row>
    <row r="418" spans="1:13" outlineLevel="1">
      <c r="A418" s="20"/>
      <c r="B418" s="20"/>
      <c r="D418" s="51"/>
      <c r="E418" s="62">
        <f t="shared" si="82"/>
        <v>0</v>
      </c>
      <c r="F418" s="41">
        <f t="shared" si="83"/>
        <v>0</v>
      </c>
      <c r="G418" s="40">
        <f t="shared" si="84"/>
        <v>0</v>
      </c>
      <c r="H418" s="40">
        <f t="shared" si="85"/>
        <v>0</v>
      </c>
      <c r="I418" s="40">
        <f t="shared" si="80"/>
        <v>0</v>
      </c>
      <c r="J418" s="40">
        <f t="shared" si="81"/>
        <v>0</v>
      </c>
      <c r="K418" s="41">
        <f t="shared" si="86"/>
        <v>0</v>
      </c>
      <c r="L418" s="40">
        <f>IFERROR(IF('Payroll 2018'!C418='Payroll 2018'!$A$4,IF('Income Statement 2018'!$K$23&gt;0,'Income Statement 2018'!$K$23*0.1*('Payroll 2018'!F418/SUMIF($C$391:$C$429,$A$4,$F$391:$F$429)),0),0),0)</f>
        <v>0</v>
      </c>
      <c r="M418" s="41">
        <f t="shared" si="87"/>
        <v>0</v>
      </c>
    </row>
    <row r="419" spans="1:13" outlineLevel="1">
      <c r="A419" s="20"/>
      <c r="B419" s="20"/>
      <c r="D419" s="51"/>
      <c r="E419" s="62">
        <f t="shared" si="82"/>
        <v>0</v>
      </c>
      <c r="F419" s="41">
        <f t="shared" si="83"/>
        <v>0</v>
      </c>
      <c r="G419" s="40">
        <f t="shared" si="84"/>
        <v>0</v>
      </c>
      <c r="H419" s="40">
        <f t="shared" si="85"/>
        <v>0</v>
      </c>
      <c r="I419" s="40">
        <f t="shared" si="80"/>
        <v>0</v>
      </c>
      <c r="J419" s="40">
        <f t="shared" si="81"/>
        <v>0</v>
      </c>
      <c r="K419" s="41">
        <f t="shared" si="86"/>
        <v>0</v>
      </c>
      <c r="L419" s="40">
        <f>IFERROR(IF('Payroll 2018'!C419='Payroll 2018'!$A$4,IF('Income Statement 2018'!$K$23&gt;0,'Income Statement 2018'!$K$23*0.1*('Payroll 2018'!F419/SUMIF($C$391:$C$429,$A$4,$F$391:$F$429)),0),0),0)</f>
        <v>0</v>
      </c>
      <c r="M419" s="41">
        <f t="shared" si="87"/>
        <v>0</v>
      </c>
    </row>
    <row r="420" spans="1:13" outlineLevel="1">
      <c r="A420" s="20"/>
      <c r="B420" s="20"/>
      <c r="D420" s="51"/>
      <c r="E420" s="62">
        <f t="shared" si="82"/>
        <v>0</v>
      </c>
      <c r="F420" s="41">
        <f t="shared" si="83"/>
        <v>0</v>
      </c>
      <c r="G420" s="40">
        <f t="shared" si="84"/>
        <v>0</v>
      </c>
      <c r="H420" s="40">
        <f t="shared" si="85"/>
        <v>0</v>
      </c>
      <c r="I420" s="40">
        <f t="shared" si="80"/>
        <v>0</v>
      </c>
      <c r="J420" s="40">
        <f t="shared" si="81"/>
        <v>0</v>
      </c>
      <c r="K420" s="41">
        <f t="shared" si="86"/>
        <v>0</v>
      </c>
      <c r="L420" s="40">
        <f>IFERROR(IF('Payroll 2018'!C420='Payroll 2018'!$A$4,IF('Income Statement 2018'!$K$23&gt;0,'Income Statement 2018'!$K$23*0.1*('Payroll 2018'!F420/SUMIF($C$391:$C$429,$A$4,$F$391:$F$429)),0),0),0)</f>
        <v>0</v>
      </c>
      <c r="M420" s="41">
        <f t="shared" si="87"/>
        <v>0</v>
      </c>
    </row>
    <row r="421" spans="1:13" outlineLevel="1">
      <c r="A421" s="20"/>
      <c r="B421" s="20"/>
      <c r="D421" s="51"/>
      <c r="E421" s="62">
        <f t="shared" si="82"/>
        <v>0</v>
      </c>
      <c r="F421" s="41">
        <f t="shared" si="83"/>
        <v>0</v>
      </c>
      <c r="G421" s="40">
        <f t="shared" si="84"/>
        <v>0</v>
      </c>
      <c r="H421" s="40">
        <f t="shared" si="85"/>
        <v>0</v>
      </c>
      <c r="I421" s="40">
        <f t="shared" si="80"/>
        <v>0</v>
      </c>
      <c r="J421" s="40">
        <f t="shared" si="81"/>
        <v>0</v>
      </c>
      <c r="K421" s="41">
        <f t="shared" si="86"/>
        <v>0</v>
      </c>
      <c r="L421" s="40">
        <f>IFERROR(IF('Payroll 2018'!C421='Payroll 2018'!$A$4,IF('Income Statement 2018'!$K$23&gt;0,'Income Statement 2018'!$K$23*0.1*('Payroll 2018'!F421/SUMIF($C$391:$C$429,$A$4,$F$391:$F$429)),0),0),0)</f>
        <v>0</v>
      </c>
      <c r="M421" s="41">
        <f t="shared" si="87"/>
        <v>0</v>
      </c>
    </row>
    <row r="422" spans="1:13" outlineLevel="1">
      <c r="A422" s="20"/>
      <c r="B422" s="20"/>
      <c r="D422" s="51"/>
      <c r="E422" s="62">
        <f t="shared" si="82"/>
        <v>0</v>
      </c>
      <c r="F422" s="41">
        <f t="shared" si="83"/>
        <v>0</v>
      </c>
      <c r="G422" s="40">
        <f t="shared" si="84"/>
        <v>0</v>
      </c>
      <c r="H422" s="40">
        <f t="shared" si="85"/>
        <v>0</v>
      </c>
      <c r="I422" s="40">
        <f t="shared" si="80"/>
        <v>0</v>
      </c>
      <c r="J422" s="40">
        <f t="shared" si="81"/>
        <v>0</v>
      </c>
      <c r="K422" s="41">
        <f t="shared" si="86"/>
        <v>0</v>
      </c>
      <c r="L422" s="40">
        <f>IFERROR(IF('Payroll 2018'!C422='Payroll 2018'!$A$4,IF('Income Statement 2018'!$K$23&gt;0,'Income Statement 2018'!$K$23*0.1*('Payroll 2018'!F422/SUMIF($C$391:$C$429,$A$4,$F$391:$F$429)),0),0),0)</f>
        <v>0</v>
      </c>
      <c r="M422" s="41">
        <f t="shared" si="87"/>
        <v>0</v>
      </c>
    </row>
    <row r="423" spans="1:13" outlineLevel="1">
      <c r="A423" s="20"/>
      <c r="B423" s="20"/>
      <c r="D423" s="51"/>
      <c r="E423" s="62">
        <f t="shared" si="82"/>
        <v>0</v>
      </c>
      <c r="F423" s="41">
        <f t="shared" si="83"/>
        <v>0</v>
      </c>
      <c r="G423" s="40">
        <f t="shared" si="84"/>
        <v>0</v>
      </c>
      <c r="H423" s="40">
        <f t="shared" si="85"/>
        <v>0</v>
      </c>
      <c r="I423" s="40">
        <f t="shared" si="80"/>
        <v>0</v>
      </c>
      <c r="J423" s="40">
        <f t="shared" si="81"/>
        <v>0</v>
      </c>
      <c r="K423" s="41">
        <f t="shared" si="86"/>
        <v>0</v>
      </c>
      <c r="L423" s="40">
        <f>IFERROR(IF('Payroll 2018'!C423='Payroll 2018'!$A$4,IF('Income Statement 2018'!$K$23&gt;0,'Income Statement 2018'!$K$23*0.1*('Payroll 2018'!F423/SUMIF($C$391:$C$429,$A$4,$F$391:$F$429)),0),0),0)</f>
        <v>0</v>
      </c>
      <c r="M423" s="41">
        <f t="shared" si="87"/>
        <v>0</v>
      </c>
    </row>
    <row r="424" spans="1:13" outlineLevel="1">
      <c r="A424" s="20"/>
      <c r="B424" s="20"/>
      <c r="D424" s="51"/>
      <c r="E424" s="62">
        <f t="shared" si="82"/>
        <v>0</v>
      </c>
      <c r="F424" s="41">
        <f t="shared" si="83"/>
        <v>0</v>
      </c>
      <c r="G424" s="40">
        <f t="shared" si="84"/>
        <v>0</v>
      </c>
      <c r="H424" s="40">
        <f t="shared" si="85"/>
        <v>0</v>
      </c>
      <c r="I424" s="40">
        <f t="shared" si="80"/>
        <v>0</v>
      </c>
      <c r="J424" s="40">
        <f t="shared" si="81"/>
        <v>0</v>
      </c>
      <c r="K424" s="41">
        <f t="shared" si="86"/>
        <v>0</v>
      </c>
      <c r="L424" s="40">
        <f>IFERROR(IF('Payroll 2018'!C424='Payroll 2018'!$A$4,IF('Income Statement 2018'!$K$23&gt;0,'Income Statement 2018'!$K$23*0.1*('Payroll 2018'!F424/SUMIF($C$391:$C$429,$A$4,$F$391:$F$429)),0),0),0)</f>
        <v>0</v>
      </c>
      <c r="M424" s="41">
        <f t="shared" si="87"/>
        <v>0</v>
      </c>
    </row>
    <row r="425" spans="1:13" outlineLevel="1">
      <c r="A425" s="20"/>
      <c r="B425" s="20"/>
      <c r="D425" s="51"/>
      <c r="E425" s="62">
        <f t="shared" si="82"/>
        <v>0</v>
      </c>
      <c r="F425" s="41">
        <f t="shared" si="83"/>
        <v>0</v>
      </c>
      <c r="G425" s="40">
        <f t="shared" si="84"/>
        <v>0</v>
      </c>
      <c r="H425" s="40">
        <f t="shared" si="85"/>
        <v>0</v>
      </c>
      <c r="I425" s="40">
        <f t="shared" si="80"/>
        <v>0</v>
      </c>
      <c r="J425" s="40">
        <f t="shared" si="81"/>
        <v>0</v>
      </c>
      <c r="K425" s="41">
        <f t="shared" si="86"/>
        <v>0</v>
      </c>
      <c r="L425" s="40">
        <f>IFERROR(IF('Payroll 2018'!C425='Payroll 2018'!$A$4,IF('Income Statement 2018'!$K$23&gt;0,'Income Statement 2018'!$K$23*0.1*('Payroll 2018'!F425/SUMIF($C$391:$C$429,$A$4,$F$391:$F$429)),0),0),0)</f>
        <v>0</v>
      </c>
      <c r="M425" s="41">
        <f t="shared" si="87"/>
        <v>0</v>
      </c>
    </row>
    <row r="426" spans="1:13" outlineLevel="1">
      <c r="A426" s="20"/>
      <c r="B426" s="20"/>
      <c r="D426" s="51"/>
      <c r="E426" s="62">
        <f t="shared" si="82"/>
        <v>0</v>
      </c>
      <c r="F426" s="41">
        <f t="shared" si="83"/>
        <v>0</v>
      </c>
      <c r="G426" s="40">
        <f t="shared" si="84"/>
        <v>0</v>
      </c>
      <c r="H426" s="40">
        <f t="shared" si="85"/>
        <v>0</v>
      </c>
      <c r="I426" s="40">
        <f t="shared" si="80"/>
        <v>0</v>
      </c>
      <c r="J426" s="40">
        <f t="shared" si="81"/>
        <v>0</v>
      </c>
      <c r="K426" s="41">
        <f t="shared" si="86"/>
        <v>0</v>
      </c>
      <c r="L426" s="40">
        <f>IFERROR(IF('Payroll 2018'!C426='Payroll 2018'!$A$4,IF('Income Statement 2018'!$K$23&gt;0,'Income Statement 2018'!$K$23*0.1*('Payroll 2018'!F426/SUMIF($C$391:$C$429,$A$4,$F$391:$F$429)),0),0),0)</f>
        <v>0</v>
      </c>
      <c r="M426" s="41">
        <f t="shared" si="87"/>
        <v>0</v>
      </c>
    </row>
    <row r="427" spans="1:13" outlineLevel="1">
      <c r="A427" s="20"/>
      <c r="B427" s="20"/>
      <c r="D427" s="51"/>
      <c r="E427" s="62">
        <f t="shared" si="82"/>
        <v>0</v>
      </c>
      <c r="F427" s="41">
        <f t="shared" si="83"/>
        <v>0</v>
      </c>
      <c r="G427" s="40">
        <f t="shared" si="84"/>
        <v>0</v>
      </c>
      <c r="H427" s="40">
        <f t="shared" si="85"/>
        <v>0</v>
      </c>
      <c r="I427" s="40">
        <f t="shared" si="80"/>
        <v>0</v>
      </c>
      <c r="J427" s="40">
        <f t="shared" si="81"/>
        <v>0</v>
      </c>
      <c r="K427" s="41">
        <f t="shared" si="86"/>
        <v>0</v>
      </c>
      <c r="L427" s="40">
        <f>IFERROR(IF('Payroll 2018'!C427='Payroll 2018'!$A$4,IF('Income Statement 2018'!$K$23&gt;0,'Income Statement 2018'!$K$23*0.1*('Payroll 2018'!F427/SUMIF($C$391:$C$429,$A$4,$F$391:$F$429)),0),0),0)</f>
        <v>0</v>
      </c>
      <c r="M427" s="41">
        <f t="shared" si="87"/>
        <v>0</v>
      </c>
    </row>
    <row r="428" spans="1:13" outlineLevel="1">
      <c r="A428" s="20"/>
      <c r="B428" s="20"/>
      <c r="D428" s="51"/>
      <c r="E428" s="62">
        <f t="shared" si="82"/>
        <v>0</v>
      </c>
      <c r="F428" s="41">
        <f t="shared" si="83"/>
        <v>0</v>
      </c>
      <c r="G428" s="40">
        <f t="shared" si="84"/>
        <v>0</v>
      </c>
      <c r="H428" s="40">
        <f t="shared" si="85"/>
        <v>0</v>
      </c>
      <c r="I428" s="40">
        <f t="shared" si="80"/>
        <v>0</v>
      </c>
      <c r="J428" s="40">
        <f t="shared" si="81"/>
        <v>0</v>
      </c>
      <c r="K428" s="41">
        <f t="shared" si="86"/>
        <v>0</v>
      </c>
      <c r="L428" s="40">
        <f>IFERROR(IF('Payroll 2018'!C428='Payroll 2018'!$A$4,IF('Income Statement 2018'!$K$23&gt;0,'Income Statement 2018'!$K$23*0.1*('Payroll 2018'!F428/SUMIF($C$391:$C$429,$A$4,$F$391:$F$429)),0),0),0)</f>
        <v>0</v>
      </c>
      <c r="M428" s="41">
        <f t="shared" si="87"/>
        <v>0</v>
      </c>
    </row>
    <row r="429" spans="1:13" ht="13.5" outlineLevel="1" thickBot="1">
      <c r="A429" s="21"/>
      <c r="B429" s="21"/>
      <c r="C429" s="17"/>
      <c r="D429" s="52"/>
      <c r="E429" s="63">
        <f t="shared" si="82"/>
        <v>0</v>
      </c>
      <c r="F429" s="56">
        <f t="shared" si="83"/>
        <v>0</v>
      </c>
      <c r="G429" s="55">
        <f t="shared" si="84"/>
        <v>0</v>
      </c>
      <c r="H429" s="55">
        <f t="shared" si="85"/>
        <v>0</v>
      </c>
      <c r="I429" s="55">
        <f t="shared" si="80"/>
        <v>0</v>
      </c>
      <c r="J429" s="55">
        <f t="shared" si="81"/>
        <v>0</v>
      </c>
      <c r="K429" s="56">
        <f t="shared" si="86"/>
        <v>0</v>
      </c>
      <c r="L429" s="55">
        <f>IFERROR(IF('Payroll 2018'!C429='Payroll 2018'!$A$4,IF('Income Statement 2018'!$K$23&gt;0,'Income Statement 2018'!$K$23*0.1*('Payroll 2018'!F429/SUMIF($C$391:$C$429,$A$4,$F$391:$F$429)),0),0),0)</f>
        <v>0</v>
      </c>
      <c r="M429" s="56">
        <f t="shared" si="87"/>
        <v>0</v>
      </c>
    </row>
    <row r="430" spans="1:13" outlineLevel="1">
      <c r="A430" s="2" t="s">
        <v>23</v>
      </c>
      <c r="B430" s="2"/>
      <c r="C430" s="2"/>
      <c r="D430" s="41"/>
      <c r="E430" s="48">
        <f>IFERROR(SUM(E391:E429),"")</f>
        <v>0</v>
      </c>
      <c r="F430" s="41">
        <f t="shared" ref="F430:M430" si="88">IFERROR(SUM(F391:F429),"")</f>
        <v>0</v>
      </c>
      <c r="G430" s="41">
        <f t="shared" si="88"/>
        <v>0</v>
      </c>
      <c r="H430" s="41">
        <f t="shared" si="88"/>
        <v>0</v>
      </c>
      <c r="I430" s="41">
        <f t="shared" si="88"/>
        <v>0</v>
      </c>
      <c r="J430" s="41">
        <f t="shared" si="88"/>
        <v>0</v>
      </c>
      <c r="K430" s="41">
        <f t="shared" si="88"/>
        <v>0</v>
      </c>
      <c r="L430" s="41">
        <f t="shared" si="88"/>
        <v>0</v>
      </c>
      <c r="M430" s="41">
        <f t="shared" si="88"/>
        <v>0</v>
      </c>
    </row>
    <row r="431" spans="1:13" outlineLevel="1"/>
    <row r="433" spans="1:13">
      <c r="A433" s="2" t="s">
        <v>34</v>
      </c>
      <c r="B433" s="1" t="s">
        <v>21</v>
      </c>
      <c r="C433" s="22">
        <v>43374</v>
      </c>
      <c r="D433" s="1" t="s">
        <v>22</v>
      </c>
      <c r="E433" s="22">
        <v>43404</v>
      </c>
      <c r="F433" s="1" t="s">
        <v>48</v>
      </c>
      <c r="G433" s="1">
        <f>NETWORKDAYS(C433,E433)</f>
        <v>23</v>
      </c>
    </row>
    <row r="434" spans="1:13" ht="25.5" outlineLevel="1">
      <c r="A434" s="12" t="s">
        <v>3</v>
      </c>
      <c r="B434" s="11" t="s">
        <v>13</v>
      </c>
      <c r="C434" s="11" t="s">
        <v>2</v>
      </c>
      <c r="D434" s="11" t="s">
        <v>14</v>
      </c>
      <c r="E434" s="11" t="s">
        <v>19</v>
      </c>
      <c r="F434" s="11" t="s">
        <v>15</v>
      </c>
      <c r="G434" s="11" t="s">
        <v>16</v>
      </c>
      <c r="H434" s="11" t="s">
        <v>146</v>
      </c>
      <c r="I434" s="11" t="s">
        <v>147</v>
      </c>
      <c r="J434" s="11" t="s">
        <v>148</v>
      </c>
      <c r="K434" s="11" t="s">
        <v>18</v>
      </c>
      <c r="L434" s="11" t="s">
        <v>12</v>
      </c>
      <c r="M434" s="11" t="s">
        <v>24</v>
      </c>
    </row>
    <row r="435" spans="1:13" ht="13.5" outlineLevel="1" thickBot="1">
      <c r="A435" s="13"/>
      <c r="B435" s="14"/>
      <c r="C435" s="14"/>
      <c r="D435" s="14"/>
      <c r="E435" s="14"/>
      <c r="F435" s="14"/>
      <c r="G435" s="15">
        <v>9.4E-2</v>
      </c>
      <c r="H435" s="15">
        <v>3.5999999999999997E-2</v>
      </c>
      <c r="I435" s="15">
        <v>1.6E-2</v>
      </c>
      <c r="J435" s="15">
        <v>4.4999999999999998E-2</v>
      </c>
      <c r="K435" s="16"/>
      <c r="L435" s="23" t="s">
        <v>25</v>
      </c>
      <c r="M435" s="16"/>
    </row>
    <row r="436" spans="1:13" outlineLevel="1">
      <c r="A436" s="20"/>
      <c r="B436" s="94"/>
      <c r="C436" s="6"/>
      <c r="D436" s="95"/>
      <c r="E436" s="62">
        <f>IF(C436=$A$4,$C$4*NETWORKDAYS($C$433,$E$433),0)</f>
        <v>0</v>
      </c>
      <c r="F436" s="53">
        <f>IFERROR(D436*E436,0)</f>
        <v>0</v>
      </c>
      <c r="G436" s="40">
        <f>IFERROR(F436*$G$30,0)</f>
        <v>0</v>
      </c>
      <c r="H436" s="40">
        <f>IFERROR(F436*$H$30,0)</f>
        <v>0</v>
      </c>
      <c r="I436" s="40">
        <f t="shared" ref="I436:I474" si="89">IF(C436=$A$4,F436*$I$30,0)</f>
        <v>0</v>
      </c>
      <c r="J436" s="40">
        <f t="shared" ref="J436:J474" si="90">IF(C436=$A$4,F436*$J$30,0)</f>
        <v>0</v>
      </c>
      <c r="K436" s="41">
        <f>IFERROR(F436-SUM(G436:J436),0)</f>
        <v>0</v>
      </c>
      <c r="L436" s="40">
        <f>IFERROR(IF('Payroll 2018'!C436='Payroll 2018'!$A$4,IF('Income Statement 2018'!$L$23&gt;0,'Income Statement 2018'!$L$23*0.1*('Payroll 2018'!F436/SUMIF($C$436:$C$474,$A$4,$F$436:$F$474)),0),0),0)</f>
        <v>0</v>
      </c>
      <c r="M436" s="41">
        <f>IFERROR(K436+L436,0)</f>
        <v>0</v>
      </c>
    </row>
    <row r="437" spans="1:13" outlineLevel="1">
      <c r="A437" s="18"/>
      <c r="B437" s="19"/>
      <c r="C437" s="9"/>
      <c r="D437" s="50"/>
      <c r="E437" s="62">
        <f t="shared" ref="E437:E474" si="91">IF(C437=$A$4,$C$4*NETWORKDAYS($C$433,$E$433),0)</f>
        <v>0</v>
      </c>
      <c r="F437" s="53">
        <f t="shared" ref="F437:F474" si="92">IFERROR(D437*E437,0)</f>
        <v>0</v>
      </c>
      <c r="G437" s="40">
        <f t="shared" ref="G437:G474" si="93">IFERROR(F437*$G$30,0)</f>
        <v>0</v>
      </c>
      <c r="H437" s="40">
        <f t="shared" ref="H437:H474" si="94">IFERROR(F437*$H$30,0)</f>
        <v>0</v>
      </c>
      <c r="I437" s="40">
        <f t="shared" si="89"/>
        <v>0</v>
      </c>
      <c r="J437" s="40">
        <f t="shared" si="90"/>
        <v>0</v>
      </c>
      <c r="K437" s="41">
        <f t="shared" ref="K437:K474" si="95">IFERROR(F437-SUM(G437:J437),0)</f>
        <v>0</v>
      </c>
      <c r="L437" s="40">
        <f>IFERROR(IF('Payroll 2018'!C437='Payroll 2018'!$A$4,IF('Income Statement 2018'!$L$23&gt;0,'Income Statement 2018'!$L$23*0.1*('Payroll 2018'!F437/SUMIF($C$436:$C$474,$A$4,$F$436:$F$474)),0),0),0)</f>
        <v>0</v>
      </c>
      <c r="M437" s="41">
        <f t="shared" ref="M437:M474" si="96">IFERROR(K437+L437,0)</f>
        <v>0</v>
      </c>
    </row>
    <row r="438" spans="1:13" outlineLevel="1">
      <c r="A438" s="18"/>
      <c r="B438" s="19"/>
      <c r="C438" s="9"/>
      <c r="D438" s="50"/>
      <c r="E438" s="62">
        <f t="shared" si="91"/>
        <v>0</v>
      </c>
      <c r="F438" s="53">
        <f t="shared" si="92"/>
        <v>0</v>
      </c>
      <c r="G438" s="40">
        <f t="shared" si="93"/>
        <v>0</v>
      </c>
      <c r="H438" s="40">
        <f t="shared" si="94"/>
        <v>0</v>
      </c>
      <c r="I438" s="40">
        <f t="shared" si="89"/>
        <v>0</v>
      </c>
      <c r="J438" s="40">
        <f t="shared" si="90"/>
        <v>0</v>
      </c>
      <c r="K438" s="41">
        <f t="shared" si="95"/>
        <v>0</v>
      </c>
      <c r="L438" s="40">
        <f>IFERROR(IF('Payroll 2018'!C438='Payroll 2018'!$A$4,IF('Income Statement 2018'!$L$23&gt;0,'Income Statement 2018'!$L$23*0.1*('Payroll 2018'!F438/SUMIF($C$436:$C$474,$A$4,$F$436:$F$474)),0),0),0)</f>
        <v>0</v>
      </c>
      <c r="M438" s="41">
        <f t="shared" si="96"/>
        <v>0</v>
      </c>
    </row>
    <row r="439" spans="1:13" outlineLevel="1">
      <c r="A439" s="18"/>
      <c r="B439" s="19"/>
      <c r="C439" s="9"/>
      <c r="D439" s="50"/>
      <c r="E439" s="62">
        <f t="shared" si="91"/>
        <v>0</v>
      </c>
      <c r="F439" s="53">
        <f t="shared" si="92"/>
        <v>0</v>
      </c>
      <c r="G439" s="40">
        <f t="shared" si="93"/>
        <v>0</v>
      </c>
      <c r="H439" s="40">
        <f t="shared" si="94"/>
        <v>0</v>
      </c>
      <c r="I439" s="40">
        <f t="shared" si="89"/>
        <v>0</v>
      </c>
      <c r="J439" s="40">
        <f t="shared" si="90"/>
        <v>0</v>
      </c>
      <c r="K439" s="41">
        <f t="shared" si="95"/>
        <v>0</v>
      </c>
      <c r="L439" s="40">
        <f>IFERROR(IF('Payroll 2018'!C439='Payroll 2018'!$A$4,IF('Income Statement 2018'!$L$23&gt;0,'Income Statement 2018'!$L$23*0.1*('Payroll 2018'!F439/SUMIF($C$436:$C$474,$A$4,$F$436:$F$474)),0),0),0)</f>
        <v>0</v>
      </c>
      <c r="M439" s="41">
        <f t="shared" si="96"/>
        <v>0</v>
      </c>
    </row>
    <row r="440" spans="1:13" outlineLevel="1">
      <c r="A440" s="18"/>
      <c r="B440" s="19"/>
      <c r="C440" s="9"/>
      <c r="D440" s="50"/>
      <c r="E440" s="62">
        <f t="shared" si="91"/>
        <v>0</v>
      </c>
      <c r="F440" s="53">
        <f t="shared" si="92"/>
        <v>0</v>
      </c>
      <c r="G440" s="40">
        <f t="shared" si="93"/>
        <v>0</v>
      </c>
      <c r="H440" s="40">
        <f t="shared" si="94"/>
        <v>0</v>
      </c>
      <c r="I440" s="40">
        <f t="shared" si="89"/>
        <v>0</v>
      </c>
      <c r="J440" s="40">
        <f t="shared" si="90"/>
        <v>0</v>
      </c>
      <c r="K440" s="41">
        <f t="shared" si="95"/>
        <v>0</v>
      </c>
      <c r="L440" s="40">
        <f>IFERROR(IF('Payroll 2018'!C440='Payroll 2018'!$A$4,IF('Income Statement 2018'!$L$23&gt;0,'Income Statement 2018'!$L$23*0.1*('Payroll 2018'!F440/SUMIF($C$436:$C$474,$A$4,$F$436:$F$474)),0),0),0)</f>
        <v>0</v>
      </c>
      <c r="M440" s="41">
        <f t="shared" si="96"/>
        <v>0</v>
      </c>
    </row>
    <row r="441" spans="1:13" outlineLevel="1">
      <c r="A441" s="18"/>
      <c r="B441" s="19"/>
      <c r="C441" s="9"/>
      <c r="D441" s="50"/>
      <c r="E441" s="62">
        <f t="shared" si="91"/>
        <v>0</v>
      </c>
      <c r="F441" s="53">
        <f t="shared" si="92"/>
        <v>0</v>
      </c>
      <c r="G441" s="40">
        <f t="shared" si="93"/>
        <v>0</v>
      </c>
      <c r="H441" s="40">
        <f t="shared" si="94"/>
        <v>0</v>
      </c>
      <c r="I441" s="40">
        <f t="shared" si="89"/>
        <v>0</v>
      </c>
      <c r="J441" s="40">
        <f t="shared" si="90"/>
        <v>0</v>
      </c>
      <c r="K441" s="41">
        <f t="shared" si="95"/>
        <v>0</v>
      </c>
      <c r="L441" s="40">
        <f>IFERROR(IF('Payroll 2018'!C441='Payroll 2018'!$A$4,IF('Income Statement 2018'!$L$23&gt;0,'Income Statement 2018'!$L$23*0.1*('Payroll 2018'!F441/SUMIF($C$436:$C$474,$A$4,$F$436:$F$474)),0),0),0)</f>
        <v>0</v>
      </c>
      <c r="M441" s="41">
        <f t="shared" si="96"/>
        <v>0</v>
      </c>
    </row>
    <row r="442" spans="1:13" outlineLevel="1">
      <c r="A442" s="18"/>
      <c r="B442" s="19"/>
      <c r="C442" s="9"/>
      <c r="D442" s="50"/>
      <c r="E442" s="62">
        <f t="shared" si="91"/>
        <v>0</v>
      </c>
      <c r="F442" s="53">
        <f t="shared" si="92"/>
        <v>0</v>
      </c>
      <c r="G442" s="40">
        <f t="shared" si="93"/>
        <v>0</v>
      </c>
      <c r="H442" s="40">
        <f t="shared" si="94"/>
        <v>0</v>
      </c>
      <c r="I442" s="40">
        <f t="shared" si="89"/>
        <v>0</v>
      </c>
      <c r="J442" s="40">
        <f t="shared" si="90"/>
        <v>0</v>
      </c>
      <c r="K442" s="41">
        <f t="shared" si="95"/>
        <v>0</v>
      </c>
      <c r="L442" s="40">
        <f>IFERROR(IF('Payroll 2018'!C442='Payroll 2018'!$A$4,IF('Income Statement 2018'!$L$23&gt;0,'Income Statement 2018'!$L$23*0.1*('Payroll 2018'!F442/SUMIF($C$436:$C$474,$A$4,$F$436:$F$474)),0),0),0)</f>
        <v>0</v>
      </c>
      <c r="M442" s="41">
        <f t="shared" si="96"/>
        <v>0</v>
      </c>
    </row>
    <row r="443" spans="1:13" outlineLevel="1">
      <c r="A443" s="18"/>
      <c r="B443" s="19"/>
      <c r="C443" s="9"/>
      <c r="D443" s="50"/>
      <c r="E443" s="62">
        <f t="shared" si="91"/>
        <v>0</v>
      </c>
      <c r="F443" s="53">
        <f t="shared" si="92"/>
        <v>0</v>
      </c>
      <c r="G443" s="40">
        <f t="shared" si="93"/>
        <v>0</v>
      </c>
      <c r="H443" s="40">
        <f t="shared" si="94"/>
        <v>0</v>
      </c>
      <c r="I443" s="40">
        <f t="shared" si="89"/>
        <v>0</v>
      </c>
      <c r="J443" s="40">
        <f t="shared" si="90"/>
        <v>0</v>
      </c>
      <c r="K443" s="41">
        <f t="shared" si="95"/>
        <v>0</v>
      </c>
      <c r="L443" s="40">
        <f>IFERROR(IF('Payroll 2018'!C443='Payroll 2018'!$A$4,IF('Income Statement 2018'!$L$23&gt;0,'Income Statement 2018'!$L$23*0.1*('Payroll 2018'!F443/SUMIF($C$436:$C$474,$A$4,$F$436:$F$474)),0),0),0)</f>
        <v>0</v>
      </c>
      <c r="M443" s="41">
        <f t="shared" si="96"/>
        <v>0</v>
      </c>
    </row>
    <row r="444" spans="1:13" outlineLevel="1">
      <c r="A444" s="18"/>
      <c r="B444" s="19"/>
      <c r="C444" s="9"/>
      <c r="D444" s="50"/>
      <c r="E444" s="62">
        <f t="shared" si="91"/>
        <v>0</v>
      </c>
      <c r="F444" s="53">
        <f t="shared" si="92"/>
        <v>0</v>
      </c>
      <c r="G444" s="40">
        <f t="shared" si="93"/>
        <v>0</v>
      </c>
      <c r="H444" s="40">
        <f t="shared" si="94"/>
        <v>0</v>
      </c>
      <c r="I444" s="40">
        <f t="shared" si="89"/>
        <v>0</v>
      </c>
      <c r="J444" s="40">
        <f t="shared" si="90"/>
        <v>0</v>
      </c>
      <c r="K444" s="41">
        <f t="shared" si="95"/>
        <v>0</v>
      </c>
      <c r="L444" s="40">
        <f>IFERROR(IF('Payroll 2018'!C444='Payroll 2018'!$A$4,IF('Income Statement 2018'!$L$23&gt;0,'Income Statement 2018'!$L$23*0.1*('Payroll 2018'!F444/SUMIF($C$436:$C$474,$A$4,$F$436:$F$474)),0),0),0)</f>
        <v>0</v>
      </c>
      <c r="M444" s="41">
        <f t="shared" si="96"/>
        <v>0</v>
      </c>
    </row>
    <row r="445" spans="1:13" outlineLevel="1">
      <c r="A445" s="18"/>
      <c r="B445" s="19"/>
      <c r="C445" s="9"/>
      <c r="D445" s="50"/>
      <c r="E445" s="62">
        <f t="shared" si="91"/>
        <v>0</v>
      </c>
      <c r="F445" s="53">
        <f t="shared" si="92"/>
        <v>0</v>
      </c>
      <c r="G445" s="40">
        <f t="shared" si="93"/>
        <v>0</v>
      </c>
      <c r="H445" s="40">
        <f t="shared" si="94"/>
        <v>0</v>
      </c>
      <c r="I445" s="40">
        <f t="shared" si="89"/>
        <v>0</v>
      </c>
      <c r="J445" s="40">
        <f t="shared" si="90"/>
        <v>0</v>
      </c>
      <c r="K445" s="41">
        <f t="shared" si="95"/>
        <v>0</v>
      </c>
      <c r="L445" s="40">
        <f>IFERROR(IF('Payroll 2018'!C445='Payroll 2018'!$A$4,IF('Income Statement 2018'!$L$23&gt;0,'Income Statement 2018'!$L$23*0.1*('Payroll 2018'!F445/SUMIF($C$436:$C$474,$A$4,$F$436:$F$474)),0),0),0)</f>
        <v>0</v>
      </c>
      <c r="M445" s="41">
        <f t="shared" si="96"/>
        <v>0</v>
      </c>
    </row>
    <row r="446" spans="1:13" outlineLevel="1">
      <c r="A446" s="20"/>
      <c r="B446" s="20"/>
      <c r="D446" s="51"/>
      <c r="E446" s="62">
        <f t="shared" si="91"/>
        <v>0</v>
      </c>
      <c r="F446" s="41">
        <f t="shared" si="92"/>
        <v>0</v>
      </c>
      <c r="G446" s="40">
        <f t="shared" si="93"/>
        <v>0</v>
      </c>
      <c r="H446" s="40">
        <f t="shared" si="94"/>
        <v>0</v>
      </c>
      <c r="I446" s="40">
        <f t="shared" si="89"/>
        <v>0</v>
      </c>
      <c r="J446" s="40">
        <f t="shared" si="90"/>
        <v>0</v>
      </c>
      <c r="K446" s="41">
        <f t="shared" si="95"/>
        <v>0</v>
      </c>
      <c r="L446" s="40">
        <f>IFERROR(IF('Payroll 2018'!C446='Payroll 2018'!$A$4,IF('Income Statement 2018'!$L$23&gt;0,'Income Statement 2018'!$L$23*0.1*('Payroll 2018'!F446/SUMIF($C$436:$C$474,$A$4,$F$436:$F$474)),0),0),0)</f>
        <v>0</v>
      </c>
      <c r="M446" s="41">
        <f t="shared" si="96"/>
        <v>0</v>
      </c>
    </row>
    <row r="447" spans="1:13" outlineLevel="1">
      <c r="A447" s="20"/>
      <c r="B447" s="20"/>
      <c r="D447" s="51"/>
      <c r="E447" s="62">
        <f t="shared" si="91"/>
        <v>0</v>
      </c>
      <c r="F447" s="41">
        <f t="shared" si="92"/>
        <v>0</v>
      </c>
      <c r="G447" s="40">
        <f t="shared" si="93"/>
        <v>0</v>
      </c>
      <c r="H447" s="40">
        <f t="shared" si="94"/>
        <v>0</v>
      </c>
      <c r="I447" s="40">
        <f t="shared" si="89"/>
        <v>0</v>
      </c>
      <c r="J447" s="40">
        <f t="shared" si="90"/>
        <v>0</v>
      </c>
      <c r="K447" s="41">
        <f t="shared" si="95"/>
        <v>0</v>
      </c>
      <c r="L447" s="40">
        <f>IFERROR(IF('Payroll 2018'!C447='Payroll 2018'!$A$4,IF('Income Statement 2018'!$L$23&gt;0,'Income Statement 2018'!$L$23*0.1*('Payroll 2018'!F447/SUMIF($C$436:$C$474,$A$4,$F$436:$F$474)),0),0),0)</f>
        <v>0</v>
      </c>
      <c r="M447" s="41">
        <f t="shared" si="96"/>
        <v>0</v>
      </c>
    </row>
    <row r="448" spans="1:13" outlineLevel="1">
      <c r="A448" s="20"/>
      <c r="B448" s="20"/>
      <c r="D448" s="51"/>
      <c r="E448" s="62">
        <f t="shared" si="91"/>
        <v>0</v>
      </c>
      <c r="F448" s="41">
        <f t="shared" si="92"/>
        <v>0</v>
      </c>
      <c r="G448" s="40">
        <f t="shared" si="93"/>
        <v>0</v>
      </c>
      <c r="H448" s="40">
        <f t="shared" si="94"/>
        <v>0</v>
      </c>
      <c r="I448" s="40">
        <f t="shared" si="89"/>
        <v>0</v>
      </c>
      <c r="J448" s="40">
        <f t="shared" si="90"/>
        <v>0</v>
      </c>
      <c r="K448" s="41">
        <f t="shared" si="95"/>
        <v>0</v>
      </c>
      <c r="L448" s="40">
        <f>IFERROR(IF('Payroll 2018'!C448='Payroll 2018'!$A$4,IF('Income Statement 2018'!$L$23&gt;0,'Income Statement 2018'!$L$23*0.1*('Payroll 2018'!F448/SUMIF($C$436:$C$474,$A$4,$F$436:$F$474)),0),0),0)</f>
        <v>0</v>
      </c>
      <c r="M448" s="41">
        <f t="shared" si="96"/>
        <v>0</v>
      </c>
    </row>
    <row r="449" spans="1:13" outlineLevel="1">
      <c r="A449" s="20"/>
      <c r="B449" s="20"/>
      <c r="D449" s="51"/>
      <c r="E449" s="62">
        <f t="shared" si="91"/>
        <v>0</v>
      </c>
      <c r="F449" s="41">
        <f t="shared" si="92"/>
        <v>0</v>
      </c>
      <c r="G449" s="40">
        <f t="shared" si="93"/>
        <v>0</v>
      </c>
      <c r="H449" s="40">
        <f t="shared" si="94"/>
        <v>0</v>
      </c>
      <c r="I449" s="40">
        <f t="shared" si="89"/>
        <v>0</v>
      </c>
      <c r="J449" s="40">
        <f t="shared" si="90"/>
        <v>0</v>
      </c>
      <c r="K449" s="41">
        <f t="shared" si="95"/>
        <v>0</v>
      </c>
      <c r="L449" s="40">
        <f>IFERROR(IF('Payroll 2018'!C449='Payroll 2018'!$A$4,IF('Income Statement 2018'!$L$23&gt;0,'Income Statement 2018'!$L$23*0.1*('Payroll 2018'!F449/SUMIF($C$436:$C$474,$A$4,$F$436:$F$474)),0),0),0)</f>
        <v>0</v>
      </c>
      <c r="M449" s="41">
        <f t="shared" si="96"/>
        <v>0</v>
      </c>
    </row>
    <row r="450" spans="1:13" outlineLevel="1">
      <c r="A450" s="20"/>
      <c r="B450" s="20"/>
      <c r="D450" s="51"/>
      <c r="E450" s="62">
        <f t="shared" si="91"/>
        <v>0</v>
      </c>
      <c r="F450" s="41">
        <f t="shared" si="92"/>
        <v>0</v>
      </c>
      <c r="G450" s="40">
        <f t="shared" si="93"/>
        <v>0</v>
      </c>
      <c r="H450" s="40">
        <f t="shared" si="94"/>
        <v>0</v>
      </c>
      <c r="I450" s="40">
        <f t="shared" si="89"/>
        <v>0</v>
      </c>
      <c r="J450" s="40">
        <f t="shared" si="90"/>
        <v>0</v>
      </c>
      <c r="K450" s="41">
        <f t="shared" si="95"/>
        <v>0</v>
      </c>
      <c r="L450" s="40">
        <f>IFERROR(IF('Payroll 2018'!C450='Payroll 2018'!$A$4,IF('Income Statement 2018'!$L$23&gt;0,'Income Statement 2018'!$L$23*0.1*('Payroll 2018'!F450/SUMIF($C$436:$C$474,$A$4,$F$436:$F$474)),0),0),0)</f>
        <v>0</v>
      </c>
      <c r="M450" s="41">
        <f t="shared" si="96"/>
        <v>0</v>
      </c>
    </row>
    <row r="451" spans="1:13" outlineLevel="1">
      <c r="A451" s="20"/>
      <c r="B451" s="20"/>
      <c r="D451" s="51"/>
      <c r="E451" s="62">
        <f t="shared" si="91"/>
        <v>0</v>
      </c>
      <c r="F451" s="41">
        <f t="shared" si="92"/>
        <v>0</v>
      </c>
      <c r="G451" s="40">
        <f t="shared" si="93"/>
        <v>0</v>
      </c>
      <c r="H451" s="40">
        <f t="shared" si="94"/>
        <v>0</v>
      </c>
      <c r="I451" s="40">
        <f t="shared" si="89"/>
        <v>0</v>
      </c>
      <c r="J451" s="40">
        <f t="shared" si="90"/>
        <v>0</v>
      </c>
      <c r="K451" s="41">
        <f t="shared" si="95"/>
        <v>0</v>
      </c>
      <c r="L451" s="40">
        <f>IFERROR(IF('Payroll 2018'!C451='Payroll 2018'!$A$4,IF('Income Statement 2018'!$L$23&gt;0,'Income Statement 2018'!$L$23*0.1*('Payroll 2018'!F451/SUMIF($C$436:$C$474,$A$4,$F$436:$F$474)),0),0),0)</f>
        <v>0</v>
      </c>
      <c r="M451" s="41">
        <f t="shared" si="96"/>
        <v>0</v>
      </c>
    </row>
    <row r="452" spans="1:13" outlineLevel="1">
      <c r="A452" s="20"/>
      <c r="B452" s="20"/>
      <c r="D452" s="51"/>
      <c r="E452" s="62">
        <f t="shared" si="91"/>
        <v>0</v>
      </c>
      <c r="F452" s="41">
        <f t="shared" si="92"/>
        <v>0</v>
      </c>
      <c r="G452" s="40">
        <f t="shared" si="93"/>
        <v>0</v>
      </c>
      <c r="H452" s="40">
        <f t="shared" si="94"/>
        <v>0</v>
      </c>
      <c r="I452" s="40">
        <f t="shared" si="89"/>
        <v>0</v>
      </c>
      <c r="J452" s="40">
        <f t="shared" si="90"/>
        <v>0</v>
      </c>
      <c r="K452" s="41">
        <f t="shared" si="95"/>
        <v>0</v>
      </c>
      <c r="L452" s="40">
        <f>IFERROR(IF('Payroll 2018'!C452='Payroll 2018'!$A$4,IF('Income Statement 2018'!$L$23&gt;0,'Income Statement 2018'!$L$23*0.1*('Payroll 2018'!F452/SUMIF($C$436:$C$474,$A$4,$F$436:$F$474)),0),0),0)</f>
        <v>0</v>
      </c>
      <c r="M452" s="41">
        <f t="shared" si="96"/>
        <v>0</v>
      </c>
    </row>
    <row r="453" spans="1:13" outlineLevel="1">
      <c r="A453" s="20"/>
      <c r="B453" s="20"/>
      <c r="D453" s="51"/>
      <c r="E453" s="62">
        <f t="shared" si="91"/>
        <v>0</v>
      </c>
      <c r="F453" s="41">
        <f t="shared" si="92"/>
        <v>0</v>
      </c>
      <c r="G453" s="40">
        <f t="shared" si="93"/>
        <v>0</v>
      </c>
      <c r="H453" s="40">
        <f t="shared" si="94"/>
        <v>0</v>
      </c>
      <c r="I453" s="40">
        <f t="shared" si="89"/>
        <v>0</v>
      </c>
      <c r="J453" s="40">
        <f t="shared" si="90"/>
        <v>0</v>
      </c>
      <c r="K453" s="41">
        <f t="shared" si="95"/>
        <v>0</v>
      </c>
      <c r="L453" s="40">
        <f>IFERROR(IF('Payroll 2018'!C453='Payroll 2018'!$A$4,IF('Income Statement 2018'!$L$23&gt;0,'Income Statement 2018'!$L$23*0.1*('Payroll 2018'!F453/SUMIF($C$436:$C$474,$A$4,$F$436:$F$474)),0),0),0)</f>
        <v>0</v>
      </c>
      <c r="M453" s="41">
        <f t="shared" si="96"/>
        <v>0</v>
      </c>
    </row>
    <row r="454" spans="1:13" outlineLevel="1">
      <c r="A454" s="20"/>
      <c r="B454" s="20"/>
      <c r="D454" s="51"/>
      <c r="E454" s="62">
        <f t="shared" si="91"/>
        <v>0</v>
      </c>
      <c r="F454" s="41">
        <f t="shared" si="92"/>
        <v>0</v>
      </c>
      <c r="G454" s="40">
        <f t="shared" si="93"/>
        <v>0</v>
      </c>
      <c r="H454" s="40">
        <f t="shared" si="94"/>
        <v>0</v>
      </c>
      <c r="I454" s="40">
        <f t="shared" si="89"/>
        <v>0</v>
      </c>
      <c r="J454" s="40">
        <f t="shared" si="90"/>
        <v>0</v>
      </c>
      <c r="K454" s="41">
        <f t="shared" si="95"/>
        <v>0</v>
      </c>
      <c r="L454" s="40">
        <f>IFERROR(IF('Payroll 2018'!C454='Payroll 2018'!$A$4,IF('Income Statement 2018'!$L$23&gt;0,'Income Statement 2018'!$L$23*0.1*('Payroll 2018'!F454/SUMIF($C$436:$C$474,$A$4,$F$436:$F$474)),0),0),0)</f>
        <v>0</v>
      </c>
      <c r="M454" s="41">
        <f t="shared" si="96"/>
        <v>0</v>
      </c>
    </row>
    <row r="455" spans="1:13" outlineLevel="1">
      <c r="A455" s="20"/>
      <c r="B455" s="20"/>
      <c r="D455" s="51"/>
      <c r="E455" s="62">
        <f t="shared" si="91"/>
        <v>0</v>
      </c>
      <c r="F455" s="41">
        <f t="shared" si="92"/>
        <v>0</v>
      </c>
      <c r="G455" s="40">
        <f t="shared" si="93"/>
        <v>0</v>
      </c>
      <c r="H455" s="40">
        <f t="shared" si="94"/>
        <v>0</v>
      </c>
      <c r="I455" s="40">
        <f t="shared" si="89"/>
        <v>0</v>
      </c>
      <c r="J455" s="40">
        <f t="shared" si="90"/>
        <v>0</v>
      </c>
      <c r="K455" s="41">
        <f t="shared" si="95"/>
        <v>0</v>
      </c>
      <c r="L455" s="40">
        <f>IFERROR(IF('Payroll 2018'!C455='Payroll 2018'!$A$4,IF('Income Statement 2018'!$L$23&gt;0,'Income Statement 2018'!$L$23*0.1*('Payroll 2018'!F455/SUMIF($C$436:$C$474,$A$4,$F$436:$F$474)),0),0),0)</f>
        <v>0</v>
      </c>
      <c r="M455" s="41">
        <f t="shared" si="96"/>
        <v>0</v>
      </c>
    </row>
    <row r="456" spans="1:13" outlineLevel="1">
      <c r="A456" s="20"/>
      <c r="B456" s="20"/>
      <c r="D456" s="51"/>
      <c r="E456" s="62">
        <f t="shared" si="91"/>
        <v>0</v>
      </c>
      <c r="F456" s="41">
        <f t="shared" si="92"/>
        <v>0</v>
      </c>
      <c r="G456" s="40">
        <f t="shared" si="93"/>
        <v>0</v>
      </c>
      <c r="H456" s="40">
        <f t="shared" si="94"/>
        <v>0</v>
      </c>
      <c r="I456" s="40">
        <f t="shared" si="89"/>
        <v>0</v>
      </c>
      <c r="J456" s="40">
        <f t="shared" si="90"/>
        <v>0</v>
      </c>
      <c r="K456" s="41">
        <f t="shared" si="95"/>
        <v>0</v>
      </c>
      <c r="L456" s="40">
        <f>IFERROR(IF('Payroll 2018'!C456='Payroll 2018'!$A$4,IF('Income Statement 2018'!$L$23&gt;0,'Income Statement 2018'!$L$23*0.1*('Payroll 2018'!F456/SUMIF($C$436:$C$474,$A$4,$F$436:$F$474)),0),0),0)</f>
        <v>0</v>
      </c>
      <c r="M456" s="41">
        <f t="shared" si="96"/>
        <v>0</v>
      </c>
    </row>
    <row r="457" spans="1:13" outlineLevel="1">
      <c r="A457" s="20"/>
      <c r="B457" s="20"/>
      <c r="D457" s="51"/>
      <c r="E457" s="62">
        <f t="shared" si="91"/>
        <v>0</v>
      </c>
      <c r="F457" s="41">
        <f t="shared" si="92"/>
        <v>0</v>
      </c>
      <c r="G457" s="40">
        <f t="shared" si="93"/>
        <v>0</v>
      </c>
      <c r="H457" s="40">
        <f t="shared" si="94"/>
        <v>0</v>
      </c>
      <c r="I457" s="40">
        <f t="shared" si="89"/>
        <v>0</v>
      </c>
      <c r="J457" s="40">
        <f t="shared" si="90"/>
        <v>0</v>
      </c>
      <c r="K457" s="41">
        <f t="shared" si="95"/>
        <v>0</v>
      </c>
      <c r="L457" s="40">
        <f>IFERROR(IF('Payroll 2018'!C457='Payroll 2018'!$A$4,IF('Income Statement 2018'!$L$23&gt;0,'Income Statement 2018'!$L$23*0.1*('Payroll 2018'!F457/SUMIF($C$436:$C$474,$A$4,$F$436:$F$474)),0),0),0)</f>
        <v>0</v>
      </c>
      <c r="M457" s="41">
        <f t="shared" si="96"/>
        <v>0</v>
      </c>
    </row>
    <row r="458" spans="1:13" outlineLevel="1">
      <c r="A458" s="20"/>
      <c r="B458" s="20"/>
      <c r="D458" s="51"/>
      <c r="E458" s="62">
        <f t="shared" si="91"/>
        <v>0</v>
      </c>
      <c r="F458" s="41">
        <f t="shared" si="92"/>
        <v>0</v>
      </c>
      <c r="G458" s="40">
        <f t="shared" si="93"/>
        <v>0</v>
      </c>
      <c r="H458" s="40">
        <f t="shared" si="94"/>
        <v>0</v>
      </c>
      <c r="I458" s="40">
        <f t="shared" si="89"/>
        <v>0</v>
      </c>
      <c r="J458" s="40">
        <f t="shared" si="90"/>
        <v>0</v>
      </c>
      <c r="K458" s="41">
        <f t="shared" si="95"/>
        <v>0</v>
      </c>
      <c r="L458" s="40">
        <f>IFERROR(IF('Payroll 2018'!C458='Payroll 2018'!$A$4,IF('Income Statement 2018'!$L$23&gt;0,'Income Statement 2018'!$L$23*0.1*('Payroll 2018'!F458/SUMIF($C$436:$C$474,$A$4,$F$436:$F$474)),0),0),0)</f>
        <v>0</v>
      </c>
      <c r="M458" s="41">
        <f t="shared" si="96"/>
        <v>0</v>
      </c>
    </row>
    <row r="459" spans="1:13" outlineLevel="1">
      <c r="A459" s="20"/>
      <c r="B459" s="20"/>
      <c r="D459" s="51"/>
      <c r="E459" s="62">
        <f t="shared" si="91"/>
        <v>0</v>
      </c>
      <c r="F459" s="41">
        <f t="shared" si="92"/>
        <v>0</v>
      </c>
      <c r="G459" s="40">
        <f t="shared" si="93"/>
        <v>0</v>
      </c>
      <c r="H459" s="40">
        <f t="shared" si="94"/>
        <v>0</v>
      </c>
      <c r="I459" s="40">
        <f t="shared" si="89"/>
        <v>0</v>
      </c>
      <c r="J459" s="40">
        <f t="shared" si="90"/>
        <v>0</v>
      </c>
      <c r="K459" s="41">
        <f t="shared" si="95"/>
        <v>0</v>
      </c>
      <c r="L459" s="40">
        <f>IFERROR(IF('Payroll 2018'!C459='Payroll 2018'!$A$4,IF('Income Statement 2018'!$L$23&gt;0,'Income Statement 2018'!$L$23*0.1*('Payroll 2018'!F459/SUMIF($C$436:$C$474,$A$4,$F$436:$F$474)),0),0),0)</f>
        <v>0</v>
      </c>
      <c r="M459" s="41">
        <f t="shared" si="96"/>
        <v>0</v>
      </c>
    </row>
    <row r="460" spans="1:13" outlineLevel="1">
      <c r="A460" s="20"/>
      <c r="B460" s="20"/>
      <c r="D460" s="51"/>
      <c r="E460" s="62">
        <f t="shared" si="91"/>
        <v>0</v>
      </c>
      <c r="F460" s="41">
        <f t="shared" si="92"/>
        <v>0</v>
      </c>
      <c r="G460" s="40">
        <f t="shared" si="93"/>
        <v>0</v>
      </c>
      <c r="H460" s="40">
        <f t="shared" si="94"/>
        <v>0</v>
      </c>
      <c r="I460" s="40">
        <f t="shared" si="89"/>
        <v>0</v>
      </c>
      <c r="J460" s="40">
        <f t="shared" si="90"/>
        <v>0</v>
      </c>
      <c r="K460" s="41">
        <f t="shared" si="95"/>
        <v>0</v>
      </c>
      <c r="L460" s="40">
        <f>IFERROR(IF('Payroll 2018'!C460='Payroll 2018'!$A$4,IF('Income Statement 2018'!$L$23&gt;0,'Income Statement 2018'!$L$23*0.1*('Payroll 2018'!F460/SUMIF($C$436:$C$474,$A$4,$F$436:$F$474)),0),0),0)</f>
        <v>0</v>
      </c>
      <c r="M460" s="41">
        <f t="shared" si="96"/>
        <v>0</v>
      </c>
    </row>
    <row r="461" spans="1:13" outlineLevel="1">
      <c r="A461" s="20"/>
      <c r="B461" s="20"/>
      <c r="D461" s="51"/>
      <c r="E461" s="62">
        <f t="shared" si="91"/>
        <v>0</v>
      </c>
      <c r="F461" s="41">
        <f t="shared" si="92"/>
        <v>0</v>
      </c>
      <c r="G461" s="40">
        <f t="shared" si="93"/>
        <v>0</v>
      </c>
      <c r="H461" s="40">
        <f t="shared" si="94"/>
        <v>0</v>
      </c>
      <c r="I461" s="40">
        <f t="shared" si="89"/>
        <v>0</v>
      </c>
      <c r="J461" s="40">
        <f t="shared" si="90"/>
        <v>0</v>
      </c>
      <c r="K461" s="41">
        <f t="shared" si="95"/>
        <v>0</v>
      </c>
      <c r="L461" s="40">
        <f>IFERROR(IF('Payroll 2018'!C461='Payroll 2018'!$A$4,IF('Income Statement 2018'!$L$23&gt;0,'Income Statement 2018'!$L$23*0.1*('Payroll 2018'!F461/SUMIF($C$436:$C$474,$A$4,$F$436:$F$474)),0),0),0)</f>
        <v>0</v>
      </c>
      <c r="M461" s="41">
        <f t="shared" si="96"/>
        <v>0</v>
      </c>
    </row>
    <row r="462" spans="1:13" outlineLevel="1">
      <c r="A462" s="20"/>
      <c r="B462" s="20"/>
      <c r="D462" s="51"/>
      <c r="E462" s="62">
        <f t="shared" si="91"/>
        <v>0</v>
      </c>
      <c r="F462" s="41">
        <f t="shared" si="92"/>
        <v>0</v>
      </c>
      <c r="G462" s="40">
        <f t="shared" si="93"/>
        <v>0</v>
      </c>
      <c r="H462" s="40">
        <f t="shared" si="94"/>
        <v>0</v>
      </c>
      <c r="I462" s="40">
        <f t="shared" si="89"/>
        <v>0</v>
      </c>
      <c r="J462" s="40">
        <f t="shared" si="90"/>
        <v>0</v>
      </c>
      <c r="K462" s="41">
        <f t="shared" si="95"/>
        <v>0</v>
      </c>
      <c r="L462" s="40">
        <f>IFERROR(IF('Payroll 2018'!C462='Payroll 2018'!$A$4,IF('Income Statement 2018'!$L$23&gt;0,'Income Statement 2018'!$L$23*0.1*('Payroll 2018'!F462/SUMIF($C$436:$C$474,$A$4,$F$436:$F$474)),0),0),0)</f>
        <v>0</v>
      </c>
      <c r="M462" s="41">
        <f t="shared" si="96"/>
        <v>0</v>
      </c>
    </row>
    <row r="463" spans="1:13" outlineLevel="1">
      <c r="A463" s="20"/>
      <c r="B463" s="20"/>
      <c r="D463" s="51"/>
      <c r="E463" s="62">
        <f t="shared" si="91"/>
        <v>0</v>
      </c>
      <c r="F463" s="41">
        <f t="shared" si="92"/>
        <v>0</v>
      </c>
      <c r="G463" s="40">
        <f t="shared" si="93"/>
        <v>0</v>
      </c>
      <c r="H463" s="40">
        <f t="shared" si="94"/>
        <v>0</v>
      </c>
      <c r="I463" s="40">
        <f t="shared" si="89"/>
        <v>0</v>
      </c>
      <c r="J463" s="40">
        <f t="shared" si="90"/>
        <v>0</v>
      </c>
      <c r="K463" s="41">
        <f t="shared" si="95"/>
        <v>0</v>
      </c>
      <c r="L463" s="40">
        <f>IFERROR(IF('Payroll 2018'!C463='Payroll 2018'!$A$4,IF('Income Statement 2018'!$L$23&gt;0,'Income Statement 2018'!$L$23*0.1*('Payroll 2018'!F463/SUMIF($C$436:$C$474,$A$4,$F$436:$F$474)),0),0),0)</f>
        <v>0</v>
      </c>
      <c r="M463" s="41">
        <f t="shared" si="96"/>
        <v>0</v>
      </c>
    </row>
    <row r="464" spans="1:13" outlineLevel="1">
      <c r="A464" s="20"/>
      <c r="B464" s="20"/>
      <c r="D464" s="51"/>
      <c r="E464" s="62">
        <f t="shared" si="91"/>
        <v>0</v>
      </c>
      <c r="F464" s="41">
        <f t="shared" si="92"/>
        <v>0</v>
      </c>
      <c r="G464" s="40">
        <f t="shared" si="93"/>
        <v>0</v>
      </c>
      <c r="H464" s="40">
        <f t="shared" si="94"/>
        <v>0</v>
      </c>
      <c r="I464" s="40">
        <f t="shared" si="89"/>
        <v>0</v>
      </c>
      <c r="J464" s="40">
        <f t="shared" si="90"/>
        <v>0</v>
      </c>
      <c r="K464" s="41">
        <f t="shared" si="95"/>
        <v>0</v>
      </c>
      <c r="L464" s="40">
        <f>IFERROR(IF('Payroll 2018'!C464='Payroll 2018'!$A$4,IF('Income Statement 2018'!$L$23&gt;0,'Income Statement 2018'!$L$23*0.1*('Payroll 2018'!F464/SUMIF($C$436:$C$474,$A$4,$F$436:$F$474)),0),0),0)</f>
        <v>0</v>
      </c>
      <c r="M464" s="41">
        <f t="shared" si="96"/>
        <v>0</v>
      </c>
    </row>
    <row r="465" spans="1:13" outlineLevel="1">
      <c r="A465" s="20"/>
      <c r="B465" s="20"/>
      <c r="D465" s="51"/>
      <c r="E465" s="62">
        <f t="shared" si="91"/>
        <v>0</v>
      </c>
      <c r="F465" s="41">
        <f t="shared" si="92"/>
        <v>0</v>
      </c>
      <c r="G465" s="40">
        <f t="shared" si="93"/>
        <v>0</v>
      </c>
      <c r="H465" s="40">
        <f t="shared" si="94"/>
        <v>0</v>
      </c>
      <c r="I465" s="40">
        <f t="shared" si="89"/>
        <v>0</v>
      </c>
      <c r="J465" s="40">
        <f t="shared" si="90"/>
        <v>0</v>
      </c>
      <c r="K465" s="41">
        <f t="shared" si="95"/>
        <v>0</v>
      </c>
      <c r="L465" s="40">
        <f>IFERROR(IF('Payroll 2018'!C465='Payroll 2018'!$A$4,IF('Income Statement 2018'!$L$23&gt;0,'Income Statement 2018'!$L$23*0.1*('Payroll 2018'!F465/SUMIF($C$436:$C$474,$A$4,$F$436:$F$474)),0),0),0)</f>
        <v>0</v>
      </c>
      <c r="M465" s="41">
        <f t="shared" si="96"/>
        <v>0</v>
      </c>
    </row>
    <row r="466" spans="1:13" outlineLevel="1">
      <c r="A466" s="20"/>
      <c r="B466" s="20"/>
      <c r="D466" s="51"/>
      <c r="E466" s="62">
        <f t="shared" si="91"/>
        <v>0</v>
      </c>
      <c r="F466" s="41">
        <f t="shared" si="92"/>
        <v>0</v>
      </c>
      <c r="G466" s="40">
        <f t="shared" si="93"/>
        <v>0</v>
      </c>
      <c r="H466" s="40">
        <f t="shared" si="94"/>
        <v>0</v>
      </c>
      <c r="I466" s="40">
        <f t="shared" si="89"/>
        <v>0</v>
      </c>
      <c r="J466" s="40">
        <f t="shared" si="90"/>
        <v>0</v>
      </c>
      <c r="K466" s="41">
        <f t="shared" si="95"/>
        <v>0</v>
      </c>
      <c r="L466" s="40">
        <f>IFERROR(IF('Payroll 2018'!C466='Payroll 2018'!$A$4,IF('Income Statement 2018'!$L$23&gt;0,'Income Statement 2018'!$L$23*0.1*('Payroll 2018'!F466/SUMIF($C$436:$C$474,$A$4,$F$436:$F$474)),0),0),0)</f>
        <v>0</v>
      </c>
      <c r="M466" s="41">
        <f t="shared" si="96"/>
        <v>0</v>
      </c>
    </row>
    <row r="467" spans="1:13" outlineLevel="1">
      <c r="A467" s="20"/>
      <c r="B467" s="20"/>
      <c r="D467" s="51"/>
      <c r="E467" s="62">
        <f t="shared" si="91"/>
        <v>0</v>
      </c>
      <c r="F467" s="41">
        <f t="shared" si="92"/>
        <v>0</v>
      </c>
      <c r="G467" s="40">
        <f t="shared" si="93"/>
        <v>0</v>
      </c>
      <c r="H467" s="40">
        <f t="shared" si="94"/>
        <v>0</v>
      </c>
      <c r="I467" s="40">
        <f t="shared" si="89"/>
        <v>0</v>
      </c>
      <c r="J467" s="40">
        <f t="shared" si="90"/>
        <v>0</v>
      </c>
      <c r="K467" s="41">
        <f t="shared" si="95"/>
        <v>0</v>
      </c>
      <c r="L467" s="40">
        <f>IFERROR(IF('Payroll 2018'!C467='Payroll 2018'!$A$4,IF('Income Statement 2018'!$L$23&gt;0,'Income Statement 2018'!$L$23*0.1*('Payroll 2018'!F467/SUMIF($C$436:$C$474,$A$4,$F$436:$F$474)),0),0),0)</f>
        <v>0</v>
      </c>
      <c r="M467" s="41">
        <f t="shared" si="96"/>
        <v>0</v>
      </c>
    </row>
    <row r="468" spans="1:13" outlineLevel="1">
      <c r="A468" s="20"/>
      <c r="B468" s="20"/>
      <c r="D468" s="51"/>
      <c r="E468" s="62">
        <f t="shared" si="91"/>
        <v>0</v>
      </c>
      <c r="F468" s="41">
        <f t="shared" si="92"/>
        <v>0</v>
      </c>
      <c r="G468" s="40">
        <f t="shared" si="93"/>
        <v>0</v>
      </c>
      <c r="H468" s="40">
        <f t="shared" si="94"/>
        <v>0</v>
      </c>
      <c r="I468" s="40">
        <f t="shared" si="89"/>
        <v>0</v>
      </c>
      <c r="J468" s="40">
        <f t="shared" si="90"/>
        <v>0</v>
      </c>
      <c r="K468" s="41">
        <f t="shared" si="95"/>
        <v>0</v>
      </c>
      <c r="L468" s="40">
        <f>IFERROR(IF('Payroll 2018'!C468='Payroll 2018'!$A$4,IF('Income Statement 2018'!$L$23&gt;0,'Income Statement 2018'!$L$23*0.1*('Payroll 2018'!F468/SUMIF($C$436:$C$474,$A$4,$F$436:$F$474)),0),0),0)</f>
        <v>0</v>
      </c>
      <c r="M468" s="41">
        <f t="shared" si="96"/>
        <v>0</v>
      </c>
    </row>
    <row r="469" spans="1:13" outlineLevel="1">
      <c r="A469" s="20"/>
      <c r="B469" s="20"/>
      <c r="D469" s="51"/>
      <c r="E469" s="62">
        <f t="shared" si="91"/>
        <v>0</v>
      </c>
      <c r="F469" s="41">
        <f t="shared" si="92"/>
        <v>0</v>
      </c>
      <c r="G469" s="40">
        <f t="shared" si="93"/>
        <v>0</v>
      </c>
      <c r="H469" s="40">
        <f t="shared" si="94"/>
        <v>0</v>
      </c>
      <c r="I469" s="40">
        <f t="shared" si="89"/>
        <v>0</v>
      </c>
      <c r="J469" s="40">
        <f t="shared" si="90"/>
        <v>0</v>
      </c>
      <c r="K469" s="41">
        <f t="shared" si="95"/>
        <v>0</v>
      </c>
      <c r="L469" s="40">
        <f>IFERROR(IF('Payroll 2018'!C469='Payroll 2018'!$A$4,IF('Income Statement 2018'!$L$23&gt;0,'Income Statement 2018'!$L$23*0.1*('Payroll 2018'!F469/SUMIF($C$436:$C$474,$A$4,$F$436:$F$474)),0),0),0)</f>
        <v>0</v>
      </c>
      <c r="M469" s="41">
        <f t="shared" si="96"/>
        <v>0</v>
      </c>
    </row>
    <row r="470" spans="1:13" outlineLevel="1">
      <c r="A470" s="20"/>
      <c r="B470" s="20"/>
      <c r="D470" s="51"/>
      <c r="E470" s="62">
        <f t="shared" si="91"/>
        <v>0</v>
      </c>
      <c r="F470" s="41">
        <f t="shared" si="92"/>
        <v>0</v>
      </c>
      <c r="G470" s="40">
        <f t="shared" si="93"/>
        <v>0</v>
      </c>
      <c r="H470" s="40">
        <f t="shared" si="94"/>
        <v>0</v>
      </c>
      <c r="I470" s="40">
        <f t="shared" si="89"/>
        <v>0</v>
      </c>
      <c r="J470" s="40">
        <f t="shared" si="90"/>
        <v>0</v>
      </c>
      <c r="K470" s="41">
        <f t="shared" si="95"/>
        <v>0</v>
      </c>
      <c r="L470" s="40">
        <f>IFERROR(IF('Payroll 2018'!C470='Payroll 2018'!$A$4,IF('Income Statement 2018'!$L$23&gt;0,'Income Statement 2018'!$L$23*0.1*('Payroll 2018'!F470/SUMIF($C$436:$C$474,$A$4,$F$436:$F$474)),0),0),0)</f>
        <v>0</v>
      </c>
      <c r="M470" s="41">
        <f t="shared" si="96"/>
        <v>0</v>
      </c>
    </row>
    <row r="471" spans="1:13" outlineLevel="1">
      <c r="A471" s="20"/>
      <c r="B471" s="20"/>
      <c r="D471" s="51"/>
      <c r="E471" s="62">
        <f t="shared" si="91"/>
        <v>0</v>
      </c>
      <c r="F471" s="41">
        <f t="shared" si="92"/>
        <v>0</v>
      </c>
      <c r="G471" s="40">
        <f t="shared" si="93"/>
        <v>0</v>
      </c>
      <c r="H471" s="40">
        <f t="shared" si="94"/>
        <v>0</v>
      </c>
      <c r="I471" s="40">
        <f t="shared" si="89"/>
        <v>0</v>
      </c>
      <c r="J471" s="40">
        <f t="shared" si="90"/>
        <v>0</v>
      </c>
      <c r="K471" s="41">
        <f t="shared" si="95"/>
        <v>0</v>
      </c>
      <c r="L471" s="40">
        <f>IFERROR(IF('Payroll 2018'!C471='Payroll 2018'!$A$4,IF('Income Statement 2018'!$L$23&gt;0,'Income Statement 2018'!$L$23*0.1*('Payroll 2018'!F471/SUMIF($C$436:$C$474,$A$4,$F$436:$F$474)),0),0),0)</f>
        <v>0</v>
      </c>
      <c r="M471" s="41">
        <f t="shared" si="96"/>
        <v>0</v>
      </c>
    </row>
    <row r="472" spans="1:13" outlineLevel="1">
      <c r="A472" s="20"/>
      <c r="B472" s="20"/>
      <c r="D472" s="51"/>
      <c r="E472" s="62">
        <f t="shared" si="91"/>
        <v>0</v>
      </c>
      <c r="F472" s="41">
        <f t="shared" si="92"/>
        <v>0</v>
      </c>
      <c r="G472" s="40">
        <f t="shared" si="93"/>
        <v>0</v>
      </c>
      <c r="H472" s="40">
        <f t="shared" si="94"/>
        <v>0</v>
      </c>
      <c r="I472" s="40">
        <f t="shared" si="89"/>
        <v>0</v>
      </c>
      <c r="J472" s="40">
        <f t="shared" si="90"/>
        <v>0</v>
      </c>
      <c r="K472" s="41">
        <f t="shared" si="95"/>
        <v>0</v>
      </c>
      <c r="L472" s="40">
        <f>IFERROR(IF('Payroll 2018'!C472='Payroll 2018'!$A$4,IF('Income Statement 2018'!$L$23&gt;0,'Income Statement 2018'!$L$23*0.1*('Payroll 2018'!F472/SUMIF($C$436:$C$474,$A$4,$F$436:$F$474)),0),0),0)</f>
        <v>0</v>
      </c>
      <c r="M472" s="41">
        <f t="shared" si="96"/>
        <v>0</v>
      </c>
    </row>
    <row r="473" spans="1:13" outlineLevel="1">
      <c r="A473" s="20"/>
      <c r="B473" s="20"/>
      <c r="D473" s="51"/>
      <c r="E473" s="62">
        <f t="shared" si="91"/>
        <v>0</v>
      </c>
      <c r="F473" s="41">
        <f t="shared" si="92"/>
        <v>0</v>
      </c>
      <c r="G473" s="40">
        <f t="shared" si="93"/>
        <v>0</v>
      </c>
      <c r="H473" s="40">
        <f t="shared" si="94"/>
        <v>0</v>
      </c>
      <c r="I473" s="40">
        <f t="shared" si="89"/>
        <v>0</v>
      </c>
      <c r="J473" s="40">
        <f t="shared" si="90"/>
        <v>0</v>
      </c>
      <c r="K473" s="41">
        <f t="shared" si="95"/>
        <v>0</v>
      </c>
      <c r="L473" s="40">
        <f>IFERROR(IF('Payroll 2018'!C473='Payroll 2018'!$A$4,IF('Income Statement 2018'!$L$23&gt;0,'Income Statement 2018'!$L$23*0.1*('Payroll 2018'!F473/SUMIF($C$436:$C$474,$A$4,$F$436:$F$474)),0),0),0)</f>
        <v>0</v>
      </c>
      <c r="M473" s="41">
        <f t="shared" si="96"/>
        <v>0</v>
      </c>
    </row>
    <row r="474" spans="1:13" ht="13.5" outlineLevel="1" thickBot="1">
      <c r="A474" s="21"/>
      <c r="B474" s="21"/>
      <c r="C474" s="17"/>
      <c r="D474" s="52"/>
      <c r="E474" s="63">
        <f t="shared" si="91"/>
        <v>0</v>
      </c>
      <c r="F474" s="56">
        <f t="shared" si="92"/>
        <v>0</v>
      </c>
      <c r="G474" s="55">
        <f t="shared" si="93"/>
        <v>0</v>
      </c>
      <c r="H474" s="55">
        <f t="shared" si="94"/>
        <v>0</v>
      </c>
      <c r="I474" s="55">
        <f t="shared" si="89"/>
        <v>0</v>
      </c>
      <c r="J474" s="55">
        <f t="shared" si="90"/>
        <v>0</v>
      </c>
      <c r="K474" s="56">
        <f t="shared" si="95"/>
        <v>0</v>
      </c>
      <c r="L474" s="55">
        <f>IFERROR(IF('Payroll 2018'!C474='Payroll 2018'!$A$4,IF('Income Statement 2018'!$L$23&gt;0,'Income Statement 2018'!$L$23*0.1*('Payroll 2018'!F474/SUMIF($C$436:$C$474,$A$4,$F$436:$F$474)),0),0),0)</f>
        <v>0</v>
      </c>
      <c r="M474" s="56">
        <f t="shared" si="96"/>
        <v>0</v>
      </c>
    </row>
    <row r="475" spans="1:13" outlineLevel="1">
      <c r="A475" s="2" t="s">
        <v>23</v>
      </c>
      <c r="B475" s="2"/>
      <c r="C475" s="2"/>
      <c r="D475" s="41"/>
      <c r="E475" s="48">
        <f>IFERROR(SUM(E436:E474),"")</f>
        <v>0</v>
      </c>
      <c r="F475" s="41">
        <f t="shared" ref="F475:M475" si="97">IFERROR(SUM(F436:F474),"")</f>
        <v>0</v>
      </c>
      <c r="G475" s="41">
        <f t="shared" si="97"/>
        <v>0</v>
      </c>
      <c r="H475" s="41">
        <f t="shared" si="97"/>
        <v>0</v>
      </c>
      <c r="I475" s="41">
        <f t="shared" si="97"/>
        <v>0</v>
      </c>
      <c r="J475" s="41">
        <f t="shared" si="97"/>
        <v>0</v>
      </c>
      <c r="K475" s="41">
        <f t="shared" si="97"/>
        <v>0</v>
      </c>
      <c r="L475" s="41">
        <f t="shared" si="97"/>
        <v>0</v>
      </c>
      <c r="M475" s="41">
        <f t="shared" si="97"/>
        <v>0</v>
      </c>
    </row>
    <row r="476" spans="1:13" outlineLevel="1"/>
    <row r="478" spans="1:13">
      <c r="A478" s="2" t="s">
        <v>35</v>
      </c>
      <c r="B478" s="1" t="s">
        <v>21</v>
      </c>
      <c r="C478" s="22">
        <v>43405</v>
      </c>
      <c r="D478" s="1" t="s">
        <v>22</v>
      </c>
      <c r="E478" s="22">
        <v>43434</v>
      </c>
      <c r="F478" s="1" t="s">
        <v>48</v>
      </c>
      <c r="G478" s="1">
        <f>NETWORKDAYS(C478,E478)</f>
        <v>22</v>
      </c>
    </row>
    <row r="479" spans="1:13" ht="25.5" outlineLevel="1">
      <c r="A479" s="12" t="s">
        <v>3</v>
      </c>
      <c r="B479" s="11" t="s">
        <v>13</v>
      </c>
      <c r="C479" s="11" t="s">
        <v>2</v>
      </c>
      <c r="D479" s="11" t="s">
        <v>14</v>
      </c>
      <c r="E479" s="11" t="s">
        <v>19</v>
      </c>
      <c r="F479" s="11" t="s">
        <v>15</v>
      </c>
      <c r="G479" s="11" t="s">
        <v>16</v>
      </c>
      <c r="H479" s="11" t="s">
        <v>146</v>
      </c>
      <c r="I479" s="11" t="s">
        <v>147</v>
      </c>
      <c r="J479" s="11" t="s">
        <v>148</v>
      </c>
      <c r="K479" s="11" t="s">
        <v>18</v>
      </c>
      <c r="L479" s="11" t="s">
        <v>12</v>
      </c>
      <c r="M479" s="11" t="s">
        <v>24</v>
      </c>
    </row>
    <row r="480" spans="1:13" ht="13.5" outlineLevel="1" thickBot="1">
      <c r="A480" s="13"/>
      <c r="B480" s="14"/>
      <c r="C480" s="14"/>
      <c r="D480" s="14"/>
      <c r="E480" s="14"/>
      <c r="F480" s="14"/>
      <c r="G480" s="15">
        <v>9.4E-2</v>
      </c>
      <c r="H480" s="15">
        <v>3.5999999999999997E-2</v>
      </c>
      <c r="I480" s="15">
        <v>1.6E-2</v>
      </c>
      <c r="J480" s="15">
        <v>4.4999999999999998E-2</v>
      </c>
      <c r="K480" s="16"/>
      <c r="L480" s="23" t="s">
        <v>25</v>
      </c>
      <c r="M480" s="16"/>
    </row>
    <row r="481" spans="1:13" outlineLevel="1">
      <c r="A481" s="20"/>
      <c r="B481" s="94"/>
      <c r="C481" s="6"/>
      <c r="D481" s="95"/>
      <c r="E481" s="62">
        <f>IF(C481=$A$4,$C$4*NETWORKDAYS($C$478,$E$478),0)</f>
        <v>0</v>
      </c>
      <c r="F481" s="53">
        <f>IFERROR(D481*E481,0)</f>
        <v>0</v>
      </c>
      <c r="G481" s="40">
        <f>IFERROR(F481*$G$30,0)</f>
        <v>0</v>
      </c>
      <c r="H481" s="40">
        <f>IFERROR(F481*$H$30,0)</f>
        <v>0</v>
      </c>
      <c r="I481" s="40">
        <f t="shared" ref="I481:I519" si="98">IF(C481=$A$4,F481*$I$30,0)</f>
        <v>0</v>
      </c>
      <c r="J481" s="40">
        <f t="shared" ref="J481:J519" si="99">IF(C481=$A$4,F481*$J$30,0)</f>
        <v>0</v>
      </c>
      <c r="K481" s="41">
        <f>IFERROR(F481-SUM(G481:J481),0)</f>
        <v>0</v>
      </c>
      <c r="L481" s="40">
        <f>IFERROR(IF('Payroll 2018'!C481='Payroll 2018'!$A$4,IF('Income Statement 2018'!$M$23&gt;0,'Income Statement 2018'!$M$23*0.1*('Payroll 2018'!F481/SUMIF($C$481:$C$519,$A$4,$F$481:$F$519)),0),0),0)</f>
        <v>0</v>
      </c>
      <c r="M481" s="41">
        <f>IFERROR(K481+L481,0)</f>
        <v>0</v>
      </c>
    </row>
    <row r="482" spans="1:13" outlineLevel="1">
      <c r="A482" s="18"/>
      <c r="B482" s="19"/>
      <c r="C482" s="9"/>
      <c r="D482" s="50"/>
      <c r="E482" s="62">
        <f t="shared" ref="E482:E519" si="100">IF(C482=$A$4,$C$4*NETWORKDAYS($C$478,$E$478),0)</f>
        <v>0</v>
      </c>
      <c r="F482" s="53">
        <f t="shared" ref="F482:F519" si="101">IFERROR(D482*E482,0)</f>
        <v>0</v>
      </c>
      <c r="G482" s="40">
        <f t="shared" ref="G482:G519" si="102">IFERROR(F482*$G$30,0)</f>
        <v>0</v>
      </c>
      <c r="H482" s="40">
        <f t="shared" ref="H482:H519" si="103">IFERROR(F482*$H$30,0)</f>
        <v>0</v>
      </c>
      <c r="I482" s="40">
        <f t="shared" si="98"/>
        <v>0</v>
      </c>
      <c r="J482" s="40">
        <f t="shared" si="99"/>
        <v>0</v>
      </c>
      <c r="K482" s="41">
        <f t="shared" ref="K482:K519" si="104">IFERROR(F482-SUM(G482:J482),0)</f>
        <v>0</v>
      </c>
      <c r="L482" s="40">
        <f>IFERROR(IF('Payroll 2018'!C482='Payroll 2018'!$A$4,IF('Income Statement 2018'!$M$23&gt;0,'Income Statement 2018'!$M$23*0.1*('Payroll 2018'!F482/SUMIF($C$481:$C$519,$A$4,$F$481:$F$519)),0),0),0)</f>
        <v>0</v>
      </c>
      <c r="M482" s="41">
        <f t="shared" ref="M482:M519" si="105">IFERROR(K482+L482,0)</f>
        <v>0</v>
      </c>
    </row>
    <row r="483" spans="1:13" outlineLevel="1">
      <c r="A483" s="18"/>
      <c r="B483" s="19"/>
      <c r="C483" s="9"/>
      <c r="D483" s="50"/>
      <c r="E483" s="62">
        <f t="shared" si="100"/>
        <v>0</v>
      </c>
      <c r="F483" s="53">
        <f t="shared" si="101"/>
        <v>0</v>
      </c>
      <c r="G483" s="40">
        <f t="shared" si="102"/>
        <v>0</v>
      </c>
      <c r="H483" s="40">
        <f t="shared" si="103"/>
        <v>0</v>
      </c>
      <c r="I483" s="40">
        <f t="shared" si="98"/>
        <v>0</v>
      </c>
      <c r="J483" s="40">
        <f t="shared" si="99"/>
        <v>0</v>
      </c>
      <c r="K483" s="41">
        <f t="shared" si="104"/>
        <v>0</v>
      </c>
      <c r="L483" s="40">
        <f>IFERROR(IF('Payroll 2018'!C483='Payroll 2018'!$A$4,IF('Income Statement 2018'!$M$23&gt;0,'Income Statement 2018'!$M$23*0.1*('Payroll 2018'!F483/SUMIF($C$481:$C$519,$A$4,$F$481:$F$519)),0),0),0)</f>
        <v>0</v>
      </c>
      <c r="M483" s="41">
        <f t="shared" si="105"/>
        <v>0</v>
      </c>
    </row>
    <row r="484" spans="1:13" outlineLevel="1">
      <c r="A484" s="18"/>
      <c r="B484" s="19"/>
      <c r="C484" s="9"/>
      <c r="D484" s="50"/>
      <c r="E484" s="62">
        <f t="shared" si="100"/>
        <v>0</v>
      </c>
      <c r="F484" s="53">
        <f t="shared" si="101"/>
        <v>0</v>
      </c>
      <c r="G484" s="40">
        <f t="shared" si="102"/>
        <v>0</v>
      </c>
      <c r="H484" s="40">
        <f t="shared" si="103"/>
        <v>0</v>
      </c>
      <c r="I484" s="40">
        <f t="shared" si="98"/>
        <v>0</v>
      </c>
      <c r="J484" s="40">
        <f t="shared" si="99"/>
        <v>0</v>
      </c>
      <c r="K484" s="41">
        <f t="shared" si="104"/>
        <v>0</v>
      </c>
      <c r="L484" s="40">
        <f>IFERROR(IF('Payroll 2018'!C484='Payroll 2018'!$A$4,IF('Income Statement 2018'!$M$23&gt;0,'Income Statement 2018'!$M$23*0.1*('Payroll 2018'!F484/SUMIF($C$481:$C$519,$A$4,$F$481:$F$519)),0),0),0)</f>
        <v>0</v>
      </c>
      <c r="M484" s="41">
        <f t="shared" si="105"/>
        <v>0</v>
      </c>
    </row>
    <row r="485" spans="1:13" outlineLevel="1">
      <c r="A485" s="18"/>
      <c r="B485" s="19"/>
      <c r="C485" s="9"/>
      <c r="D485" s="50"/>
      <c r="E485" s="62">
        <f t="shared" si="100"/>
        <v>0</v>
      </c>
      <c r="F485" s="53">
        <f t="shared" si="101"/>
        <v>0</v>
      </c>
      <c r="G485" s="40">
        <f t="shared" si="102"/>
        <v>0</v>
      </c>
      <c r="H485" s="40">
        <f t="shared" si="103"/>
        <v>0</v>
      </c>
      <c r="I485" s="40">
        <f t="shared" si="98"/>
        <v>0</v>
      </c>
      <c r="J485" s="40">
        <f t="shared" si="99"/>
        <v>0</v>
      </c>
      <c r="K485" s="41">
        <f t="shared" si="104"/>
        <v>0</v>
      </c>
      <c r="L485" s="40">
        <f>IFERROR(IF('Payroll 2018'!C485='Payroll 2018'!$A$4,IF('Income Statement 2018'!$M$23&gt;0,'Income Statement 2018'!$M$23*0.1*('Payroll 2018'!F485/SUMIF($C$481:$C$519,$A$4,$F$481:$F$519)),0),0),0)</f>
        <v>0</v>
      </c>
      <c r="M485" s="41">
        <f t="shared" si="105"/>
        <v>0</v>
      </c>
    </row>
    <row r="486" spans="1:13" outlineLevel="1">
      <c r="A486" s="18"/>
      <c r="B486" s="19"/>
      <c r="C486" s="9"/>
      <c r="D486" s="50"/>
      <c r="E486" s="62">
        <f t="shared" si="100"/>
        <v>0</v>
      </c>
      <c r="F486" s="53">
        <f t="shared" si="101"/>
        <v>0</v>
      </c>
      <c r="G486" s="40">
        <f t="shared" si="102"/>
        <v>0</v>
      </c>
      <c r="H486" s="40">
        <f t="shared" si="103"/>
        <v>0</v>
      </c>
      <c r="I486" s="40">
        <f t="shared" si="98"/>
        <v>0</v>
      </c>
      <c r="J486" s="40">
        <f t="shared" si="99"/>
        <v>0</v>
      </c>
      <c r="K486" s="41">
        <f t="shared" si="104"/>
        <v>0</v>
      </c>
      <c r="L486" s="40">
        <f>IFERROR(IF('Payroll 2018'!C486='Payroll 2018'!$A$4,IF('Income Statement 2018'!$M$23&gt;0,'Income Statement 2018'!$M$23*0.1*('Payroll 2018'!F486/SUMIF($C$481:$C$519,$A$4,$F$481:$F$519)),0),0),0)</f>
        <v>0</v>
      </c>
      <c r="M486" s="41">
        <f t="shared" si="105"/>
        <v>0</v>
      </c>
    </row>
    <row r="487" spans="1:13" outlineLevel="1">
      <c r="A487" s="18"/>
      <c r="B487" s="19"/>
      <c r="C487" s="9"/>
      <c r="D487" s="50"/>
      <c r="E487" s="62">
        <f t="shared" si="100"/>
        <v>0</v>
      </c>
      <c r="F487" s="53">
        <f t="shared" si="101"/>
        <v>0</v>
      </c>
      <c r="G487" s="40">
        <f t="shared" si="102"/>
        <v>0</v>
      </c>
      <c r="H487" s="40">
        <f t="shared" si="103"/>
        <v>0</v>
      </c>
      <c r="I487" s="40">
        <f t="shared" si="98"/>
        <v>0</v>
      </c>
      <c r="J487" s="40">
        <f t="shared" si="99"/>
        <v>0</v>
      </c>
      <c r="K487" s="41">
        <f t="shared" si="104"/>
        <v>0</v>
      </c>
      <c r="L487" s="40">
        <f>IFERROR(IF('Payroll 2018'!C487='Payroll 2018'!$A$4,IF('Income Statement 2018'!$M$23&gt;0,'Income Statement 2018'!$M$23*0.1*('Payroll 2018'!F487/SUMIF($C$481:$C$519,$A$4,$F$481:$F$519)),0),0),0)</f>
        <v>0</v>
      </c>
      <c r="M487" s="41">
        <f t="shared" si="105"/>
        <v>0</v>
      </c>
    </row>
    <row r="488" spans="1:13" outlineLevel="1">
      <c r="A488" s="18"/>
      <c r="B488" s="19"/>
      <c r="C488" s="9"/>
      <c r="D488" s="50"/>
      <c r="E488" s="62">
        <f t="shared" si="100"/>
        <v>0</v>
      </c>
      <c r="F488" s="53">
        <f t="shared" si="101"/>
        <v>0</v>
      </c>
      <c r="G488" s="40">
        <f t="shared" si="102"/>
        <v>0</v>
      </c>
      <c r="H488" s="40">
        <f t="shared" si="103"/>
        <v>0</v>
      </c>
      <c r="I488" s="40">
        <f t="shared" si="98"/>
        <v>0</v>
      </c>
      <c r="J488" s="40">
        <f t="shared" si="99"/>
        <v>0</v>
      </c>
      <c r="K488" s="41">
        <f t="shared" si="104"/>
        <v>0</v>
      </c>
      <c r="L488" s="40">
        <f>IFERROR(IF('Payroll 2018'!C488='Payroll 2018'!$A$4,IF('Income Statement 2018'!$M$23&gt;0,'Income Statement 2018'!$M$23*0.1*('Payroll 2018'!F488/SUMIF($C$481:$C$519,$A$4,$F$481:$F$519)),0),0),0)</f>
        <v>0</v>
      </c>
      <c r="M488" s="41">
        <f t="shared" si="105"/>
        <v>0</v>
      </c>
    </row>
    <row r="489" spans="1:13" outlineLevel="1">
      <c r="A489" s="18"/>
      <c r="B489" s="19"/>
      <c r="C489" s="9"/>
      <c r="D489" s="50"/>
      <c r="E489" s="62">
        <f t="shared" si="100"/>
        <v>0</v>
      </c>
      <c r="F489" s="53">
        <f t="shared" si="101"/>
        <v>0</v>
      </c>
      <c r="G489" s="40">
        <f t="shared" si="102"/>
        <v>0</v>
      </c>
      <c r="H489" s="40">
        <f t="shared" si="103"/>
        <v>0</v>
      </c>
      <c r="I489" s="40">
        <f t="shared" si="98"/>
        <v>0</v>
      </c>
      <c r="J489" s="40">
        <f t="shared" si="99"/>
        <v>0</v>
      </c>
      <c r="K489" s="41">
        <f t="shared" si="104"/>
        <v>0</v>
      </c>
      <c r="L489" s="40">
        <f>IFERROR(IF('Payroll 2018'!C489='Payroll 2018'!$A$4,IF('Income Statement 2018'!$M$23&gt;0,'Income Statement 2018'!$M$23*0.1*('Payroll 2018'!F489/SUMIF($C$481:$C$519,$A$4,$F$481:$F$519)),0),0),0)</f>
        <v>0</v>
      </c>
      <c r="M489" s="41">
        <f t="shared" si="105"/>
        <v>0</v>
      </c>
    </row>
    <row r="490" spans="1:13" outlineLevel="1">
      <c r="A490" s="18"/>
      <c r="B490" s="19"/>
      <c r="C490" s="9"/>
      <c r="D490" s="50"/>
      <c r="E490" s="62">
        <f t="shared" si="100"/>
        <v>0</v>
      </c>
      <c r="F490" s="53">
        <f t="shared" si="101"/>
        <v>0</v>
      </c>
      <c r="G490" s="40">
        <f t="shared" si="102"/>
        <v>0</v>
      </c>
      <c r="H490" s="40">
        <f t="shared" si="103"/>
        <v>0</v>
      </c>
      <c r="I490" s="40">
        <f t="shared" si="98"/>
        <v>0</v>
      </c>
      <c r="J490" s="40">
        <f t="shared" si="99"/>
        <v>0</v>
      </c>
      <c r="K490" s="41">
        <f t="shared" si="104"/>
        <v>0</v>
      </c>
      <c r="L490" s="40">
        <f>IFERROR(IF('Payroll 2018'!C490='Payroll 2018'!$A$4,IF('Income Statement 2018'!$M$23&gt;0,'Income Statement 2018'!$M$23*0.1*('Payroll 2018'!F490/SUMIF($C$481:$C$519,$A$4,$F$481:$F$519)),0),0),0)</f>
        <v>0</v>
      </c>
      <c r="M490" s="41">
        <f t="shared" si="105"/>
        <v>0</v>
      </c>
    </row>
    <row r="491" spans="1:13" outlineLevel="1">
      <c r="A491" s="20"/>
      <c r="B491" s="20"/>
      <c r="D491" s="51"/>
      <c r="E491" s="62">
        <f t="shared" si="100"/>
        <v>0</v>
      </c>
      <c r="F491" s="41">
        <f t="shared" si="101"/>
        <v>0</v>
      </c>
      <c r="G491" s="40">
        <f t="shared" si="102"/>
        <v>0</v>
      </c>
      <c r="H491" s="40">
        <f t="shared" si="103"/>
        <v>0</v>
      </c>
      <c r="I491" s="40">
        <f t="shared" si="98"/>
        <v>0</v>
      </c>
      <c r="J491" s="40">
        <f t="shared" si="99"/>
        <v>0</v>
      </c>
      <c r="K491" s="41">
        <f t="shared" si="104"/>
        <v>0</v>
      </c>
      <c r="L491" s="40">
        <f>IFERROR(IF('Payroll 2018'!C491='Payroll 2018'!$A$4,IF('Income Statement 2018'!$M$23&gt;0,'Income Statement 2018'!$M$23*0.1*('Payroll 2018'!F491/SUMIF($C$481:$C$519,$A$4,$F$481:$F$519)),0),0),0)</f>
        <v>0</v>
      </c>
      <c r="M491" s="41">
        <f t="shared" si="105"/>
        <v>0</v>
      </c>
    </row>
    <row r="492" spans="1:13" outlineLevel="1">
      <c r="A492" s="20"/>
      <c r="B492" s="20"/>
      <c r="D492" s="51"/>
      <c r="E492" s="62">
        <f t="shared" si="100"/>
        <v>0</v>
      </c>
      <c r="F492" s="41">
        <f t="shared" si="101"/>
        <v>0</v>
      </c>
      <c r="G492" s="40">
        <f t="shared" si="102"/>
        <v>0</v>
      </c>
      <c r="H492" s="40">
        <f t="shared" si="103"/>
        <v>0</v>
      </c>
      <c r="I492" s="40">
        <f t="shared" si="98"/>
        <v>0</v>
      </c>
      <c r="J492" s="40">
        <f t="shared" si="99"/>
        <v>0</v>
      </c>
      <c r="K492" s="41">
        <f t="shared" si="104"/>
        <v>0</v>
      </c>
      <c r="L492" s="40">
        <f>IFERROR(IF('Payroll 2018'!C492='Payroll 2018'!$A$4,IF('Income Statement 2018'!$M$23&gt;0,'Income Statement 2018'!$M$23*0.1*('Payroll 2018'!F492/SUMIF($C$481:$C$519,$A$4,$F$481:$F$519)),0),0),0)</f>
        <v>0</v>
      </c>
      <c r="M492" s="41">
        <f t="shared" si="105"/>
        <v>0</v>
      </c>
    </row>
    <row r="493" spans="1:13" outlineLevel="1">
      <c r="A493" s="20"/>
      <c r="B493" s="20"/>
      <c r="D493" s="51"/>
      <c r="E493" s="62">
        <f t="shared" si="100"/>
        <v>0</v>
      </c>
      <c r="F493" s="41">
        <f t="shared" si="101"/>
        <v>0</v>
      </c>
      <c r="G493" s="40">
        <f t="shared" si="102"/>
        <v>0</v>
      </c>
      <c r="H493" s="40">
        <f t="shared" si="103"/>
        <v>0</v>
      </c>
      <c r="I493" s="40">
        <f t="shared" si="98"/>
        <v>0</v>
      </c>
      <c r="J493" s="40">
        <f t="shared" si="99"/>
        <v>0</v>
      </c>
      <c r="K493" s="41">
        <f t="shared" si="104"/>
        <v>0</v>
      </c>
      <c r="L493" s="40">
        <f>IFERROR(IF('Payroll 2018'!C493='Payroll 2018'!$A$4,IF('Income Statement 2018'!$M$23&gt;0,'Income Statement 2018'!$M$23*0.1*('Payroll 2018'!F493/SUMIF($C$481:$C$519,$A$4,$F$481:$F$519)),0),0),0)</f>
        <v>0</v>
      </c>
      <c r="M493" s="41">
        <f t="shared" si="105"/>
        <v>0</v>
      </c>
    </row>
    <row r="494" spans="1:13" outlineLevel="1">
      <c r="A494" s="20"/>
      <c r="B494" s="20"/>
      <c r="D494" s="51"/>
      <c r="E494" s="62">
        <f t="shared" si="100"/>
        <v>0</v>
      </c>
      <c r="F494" s="41">
        <f t="shared" si="101"/>
        <v>0</v>
      </c>
      <c r="G494" s="40">
        <f t="shared" si="102"/>
        <v>0</v>
      </c>
      <c r="H494" s="40">
        <f t="shared" si="103"/>
        <v>0</v>
      </c>
      <c r="I494" s="40">
        <f t="shared" si="98"/>
        <v>0</v>
      </c>
      <c r="J494" s="40">
        <f t="shared" si="99"/>
        <v>0</v>
      </c>
      <c r="K494" s="41">
        <f t="shared" si="104"/>
        <v>0</v>
      </c>
      <c r="L494" s="40">
        <f>IFERROR(IF('Payroll 2018'!C494='Payroll 2018'!$A$4,IF('Income Statement 2018'!$M$23&gt;0,'Income Statement 2018'!$M$23*0.1*('Payroll 2018'!F494/SUMIF($C$481:$C$519,$A$4,$F$481:$F$519)),0),0),0)</f>
        <v>0</v>
      </c>
      <c r="M494" s="41">
        <f t="shared" si="105"/>
        <v>0</v>
      </c>
    </row>
    <row r="495" spans="1:13" outlineLevel="1">
      <c r="A495" s="20"/>
      <c r="B495" s="20"/>
      <c r="D495" s="51"/>
      <c r="E495" s="62">
        <f t="shared" si="100"/>
        <v>0</v>
      </c>
      <c r="F495" s="41">
        <f t="shared" si="101"/>
        <v>0</v>
      </c>
      <c r="G495" s="40">
        <f t="shared" si="102"/>
        <v>0</v>
      </c>
      <c r="H495" s="40">
        <f t="shared" si="103"/>
        <v>0</v>
      </c>
      <c r="I495" s="40">
        <f t="shared" si="98"/>
        <v>0</v>
      </c>
      <c r="J495" s="40">
        <f t="shared" si="99"/>
        <v>0</v>
      </c>
      <c r="K495" s="41">
        <f t="shared" si="104"/>
        <v>0</v>
      </c>
      <c r="L495" s="40">
        <f>IFERROR(IF('Payroll 2018'!C495='Payroll 2018'!$A$4,IF('Income Statement 2018'!$M$23&gt;0,'Income Statement 2018'!$M$23*0.1*('Payroll 2018'!F495/SUMIF($C$481:$C$519,$A$4,$F$481:$F$519)),0),0),0)</f>
        <v>0</v>
      </c>
      <c r="M495" s="41">
        <f t="shared" si="105"/>
        <v>0</v>
      </c>
    </row>
    <row r="496" spans="1:13" outlineLevel="1">
      <c r="A496" s="20"/>
      <c r="B496" s="20"/>
      <c r="D496" s="51"/>
      <c r="E496" s="62">
        <f t="shared" si="100"/>
        <v>0</v>
      </c>
      <c r="F496" s="41">
        <f t="shared" si="101"/>
        <v>0</v>
      </c>
      <c r="G496" s="40">
        <f t="shared" si="102"/>
        <v>0</v>
      </c>
      <c r="H496" s="40">
        <f t="shared" si="103"/>
        <v>0</v>
      </c>
      <c r="I496" s="40">
        <f t="shared" si="98"/>
        <v>0</v>
      </c>
      <c r="J496" s="40">
        <f t="shared" si="99"/>
        <v>0</v>
      </c>
      <c r="K496" s="41">
        <f t="shared" si="104"/>
        <v>0</v>
      </c>
      <c r="L496" s="40">
        <f>IFERROR(IF('Payroll 2018'!C496='Payroll 2018'!$A$4,IF('Income Statement 2018'!$M$23&gt;0,'Income Statement 2018'!$M$23*0.1*('Payroll 2018'!F496/SUMIF($C$481:$C$519,$A$4,$F$481:$F$519)),0),0),0)</f>
        <v>0</v>
      </c>
      <c r="M496" s="41">
        <f t="shared" si="105"/>
        <v>0</v>
      </c>
    </row>
    <row r="497" spans="1:13" outlineLevel="1">
      <c r="A497" s="20"/>
      <c r="B497" s="20"/>
      <c r="D497" s="51"/>
      <c r="E497" s="62">
        <f t="shared" si="100"/>
        <v>0</v>
      </c>
      <c r="F497" s="41">
        <f t="shared" si="101"/>
        <v>0</v>
      </c>
      <c r="G497" s="40">
        <f t="shared" si="102"/>
        <v>0</v>
      </c>
      <c r="H497" s="40">
        <f t="shared" si="103"/>
        <v>0</v>
      </c>
      <c r="I497" s="40">
        <f t="shared" si="98"/>
        <v>0</v>
      </c>
      <c r="J497" s="40">
        <f t="shared" si="99"/>
        <v>0</v>
      </c>
      <c r="K497" s="41">
        <f t="shared" si="104"/>
        <v>0</v>
      </c>
      <c r="L497" s="40">
        <f>IFERROR(IF('Payroll 2018'!C497='Payroll 2018'!$A$4,IF('Income Statement 2018'!$M$23&gt;0,'Income Statement 2018'!$M$23*0.1*('Payroll 2018'!F497/SUMIF($C$481:$C$519,$A$4,$F$481:$F$519)),0),0),0)</f>
        <v>0</v>
      </c>
      <c r="M497" s="41">
        <f t="shared" si="105"/>
        <v>0</v>
      </c>
    </row>
    <row r="498" spans="1:13" outlineLevel="1">
      <c r="A498" s="20"/>
      <c r="B498" s="20"/>
      <c r="D498" s="51"/>
      <c r="E498" s="62">
        <f t="shared" si="100"/>
        <v>0</v>
      </c>
      <c r="F498" s="41">
        <f t="shared" si="101"/>
        <v>0</v>
      </c>
      <c r="G498" s="40">
        <f t="shared" si="102"/>
        <v>0</v>
      </c>
      <c r="H498" s="40">
        <f t="shared" si="103"/>
        <v>0</v>
      </c>
      <c r="I498" s="40">
        <f t="shared" si="98"/>
        <v>0</v>
      </c>
      <c r="J498" s="40">
        <f t="shared" si="99"/>
        <v>0</v>
      </c>
      <c r="K498" s="41">
        <f t="shared" si="104"/>
        <v>0</v>
      </c>
      <c r="L498" s="40">
        <f>IFERROR(IF('Payroll 2018'!C498='Payroll 2018'!$A$4,IF('Income Statement 2018'!$M$23&gt;0,'Income Statement 2018'!$M$23*0.1*('Payroll 2018'!F498/SUMIF($C$481:$C$519,$A$4,$F$481:$F$519)),0),0),0)</f>
        <v>0</v>
      </c>
      <c r="M498" s="41">
        <f t="shared" si="105"/>
        <v>0</v>
      </c>
    </row>
    <row r="499" spans="1:13" outlineLevel="1">
      <c r="A499" s="20"/>
      <c r="B499" s="20"/>
      <c r="D499" s="51"/>
      <c r="E499" s="62">
        <f t="shared" si="100"/>
        <v>0</v>
      </c>
      <c r="F499" s="41">
        <f t="shared" si="101"/>
        <v>0</v>
      </c>
      <c r="G499" s="40">
        <f t="shared" si="102"/>
        <v>0</v>
      </c>
      <c r="H499" s="40">
        <f t="shared" si="103"/>
        <v>0</v>
      </c>
      <c r="I499" s="40">
        <f t="shared" si="98"/>
        <v>0</v>
      </c>
      <c r="J499" s="40">
        <f t="shared" si="99"/>
        <v>0</v>
      </c>
      <c r="K499" s="41">
        <f t="shared" si="104"/>
        <v>0</v>
      </c>
      <c r="L499" s="40">
        <f>IFERROR(IF('Payroll 2018'!C499='Payroll 2018'!$A$4,IF('Income Statement 2018'!$M$23&gt;0,'Income Statement 2018'!$M$23*0.1*('Payroll 2018'!F499/SUMIF($C$481:$C$519,$A$4,$F$481:$F$519)),0),0),0)</f>
        <v>0</v>
      </c>
      <c r="M499" s="41">
        <f t="shared" si="105"/>
        <v>0</v>
      </c>
    </row>
    <row r="500" spans="1:13" outlineLevel="1">
      <c r="A500" s="20"/>
      <c r="B500" s="20"/>
      <c r="D500" s="51"/>
      <c r="E500" s="62">
        <f t="shared" si="100"/>
        <v>0</v>
      </c>
      <c r="F500" s="41">
        <f t="shared" si="101"/>
        <v>0</v>
      </c>
      <c r="G500" s="40">
        <f t="shared" si="102"/>
        <v>0</v>
      </c>
      <c r="H500" s="40">
        <f t="shared" si="103"/>
        <v>0</v>
      </c>
      <c r="I500" s="40">
        <f t="shared" si="98"/>
        <v>0</v>
      </c>
      <c r="J500" s="40">
        <f t="shared" si="99"/>
        <v>0</v>
      </c>
      <c r="K500" s="41">
        <f t="shared" si="104"/>
        <v>0</v>
      </c>
      <c r="L500" s="40">
        <f>IFERROR(IF('Payroll 2018'!C500='Payroll 2018'!$A$4,IF('Income Statement 2018'!$M$23&gt;0,'Income Statement 2018'!$M$23*0.1*('Payroll 2018'!F500/SUMIF($C$481:$C$519,$A$4,$F$481:$F$519)),0),0),0)</f>
        <v>0</v>
      </c>
      <c r="M500" s="41">
        <f t="shared" si="105"/>
        <v>0</v>
      </c>
    </row>
    <row r="501" spans="1:13" outlineLevel="1">
      <c r="A501" s="20"/>
      <c r="B501" s="20"/>
      <c r="D501" s="51"/>
      <c r="E501" s="62">
        <f t="shared" si="100"/>
        <v>0</v>
      </c>
      <c r="F501" s="41">
        <f t="shared" si="101"/>
        <v>0</v>
      </c>
      <c r="G501" s="40">
        <f t="shared" si="102"/>
        <v>0</v>
      </c>
      <c r="H501" s="40">
        <f t="shared" si="103"/>
        <v>0</v>
      </c>
      <c r="I501" s="40">
        <f t="shared" si="98"/>
        <v>0</v>
      </c>
      <c r="J501" s="40">
        <f t="shared" si="99"/>
        <v>0</v>
      </c>
      <c r="K501" s="41">
        <f t="shared" si="104"/>
        <v>0</v>
      </c>
      <c r="L501" s="40">
        <f>IFERROR(IF('Payroll 2018'!C501='Payroll 2018'!$A$4,IF('Income Statement 2018'!$M$23&gt;0,'Income Statement 2018'!$M$23*0.1*('Payroll 2018'!F501/SUMIF($C$481:$C$519,$A$4,$F$481:$F$519)),0),0),0)</f>
        <v>0</v>
      </c>
      <c r="M501" s="41">
        <f t="shared" si="105"/>
        <v>0</v>
      </c>
    </row>
    <row r="502" spans="1:13" outlineLevel="1">
      <c r="A502" s="20"/>
      <c r="B502" s="20"/>
      <c r="D502" s="51"/>
      <c r="E502" s="62">
        <f t="shared" si="100"/>
        <v>0</v>
      </c>
      <c r="F502" s="41">
        <f t="shared" si="101"/>
        <v>0</v>
      </c>
      <c r="G502" s="40">
        <f t="shared" si="102"/>
        <v>0</v>
      </c>
      <c r="H502" s="40">
        <f t="shared" si="103"/>
        <v>0</v>
      </c>
      <c r="I502" s="40">
        <f t="shared" si="98"/>
        <v>0</v>
      </c>
      <c r="J502" s="40">
        <f t="shared" si="99"/>
        <v>0</v>
      </c>
      <c r="K502" s="41">
        <f t="shared" si="104"/>
        <v>0</v>
      </c>
      <c r="L502" s="40">
        <f>IFERROR(IF('Payroll 2018'!C502='Payroll 2018'!$A$4,IF('Income Statement 2018'!$M$23&gt;0,'Income Statement 2018'!$M$23*0.1*('Payroll 2018'!F502/SUMIF($C$481:$C$519,$A$4,$F$481:$F$519)),0),0),0)</f>
        <v>0</v>
      </c>
      <c r="M502" s="41">
        <f t="shared" si="105"/>
        <v>0</v>
      </c>
    </row>
    <row r="503" spans="1:13" outlineLevel="1">
      <c r="A503" s="20"/>
      <c r="B503" s="20"/>
      <c r="D503" s="51"/>
      <c r="E503" s="62">
        <f t="shared" si="100"/>
        <v>0</v>
      </c>
      <c r="F503" s="41">
        <f t="shared" si="101"/>
        <v>0</v>
      </c>
      <c r="G503" s="40">
        <f t="shared" si="102"/>
        <v>0</v>
      </c>
      <c r="H503" s="40">
        <f t="shared" si="103"/>
        <v>0</v>
      </c>
      <c r="I503" s="40">
        <f t="shared" si="98"/>
        <v>0</v>
      </c>
      <c r="J503" s="40">
        <f t="shared" si="99"/>
        <v>0</v>
      </c>
      <c r="K503" s="41">
        <f t="shared" si="104"/>
        <v>0</v>
      </c>
      <c r="L503" s="40">
        <f>IFERROR(IF('Payroll 2018'!C503='Payroll 2018'!$A$4,IF('Income Statement 2018'!$M$23&gt;0,'Income Statement 2018'!$M$23*0.1*('Payroll 2018'!F503/SUMIF($C$481:$C$519,$A$4,$F$481:$F$519)),0),0),0)</f>
        <v>0</v>
      </c>
      <c r="M503" s="41">
        <f t="shared" si="105"/>
        <v>0</v>
      </c>
    </row>
    <row r="504" spans="1:13" outlineLevel="1">
      <c r="A504" s="20"/>
      <c r="B504" s="20"/>
      <c r="D504" s="51"/>
      <c r="E504" s="62">
        <f t="shared" si="100"/>
        <v>0</v>
      </c>
      <c r="F504" s="41">
        <f t="shared" si="101"/>
        <v>0</v>
      </c>
      <c r="G504" s="40">
        <f t="shared" si="102"/>
        <v>0</v>
      </c>
      <c r="H504" s="40">
        <f t="shared" si="103"/>
        <v>0</v>
      </c>
      <c r="I504" s="40">
        <f t="shared" si="98"/>
        <v>0</v>
      </c>
      <c r="J504" s="40">
        <f t="shared" si="99"/>
        <v>0</v>
      </c>
      <c r="K504" s="41">
        <f t="shared" si="104"/>
        <v>0</v>
      </c>
      <c r="L504" s="40">
        <f>IFERROR(IF('Payroll 2018'!C504='Payroll 2018'!$A$4,IF('Income Statement 2018'!$M$23&gt;0,'Income Statement 2018'!$M$23*0.1*('Payroll 2018'!F504/SUMIF($C$481:$C$519,$A$4,$F$481:$F$519)),0),0),0)</f>
        <v>0</v>
      </c>
      <c r="M504" s="41">
        <f t="shared" si="105"/>
        <v>0</v>
      </c>
    </row>
    <row r="505" spans="1:13" outlineLevel="1">
      <c r="A505" s="20"/>
      <c r="B505" s="20"/>
      <c r="D505" s="51"/>
      <c r="E505" s="62">
        <f t="shared" si="100"/>
        <v>0</v>
      </c>
      <c r="F505" s="41">
        <f t="shared" si="101"/>
        <v>0</v>
      </c>
      <c r="G505" s="40">
        <f t="shared" si="102"/>
        <v>0</v>
      </c>
      <c r="H505" s="40">
        <f t="shared" si="103"/>
        <v>0</v>
      </c>
      <c r="I505" s="40">
        <f t="shared" si="98"/>
        <v>0</v>
      </c>
      <c r="J505" s="40">
        <f t="shared" si="99"/>
        <v>0</v>
      </c>
      <c r="K505" s="41">
        <f t="shared" si="104"/>
        <v>0</v>
      </c>
      <c r="L505" s="40">
        <f>IFERROR(IF('Payroll 2018'!C505='Payroll 2018'!$A$4,IF('Income Statement 2018'!$M$23&gt;0,'Income Statement 2018'!$M$23*0.1*('Payroll 2018'!F505/SUMIF($C$481:$C$519,$A$4,$F$481:$F$519)),0),0),0)</f>
        <v>0</v>
      </c>
      <c r="M505" s="41">
        <f t="shared" si="105"/>
        <v>0</v>
      </c>
    </row>
    <row r="506" spans="1:13" outlineLevel="1">
      <c r="A506" s="20"/>
      <c r="B506" s="20"/>
      <c r="D506" s="51"/>
      <c r="E506" s="62">
        <f t="shared" si="100"/>
        <v>0</v>
      </c>
      <c r="F506" s="41">
        <f t="shared" si="101"/>
        <v>0</v>
      </c>
      <c r="G506" s="40">
        <f t="shared" si="102"/>
        <v>0</v>
      </c>
      <c r="H506" s="40">
        <f t="shared" si="103"/>
        <v>0</v>
      </c>
      <c r="I506" s="40">
        <f t="shared" si="98"/>
        <v>0</v>
      </c>
      <c r="J506" s="40">
        <f t="shared" si="99"/>
        <v>0</v>
      </c>
      <c r="K506" s="41">
        <f t="shared" si="104"/>
        <v>0</v>
      </c>
      <c r="L506" s="40">
        <f>IFERROR(IF('Payroll 2018'!C506='Payroll 2018'!$A$4,IF('Income Statement 2018'!$M$23&gt;0,'Income Statement 2018'!$M$23*0.1*('Payroll 2018'!F506/SUMIF($C$481:$C$519,$A$4,$F$481:$F$519)),0),0),0)</f>
        <v>0</v>
      </c>
      <c r="M506" s="41">
        <f t="shared" si="105"/>
        <v>0</v>
      </c>
    </row>
    <row r="507" spans="1:13" outlineLevel="1">
      <c r="A507" s="20"/>
      <c r="B507" s="20"/>
      <c r="D507" s="51"/>
      <c r="E507" s="62">
        <f t="shared" si="100"/>
        <v>0</v>
      </c>
      <c r="F507" s="41">
        <f t="shared" si="101"/>
        <v>0</v>
      </c>
      <c r="G507" s="40">
        <f t="shared" si="102"/>
        <v>0</v>
      </c>
      <c r="H507" s="40">
        <f t="shared" si="103"/>
        <v>0</v>
      </c>
      <c r="I507" s="40">
        <f t="shared" si="98"/>
        <v>0</v>
      </c>
      <c r="J507" s="40">
        <f t="shared" si="99"/>
        <v>0</v>
      </c>
      <c r="K507" s="41">
        <f t="shared" si="104"/>
        <v>0</v>
      </c>
      <c r="L507" s="40">
        <f>IFERROR(IF('Payroll 2018'!C507='Payroll 2018'!$A$4,IF('Income Statement 2018'!$M$23&gt;0,'Income Statement 2018'!$M$23*0.1*('Payroll 2018'!F507/SUMIF($C$481:$C$519,$A$4,$F$481:$F$519)),0),0),0)</f>
        <v>0</v>
      </c>
      <c r="M507" s="41">
        <f t="shared" si="105"/>
        <v>0</v>
      </c>
    </row>
    <row r="508" spans="1:13" outlineLevel="1">
      <c r="A508" s="20"/>
      <c r="B508" s="20"/>
      <c r="D508" s="51"/>
      <c r="E508" s="62">
        <f t="shared" si="100"/>
        <v>0</v>
      </c>
      <c r="F508" s="41">
        <f t="shared" si="101"/>
        <v>0</v>
      </c>
      <c r="G508" s="40">
        <f t="shared" si="102"/>
        <v>0</v>
      </c>
      <c r="H508" s="40">
        <f t="shared" si="103"/>
        <v>0</v>
      </c>
      <c r="I508" s="40">
        <f t="shared" si="98"/>
        <v>0</v>
      </c>
      <c r="J508" s="40">
        <f t="shared" si="99"/>
        <v>0</v>
      </c>
      <c r="K508" s="41">
        <f t="shared" si="104"/>
        <v>0</v>
      </c>
      <c r="L508" s="40">
        <f>IFERROR(IF('Payroll 2018'!C508='Payroll 2018'!$A$4,IF('Income Statement 2018'!$M$23&gt;0,'Income Statement 2018'!$M$23*0.1*('Payroll 2018'!F508/SUMIF($C$481:$C$519,$A$4,$F$481:$F$519)),0),0),0)</f>
        <v>0</v>
      </c>
      <c r="M508" s="41">
        <f t="shared" si="105"/>
        <v>0</v>
      </c>
    </row>
    <row r="509" spans="1:13" outlineLevel="1">
      <c r="A509" s="20"/>
      <c r="B509" s="20"/>
      <c r="D509" s="51"/>
      <c r="E509" s="62">
        <f t="shared" si="100"/>
        <v>0</v>
      </c>
      <c r="F509" s="41">
        <f t="shared" si="101"/>
        <v>0</v>
      </c>
      <c r="G509" s="40">
        <f t="shared" si="102"/>
        <v>0</v>
      </c>
      <c r="H509" s="40">
        <f t="shared" si="103"/>
        <v>0</v>
      </c>
      <c r="I509" s="40">
        <f t="shared" si="98"/>
        <v>0</v>
      </c>
      <c r="J509" s="40">
        <f t="shared" si="99"/>
        <v>0</v>
      </c>
      <c r="K509" s="41">
        <f t="shared" si="104"/>
        <v>0</v>
      </c>
      <c r="L509" s="40">
        <f>IFERROR(IF('Payroll 2018'!C509='Payroll 2018'!$A$4,IF('Income Statement 2018'!$M$23&gt;0,'Income Statement 2018'!$M$23*0.1*('Payroll 2018'!F509/SUMIF($C$481:$C$519,$A$4,$F$481:$F$519)),0),0),0)</f>
        <v>0</v>
      </c>
      <c r="M509" s="41">
        <f t="shared" si="105"/>
        <v>0</v>
      </c>
    </row>
    <row r="510" spans="1:13" outlineLevel="1">
      <c r="A510" s="20"/>
      <c r="B510" s="20"/>
      <c r="D510" s="51"/>
      <c r="E510" s="62">
        <f t="shared" si="100"/>
        <v>0</v>
      </c>
      <c r="F510" s="41">
        <f t="shared" si="101"/>
        <v>0</v>
      </c>
      <c r="G510" s="40">
        <f t="shared" si="102"/>
        <v>0</v>
      </c>
      <c r="H510" s="40">
        <f t="shared" si="103"/>
        <v>0</v>
      </c>
      <c r="I510" s="40">
        <f t="shared" si="98"/>
        <v>0</v>
      </c>
      <c r="J510" s="40">
        <f t="shared" si="99"/>
        <v>0</v>
      </c>
      <c r="K510" s="41">
        <f t="shared" si="104"/>
        <v>0</v>
      </c>
      <c r="L510" s="40">
        <f>IFERROR(IF('Payroll 2018'!C510='Payroll 2018'!$A$4,IF('Income Statement 2018'!$M$23&gt;0,'Income Statement 2018'!$M$23*0.1*('Payroll 2018'!F510/SUMIF($C$481:$C$519,$A$4,$F$481:$F$519)),0),0),0)</f>
        <v>0</v>
      </c>
      <c r="M510" s="41">
        <f t="shared" si="105"/>
        <v>0</v>
      </c>
    </row>
    <row r="511" spans="1:13" outlineLevel="1">
      <c r="A511" s="20"/>
      <c r="B511" s="20"/>
      <c r="D511" s="51"/>
      <c r="E511" s="62">
        <f t="shared" si="100"/>
        <v>0</v>
      </c>
      <c r="F511" s="41">
        <f t="shared" si="101"/>
        <v>0</v>
      </c>
      <c r="G511" s="40">
        <f t="shared" si="102"/>
        <v>0</v>
      </c>
      <c r="H511" s="40">
        <f t="shared" si="103"/>
        <v>0</v>
      </c>
      <c r="I511" s="40">
        <f t="shared" si="98"/>
        <v>0</v>
      </c>
      <c r="J511" s="40">
        <f t="shared" si="99"/>
        <v>0</v>
      </c>
      <c r="K511" s="41">
        <f t="shared" si="104"/>
        <v>0</v>
      </c>
      <c r="L511" s="40">
        <f>IFERROR(IF('Payroll 2018'!C511='Payroll 2018'!$A$4,IF('Income Statement 2018'!$M$23&gt;0,'Income Statement 2018'!$M$23*0.1*('Payroll 2018'!F511/SUMIF($C$481:$C$519,$A$4,$F$481:$F$519)),0),0),0)</f>
        <v>0</v>
      </c>
      <c r="M511" s="41">
        <f t="shared" si="105"/>
        <v>0</v>
      </c>
    </row>
    <row r="512" spans="1:13" outlineLevel="1">
      <c r="A512" s="20"/>
      <c r="B512" s="20"/>
      <c r="D512" s="51"/>
      <c r="E512" s="62">
        <f t="shared" si="100"/>
        <v>0</v>
      </c>
      <c r="F512" s="41">
        <f t="shared" si="101"/>
        <v>0</v>
      </c>
      <c r="G512" s="40">
        <f t="shared" si="102"/>
        <v>0</v>
      </c>
      <c r="H512" s="40">
        <f t="shared" si="103"/>
        <v>0</v>
      </c>
      <c r="I512" s="40">
        <f t="shared" si="98"/>
        <v>0</v>
      </c>
      <c r="J512" s="40">
        <f t="shared" si="99"/>
        <v>0</v>
      </c>
      <c r="K512" s="41">
        <f t="shared" si="104"/>
        <v>0</v>
      </c>
      <c r="L512" s="40">
        <f>IFERROR(IF('Payroll 2018'!C512='Payroll 2018'!$A$4,IF('Income Statement 2018'!$M$23&gt;0,'Income Statement 2018'!$M$23*0.1*('Payroll 2018'!F512/SUMIF($C$481:$C$519,$A$4,$F$481:$F$519)),0),0),0)</f>
        <v>0</v>
      </c>
      <c r="M512" s="41">
        <f t="shared" si="105"/>
        <v>0</v>
      </c>
    </row>
    <row r="513" spans="1:13" outlineLevel="1">
      <c r="A513" s="20"/>
      <c r="B513" s="20"/>
      <c r="D513" s="51"/>
      <c r="E513" s="62">
        <f t="shared" si="100"/>
        <v>0</v>
      </c>
      <c r="F513" s="41">
        <f t="shared" si="101"/>
        <v>0</v>
      </c>
      <c r="G513" s="40">
        <f t="shared" si="102"/>
        <v>0</v>
      </c>
      <c r="H513" s="40">
        <f t="shared" si="103"/>
        <v>0</v>
      </c>
      <c r="I513" s="40">
        <f t="shared" si="98"/>
        <v>0</v>
      </c>
      <c r="J513" s="40">
        <f t="shared" si="99"/>
        <v>0</v>
      </c>
      <c r="K513" s="41">
        <f t="shared" si="104"/>
        <v>0</v>
      </c>
      <c r="L513" s="40">
        <f>IFERROR(IF('Payroll 2018'!C513='Payroll 2018'!$A$4,IF('Income Statement 2018'!$M$23&gt;0,'Income Statement 2018'!$M$23*0.1*('Payroll 2018'!F513/SUMIF($C$481:$C$519,$A$4,$F$481:$F$519)),0),0),0)</f>
        <v>0</v>
      </c>
      <c r="M513" s="41">
        <f t="shared" si="105"/>
        <v>0</v>
      </c>
    </row>
    <row r="514" spans="1:13" outlineLevel="1">
      <c r="A514" s="20"/>
      <c r="B514" s="20"/>
      <c r="D514" s="51"/>
      <c r="E514" s="62">
        <f t="shared" si="100"/>
        <v>0</v>
      </c>
      <c r="F514" s="41">
        <f t="shared" si="101"/>
        <v>0</v>
      </c>
      <c r="G514" s="40">
        <f t="shared" si="102"/>
        <v>0</v>
      </c>
      <c r="H514" s="40">
        <f t="shared" si="103"/>
        <v>0</v>
      </c>
      <c r="I514" s="40">
        <f t="shared" si="98"/>
        <v>0</v>
      </c>
      <c r="J514" s="40">
        <f t="shared" si="99"/>
        <v>0</v>
      </c>
      <c r="K514" s="41">
        <f t="shared" si="104"/>
        <v>0</v>
      </c>
      <c r="L514" s="40">
        <f>IFERROR(IF('Payroll 2018'!C514='Payroll 2018'!$A$4,IF('Income Statement 2018'!$M$23&gt;0,'Income Statement 2018'!$M$23*0.1*('Payroll 2018'!F514/SUMIF($C$481:$C$519,$A$4,$F$481:$F$519)),0),0),0)</f>
        <v>0</v>
      </c>
      <c r="M514" s="41">
        <f t="shared" si="105"/>
        <v>0</v>
      </c>
    </row>
    <row r="515" spans="1:13" outlineLevel="1">
      <c r="A515" s="20"/>
      <c r="B515" s="20"/>
      <c r="D515" s="51"/>
      <c r="E515" s="62">
        <f t="shared" si="100"/>
        <v>0</v>
      </c>
      <c r="F515" s="41">
        <f t="shared" si="101"/>
        <v>0</v>
      </c>
      <c r="G515" s="40">
        <f t="shared" si="102"/>
        <v>0</v>
      </c>
      <c r="H515" s="40">
        <f t="shared" si="103"/>
        <v>0</v>
      </c>
      <c r="I515" s="40">
        <f t="shared" si="98"/>
        <v>0</v>
      </c>
      <c r="J515" s="40">
        <f t="shared" si="99"/>
        <v>0</v>
      </c>
      <c r="K515" s="41">
        <f t="shared" si="104"/>
        <v>0</v>
      </c>
      <c r="L515" s="40">
        <f>IFERROR(IF('Payroll 2018'!C515='Payroll 2018'!$A$4,IF('Income Statement 2018'!$M$23&gt;0,'Income Statement 2018'!$M$23*0.1*('Payroll 2018'!F515/SUMIF($C$481:$C$519,$A$4,$F$481:$F$519)),0),0),0)</f>
        <v>0</v>
      </c>
      <c r="M515" s="41">
        <f t="shared" si="105"/>
        <v>0</v>
      </c>
    </row>
    <row r="516" spans="1:13" outlineLevel="1">
      <c r="A516" s="20"/>
      <c r="B516" s="20"/>
      <c r="D516" s="51"/>
      <c r="E516" s="62">
        <f t="shared" si="100"/>
        <v>0</v>
      </c>
      <c r="F516" s="41">
        <f t="shared" si="101"/>
        <v>0</v>
      </c>
      <c r="G516" s="40">
        <f t="shared" si="102"/>
        <v>0</v>
      </c>
      <c r="H516" s="40">
        <f t="shared" si="103"/>
        <v>0</v>
      </c>
      <c r="I516" s="40">
        <f t="shared" si="98"/>
        <v>0</v>
      </c>
      <c r="J516" s="40">
        <f t="shared" si="99"/>
        <v>0</v>
      </c>
      <c r="K516" s="41">
        <f t="shared" si="104"/>
        <v>0</v>
      </c>
      <c r="L516" s="40">
        <f>IFERROR(IF('Payroll 2018'!C516='Payroll 2018'!$A$4,IF('Income Statement 2018'!$M$23&gt;0,'Income Statement 2018'!$M$23*0.1*('Payroll 2018'!F516/SUMIF($C$481:$C$519,$A$4,$F$481:$F$519)),0),0),0)</f>
        <v>0</v>
      </c>
      <c r="M516" s="41">
        <f t="shared" si="105"/>
        <v>0</v>
      </c>
    </row>
    <row r="517" spans="1:13" outlineLevel="1">
      <c r="A517" s="20"/>
      <c r="B517" s="20"/>
      <c r="D517" s="51"/>
      <c r="E517" s="62">
        <f t="shared" si="100"/>
        <v>0</v>
      </c>
      <c r="F517" s="41">
        <f t="shared" si="101"/>
        <v>0</v>
      </c>
      <c r="G517" s="40">
        <f t="shared" si="102"/>
        <v>0</v>
      </c>
      <c r="H517" s="40">
        <f t="shared" si="103"/>
        <v>0</v>
      </c>
      <c r="I517" s="40">
        <f t="shared" si="98"/>
        <v>0</v>
      </c>
      <c r="J517" s="40">
        <f t="shared" si="99"/>
        <v>0</v>
      </c>
      <c r="K517" s="41">
        <f t="shared" si="104"/>
        <v>0</v>
      </c>
      <c r="L517" s="40">
        <f>IFERROR(IF('Payroll 2018'!C517='Payroll 2018'!$A$4,IF('Income Statement 2018'!$M$23&gt;0,'Income Statement 2018'!$M$23*0.1*('Payroll 2018'!F517/SUMIF($C$481:$C$519,$A$4,$F$481:$F$519)),0),0),0)</f>
        <v>0</v>
      </c>
      <c r="M517" s="41">
        <f t="shared" si="105"/>
        <v>0</v>
      </c>
    </row>
    <row r="518" spans="1:13" outlineLevel="1">
      <c r="A518" s="20"/>
      <c r="B518" s="20"/>
      <c r="D518" s="51"/>
      <c r="E518" s="62">
        <f t="shared" si="100"/>
        <v>0</v>
      </c>
      <c r="F518" s="41">
        <f t="shared" si="101"/>
        <v>0</v>
      </c>
      <c r="G518" s="40">
        <f t="shared" si="102"/>
        <v>0</v>
      </c>
      <c r="H518" s="40">
        <f t="shared" si="103"/>
        <v>0</v>
      </c>
      <c r="I518" s="40">
        <f t="shared" si="98"/>
        <v>0</v>
      </c>
      <c r="J518" s="40">
        <f t="shared" si="99"/>
        <v>0</v>
      </c>
      <c r="K518" s="41">
        <f t="shared" si="104"/>
        <v>0</v>
      </c>
      <c r="L518" s="40">
        <f>IFERROR(IF('Payroll 2018'!C518='Payroll 2018'!$A$4,IF('Income Statement 2018'!$M$23&gt;0,'Income Statement 2018'!$M$23*0.1*('Payroll 2018'!F518/SUMIF($C$481:$C$519,$A$4,$F$481:$F$519)),0),0),0)</f>
        <v>0</v>
      </c>
      <c r="M518" s="41">
        <f t="shared" si="105"/>
        <v>0</v>
      </c>
    </row>
    <row r="519" spans="1:13" ht="13.5" outlineLevel="1" thickBot="1">
      <c r="A519" s="21"/>
      <c r="B519" s="21"/>
      <c r="C519" s="17"/>
      <c r="D519" s="52"/>
      <c r="E519" s="63">
        <f t="shared" si="100"/>
        <v>0</v>
      </c>
      <c r="F519" s="56">
        <f t="shared" si="101"/>
        <v>0</v>
      </c>
      <c r="G519" s="55">
        <f t="shared" si="102"/>
        <v>0</v>
      </c>
      <c r="H519" s="55">
        <f t="shared" si="103"/>
        <v>0</v>
      </c>
      <c r="I519" s="55">
        <f t="shared" si="98"/>
        <v>0</v>
      </c>
      <c r="J519" s="55">
        <f t="shared" si="99"/>
        <v>0</v>
      </c>
      <c r="K519" s="56">
        <f t="shared" si="104"/>
        <v>0</v>
      </c>
      <c r="L519" s="55">
        <f>IFERROR(IF('Payroll 2018'!C519='Payroll 2018'!$A$4,IF('Income Statement 2018'!$M$23&gt;0,'Income Statement 2018'!$M$23*0.1*('Payroll 2018'!F519/SUMIF($C$481:$C$519,$A$4,$F$481:$F$519)),0),0),0)</f>
        <v>0</v>
      </c>
      <c r="M519" s="56">
        <f t="shared" si="105"/>
        <v>0</v>
      </c>
    </row>
    <row r="520" spans="1:13" outlineLevel="1">
      <c r="A520" s="2" t="s">
        <v>23</v>
      </c>
      <c r="B520" s="2"/>
      <c r="C520" s="2"/>
      <c r="D520" s="41"/>
      <c r="E520" s="48">
        <f>IFERROR(SUM(E481:E519),"")</f>
        <v>0</v>
      </c>
      <c r="F520" s="41">
        <f t="shared" ref="F520:M520" si="106">IFERROR(SUM(F481:F519),"")</f>
        <v>0</v>
      </c>
      <c r="G520" s="41">
        <f t="shared" si="106"/>
        <v>0</v>
      </c>
      <c r="H520" s="41">
        <f t="shared" si="106"/>
        <v>0</v>
      </c>
      <c r="I520" s="41">
        <f t="shared" si="106"/>
        <v>0</v>
      </c>
      <c r="J520" s="41">
        <f t="shared" si="106"/>
        <v>0</v>
      </c>
      <c r="K520" s="41">
        <f t="shared" si="106"/>
        <v>0</v>
      </c>
      <c r="L520" s="41">
        <f t="shared" si="106"/>
        <v>0</v>
      </c>
      <c r="M520" s="41">
        <f t="shared" si="106"/>
        <v>0</v>
      </c>
    </row>
    <row r="521" spans="1:13" outlineLevel="1"/>
    <row r="523" spans="1:13">
      <c r="A523" s="2" t="s">
        <v>36</v>
      </c>
      <c r="B523" s="1" t="s">
        <v>21</v>
      </c>
      <c r="C523" s="22">
        <v>43435</v>
      </c>
      <c r="D523" s="1" t="s">
        <v>22</v>
      </c>
      <c r="E523" s="22">
        <v>43465</v>
      </c>
      <c r="F523" s="1" t="s">
        <v>48</v>
      </c>
      <c r="G523" s="1">
        <f>NETWORKDAYS(C523,E523)</f>
        <v>21</v>
      </c>
    </row>
    <row r="524" spans="1:13" ht="25.5" outlineLevel="1">
      <c r="A524" s="12" t="s">
        <v>3</v>
      </c>
      <c r="B524" s="11" t="s">
        <v>13</v>
      </c>
      <c r="C524" s="11" t="s">
        <v>2</v>
      </c>
      <c r="D524" s="11" t="s">
        <v>14</v>
      </c>
      <c r="E524" s="11" t="s">
        <v>19</v>
      </c>
      <c r="F524" s="11" t="s">
        <v>15</v>
      </c>
      <c r="G524" s="11" t="s">
        <v>16</v>
      </c>
      <c r="H524" s="11" t="s">
        <v>146</v>
      </c>
      <c r="I524" s="11" t="s">
        <v>147</v>
      </c>
      <c r="J524" s="11" t="s">
        <v>148</v>
      </c>
      <c r="K524" s="11" t="s">
        <v>18</v>
      </c>
      <c r="L524" s="11" t="s">
        <v>12</v>
      </c>
      <c r="M524" s="11" t="s">
        <v>24</v>
      </c>
    </row>
    <row r="525" spans="1:13" ht="13.5" outlineLevel="1" thickBot="1">
      <c r="A525" s="13"/>
      <c r="B525" s="14"/>
      <c r="C525" s="14"/>
      <c r="D525" s="14"/>
      <c r="E525" s="14"/>
      <c r="F525" s="14"/>
      <c r="G525" s="15">
        <v>9.4E-2</v>
      </c>
      <c r="H525" s="15">
        <v>3.5999999999999997E-2</v>
      </c>
      <c r="I525" s="15">
        <v>1.6E-2</v>
      </c>
      <c r="J525" s="15">
        <v>4.4999999999999998E-2</v>
      </c>
      <c r="K525" s="16"/>
      <c r="L525" s="23" t="s">
        <v>25</v>
      </c>
      <c r="M525" s="16"/>
    </row>
    <row r="526" spans="1:13" outlineLevel="1">
      <c r="A526" s="20"/>
      <c r="B526" s="94"/>
      <c r="C526" s="6"/>
      <c r="D526" s="95"/>
      <c r="E526" s="62">
        <f>IF(C526=$A$4,$C$4*NETWORKDAYS($C$523,$E$523),0)</f>
        <v>0</v>
      </c>
      <c r="F526" s="53">
        <f>IFERROR(D526*E526,0)</f>
        <v>0</v>
      </c>
      <c r="G526" s="40">
        <f>IFERROR(F526*$G$30,0)</f>
        <v>0</v>
      </c>
      <c r="H526" s="40">
        <f>IFERROR(F526*$H$30,0)</f>
        <v>0</v>
      </c>
      <c r="I526" s="40">
        <f t="shared" ref="I526:I564" si="107">IF(C526=$A$4,F526*$I$30,0)</f>
        <v>0</v>
      </c>
      <c r="J526" s="40">
        <f t="shared" ref="J526:J564" si="108">IF(C526=$A$4,F526*$J$30,0)</f>
        <v>0</v>
      </c>
      <c r="K526" s="41">
        <f>IFERROR(F526-SUM(G526:J526),0)</f>
        <v>0</v>
      </c>
      <c r="L526" s="40">
        <f>IFERROR(IF('Payroll 2018'!C526='Payroll 2018'!$A$4,IF('Income Statement 2018'!$N$23&gt;0,'Income Statement 2018'!$N$23*0.1*('Payroll 2018'!F526/SUMIF($C$526:$C$564,$A$4,$F$526:$F$564)),0),0),0)</f>
        <v>0</v>
      </c>
      <c r="M526" s="41">
        <f>IFERROR(K526+L526,0)</f>
        <v>0</v>
      </c>
    </row>
    <row r="527" spans="1:13" outlineLevel="1">
      <c r="A527" s="18"/>
      <c r="B527" s="19"/>
      <c r="C527" s="9"/>
      <c r="D527" s="50"/>
      <c r="E527" s="62">
        <f t="shared" ref="E527:E564" si="109">IF(C527=$A$4,$C$4*NETWORKDAYS($C$523,$E$523),0)</f>
        <v>0</v>
      </c>
      <c r="F527" s="53">
        <f t="shared" ref="F527:F564" si="110">IFERROR(D527*E527,0)</f>
        <v>0</v>
      </c>
      <c r="G527" s="40">
        <f t="shared" ref="G527:G564" si="111">IFERROR(F527*$G$30,0)</f>
        <v>0</v>
      </c>
      <c r="H527" s="40">
        <f t="shared" ref="H527:H564" si="112">IFERROR(F527*$H$30,0)</f>
        <v>0</v>
      </c>
      <c r="I527" s="40">
        <f t="shared" si="107"/>
        <v>0</v>
      </c>
      <c r="J527" s="40">
        <f t="shared" si="108"/>
        <v>0</v>
      </c>
      <c r="K527" s="41">
        <f t="shared" ref="K527:K564" si="113">IFERROR(F527-SUM(G527:J527),0)</f>
        <v>0</v>
      </c>
      <c r="L527" s="40">
        <f>IFERROR(IF('Payroll 2018'!C527='Payroll 2018'!$A$4,IF('Income Statement 2018'!$N$23&gt;0,'Income Statement 2018'!$N$23*0.1*('Payroll 2018'!F527/SUMIF($C$526:$C$564,$A$4,$F$526:$F$564)),0),0),0)</f>
        <v>0</v>
      </c>
      <c r="M527" s="41">
        <f t="shared" ref="M527:M564" si="114">IFERROR(K527+L527,0)</f>
        <v>0</v>
      </c>
    </row>
    <row r="528" spans="1:13" outlineLevel="1">
      <c r="A528" s="18"/>
      <c r="B528" s="19"/>
      <c r="C528" s="9"/>
      <c r="D528" s="50"/>
      <c r="E528" s="62">
        <f t="shared" si="109"/>
        <v>0</v>
      </c>
      <c r="F528" s="53">
        <f t="shared" si="110"/>
        <v>0</v>
      </c>
      <c r="G528" s="40">
        <f t="shared" si="111"/>
        <v>0</v>
      </c>
      <c r="H528" s="40">
        <f t="shared" si="112"/>
        <v>0</v>
      </c>
      <c r="I528" s="40">
        <f t="shared" si="107"/>
        <v>0</v>
      </c>
      <c r="J528" s="40">
        <f t="shared" si="108"/>
        <v>0</v>
      </c>
      <c r="K528" s="41">
        <f t="shared" si="113"/>
        <v>0</v>
      </c>
      <c r="L528" s="40">
        <f>IFERROR(IF('Payroll 2018'!C528='Payroll 2018'!$A$4,IF('Income Statement 2018'!$N$23&gt;0,'Income Statement 2018'!$N$23*0.1*('Payroll 2018'!F528/SUMIF($C$526:$C$564,$A$4,$F$526:$F$564)),0),0),0)</f>
        <v>0</v>
      </c>
      <c r="M528" s="41">
        <f t="shared" si="114"/>
        <v>0</v>
      </c>
    </row>
    <row r="529" spans="1:13" outlineLevel="1">
      <c r="A529" s="18"/>
      <c r="B529" s="19"/>
      <c r="C529" s="9"/>
      <c r="D529" s="50"/>
      <c r="E529" s="62">
        <f t="shared" si="109"/>
        <v>0</v>
      </c>
      <c r="F529" s="53">
        <f t="shared" si="110"/>
        <v>0</v>
      </c>
      <c r="G529" s="40">
        <f t="shared" si="111"/>
        <v>0</v>
      </c>
      <c r="H529" s="40">
        <f t="shared" si="112"/>
        <v>0</v>
      </c>
      <c r="I529" s="40">
        <f t="shared" si="107"/>
        <v>0</v>
      </c>
      <c r="J529" s="40">
        <f t="shared" si="108"/>
        <v>0</v>
      </c>
      <c r="K529" s="41">
        <f t="shared" si="113"/>
        <v>0</v>
      </c>
      <c r="L529" s="40">
        <f>IFERROR(IF('Payroll 2018'!C529='Payroll 2018'!$A$4,IF('Income Statement 2018'!$N$23&gt;0,'Income Statement 2018'!$N$23*0.1*('Payroll 2018'!F529/SUMIF($C$526:$C$564,$A$4,$F$526:$F$564)),0),0),0)</f>
        <v>0</v>
      </c>
      <c r="M529" s="41">
        <f t="shared" si="114"/>
        <v>0</v>
      </c>
    </row>
    <row r="530" spans="1:13" outlineLevel="1">
      <c r="A530" s="18"/>
      <c r="B530" s="19"/>
      <c r="C530" s="9"/>
      <c r="D530" s="50"/>
      <c r="E530" s="62">
        <f t="shared" si="109"/>
        <v>0</v>
      </c>
      <c r="F530" s="53">
        <f t="shared" si="110"/>
        <v>0</v>
      </c>
      <c r="G530" s="40">
        <f t="shared" si="111"/>
        <v>0</v>
      </c>
      <c r="H530" s="40">
        <f t="shared" si="112"/>
        <v>0</v>
      </c>
      <c r="I530" s="40">
        <f t="shared" si="107"/>
        <v>0</v>
      </c>
      <c r="J530" s="40">
        <f t="shared" si="108"/>
        <v>0</v>
      </c>
      <c r="K530" s="41">
        <f t="shared" si="113"/>
        <v>0</v>
      </c>
      <c r="L530" s="40">
        <f>IFERROR(IF('Payroll 2018'!C530='Payroll 2018'!$A$4,IF('Income Statement 2018'!$N$23&gt;0,'Income Statement 2018'!$N$23*0.1*('Payroll 2018'!F530/SUMIF($C$526:$C$564,$A$4,$F$526:$F$564)),0),0),0)</f>
        <v>0</v>
      </c>
      <c r="M530" s="41">
        <f t="shared" si="114"/>
        <v>0</v>
      </c>
    </row>
    <row r="531" spans="1:13" outlineLevel="1">
      <c r="A531" s="18"/>
      <c r="B531" s="19"/>
      <c r="C531" s="9"/>
      <c r="D531" s="50"/>
      <c r="E531" s="62">
        <f t="shared" si="109"/>
        <v>0</v>
      </c>
      <c r="F531" s="53">
        <f t="shared" si="110"/>
        <v>0</v>
      </c>
      <c r="G531" s="40">
        <f t="shared" si="111"/>
        <v>0</v>
      </c>
      <c r="H531" s="40">
        <f t="shared" si="112"/>
        <v>0</v>
      </c>
      <c r="I531" s="40">
        <f t="shared" si="107"/>
        <v>0</v>
      </c>
      <c r="J531" s="40">
        <f t="shared" si="108"/>
        <v>0</v>
      </c>
      <c r="K531" s="41">
        <f t="shared" si="113"/>
        <v>0</v>
      </c>
      <c r="L531" s="40">
        <f>IFERROR(IF('Payroll 2018'!C531='Payroll 2018'!$A$4,IF('Income Statement 2018'!$N$23&gt;0,'Income Statement 2018'!$N$23*0.1*('Payroll 2018'!F531/SUMIF($C$526:$C$564,$A$4,$F$526:$F$564)),0),0),0)</f>
        <v>0</v>
      </c>
      <c r="M531" s="41">
        <f t="shared" si="114"/>
        <v>0</v>
      </c>
    </row>
    <row r="532" spans="1:13" outlineLevel="1">
      <c r="A532" s="18"/>
      <c r="B532" s="19"/>
      <c r="C532" s="9"/>
      <c r="D532" s="50"/>
      <c r="E532" s="62">
        <f t="shared" si="109"/>
        <v>0</v>
      </c>
      <c r="F532" s="53">
        <f t="shared" si="110"/>
        <v>0</v>
      </c>
      <c r="G532" s="40">
        <f t="shared" si="111"/>
        <v>0</v>
      </c>
      <c r="H532" s="40">
        <f t="shared" si="112"/>
        <v>0</v>
      </c>
      <c r="I532" s="40">
        <f t="shared" si="107"/>
        <v>0</v>
      </c>
      <c r="J532" s="40">
        <f t="shared" si="108"/>
        <v>0</v>
      </c>
      <c r="K532" s="41">
        <f t="shared" si="113"/>
        <v>0</v>
      </c>
      <c r="L532" s="40">
        <f>IFERROR(IF('Payroll 2018'!C532='Payroll 2018'!$A$4,IF('Income Statement 2018'!$N$23&gt;0,'Income Statement 2018'!$N$23*0.1*('Payroll 2018'!F532/SUMIF($C$526:$C$564,$A$4,$F$526:$F$564)),0),0),0)</f>
        <v>0</v>
      </c>
      <c r="M532" s="41">
        <f t="shared" si="114"/>
        <v>0</v>
      </c>
    </row>
    <row r="533" spans="1:13" outlineLevel="1">
      <c r="A533" s="18"/>
      <c r="B533" s="19"/>
      <c r="C533" s="9"/>
      <c r="D533" s="50"/>
      <c r="E533" s="62">
        <f t="shared" si="109"/>
        <v>0</v>
      </c>
      <c r="F533" s="53">
        <f t="shared" si="110"/>
        <v>0</v>
      </c>
      <c r="G533" s="40">
        <f t="shared" si="111"/>
        <v>0</v>
      </c>
      <c r="H533" s="40">
        <f t="shared" si="112"/>
        <v>0</v>
      </c>
      <c r="I533" s="40">
        <f t="shared" si="107"/>
        <v>0</v>
      </c>
      <c r="J533" s="40">
        <f t="shared" si="108"/>
        <v>0</v>
      </c>
      <c r="K533" s="41">
        <f t="shared" si="113"/>
        <v>0</v>
      </c>
      <c r="L533" s="40">
        <f>IFERROR(IF('Payroll 2018'!C533='Payroll 2018'!$A$4,IF('Income Statement 2018'!$N$23&gt;0,'Income Statement 2018'!$N$23*0.1*('Payroll 2018'!F533/SUMIF($C$526:$C$564,$A$4,$F$526:$F$564)),0),0),0)</f>
        <v>0</v>
      </c>
      <c r="M533" s="41">
        <f t="shared" si="114"/>
        <v>0</v>
      </c>
    </row>
    <row r="534" spans="1:13" outlineLevel="1">
      <c r="A534" s="18"/>
      <c r="B534" s="19"/>
      <c r="C534" s="9"/>
      <c r="D534" s="50"/>
      <c r="E534" s="62">
        <f t="shared" si="109"/>
        <v>0</v>
      </c>
      <c r="F534" s="53">
        <f t="shared" si="110"/>
        <v>0</v>
      </c>
      <c r="G534" s="40">
        <f t="shared" si="111"/>
        <v>0</v>
      </c>
      <c r="H534" s="40">
        <f t="shared" si="112"/>
        <v>0</v>
      </c>
      <c r="I534" s="40">
        <f t="shared" si="107"/>
        <v>0</v>
      </c>
      <c r="J534" s="40">
        <f t="shared" si="108"/>
        <v>0</v>
      </c>
      <c r="K534" s="41">
        <f t="shared" si="113"/>
        <v>0</v>
      </c>
      <c r="L534" s="40">
        <f>IFERROR(IF('Payroll 2018'!C534='Payroll 2018'!$A$4,IF('Income Statement 2018'!$N$23&gt;0,'Income Statement 2018'!$N$23*0.1*('Payroll 2018'!F534/SUMIF($C$526:$C$564,$A$4,$F$526:$F$564)),0),0),0)</f>
        <v>0</v>
      </c>
      <c r="M534" s="41">
        <f t="shared" si="114"/>
        <v>0</v>
      </c>
    </row>
    <row r="535" spans="1:13" outlineLevel="1">
      <c r="A535" s="18"/>
      <c r="B535" s="19"/>
      <c r="C535" s="9"/>
      <c r="D535" s="50"/>
      <c r="E535" s="62">
        <f t="shared" si="109"/>
        <v>0</v>
      </c>
      <c r="F535" s="53">
        <f t="shared" si="110"/>
        <v>0</v>
      </c>
      <c r="G535" s="40">
        <f t="shared" si="111"/>
        <v>0</v>
      </c>
      <c r="H535" s="40">
        <f t="shared" si="112"/>
        <v>0</v>
      </c>
      <c r="I535" s="40">
        <f t="shared" si="107"/>
        <v>0</v>
      </c>
      <c r="J535" s="40">
        <f t="shared" si="108"/>
        <v>0</v>
      </c>
      <c r="K535" s="41">
        <f t="shared" si="113"/>
        <v>0</v>
      </c>
      <c r="L535" s="40">
        <f>IFERROR(IF('Payroll 2018'!C535='Payroll 2018'!$A$4,IF('Income Statement 2018'!$N$23&gt;0,'Income Statement 2018'!$N$23*0.1*('Payroll 2018'!F535/SUMIF($C$526:$C$564,$A$4,$F$526:$F$564)),0),0),0)</f>
        <v>0</v>
      </c>
      <c r="M535" s="41">
        <f t="shared" si="114"/>
        <v>0</v>
      </c>
    </row>
    <row r="536" spans="1:13" outlineLevel="1">
      <c r="A536" s="20"/>
      <c r="B536" s="20"/>
      <c r="D536" s="51"/>
      <c r="E536" s="62">
        <f t="shared" si="109"/>
        <v>0</v>
      </c>
      <c r="F536" s="41">
        <f t="shared" si="110"/>
        <v>0</v>
      </c>
      <c r="G536" s="40">
        <f t="shared" si="111"/>
        <v>0</v>
      </c>
      <c r="H536" s="40">
        <f t="shared" si="112"/>
        <v>0</v>
      </c>
      <c r="I536" s="40">
        <f t="shared" si="107"/>
        <v>0</v>
      </c>
      <c r="J536" s="40">
        <f t="shared" si="108"/>
        <v>0</v>
      </c>
      <c r="K536" s="41">
        <f t="shared" si="113"/>
        <v>0</v>
      </c>
      <c r="L536" s="40">
        <f>IFERROR(IF('Payroll 2018'!C536='Payroll 2018'!$A$4,IF('Income Statement 2018'!$N$23&gt;0,'Income Statement 2018'!$N$23*0.1*('Payroll 2018'!F536/SUMIF($C$526:$C$564,$A$4,$F$526:$F$564)),0),0),0)</f>
        <v>0</v>
      </c>
      <c r="M536" s="41">
        <f t="shared" si="114"/>
        <v>0</v>
      </c>
    </row>
    <row r="537" spans="1:13" outlineLevel="1">
      <c r="A537" s="20"/>
      <c r="B537" s="20"/>
      <c r="D537" s="51"/>
      <c r="E537" s="62">
        <f t="shared" si="109"/>
        <v>0</v>
      </c>
      <c r="F537" s="41">
        <f t="shared" si="110"/>
        <v>0</v>
      </c>
      <c r="G537" s="40">
        <f t="shared" si="111"/>
        <v>0</v>
      </c>
      <c r="H537" s="40">
        <f t="shared" si="112"/>
        <v>0</v>
      </c>
      <c r="I537" s="40">
        <f t="shared" si="107"/>
        <v>0</v>
      </c>
      <c r="J537" s="40">
        <f t="shared" si="108"/>
        <v>0</v>
      </c>
      <c r="K537" s="41">
        <f t="shared" si="113"/>
        <v>0</v>
      </c>
      <c r="L537" s="40">
        <f>IFERROR(IF('Payroll 2018'!C537='Payroll 2018'!$A$4,IF('Income Statement 2018'!$N$23&gt;0,'Income Statement 2018'!$N$23*0.1*('Payroll 2018'!F537/SUMIF($C$526:$C$564,$A$4,$F$526:$F$564)),0),0),0)</f>
        <v>0</v>
      </c>
      <c r="M537" s="41">
        <f t="shared" si="114"/>
        <v>0</v>
      </c>
    </row>
    <row r="538" spans="1:13" outlineLevel="1">
      <c r="A538" s="20"/>
      <c r="B538" s="20"/>
      <c r="D538" s="51"/>
      <c r="E538" s="62">
        <f t="shared" si="109"/>
        <v>0</v>
      </c>
      <c r="F538" s="41">
        <f t="shared" si="110"/>
        <v>0</v>
      </c>
      <c r="G538" s="40">
        <f t="shared" si="111"/>
        <v>0</v>
      </c>
      <c r="H538" s="40">
        <f t="shared" si="112"/>
        <v>0</v>
      </c>
      <c r="I538" s="40">
        <f t="shared" si="107"/>
        <v>0</v>
      </c>
      <c r="J538" s="40">
        <f t="shared" si="108"/>
        <v>0</v>
      </c>
      <c r="K538" s="41">
        <f t="shared" si="113"/>
        <v>0</v>
      </c>
      <c r="L538" s="40">
        <f>IFERROR(IF('Payroll 2018'!C538='Payroll 2018'!$A$4,IF('Income Statement 2018'!$N$23&gt;0,'Income Statement 2018'!$N$23*0.1*('Payroll 2018'!F538/SUMIF($C$526:$C$564,$A$4,$F$526:$F$564)),0),0),0)</f>
        <v>0</v>
      </c>
      <c r="M538" s="41">
        <f t="shared" si="114"/>
        <v>0</v>
      </c>
    </row>
    <row r="539" spans="1:13" outlineLevel="1">
      <c r="A539" s="20"/>
      <c r="B539" s="20"/>
      <c r="D539" s="51"/>
      <c r="E539" s="62">
        <f t="shared" si="109"/>
        <v>0</v>
      </c>
      <c r="F539" s="41">
        <f t="shared" si="110"/>
        <v>0</v>
      </c>
      <c r="G539" s="40">
        <f t="shared" si="111"/>
        <v>0</v>
      </c>
      <c r="H539" s="40">
        <f t="shared" si="112"/>
        <v>0</v>
      </c>
      <c r="I539" s="40">
        <f t="shared" si="107"/>
        <v>0</v>
      </c>
      <c r="J539" s="40">
        <f t="shared" si="108"/>
        <v>0</v>
      </c>
      <c r="K539" s="41">
        <f t="shared" si="113"/>
        <v>0</v>
      </c>
      <c r="L539" s="40">
        <f>IFERROR(IF('Payroll 2018'!C539='Payroll 2018'!$A$4,IF('Income Statement 2018'!$N$23&gt;0,'Income Statement 2018'!$N$23*0.1*('Payroll 2018'!F539/SUMIF($C$526:$C$564,$A$4,$F$526:$F$564)),0),0),0)</f>
        <v>0</v>
      </c>
      <c r="M539" s="41">
        <f t="shared" si="114"/>
        <v>0</v>
      </c>
    </row>
    <row r="540" spans="1:13" outlineLevel="1">
      <c r="A540" s="20"/>
      <c r="B540" s="20"/>
      <c r="D540" s="51"/>
      <c r="E540" s="62">
        <f t="shared" si="109"/>
        <v>0</v>
      </c>
      <c r="F540" s="41">
        <f t="shared" si="110"/>
        <v>0</v>
      </c>
      <c r="G540" s="40">
        <f t="shared" si="111"/>
        <v>0</v>
      </c>
      <c r="H540" s="40">
        <f t="shared" si="112"/>
        <v>0</v>
      </c>
      <c r="I540" s="40">
        <f t="shared" si="107"/>
        <v>0</v>
      </c>
      <c r="J540" s="40">
        <f t="shared" si="108"/>
        <v>0</v>
      </c>
      <c r="K540" s="41">
        <f t="shared" si="113"/>
        <v>0</v>
      </c>
      <c r="L540" s="40">
        <f>IFERROR(IF('Payroll 2018'!C540='Payroll 2018'!$A$4,IF('Income Statement 2018'!$N$23&gt;0,'Income Statement 2018'!$N$23*0.1*('Payroll 2018'!F540/SUMIF($C$526:$C$564,$A$4,$F$526:$F$564)),0),0),0)</f>
        <v>0</v>
      </c>
      <c r="M540" s="41">
        <f t="shared" si="114"/>
        <v>0</v>
      </c>
    </row>
    <row r="541" spans="1:13" outlineLevel="1">
      <c r="A541" s="20"/>
      <c r="B541" s="20"/>
      <c r="D541" s="51"/>
      <c r="E541" s="62">
        <f t="shared" si="109"/>
        <v>0</v>
      </c>
      <c r="F541" s="41">
        <f t="shared" si="110"/>
        <v>0</v>
      </c>
      <c r="G541" s="40">
        <f t="shared" si="111"/>
        <v>0</v>
      </c>
      <c r="H541" s="40">
        <f t="shared" si="112"/>
        <v>0</v>
      </c>
      <c r="I541" s="40">
        <f t="shared" si="107"/>
        <v>0</v>
      </c>
      <c r="J541" s="40">
        <f t="shared" si="108"/>
        <v>0</v>
      </c>
      <c r="K541" s="41">
        <f t="shared" si="113"/>
        <v>0</v>
      </c>
      <c r="L541" s="40">
        <f>IFERROR(IF('Payroll 2018'!C541='Payroll 2018'!$A$4,IF('Income Statement 2018'!$N$23&gt;0,'Income Statement 2018'!$N$23*0.1*('Payroll 2018'!F541/SUMIF($C$526:$C$564,$A$4,$F$526:$F$564)),0),0),0)</f>
        <v>0</v>
      </c>
      <c r="M541" s="41">
        <f t="shared" si="114"/>
        <v>0</v>
      </c>
    </row>
    <row r="542" spans="1:13" outlineLevel="1">
      <c r="A542" s="20"/>
      <c r="B542" s="20"/>
      <c r="D542" s="51"/>
      <c r="E542" s="62">
        <f t="shared" si="109"/>
        <v>0</v>
      </c>
      <c r="F542" s="41">
        <f t="shared" si="110"/>
        <v>0</v>
      </c>
      <c r="G542" s="40">
        <f t="shared" si="111"/>
        <v>0</v>
      </c>
      <c r="H542" s="40">
        <f t="shared" si="112"/>
        <v>0</v>
      </c>
      <c r="I542" s="40">
        <f t="shared" si="107"/>
        <v>0</v>
      </c>
      <c r="J542" s="40">
        <f t="shared" si="108"/>
        <v>0</v>
      </c>
      <c r="K542" s="41">
        <f t="shared" si="113"/>
        <v>0</v>
      </c>
      <c r="L542" s="40">
        <f>IFERROR(IF('Payroll 2018'!C542='Payroll 2018'!$A$4,IF('Income Statement 2018'!$N$23&gt;0,'Income Statement 2018'!$N$23*0.1*('Payroll 2018'!F542/SUMIF($C$526:$C$564,$A$4,$F$526:$F$564)),0),0),0)</f>
        <v>0</v>
      </c>
      <c r="M542" s="41">
        <f t="shared" si="114"/>
        <v>0</v>
      </c>
    </row>
    <row r="543" spans="1:13" outlineLevel="1">
      <c r="A543" s="20"/>
      <c r="B543" s="20"/>
      <c r="D543" s="51"/>
      <c r="E543" s="62">
        <f t="shared" si="109"/>
        <v>0</v>
      </c>
      <c r="F543" s="41">
        <f t="shared" si="110"/>
        <v>0</v>
      </c>
      <c r="G543" s="40">
        <f t="shared" si="111"/>
        <v>0</v>
      </c>
      <c r="H543" s="40">
        <f t="shared" si="112"/>
        <v>0</v>
      </c>
      <c r="I543" s="40">
        <f t="shared" si="107"/>
        <v>0</v>
      </c>
      <c r="J543" s="40">
        <f t="shared" si="108"/>
        <v>0</v>
      </c>
      <c r="K543" s="41">
        <f t="shared" si="113"/>
        <v>0</v>
      </c>
      <c r="L543" s="40">
        <f>IFERROR(IF('Payroll 2018'!C543='Payroll 2018'!$A$4,IF('Income Statement 2018'!$N$23&gt;0,'Income Statement 2018'!$N$23*0.1*('Payroll 2018'!F543/SUMIF($C$526:$C$564,$A$4,$F$526:$F$564)),0),0),0)</f>
        <v>0</v>
      </c>
      <c r="M543" s="41">
        <f t="shared" si="114"/>
        <v>0</v>
      </c>
    </row>
    <row r="544" spans="1:13" outlineLevel="1">
      <c r="A544" s="20"/>
      <c r="B544" s="20"/>
      <c r="D544" s="51"/>
      <c r="E544" s="62">
        <f t="shared" si="109"/>
        <v>0</v>
      </c>
      <c r="F544" s="41">
        <f t="shared" si="110"/>
        <v>0</v>
      </c>
      <c r="G544" s="40">
        <f t="shared" si="111"/>
        <v>0</v>
      </c>
      <c r="H544" s="40">
        <f t="shared" si="112"/>
        <v>0</v>
      </c>
      <c r="I544" s="40">
        <f t="shared" si="107"/>
        <v>0</v>
      </c>
      <c r="J544" s="40">
        <f t="shared" si="108"/>
        <v>0</v>
      </c>
      <c r="K544" s="41">
        <f t="shared" si="113"/>
        <v>0</v>
      </c>
      <c r="L544" s="40">
        <f>IFERROR(IF('Payroll 2018'!C544='Payroll 2018'!$A$4,IF('Income Statement 2018'!$N$23&gt;0,'Income Statement 2018'!$N$23*0.1*('Payroll 2018'!F544/SUMIF($C$526:$C$564,$A$4,$F$526:$F$564)),0),0),0)</f>
        <v>0</v>
      </c>
      <c r="M544" s="41">
        <f t="shared" si="114"/>
        <v>0</v>
      </c>
    </row>
    <row r="545" spans="1:13" outlineLevel="1">
      <c r="A545" s="20"/>
      <c r="B545" s="20"/>
      <c r="D545" s="51"/>
      <c r="E545" s="62">
        <f t="shared" si="109"/>
        <v>0</v>
      </c>
      <c r="F545" s="41">
        <f t="shared" si="110"/>
        <v>0</v>
      </c>
      <c r="G545" s="40">
        <f t="shared" si="111"/>
        <v>0</v>
      </c>
      <c r="H545" s="40">
        <f t="shared" si="112"/>
        <v>0</v>
      </c>
      <c r="I545" s="40">
        <f t="shared" si="107"/>
        <v>0</v>
      </c>
      <c r="J545" s="40">
        <f t="shared" si="108"/>
        <v>0</v>
      </c>
      <c r="K545" s="41">
        <f t="shared" si="113"/>
        <v>0</v>
      </c>
      <c r="L545" s="40">
        <f>IFERROR(IF('Payroll 2018'!C545='Payroll 2018'!$A$4,IF('Income Statement 2018'!$N$23&gt;0,'Income Statement 2018'!$N$23*0.1*('Payroll 2018'!F545/SUMIF($C$526:$C$564,$A$4,$F$526:$F$564)),0),0),0)</f>
        <v>0</v>
      </c>
      <c r="M545" s="41">
        <f t="shared" si="114"/>
        <v>0</v>
      </c>
    </row>
    <row r="546" spans="1:13" outlineLevel="1">
      <c r="A546" s="20"/>
      <c r="B546" s="20"/>
      <c r="D546" s="51"/>
      <c r="E546" s="62">
        <f t="shared" si="109"/>
        <v>0</v>
      </c>
      <c r="F546" s="41">
        <f t="shared" si="110"/>
        <v>0</v>
      </c>
      <c r="G546" s="40">
        <f t="shared" si="111"/>
        <v>0</v>
      </c>
      <c r="H546" s="40">
        <f t="shared" si="112"/>
        <v>0</v>
      </c>
      <c r="I546" s="40">
        <f t="shared" si="107"/>
        <v>0</v>
      </c>
      <c r="J546" s="40">
        <f t="shared" si="108"/>
        <v>0</v>
      </c>
      <c r="K546" s="41">
        <f t="shared" si="113"/>
        <v>0</v>
      </c>
      <c r="L546" s="40">
        <f>IFERROR(IF('Payroll 2018'!C546='Payroll 2018'!$A$4,IF('Income Statement 2018'!$N$23&gt;0,'Income Statement 2018'!$N$23*0.1*('Payroll 2018'!F546/SUMIF($C$526:$C$564,$A$4,$F$526:$F$564)),0),0),0)</f>
        <v>0</v>
      </c>
      <c r="M546" s="41">
        <f t="shared" si="114"/>
        <v>0</v>
      </c>
    </row>
    <row r="547" spans="1:13" outlineLevel="1">
      <c r="A547" s="20"/>
      <c r="B547" s="20"/>
      <c r="D547" s="51"/>
      <c r="E547" s="62">
        <f t="shared" si="109"/>
        <v>0</v>
      </c>
      <c r="F547" s="41">
        <f t="shared" si="110"/>
        <v>0</v>
      </c>
      <c r="G547" s="40">
        <f t="shared" si="111"/>
        <v>0</v>
      </c>
      <c r="H547" s="40">
        <f t="shared" si="112"/>
        <v>0</v>
      </c>
      <c r="I547" s="40">
        <f t="shared" si="107"/>
        <v>0</v>
      </c>
      <c r="J547" s="40">
        <f t="shared" si="108"/>
        <v>0</v>
      </c>
      <c r="K547" s="41">
        <f t="shared" si="113"/>
        <v>0</v>
      </c>
      <c r="L547" s="40">
        <f>IFERROR(IF('Payroll 2018'!C547='Payroll 2018'!$A$4,IF('Income Statement 2018'!$N$23&gt;0,'Income Statement 2018'!$N$23*0.1*('Payroll 2018'!F547/SUMIF($C$526:$C$564,$A$4,$F$526:$F$564)),0),0),0)</f>
        <v>0</v>
      </c>
      <c r="M547" s="41">
        <f t="shared" si="114"/>
        <v>0</v>
      </c>
    </row>
    <row r="548" spans="1:13" outlineLevel="1">
      <c r="A548" s="20"/>
      <c r="B548" s="20"/>
      <c r="D548" s="51"/>
      <c r="E548" s="62">
        <f t="shared" si="109"/>
        <v>0</v>
      </c>
      <c r="F548" s="41">
        <f t="shared" si="110"/>
        <v>0</v>
      </c>
      <c r="G548" s="40">
        <f t="shared" si="111"/>
        <v>0</v>
      </c>
      <c r="H548" s="40">
        <f t="shared" si="112"/>
        <v>0</v>
      </c>
      <c r="I548" s="40">
        <f t="shared" si="107"/>
        <v>0</v>
      </c>
      <c r="J548" s="40">
        <f t="shared" si="108"/>
        <v>0</v>
      </c>
      <c r="K548" s="41">
        <f t="shared" si="113"/>
        <v>0</v>
      </c>
      <c r="L548" s="40">
        <f>IFERROR(IF('Payroll 2018'!C548='Payroll 2018'!$A$4,IF('Income Statement 2018'!$N$23&gt;0,'Income Statement 2018'!$N$23*0.1*('Payroll 2018'!F548/SUMIF($C$526:$C$564,$A$4,$F$526:$F$564)),0),0),0)</f>
        <v>0</v>
      </c>
      <c r="M548" s="41">
        <f t="shared" si="114"/>
        <v>0</v>
      </c>
    </row>
    <row r="549" spans="1:13" outlineLevel="1">
      <c r="A549" s="20"/>
      <c r="B549" s="20"/>
      <c r="D549" s="51"/>
      <c r="E549" s="62">
        <f t="shared" si="109"/>
        <v>0</v>
      </c>
      <c r="F549" s="41">
        <f t="shared" si="110"/>
        <v>0</v>
      </c>
      <c r="G549" s="40">
        <f t="shared" si="111"/>
        <v>0</v>
      </c>
      <c r="H549" s="40">
        <f t="shared" si="112"/>
        <v>0</v>
      </c>
      <c r="I549" s="40">
        <f t="shared" si="107"/>
        <v>0</v>
      </c>
      <c r="J549" s="40">
        <f t="shared" si="108"/>
        <v>0</v>
      </c>
      <c r="K549" s="41">
        <f t="shared" si="113"/>
        <v>0</v>
      </c>
      <c r="L549" s="40">
        <f>IFERROR(IF('Payroll 2018'!C549='Payroll 2018'!$A$4,IF('Income Statement 2018'!$N$23&gt;0,'Income Statement 2018'!$N$23*0.1*('Payroll 2018'!F549/SUMIF($C$526:$C$564,$A$4,$F$526:$F$564)),0),0),0)</f>
        <v>0</v>
      </c>
      <c r="M549" s="41">
        <f t="shared" si="114"/>
        <v>0</v>
      </c>
    </row>
    <row r="550" spans="1:13" outlineLevel="1">
      <c r="A550" s="20"/>
      <c r="B550" s="20"/>
      <c r="D550" s="51"/>
      <c r="E550" s="62">
        <f t="shared" si="109"/>
        <v>0</v>
      </c>
      <c r="F550" s="41">
        <f t="shared" si="110"/>
        <v>0</v>
      </c>
      <c r="G550" s="40">
        <f t="shared" si="111"/>
        <v>0</v>
      </c>
      <c r="H550" s="40">
        <f t="shared" si="112"/>
        <v>0</v>
      </c>
      <c r="I550" s="40">
        <f t="shared" si="107"/>
        <v>0</v>
      </c>
      <c r="J550" s="40">
        <f t="shared" si="108"/>
        <v>0</v>
      </c>
      <c r="K550" s="41">
        <f t="shared" si="113"/>
        <v>0</v>
      </c>
      <c r="L550" s="40">
        <f>IFERROR(IF('Payroll 2018'!C550='Payroll 2018'!$A$4,IF('Income Statement 2018'!$N$23&gt;0,'Income Statement 2018'!$N$23*0.1*('Payroll 2018'!F550/SUMIF($C$526:$C$564,$A$4,$F$526:$F$564)),0),0),0)</f>
        <v>0</v>
      </c>
      <c r="M550" s="41">
        <f t="shared" si="114"/>
        <v>0</v>
      </c>
    </row>
    <row r="551" spans="1:13" outlineLevel="1">
      <c r="A551" s="20"/>
      <c r="B551" s="20"/>
      <c r="D551" s="51"/>
      <c r="E551" s="62">
        <f t="shared" si="109"/>
        <v>0</v>
      </c>
      <c r="F551" s="41">
        <f t="shared" si="110"/>
        <v>0</v>
      </c>
      <c r="G551" s="40">
        <f t="shared" si="111"/>
        <v>0</v>
      </c>
      <c r="H551" s="40">
        <f t="shared" si="112"/>
        <v>0</v>
      </c>
      <c r="I551" s="40">
        <f t="shared" si="107"/>
        <v>0</v>
      </c>
      <c r="J551" s="40">
        <f t="shared" si="108"/>
        <v>0</v>
      </c>
      <c r="K551" s="41">
        <f t="shared" si="113"/>
        <v>0</v>
      </c>
      <c r="L551" s="40">
        <f>IFERROR(IF('Payroll 2018'!C551='Payroll 2018'!$A$4,IF('Income Statement 2018'!$N$23&gt;0,'Income Statement 2018'!$N$23*0.1*('Payroll 2018'!F551/SUMIF($C$526:$C$564,$A$4,$F$526:$F$564)),0),0),0)</f>
        <v>0</v>
      </c>
      <c r="M551" s="41">
        <f t="shared" si="114"/>
        <v>0</v>
      </c>
    </row>
    <row r="552" spans="1:13" outlineLevel="1">
      <c r="A552" s="20"/>
      <c r="B552" s="20"/>
      <c r="D552" s="51"/>
      <c r="E552" s="62">
        <f t="shared" si="109"/>
        <v>0</v>
      </c>
      <c r="F552" s="41">
        <f t="shared" si="110"/>
        <v>0</v>
      </c>
      <c r="G552" s="40">
        <f t="shared" si="111"/>
        <v>0</v>
      </c>
      <c r="H552" s="40">
        <f t="shared" si="112"/>
        <v>0</v>
      </c>
      <c r="I552" s="40">
        <f t="shared" si="107"/>
        <v>0</v>
      </c>
      <c r="J552" s="40">
        <f t="shared" si="108"/>
        <v>0</v>
      </c>
      <c r="K552" s="41">
        <f t="shared" si="113"/>
        <v>0</v>
      </c>
      <c r="L552" s="40">
        <f>IFERROR(IF('Payroll 2018'!C552='Payroll 2018'!$A$4,IF('Income Statement 2018'!$N$23&gt;0,'Income Statement 2018'!$N$23*0.1*('Payroll 2018'!F552/SUMIF($C$526:$C$564,$A$4,$F$526:$F$564)),0),0),0)</f>
        <v>0</v>
      </c>
      <c r="M552" s="41">
        <f t="shared" si="114"/>
        <v>0</v>
      </c>
    </row>
    <row r="553" spans="1:13" outlineLevel="1">
      <c r="A553" s="20"/>
      <c r="B553" s="20"/>
      <c r="D553" s="51"/>
      <c r="E553" s="62">
        <f t="shared" si="109"/>
        <v>0</v>
      </c>
      <c r="F553" s="41">
        <f t="shared" si="110"/>
        <v>0</v>
      </c>
      <c r="G553" s="40">
        <f t="shared" si="111"/>
        <v>0</v>
      </c>
      <c r="H553" s="40">
        <f t="shared" si="112"/>
        <v>0</v>
      </c>
      <c r="I553" s="40">
        <f t="shared" si="107"/>
        <v>0</v>
      </c>
      <c r="J553" s="40">
        <f t="shared" si="108"/>
        <v>0</v>
      </c>
      <c r="K553" s="41">
        <f t="shared" si="113"/>
        <v>0</v>
      </c>
      <c r="L553" s="40">
        <f>IFERROR(IF('Payroll 2018'!C553='Payroll 2018'!$A$4,IF('Income Statement 2018'!$N$23&gt;0,'Income Statement 2018'!$N$23*0.1*('Payroll 2018'!F553/SUMIF($C$526:$C$564,$A$4,$F$526:$F$564)),0),0),0)</f>
        <v>0</v>
      </c>
      <c r="M553" s="41">
        <f t="shared" si="114"/>
        <v>0</v>
      </c>
    </row>
    <row r="554" spans="1:13" outlineLevel="1">
      <c r="A554" s="20"/>
      <c r="B554" s="20"/>
      <c r="D554" s="51"/>
      <c r="E554" s="62">
        <f t="shared" si="109"/>
        <v>0</v>
      </c>
      <c r="F554" s="41">
        <f t="shared" si="110"/>
        <v>0</v>
      </c>
      <c r="G554" s="40">
        <f t="shared" si="111"/>
        <v>0</v>
      </c>
      <c r="H554" s="40">
        <f t="shared" si="112"/>
        <v>0</v>
      </c>
      <c r="I554" s="40">
        <f t="shared" si="107"/>
        <v>0</v>
      </c>
      <c r="J554" s="40">
        <f t="shared" si="108"/>
        <v>0</v>
      </c>
      <c r="K554" s="41">
        <f t="shared" si="113"/>
        <v>0</v>
      </c>
      <c r="L554" s="40">
        <f>IFERROR(IF('Payroll 2018'!C554='Payroll 2018'!$A$4,IF('Income Statement 2018'!$N$23&gt;0,'Income Statement 2018'!$N$23*0.1*('Payroll 2018'!F554/SUMIF($C$526:$C$564,$A$4,$F$526:$F$564)),0),0),0)</f>
        <v>0</v>
      </c>
      <c r="M554" s="41">
        <f t="shared" si="114"/>
        <v>0</v>
      </c>
    </row>
    <row r="555" spans="1:13" outlineLevel="1">
      <c r="A555" s="20"/>
      <c r="B555" s="20"/>
      <c r="D555" s="51"/>
      <c r="E555" s="62">
        <f t="shared" si="109"/>
        <v>0</v>
      </c>
      <c r="F555" s="41">
        <f t="shared" si="110"/>
        <v>0</v>
      </c>
      <c r="G555" s="40">
        <f t="shared" si="111"/>
        <v>0</v>
      </c>
      <c r="H555" s="40">
        <f t="shared" si="112"/>
        <v>0</v>
      </c>
      <c r="I555" s="40">
        <f t="shared" si="107"/>
        <v>0</v>
      </c>
      <c r="J555" s="40">
        <f t="shared" si="108"/>
        <v>0</v>
      </c>
      <c r="K555" s="41">
        <f t="shared" si="113"/>
        <v>0</v>
      </c>
      <c r="L555" s="40">
        <f>IFERROR(IF('Payroll 2018'!C555='Payroll 2018'!$A$4,IF('Income Statement 2018'!$N$23&gt;0,'Income Statement 2018'!$N$23*0.1*('Payroll 2018'!F555/SUMIF($C$526:$C$564,$A$4,$F$526:$F$564)),0),0),0)</f>
        <v>0</v>
      </c>
      <c r="M555" s="41">
        <f t="shared" si="114"/>
        <v>0</v>
      </c>
    </row>
    <row r="556" spans="1:13" outlineLevel="1">
      <c r="A556" s="20"/>
      <c r="B556" s="20"/>
      <c r="D556" s="51"/>
      <c r="E556" s="62">
        <f t="shared" si="109"/>
        <v>0</v>
      </c>
      <c r="F556" s="41">
        <f t="shared" si="110"/>
        <v>0</v>
      </c>
      <c r="G556" s="40">
        <f t="shared" si="111"/>
        <v>0</v>
      </c>
      <c r="H556" s="40">
        <f t="shared" si="112"/>
        <v>0</v>
      </c>
      <c r="I556" s="40">
        <f t="shared" si="107"/>
        <v>0</v>
      </c>
      <c r="J556" s="40">
        <f t="shared" si="108"/>
        <v>0</v>
      </c>
      <c r="K556" s="41">
        <f t="shared" si="113"/>
        <v>0</v>
      </c>
      <c r="L556" s="40">
        <f>IFERROR(IF('Payroll 2018'!C556='Payroll 2018'!$A$4,IF('Income Statement 2018'!$N$23&gt;0,'Income Statement 2018'!$N$23*0.1*('Payroll 2018'!F556/SUMIF($C$526:$C$564,$A$4,$F$526:$F$564)),0),0),0)</f>
        <v>0</v>
      </c>
      <c r="M556" s="41">
        <f t="shared" si="114"/>
        <v>0</v>
      </c>
    </row>
    <row r="557" spans="1:13" outlineLevel="1">
      <c r="A557" s="20"/>
      <c r="B557" s="20"/>
      <c r="D557" s="51"/>
      <c r="E557" s="62">
        <f t="shared" si="109"/>
        <v>0</v>
      </c>
      <c r="F557" s="41">
        <f t="shared" si="110"/>
        <v>0</v>
      </c>
      <c r="G557" s="40">
        <f t="shared" si="111"/>
        <v>0</v>
      </c>
      <c r="H557" s="40">
        <f t="shared" si="112"/>
        <v>0</v>
      </c>
      <c r="I557" s="40">
        <f t="shared" si="107"/>
        <v>0</v>
      </c>
      <c r="J557" s="40">
        <f t="shared" si="108"/>
        <v>0</v>
      </c>
      <c r="K557" s="41">
        <f t="shared" si="113"/>
        <v>0</v>
      </c>
      <c r="L557" s="40">
        <f>IFERROR(IF('Payroll 2018'!C557='Payroll 2018'!$A$4,IF('Income Statement 2018'!$N$23&gt;0,'Income Statement 2018'!$N$23*0.1*('Payroll 2018'!F557/SUMIF($C$526:$C$564,$A$4,$F$526:$F$564)),0),0),0)</f>
        <v>0</v>
      </c>
      <c r="M557" s="41">
        <f t="shared" si="114"/>
        <v>0</v>
      </c>
    </row>
    <row r="558" spans="1:13" outlineLevel="1">
      <c r="A558" s="20"/>
      <c r="B558" s="20"/>
      <c r="D558" s="51"/>
      <c r="E558" s="62">
        <f t="shared" si="109"/>
        <v>0</v>
      </c>
      <c r="F558" s="41">
        <f t="shared" si="110"/>
        <v>0</v>
      </c>
      <c r="G558" s="40">
        <f t="shared" si="111"/>
        <v>0</v>
      </c>
      <c r="H558" s="40">
        <f t="shared" si="112"/>
        <v>0</v>
      </c>
      <c r="I558" s="40">
        <f t="shared" si="107"/>
        <v>0</v>
      </c>
      <c r="J558" s="40">
        <f t="shared" si="108"/>
        <v>0</v>
      </c>
      <c r="K558" s="41">
        <f t="shared" si="113"/>
        <v>0</v>
      </c>
      <c r="L558" s="40">
        <f>IFERROR(IF('Payroll 2018'!C558='Payroll 2018'!$A$4,IF('Income Statement 2018'!$N$23&gt;0,'Income Statement 2018'!$N$23*0.1*('Payroll 2018'!F558/SUMIF($C$526:$C$564,$A$4,$F$526:$F$564)),0),0),0)</f>
        <v>0</v>
      </c>
      <c r="M558" s="41">
        <f t="shared" si="114"/>
        <v>0</v>
      </c>
    </row>
    <row r="559" spans="1:13" outlineLevel="1">
      <c r="A559" s="20"/>
      <c r="B559" s="20"/>
      <c r="D559" s="51"/>
      <c r="E559" s="62">
        <f t="shared" si="109"/>
        <v>0</v>
      </c>
      <c r="F559" s="41">
        <f t="shared" si="110"/>
        <v>0</v>
      </c>
      <c r="G559" s="40">
        <f t="shared" si="111"/>
        <v>0</v>
      </c>
      <c r="H559" s="40">
        <f t="shared" si="112"/>
        <v>0</v>
      </c>
      <c r="I559" s="40">
        <f t="shared" si="107"/>
        <v>0</v>
      </c>
      <c r="J559" s="40">
        <f t="shared" si="108"/>
        <v>0</v>
      </c>
      <c r="K559" s="41">
        <f t="shared" si="113"/>
        <v>0</v>
      </c>
      <c r="L559" s="40">
        <f>IFERROR(IF('Payroll 2018'!C559='Payroll 2018'!$A$4,IF('Income Statement 2018'!$N$23&gt;0,'Income Statement 2018'!$N$23*0.1*('Payroll 2018'!F559/SUMIF($C$526:$C$564,$A$4,$F$526:$F$564)),0),0),0)</f>
        <v>0</v>
      </c>
      <c r="M559" s="41">
        <f t="shared" si="114"/>
        <v>0</v>
      </c>
    </row>
    <row r="560" spans="1:13" outlineLevel="1">
      <c r="A560" s="20"/>
      <c r="B560" s="20"/>
      <c r="D560" s="51"/>
      <c r="E560" s="62">
        <f t="shared" si="109"/>
        <v>0</v>
      </c>
      <c r="F560" s="41">
        <f t="shared" si="110"/>
        <v>0</v>
      </c>
      <c r="G560" s="40">
        <f t="shared" si="111"/>
        <v>0</v>
      </c>
      <c r="H560" s="40">
        <f t="shared" si="112"/>
        <v>0</v>
      </c>
      <c r="I560" s="40">
        <f t="shared" si="107"/>
        <v>0</v>
      </c>
      <c r="J560" s="40">
        <f t="shared" si="108"/>
        <v>0</v>
      </c>
      <c r="K560" s="41">
        <f t="shared" si="113"/>
        <v>0</v>
      </c>
      <c r="L560" s="40">
        <f>IFERROR(IF('Payroll 2018'!C560='Payroll 2018'!$A$4,IF('Income Statement 2018'!$N$23&gt;0,'Income Statement 2018'!$N$23*0.1*('Payroll 2018'!F560/SUMIF($C$526:$C$564,$A$4,$F$526:$F$564)),0),0),0)</f>
        <v>0</v>
      </c>
      <c r="M560" s="41">
        <f t="shared" si="114"/>
        <v>0</v>
      </c>
    </row>
    <row r="561" spans="1:13" outlineLevel="1">
      <c r="A561" s="20"/>
      <c r="B561" s="20"/>
      <c r="D561" s="51"/>
      <c r="E561" s="62">
        <f t="shared" si="109"/>
        <v>0</v>
      </c>
      <c r="F561" s="41">
        <f t="shared" si="110"/>
        <v>0</v>
      </c>
      <c r="G561" s="40">
        <f t="shared" si="111"/>
        <v>0</v>
      </c>
      <c r="H561" s="40">
        <f t="shared" si="112"/>
        <v>0</v>
      </c>
      <c r="I561" s="40">
        <f t="shared" si="107"/>
        <v>0</v>
      </c>
      <c r="J561" s="40">
        <f t="shared" si="108"/>
        <v>0</v>
      </c>
      <c r="K561" s="41">
        <f t="shared" si="113"/>
        <v>0</v>
      </c>
      <c r="L561" s="40">
        <f>IFERROR(IF('Payroll 2018'!C561='Payroll 2018'!$A$4,IF('Income Statement 2018'!$N$23&gt;0,'Income Statement 2018'!$N$23*0.1*('Payroll 2018'!F561/SUMIF($C$526:$C$564,$A$4,$F$526:$F$564)),0),0),0)</f>
        <v>0</v>
      </c>
      <c r="M561" s="41">
        <f t="shared" si="114"/>
        <v>0</v>
      </c>
    </row>
    <row r="562" spans="1:13" outlineLevel="1">
      <c r="A562" s="20"/>
      <c r="B562" s="20"/>
      <c r="D562" s="51"/>
      <c r="E562" s="62">
        <f t="shared" si="109"/>
        <v>0</v>
      </c>
      <c r="F562" s="41">
        <f t="shared" si="110"/>
        <v>0</v>
      </c>
      <c r="G562" s="40">
        <f t="shared" si="111"/>
        <v>0</v>
      </c>
      <c r="H562" s="40">
        <f t="shared" si="112"/>
        <v>0</v>
      </c>
      <c r="I562" s="40">
        <f t="shared" si="107"/>
        <v>0</v>
      </c>
      <c r="J562" s="40">
        <f t="shared" si="108"/>
        <v>0</v>
      </c>
      <c r="K562" s="41">
        <f t="shared" si="113"/>
        <v>0</v>
      </c>
      <c r="L562" s="40">
        <f>IFERROR(IF('Payroll 2018'!C562='Payroll 2018'!$A$4,IF('Income Statement 2018'!$N$23&gt;0,'Income Statement 2018'!$N$23*0.1*('Payroll 2018'!F562/SUMIF($C$526:$C$564,$A$4,$F$526:$F$564)),0),0),0)</f>
        <v>0</v>
      </c>
      <c r="M562" s="41">
        <f t="shared" si="114"/>
        <v>0</v>
      </c>
    </row>
    <row r="563" spans="1:13" outlineLevel="1">
      <c r="A563" s="20"/>
      <c r="B563" s="20"/>
      <c r="D563" s="51"/>
      <c r="E563" s="62">
        <f t="shared" si="109"/>
        <v>0</v>
      </c>
      <c r="F563" s="41">
        <f t="shared" si="110"/>
        <v>0</v>
      </c>
      <c r="G563" s="40">
        <f t="shared" si="111"/>
        <v>0</v>
      </c>
      <c r="H563" s="40">
        <f t="shared" si="112"/>
        <v>0</v>
      </c>
      <c r="I563" s="40">
        <f t="shared" si="107"/>
        <v>0</v>
      </c>
      <c r="J563" s="40">
        <f t="shared" si="108"/>
        <v>0</v>
      </c>
      <c r="K563" s="41">
        <f t="shared" si="113"/>
        <v>0</v>
      </c>
      <c r="L563" s="40">
        <f>IFERROR(IF('Payroll 2018'!C563='Payroll 2018'!$A$4,IF('Income Statement 2018'!$N$23&gt;0,'Income Statement 2018'!$N$23*0.1*('Payroll 2018'!F563/SUMIF($C$526:$C$564,$A$4,$F$526:$F$564)),0),0),0)</f>
        <v>0</v>
      </c>
      <c r="M563" s="41">
        <f t="shared" si="114"/>
        <v>0</v>
      </c>
    </row>
    <row r="564" spans="1:13" ht="13.5" outlineLevel="1" thickBot="1">
      <c r="A564" s="21"/>
      <c r="B564" s="21"/>
      <c r="C564" s="17"/>
      <c r="D564" s="52"/>
      <c r="E564" s="63">
        <f t="shared" si="109"/>
        <v>0</v>
      </c>
      <c r="F564" s="56">
        <f t="shared" si="110"/>
        <v>0</v>
      </c>
      <c r="G564" s="55">
        <f t="shared" si="111"/>
        <v>0</v>
      </c>
      <c r="H564" s="55">
        <f t="shared" si="112"/>
        <v>0</v>
      </c>
      <c r="I564" s="55">
        <f t="shared" si="107"/>
        <v>0</v>
      </c>
      <c r="J564" s="55">
        <f t="shared" si="108"/>
        <v>0</v>
      </c>
      <c r="K564" s="56">
        <f t="shared" si="113"/>
        <v>0</v>
      </c>
      <c r="L564" s="55">
        <f>IFERROR(IF('Payroll 2018'!C564='Payroll 2018'!$A$4,IF('Income Statement 2018'!$N$23&gt;0,'Income Statement 2018'!$N$23*0.1*('Payroll 2018'!F564/SUMIF($C$526:$C$564,$A$4,$F$526:$F$564)),0),0),0)</f>
        <v>0</v>
      </c>
      <c r="M564" s="56">
        <f t="shared" si="114"/>
        <v>0</v>
      </c>
    </row>
    <row r="565" spans="1:13" outlineLevel="1">
      <c r="A565" s="2" t="s">
        <v>23</v>
      </c>
      <c r="B565" s="2"/>
      <c r="C565" s="2"/>
      <c r="D565" s="41"/>
      <c r="E565" s="48">
        <f>IFERROR(SUM(E526:E564),0)</f>
        <v>0</v>
      </c>
      <c r="F565" s="41">
        <f t="shared" ref="F565:M565" si="115">IFERROR(SUM(F526:F564),0)</f>
        <v>0</v>
      </c>
      <c r="G565" s="41">
        <f t="shared" si="115"/>
        <v>0</v>
      </c>
      <c r="H565" s="41">
        <f t="shared" si="115"/>
        <v>0</v>
      </c>
      <c r="I565" s="41">
        <f t="shared" si="115"/>
        <v>0</v>
      </c>
      <c r="J565" s="41">
        <f t="shared" si="115"/>
        <v>0</v>
      </c>
      <c r="K565" s="41">
        <f t="shared" si="115"/>
        <v>0</v>
      </c>
      <c r="L565" s="41">
        <f t="shared" si="115"/>
        <v>0</v>
      </c>
      <c r="M565" s="41">
        <f t="shared" si="115"/>
        <v>0</v>
      </c>
    </row>
    <row r="566" spans="1:13" outlineLevel="1"/>
  </sheetData>
  <conditionalFormatting sqref="F70:M70 E31:E70">
    <cfRule type="notContainsBlanks" priority="12">
      <formula>LEN(TRIM(E31))&gt;0</formula>
    </cfRule>
  </conditionalFormatting>
  <conditionalFormatting sqref="F115:M115 E76:E115">
    <cfRule type="notContainsBlanks" priority="11">
      <formula>LEN(TRIM(E76))&gt;0</formula>
    </cfRule>
  </conditionalFormatting>
  <conditionalFormatting sqref="E121:E159">
    <cfRule type="notContainsBlanks" priority="10">
      <formula>LEN(TRIM(E121))&gt;0</formula>
    </cfRule>
  </conditionalFormatting>
  <conditionalFormatting sqref="E166:E204">
    <cfRule type="notContainsBlanks" priority="9">
      <formula>LEN(TRIM(E166))&gt;0</formula>
    </cfRule>
  </conditionalFormatting>
  <conditionalFormatting sqref="E211">
    <cfRule type="notContainsBlanks" priority="8">
      <formula>LEN(TRIM(E211))&gt;0</formula>
    </cfRule>
  </conditionalFormatting>
  <conditionalFormatting sqref="E256">
    <cfRule type="notContainsBlanks" priority="7">
      <formula>LEN(TRIM(E256))&gt;0</formula>
    </cfRule>
  </conditionalFormatting>
  <conditionalFormatting sqref="E301">
    <cfRule type="notContainsBlanks" priority="6">
      <formula>LEN(TRIM(E301))&gt;0</formula>
    </cfRule>
  </conditionalFormatting>
  <conditionalFormatting sqref="E346">
    <cfRule type="notContainsBlanks" priority="5">
      <formula>LEN(TRIM(E346))&gt;0</formula>
    </cfRule>
  </conditionalFormatting>
  <conditionalFormatting sqref="E391">
    <cfRule type="notContainsBlanks" priority="4">
      <formula>LEN(TRIM(E391))&gt;0</formula>
    </cfRule>
  </conditionalFormatting>
  <conditionalFormatting sqref="E436">
    <cfRule type="notContainsBlanks" priority="3">
      <formula>LEN(TRIM(E436))&gt;0</formula>
    </cfRule>
  </conditionalFormatting>
  <conditionalFormatting sqref="E481">
    <cfRule type="notContainsBlanks" priority="2">
      <formula>LEN(TRIM(E481))&gt;0</formula>
    </cfRule>
  </conditionalFormatting>
  <conditionalFormatting sqref="E526">
    <cfRule type="notContainsBlanks" priority="1">
      <formula>LEN(TRIM(E526))&gt;0</formula>
    </cfRule>
  </conditionalFormatting>
  <dataValidations count="1">
    <dataValidation type="list" allowBlank="1" showInputMessage="1" showErrorMessage="1" sqref="C526:C564 C481:C519 C436:C474 C391:C429 C346:C384 C301:C339 C256:C294 C211:C249 C166:C204 C121:C159 C31:C69 C76:C114" xr:uid="{00000000-0002-0000-0100-000000000000}">
      <formula1>$A$4:$A$6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3"/>
  <sheetViews>
    <sheetView showGridLines="0" zoomScale="90" zoomScaleNormal="90" workbookViewId="0">
      <pane ySplit="3" topLeftCell="A4" activePane="bottomLeft" state="frozen"/>
      <selection pane="bottomLeft" activeCell="A4" sqref="A4"/>
    </sheetView>
  </sheetViews>
  <sheetFormatPr defaultColWidth="9.140625" defaultRowHeight="12.75" outlineLevelRow="1"/>
  <cols>
    <col min="1" max="1" width="30.42578125" style="1" customWidth="1"/>
    <col min="2" max="2" width="9.140625" style="1"/>
    <col min="3" max="7" width="12.5703125" style="1" customWidth="1"/>
    <col min="8" max="16384" width="9.140625" style="1"/>
  </cols>
  <sheetData>
    <row r="1" spans="1:14" s="4" customFormat="1">
      <c r="A1" s="5" t="s">
        <v>1</v>
      </c>
    </row>
    <row r="2" spans="1:14" s="4" customFormat="1">
      <c r="A2" s="71" t="str">
        <f>"Balance Sheet - "&amp;C3&amp;"-"&amp;G3</f>
        <v>Balance Sheet - 2018-2022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s="4" customFormat="1">
      <c r="A3" s="70" t="s">
        <v>80</v>
      </c>
      <c r="B3" s="3"/>
      <c r="C3" s="65">
        <v>2018</v>
      </c>
      <c r="D3" s="65">
        <f>C3+1</f>
        <v>2019</v>
      </c>
      <c r="E3" s="65">
        <f t="shared" ref="E3:G3" si="0">D3+1</f>
        <v>2020</v>
      </c>
      <c r="F3" s="65">
        <f t="shared" si="0"/>
        <v>2021</v>
      </c>
      <c r="G3" s="65">
        <f t="shared" si="0"/>
        <v>2022</v>
      </c>
      <c r="H3" s="65"/>
      <c r="I3" s="65"/>
      <c r="J3" s="65"/>
      <c r="K3" s="65"/>
      <c r="L3" s="65"/>
      <c r="M3" s="65"/>
      <c r="N3" s="65"/>
    </row>
    <row r="4" spans="1:14">
      <c r="A4" s="10" t="s">
        <v>86</v>
      </c>
      <c r="B4" s="82"/>
      <c r="C4" s="10"/>
      <c r="D4" s="10"/>
      <c r="E4" s="10"/>
      <c r="F4" s="10"/>
      <c r="G4" s="10"/>
    </row>
    <row r="5" spans="1:14" outlineLevel="1">
      <c r="A5" s="1" t="s">
        <v>111</v>
      </c>
      <c r="C5" s="128">
        <f>IFERROR(C19/'Income Statement 2018-2022'!C5*365,0)</f>
        <v>0</v>
      </c>
      <c r="D5" s="129">
        <f>C5</f>
        <v>0</v>
      </c>
      <c r="E5" s="129">
        <f t="shared" ref="E5:G5" si="1">D5</f>
        <v>0</v>
      </c>
      <c r="F5" s="129">
        <f t="shared" si="1"/>
        <v>0</v>
      </c>
      <c r="G5" s="129">
        <f t="shared" si="1"/>
        <v>0</v>
      </c>
    </row>
    <row r="6" spans="1:14" outlineLevel="1">
      <c r="A6" s="1" t="s">
        <v>112</v>
      </c>
      <c r="C6" s="128">
        <f>IFERROR(C21/'Income Statement 2018-2022'!C6*365,0)</f>
        <v>0</v>
      </c>
      <c r="D6" s="129">
        <f t="shared" ref="D6:G6" si="2">C6</f>
        <v>0</v>
      </c>
      <c r="E6" s="129">
        <f t="shared" si="2"/>
        <v>0</v>
      </c>
      <c r="F6" s="129">
        <f t="shared" si="2"/>
        <v>0</v>
      </c>
      <c r="G6" s="129">
        <f t="shared" si="2"/>
        <v>0</v>
      </c>
    </row>
    <row r="7" spans="1:14" outlineLevel="1">
      <c r="A7" s="1" t="s">
        <v>113</v>
      </c>
      <c r="C7" s="129">
        <f>IFERROR(C29/'Income Statement 2018-2022'!C6*365,0)</f>
        <v>0</v>
      </c>
      <c r="D7" s="129">
        <f t="shared" ref="D7:G8" si="3">C7</f>
        <v>0</v>
      </c>
      <c r="E7" s="129">
        <f t="shared" si="3"/>
        <v>0</v>
      </c>
      <c r="F7" s="129">
        <f t="shared" si="3"/>
        <v>0</v>
      </c>
      <c r="G7" s="129">
        <f t="shared" si="3"/>
        <v>0</v>
      </c>
    </row>
    <row r="8" spans="1:14" outlineLevel="1">
      <c r="A8" s="1" t="s">
        <v>116</v>
      </c>
      <c r="C8" s="156">
        <f>C55</f>
        <v>0</v>
      </c>
      <c r="D8" s="87">
        <f>C8</f>
        <v>0</v>
      </c>
      <c r="E8" s="87">
        <f t="shared" si="3"/>
        <v>0</v>
      </c>
      <c r="F8" s="87">
        <f t="shared" si="3"/>
        <v>0</v>
      </c>
      <c r="G8" s="87">
        <f t="shared" si="3"/>
        <v>0</v>
      </c>
    </row>
    <row r="9" spans="1:14" outlineLevel="1">
      <c r="A9" s="1" t="s">
        <v>114</v>
      </c>
      <c r="C9" s="156">
        <f>C61</f>
        <v>0</v>
      </c>
      <c r="D9" s="51">
        <v>0</v>
      </c>
      <c r="E9" s="51">
        <v>0</v>
      </c>
      <c r="F9" s="51">
        <v>0</v>
      </c>
      <c r="G9" s="51">
        <v>0</v>
      </c>
    </row>
    <row r="10" spans="1:14" outlineLevel="1">
      <c r="A10" s="1" t="s">
        <v>115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14" outlineLevel="1">
      <c r="A11" s="1" t="s">
        <v>152</v>
      </c>
      <c r="C11" s="143"/>
      <c r="D11" s="163">
        <v>0.02</v>
      </c>
      <c r="E11" s="163">
        <v>0.02</v>
      </c>
      <c r="F11" s="163">
        <v>0.02</v>
      </c>
      <c r="G11" s="163">
        <v>0.02</v>
      </c>
    </row>
    <row r="12" spans="1:14" outlineLevel="1">
      <c r="A12" s="1" t="s">
        <v>153</v>
      </c>
      <c r="C12" s="143"/>
      <c r="D12" s="163">
        <v>0.01</v>
      </c>
      <c r="E12" s="163">
        <v>0.01</v>
      </c>
      <c r="F12" s="163">
        <v>0.01</v>
      </c>
      <c r="G12" s="163">
        <v>0.01</v>
      </c>
    </row>
    <row r="13" spans="1:14" outlineLevel="1">
      <c r="C13" s="83"/>
      <c r="D13" s="83"/>
      <c r="E13" s="83"/>
      <c r="F13" s="83"/>
      <c r="G13" s="83"/>
    </row>
    <row r="15" spans="1:14">
      <c r="A15" s="10" t="s">
        <v>89</v>
      </c>
      <c r="B15" s="82"/>
      <c r="C15" s="10"/>
      <c r="D15" s="10"/>
      <c r="E15" s="10"/>
      <c r="F15" s="10"/>
      <c r="G15" s="10"/>
    </row>
    <row r="16" spans="1:14" outlineLevel="1">
      <c r="A16" s="99" t="s">
        <v>90</v>
      </c>
      <c r="B16" s="105"/>
      <c r="C16" s="105"/>
      <c r="D16" s="105"/>
      <c r="E16" s="105"/>
      <c r="F16" s="105"/>
      <c r="G16" s="124"/>
      <c r="H16" s="124"/>
      <c r="I16" s="124"/>
      <c r="J16" s="124"/>
      <c r="K16" s="124"/>
      <c r="L16" s="124"/>
    </row>
    <row r="17" spans="1:12" outlineLevel="1">
      <c r="A17" s="101" t="s">
        <v>91</v>
      </c>
      <c r="B17" s="120"/>
      <c r="C17" s="120"/>
      <c r="D17" s="120"/>
      <c r="E17" s="120"/>
      <c r="F17" s="120"/>
      <c r="G17" s="125"/>
      <c r="H17" s="124"/>
      <c r="I17" s="124"/>
      <c r="J17" s="124"/>
      <c r="K17" s="124"/>
      <c r="L17" s="124"/>
    </row>
    <row r="18" spans="1:12" outlineLevel="1">
      <c r="A18" s="102" t="s">
        <v>92</v>
      </c>
      <c r="B18" s="120"/>
      <c r="C18" s="149">
        <f>'Cash Flow Statement 2018-2022'!C22</f>
        <v>0</v>
      </c>
      <c r="D18" s="149">
        <f>'Cash Flow Statement 2018-2022'!D22</f>
        <v>0</v>
      </c>
      <c r="E18" s="149">
        <f>'Cash Flow Statement 2018-2022'!E22</f>
        <v>0</v>
      </c>
      <c r="F18" s="149">
        <f>'Cash Flow Statement 2018-2022'!F22</f>
        <v>0</v>
      </c>
      <c r="G18" s="149">
        <f>'Cash Flow Statement 2018-2022'!G22</f>
        <v>0</v>
      </c>
      <c r="H18" s="124"/>
      <c r="I18" s="124"/>
      <c r="J18" s="124"/>
      <c r="K18" s="124"/>
      <c r="L18" s="124"/>
    </row>
    <row r="19" spans="1:12" outlineLevel="1">
      <c r="A19" s="102" t="s">
        <v>93</v>
      </c>
      <c r="B19" s="120"/>
      <c r="C19" s="149">
        <f>'Balance Sheet 2018'!N8</f>
        <v>0</v>
      </c>
      <c r="D19" s="149">
        <f>'Income Statement 2018-2022'!D5*'Balance Sheet 2018-2022'!D5/365</f>
        <v>0</v>
      </c>
      <c r="E19" s="149">
        <f>'Income Statement 2018-2022'!E5*'Balance Sheet 2018-2022'!E5/365</f>
        <v>0</v>
      </c>
      <c r="F19" s="149">
        <f>'Income Statement 2018-2022'!F5*'Balance Sheet 2018-2022'!F5/365</f>
        <v>0</v>
      </c>
      <c r="G19" s="149">
        <f>'Income Statement 2018-2022'!G5*'Balance Sheet 2018-2022'!G5/365</f>
        <v>0</v>
      </c>
      <c r="H19" s="124"/>
      <c r="I19" s="124"/>
      <c r="J19" s="124"/>
      <c r="K19" s="124"/>
      <c r="L19" s="124"/>
    </row>
    <row r="20" spans="1:12" outlineLevel="1">
      <c r="A20" s="102" t="s">
        <v>94</v>
      </c>
      <c r="B20" s="120"/>
      <c r="C20" s="149">
        <f>'Balance Sheet 2018'!N9</f>
        <v>0</v>
      </c>
      <c r="D20" s="149">
        <f>C20*(1+D11)</f>
        <v>0</v>
      </c>
      <c r="E20" s="149">
        <f>D20*(1+E11)</f>
        <v>0</v>
      </c>
      <c r="F20" s="149">
        <f>E20*(1+F11)</f>
        <v>0</v>
      </c>
      <c r="G20" s="149">
        <f>F20*(1+G11)</f>
        <v>0</v>
      </c>
      <c r="H20" s="124"/>
      <c r="I20" s="124"/>
      <c r="J20" s="124"/>
      <c r="K20" s="124"/>
      <c r="L20" s="124"/>
    </row>
    <row r="21" spans="1:12" outlineLevel="1">
      <c r="A21" s="103" t="s">
        <v>95</v>
      </c>
      <c r="B21" s="126"/>
      <c r="C21" s="150">
        <f>'Balance Sheet 2018'!N10</f>
        <v>0</v>
      </c>
      <c r="D21" s="150">
        <f>'Income Statement 2018-2022'!D6*'Balance Sheet 2018-2022'!D6/365</f>
        <v>0</v>
      </c>
      <c r="E21" s="150">
        <f>'Income Statement 2018-2022'!E6*'Balance Sheet 2018-2022'!E6/365</f>
        <v>0</v>
      </c>
      <c r="F21" s="150">
        <f>'Income Statement 2018-2022'!F6*'Balance Sheet 2018-2022'!F6/365</f>
        <v>0</v>
      </c>
      <c r="G21" s="150">
        <f>'Income Statement 2018-2022'!G6*'Balance Sheet 2018-2022'!G6/365</f>
        <v>0</v>
      </c>
      <c r="H21" s="124"/>
      <c r="I21" s="124"/>
      <c r="J21" s="124"/>
      <c r="K21" s="124"/>
      <c r="L21" s="124"/>
    </row>
    <row r="22" spans="1:12" outlineLevel="1">
      <c r="A22" s="102" t="s">
        <v>96</v>
      </c>
      <c r="B22" s="120"/>
      <c r="C22" s="149">
        <f>SUM(C18:C21)</f>
        <v>0</v>
      </c>
      <c r="D22" s="149">
        <f>SUM(D18:D21)</f>
        <v>0</v>
      </c>
      <c r="E22" s="149">
        <f>SUM(E18:E21)</f>
        <v>0</v>
      </c>
      <c r="F22" s="149">
        <f>SUM(F18:F21)</f>
        <v>0</v>
      </c>
      <c r="G22" s="149">
        <f>SUM(G18:G21)</f>
        <v>0</v>
      </c>
      <c r="H22" s="124"/>
      <c r="I22" s="124"/>
      <c r="J22" s="124"/>
      <c r="K22" s="124"/>
      <c r="L22" s="124"/>
    </row>
    <row r="23" spans="1:12" outlineLevel="1">
      <c r="A23" s="106"/>
      <c r="B23" s="120"/>
      <c r="C23" s="149"/>
      <c r="D23" s="149"/>
      <c r="E23" s="149"/>
      <c r="F23" s="149"/>
      <c r="G23" s="149"/>
      <c r="H23" s="124"/>
      <c r="I23" s="124"/>
      <c r="J23" s="124"/>
      <c r="K23" s="124"/>
      <c r="L23" s="124"/>
    </row>
    <row r="24" spans="1:12" outlineLevel="1">
      <c r="A24" s="106" t="s">
        <v>97</v>
      </c>
      <c r="B24" s="120"/>
      <c r="C24" s="149">
        <f>C57</f>
        <v>0</v>
      </c>
      <c r="D24" s="149">
        <f t="shared" ref="D24:G24" si="4">D57</f>
        <v>0</v>
      </c>
      <c r="E24" s="149">
        <f t="shared" si="4"/>
        <v>0</v>
      </c>
      <c r="F24" s="149">
        <f t="shared" si="4"/>
        <v>0</v>
      </c>
      <c r="G24" s="149">
        <f t="shared" si="4"/>
        <v>0</v>
      </c>
      <c r="H24" s="124"/>
      <c r="I24" s="124"/>
      <c r="J24" s="124"/>
      <c r="K24" s="124"/>
      <c r="L24" s="124"/>
    </row>
    <row r="25" spans="1:12" ht="13.5" outlineLevel="1" thickBot="1">
      <c r="A25" s="107" t="s">
        <v>98</v>
      </c>
      <c r="B25" s="121"/>
      <c r="C25" s="151">
        <f>SUM(C22:C24)</f>
        <v>0</v>
      </c>
      <c r="D25" s="151">
        <f>SUM(D22:D24)</f>
        <v>0</v>
      </c>
      <c r="E25" s="151">
        <f>SUM(E22:E24)</f>
        <v>0</v>
      </c>
      <c r="F25" s="151">
        <f>SUM(F22:F24)</f>
        <v>0</v>
      </c>
      <c r="G25" s="151">
        <f>SUM(G22:G24)</f>
        <v>0</v>
      </c>
      <c r="H25" s="124"/>
      <c r="I25" s="124"/>
      <c r="J25" s="124"/>
      <c r="K25" s="124"/>
      <c r="L25" s="124"/>
    </row>
    <row r="26" spans="1:12" ht="13.5" outlineLevel="1" thickTop="1">
      <c r="A26" s="109"/>
      <c r="B26" s="123"/>
      <c r="C26" s="152"/>
      <c r="D26" s="152"/>
      <c r="E26" s="152"/>
      <c r="F26" s="152"/>
      <c r="G26" s="152"/>
      <c r="H26" s="124"/>
      <c r="I26" s="124"/>
      <c r="J26" s="124"/>
      <c r="K26" s="124"/>
      <c r="L26" s="124"/>
    </row>
    <row r="27" spans="1:12" outlineLevel="1">
      <c r="A27" s="99" t="s">
        <v>99</v>
      </c>
      <c r="B27" s="120"/>
      <c r="C27" s="149"/>
      <c r="D27" s="149"/>
      <c r="E27" s="149"/>
      <c r="F27" s="149"/>
      <c r="G27" s="149"/>
      <c r="H27" s="124"/>
      <c r="I27" s="124"/>
      <c r="J27" s="124"/>
      <c r="K27" s="124"/>
      <c r="L27" s="124"/>
    </row>
    <row r="28" spans="1:12" outlineLevel="1">
      <c r="A28" s="101" t="s">
        <v>100</v>
      </c>
      <c r="B28" s="120"/>
      <c r="C28" s="149"/>
      <c r="D28" s="149"/>
      <c r="E28" s="149"/>
      <c r="F28" s="149"/>
      <c r="G28" s="149"/>
      <c r="H28" s="124"/>
      <c r="I28" s="124"/>
      <c r="J28" s="124"/>
      <c r="K28" s="124"/>
      <c r="L28" s="124"/>
    </row>
    <row r="29" spans="1:12" outlineLevel="1">
      <c r="A29" s="102" t="s">
        <v>101</v>
      </c>
      <c r="B29" s="120"/>
      <c r="C29" s="149">
        <f>'Balance Sheet 2018'!N18</f>
        <v>0</v>
      </c>
      <c r="D29" s="149">
        <f>'Income Statement 2018-2022'!D6*'Balance Sheet 2018-2022'!D7/365</f>
        <v>0</v>
      </c>
      <c r="E29" s="149">
        <f>'Income Statement 2018-2022'!E6*'Balance Sheet 2018-2022'!E7/365</f>
        <v>0</v>
      </c>
      <c r="F29" s="149">
        <f>'Income Statement 2018-2022'!F6*'Balance Sheet 2018-2022'!F7/365</f>
        <v>0</v>
      </c>
      <c r="G29" s="149">
        <f>'Income Statement 2018-2022'!G6*'Balance Sheet 2018-2022'!G7/365</f>
        <v>0</v>
      </c>
      <c r="H29" s="124"/>
      <c r="I29" s="124"/>
      <c r="J29" s="124"/>
      <c r="K29" s="124"/>
      <c r="L29" s="124"/>
    </row>
    <row r="30" spans="1:12" outlineLevel="1">
      <c r="A30" s="103" t="s">
        <v>102</v>
      </c>
      <c r="B30" s="126"/>
      <c r="C30" s="150">
        <f>'Balance Sheet 2018'!N19</f>
        <v>0</v>
      </c>
      <c r="D30" s="150">
        <f>C30*(1+D12)</f>
        <v>0</v>
      </c>
      <c r="E30" s="150">
        <f>D30*(1+E12)</f>
        <v>0</v>
      </c>
      <c r="F30" s="150">
        <f>E30*(1+F12)</f>
        <v>0</v>
      </c>
      <c r="G30" s="150">
        <f>F30*(1+G12)</f>
        <v>0</v>
      </c>
      <c r="H30" s="124"/>
      <c r="I30" s="124"/>
      <c r="J30" s="124"/>
      <c r="K30" s="124"/>
      <c r="L30" s="124"/>
    </row>
    <row r="31" spans="1:12" outlineLevel="1">
      <c r="A31" s="102" t="s">
        <v>103</v>
      </c>
      <c r="B31" s="120"/>
      <c r="C31" s="149">
        <f>SUM(C29:C30)</f>
        <v>0</v>
      </c>
      <c r="D31" s="149">
        <f>SUM(D29:D30)</f>
        <v>0</v>
      </c>
      <c r="E31" s="149">
        <f>SUM(E29:E30)</f>
        <v>0</v>
      </c>
      <c r="F31" s="149">
        <f>SUM(F29:F30)</f>
        <v>0</v>
      </c>
      <c r="G31" s="149">
        <f>SUM(G29:G30)</f>
        <v>0</v>
      </c>
      <c r="H31" s="124"/>
      <c r="I31" s="124"/>
      <c r="J31" s="124"/>
      <c r="K31" s="124"/>
      <c r="L31" s="124"/>
    </row>
    <row r="32" spans="1:12" outlineLevel="1">
      <c r="A32" s="102"/>
      <c r="B32" s="120"/>
      <c r="C32" s="149"/>
      <c r="D32" s="149"/>
      <c r="E32" s="149"/>
      <c r="F32" s="149"/>
      <c r="G32" s="149"/>
      <c r="H32" s="124"/>
      <c r="I32" s="124"/>
      <c r="J32" s="124"/>
      <c r="K32" s="124"/>
      <c r="L32" s="124"/>
    </row>
    <row r="33" spans="1:12" outlineLevel="1">
      <c r="A33" s="101" t="s">
        <v>104</v>
      </c>
      <c r="B33" s="120"/>
      <c r="C33" s="149">
        <f>C62</f>
        <v>0</v>
      </c>
      <c r="D33" s="149">
        <f t="shared" ref="D33:G33" si="5">D62</f>
        <v>0</v>
      </c>
      <c r="E33" s="149">
        <f t="shared" si="5"/>
        <v>0</v>
      </c>
      <c r="F33" s="149">
        <f t="shared" si="5"/>
        <v>0</v>
      </c>
      <c r="G33" s="149">
        <f t="shared" si="5"/>
        <v>0</v>
      </c>
      <c r="H33" s="124"/>
      <c r="I33" s="124"/>
      <c r="J33" s="124"/>
      <c r="K33" s="124"/>
      <c r="L33" s="124"/>
    </row>
    <row r="34" spans="1:12" outlineLevel="1">
      <c r="A34" s="111" t="s">
        <v>105</v>
      </c>
      <c r="B34" s="122"/>
      <c r="C34" s="153">
        <f>SUM(C31:C33)</f>
        <v>0</v>
      </c>
      <c r="D34" s="153">
        <f>SUM(D31:D33)</f>
        <v>0</v>
      </c>
      <c r="E34" s="153">
        <f>SUM(E31:E33)</f>
        <v>0</v>
      </c>
      <c r="F34" s="153">
        <f>SUM(F31:F33)</f>
        <v>0</v>
      </c>
      <c r="G34" s="153">
        <f>SUM(G31:G33)</f>
        <v>0</v>
      </c>
      <c r="H34" s="124"/>
      <c r="I34" s="124"/>
      <c r="J34" s="124"/>
      <c r="K34" s="124"/>
      <c r="L34" s="124"/>
    </row>
    <row r="35" spans="1:12" outlineLevel="1">
      <c r="A35" s="109"/>
      <c r="B35" s="123"/>
      <c r="C35" s="152"/>
      <c r="D35" s="152"/>
      <c r="E35" s="152"/>
      <c r="F35" s="152"/>
      <c r="G35" s="152"/>
      <c r="H35" s="124"/>
      <c r="I35" s="124"/>
      <c r="J35" s="124"/>
      <c r="K35" s="124"/>
      <c r="L35" s="124"/>
    </row>
    <row r="36" spans="1:12" outlineLevel="1">
      <c r="A36" s="99" t="s">
        <v>106</v>
      </c>
      <c r="B36" s="120"/>
      <c r="C36" s="149"/>
      <c r="D36" s="149"/>
      <c r="E36" s="149"/>
      <c r="F36" s="149"/>
      <c r="G36" s="149"/>
      <c r="H36" s="124"/>
      <c r="I36" s="124"/>
      <c r="J36" s="124"/>
      <c r="K36" s="124"/>
      <c r="L36" s="124"/>
    </row>
    <row r="37" spans="1:12" outlineLevel="1">
      <c r="A37" s="101" t="s">
        <v>107</v>
      </c>
      <c r="B37" s="120"/>
      <c r="C37" s="149">
        <f>'Balance Sheet 2018'!N26</f>
        <v>0</v>
      </c>
      <c r="D37" s="149">
        <f>C37+D10</f>
        <v>0</v>
      </c>
      <c r="E37" s="149">
        <f t="shared" ref="E37:G37" si="6">D37+E10</f>
        <v>0</v>
      </c>
      <c r="F37" s="149">
        <f t="shared" si="6"/>
        <v>0</v>
      </c>
      <c r="G37" s="149">
        <f t="shared" si="6"/>
        <v>0</v>
      </c>
      <c r="H37" s="124"/>
      <c r="I37" s="124"/>
      <c r="J37" s="124"/>
      <c r="K37" s="124"/>
      <c r="L37" s="124"/>
    </row>
    <row r="38" spans="1:12" outlineLevel="1">
      <c r="A38" s="101" t="s">
        <v>108</v>
      </c>
      <c r="B38" s="120"/>
      <c r="C38" s="149">
        <f>'Balance Sheet 2018'!N27</f>
        <v>0</v>
      </c>
      <c r="D38" s="149">
        <f>C38+'Income Statement 2018-2022'!D31</f>
        <v>0</v>
      </c>
      <c r="E38" s="149">
        <f>D38+'Income Statement 2018-2022'!E31</f>
        <v>0</v>
      </c>
      <c r="F38" s="149">
        <f>E38+'Income Statement 2018-2022'!F31</f>
        <v>0</v>
      </c>
      <c r="G38" s="149">
        <f>F38+'Income Statement 2018-2022'!G31</f>
        <v>0</v>
      </c>
      <c r="H38" s="124"/>
      <c r="I38" s="124"/>
      <c r="J38" s="124"/>
      <c r="K38" s="124"/>
      <c r="L38" s="124"/>
    </row>
    <row r="39" spans="1:12" outlineLevel="1">
      <c r="A39" s="114" t="s">
        <v>106</v>
      </c>
      <c r="B39" s="115"/>
      <c r="C39" s="154">
        <f t="shared" ref="C39:G39" si="7">SUM(C37:C38)</f>
        <v>0</v>
      </c>
      <c r="D39" s="154">
        <f t="shared" si="7"/>
        <v>0</v>
      </c>
      <c r="E39" s="154">
        <f t="shared" si="7"/>
        <v>0</v>
      </c>
      <c r="F39" s="154">
        <f t="shared" si="7"/>
        <v>0</v>
      </c>
      <c r="G39" s="154">
        <f t="shared" si="7"/>
        <v>0</v>
      </c>
      <c r="H39" s="124"/>
      <c r="I39" s="124"/>
      <c r="J39" s="124"/>
      <c r="K39" s="124"/>
      <c r="L39" s="124"/>
    </row>
    <row r="40" spans="1:12" ht="13.5" thickBot="1">
      <c r="A40" s="107" t="s">
        <v>109</v>
      </c>
      <c r="B40" s="108"/>
      <c r="C40" s="155">
        <f t="shared" ref="C40:G40" si="8">C34+C39</f>
        <v>0</v>
      </c>
      <c r="D40" s="155">
        <f t="shared" si="8"/>
        <v>0</v>
      </c>
      <c r="E40" s="155">
        <f t="shared" si="8"/>
        <v>0</v>
      </c>
      <c r="F40" s="155">
        <f t="shared" si="8"/>
        <v>0</v>
      </c>
      <c r="G40" s="155">
        <f t="shared" si="8"/>
        <v>0</v>
      </c>
      <c r="H40" s="124"/>
      <c r="I40" s="124"/>
      <c r="J40" s="124"/>
      <c r="K40" s="124"/>
      <c r="L40" s="124"/>
    </row>
    <row r="41" spans="1:12" ht="13.5" thickTop="1">
      <c r="A41" s="101"/>
      <c r="B41" s="105"/>
      <c r="C41" s="105"/>
      <c r="D41" s="105"/>
      <c r="E41" s="105"/>
      <c r="F41" s="105"/>
      <c r="G41" s="105"/>
      <c r="H41" s="124"/>
      <c r="I41" s="124"/>
      <c r="J41" s="124"/>
      <c r="K41" s="124"/>
      <c r="L41" s="124"/>
    </row>
    <row r="42" spans="1:12">
      <c r="A42" s="116" t="s">
        <v>110</v>
      </c>
      <c r="B42" s="127"/>
      <c r="C42" s="127">
        <f>C40-C25</f>
        <v>0</v>
      </c>
      <c r="D42" s="127">
        <f>D40-D25</f>
        <v>0</v>
      </c>
      <c r="E42" s="127">
        <f>E40-E25</f>
        <v>0</v>
      </c>
      <c r="F42" s="127">
        <f>F40-F25</f>
        <v>0</v>
      </c>
      <c r="G42" s="127">
        <f>G40-G25</f>
        <v>0</v>
      </c>
      <c r="H42" s="124"/>
      <c r="I42" s="124"/>
      <c r="J42" s="124"/>
      <c r="K42" s="124"/>
      <c r="L42" s="124"/>
    </row>
    <row r="43" spans="1:12"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</row>
    <row r="44" spans="1:12"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</row>
    <row r="45" spans="1:12">
      <c r="A45" s="10" t="s">
        <v>133</v>
      </c>
      <c r="B45" s="82"/>
      <c r="C45" s="10"/>
      <c r="D45" s="10"/>
      <c r="E45" s="10"/>
      <c r="F45" s="10"/>
      <c r="G45" s="10"/>
      <c r="H45" s="124"/>
      <c r="I45" s="124"/>
      <c r="J45" s="124"/>
      <c r="K45" s="124"/>
      <c r="L45" s="124"/>
    </row>
    <row r="46" spans="1:12">
      <c r="A46" s="2" t="s">
        <v>134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</row>
    <row r="47" spans="1:12">
      <c r="A47" s="1" t="s">
        <v>93</v>
      </c>
      <c r="C47" s="40">
        <f>C19</f>
        <v>0</v>
      </c>
      <c r="D47" s="40">
        <f>D19</f>
        <v>0</v>
      </c>
      <c r="E47" s="40">
        <f>E19</f>
        <v>0</v>
      </c>
      <c r="F47" s="40">
        <f>F19</f>
        <v>0</v>
      </c>
      <c r="G47" s="40">
        <f>G19</f>
        <v>0</v>
      </c>
    </row>
    <row r="48" spans="1:12">
      <c r="A48" s="1" t="s">
        <v>95</v>
      </c>
      <c r="C48" s="40">
        <f>C21</f>
        <v>0</v>
      </c>
      <c r="D48" s="40">
        <f>D21</f>
        <v>0</v>
      </c>
      <c r="E48" s="40">
        <f>E21</f>
        <v>0</v>
      </c>
      <c r="F48" s="40">
        <f>F21</f>
        <v>0</v>
      </c>
      <c r="G48" s="40">
        <f>G21</f>
        <v>0</v>
      </c>
    </row>
    <row r="49" spans="1:7">
      <c r="A49" s="42" t="s">
        <v>101</v>
      </c>
      <c r="B49" s="42"/>
      <c r="C49" s="73">
        <f>C29</f>
        <v>0</v>
      </c>
      <c r="D49" s="73">
        <f>D29</f>
        <v>0</v>
      </c>
      <c r="E49" s="73">
        <f>E29</f>
        <v>0</v>
      </c>
      <c r="F49" s="73">
        <f>F29</f>
        <v>0</v>
      </c>
      <c r="G49" s="73">
        <f>G29</f>
        <v>0</v>
      </c>
    </row>
    <row r="50" spans="1:7">
      <c r="A50" s="1" t="s">
        <v>135</v>
      </c>
      <c r="C50" s="40">
        <f>C47+C48-C49</f>
        <v>0</v>
      </c>
      <c r="D50" s="40">
        <f t="shared" ref="D50:G50" si="9">D47+D48-D49</f>
        <v>0</v>
      </c>
      <c r="E50" s="40">
        <f t="shared" si="9"/>
        <v>0</v>
      </c>
      <c r="F50" s="40">
        <f t="shared" si="9"/>
        <v>0</v>
      </c>
      <c r="G50" s="40">
        <f t="shared" si="9"/>
        <v>0</v>
      </c>
    </row>
    <row r="51" spans="1:7">
      <c r="A51" s="1" t="s">
        <v>136</v>
      </c>
      <c r="C51" s="40">
        <f>C50-B50</f>
        <v>0</v>
      </c>
      <c r="D51" s="40">
        <f t="shared" ref="D51:G51" si="10">D50-C50</f>
        <v>0</v>
      </c>
      <c r="E51" s="40">
        <f t="shared" si="10"/>
        <v>0</v>
      </c>
      <c r="F51" s="40">
        <f t="shared" si="10"/>
        <v>0</v>
      </c>
      <c r="G51" s="40">
        <f t="shared" si="10"/>
        <v>0</v>
      </c>
    </row>
    <row r="53" spans="1:7">
      <c r="A53" s="2" t="s">
        <v>137</v>
      </c>
    </row>
    <row r="54" spans="1:7">
      <c r="A54" s="1" t="s">
        <v>138</v>
      </c>
      <c r="C54" s="49">
        <f>'Balance Sheet 2018'!C43</f>
        <v>0</v>
      </c>
      <c r="D54" s="49">
        <f>C57</f>
        <v>0</v>
      </c>
      <c r="E54" s="40">
        <f t="shared" ref="E54:G54" si="11">D57</f>
        <v>0</v>
      </c>
      <c r="F54" s="40">
        <f t="shared" si="11"/>
        <v>0</v>
      </c>
      <c r="G54" s="40">
        <f t="shared" si="11"/>
        <v>0</v>
      </c>
    </row>
    <row r="55" spans="1:7">
      <c r="A55" s="1" t="s">
        <v>139</v>
      </c>
      <c r="C55" s="49">
        <f>SUM('Balance Sheet 2018'!C44:N44)</f>
        <v>0</v>
      </c>
      <c r="D55" s="49">
        <f>D8</f>
        <v>0</v>
      </c>
      <c r="E55" s="40">
        <f>E8</f>
        <v>0</v>
      </c>
      <c r="F55" s="40">
        <f>F8</f>
        <v>0</v>
      </c>
      <c r="G55" s="40">
        <f>G8</f>
        <v>0</v>
      </c>
    </row>
    <row r="56" spans="1:7">
      <c r="A56" s="42" t="s">
        <v>140</v>
      </c>
      <c r="B56" s="42"/>
      <c r="C56" s="85">
        <f>SUM('Balance Sheet 2018'!C45:N45)</f>
        <v>0</v>
      </c>
      <c r="D56" s="85">
        <f>'Income Statement 2018-2022'!D11</f>
        <v>0</v>
      </c>
      <c r="E56" s="85">
        <f>'Income Statement 2018-2022'!E11</f>
        <v>0</v>
      </c>
      <c r="F56" s="85">
        <f>'Income Statement 2018-2022'!F11</f>
        <v>0</v>
      </c>
      <c r="G56" s="85">
        <f>'Income Statement 2018-2022'!G11</f>
        <v>0</v>
      </c>
    </row>
    <row r="57" spans="1:7">
      <c r="A57" s="1" t="s">
        <v>141</v>
      </c>
      <c r="C57" s="40">
        <f>C54+C55-C56</f>
        <v>0</v>
      </c>
      <c r="D57" s="40">
        <f t="shared" ref="D57:G57" si="12">D54+D55-D56</f>
        <v>0</v>
      </c>
      <c r="E57" s="40">
        <f t="shared" si="12"/>
        <v>0</v>
      </c>
      <c r="F57" s="40">
        <f t="shared" si="12"/>
        <v>0</v>
      </c>
      <c r="G57" s="40">
        <f t="shared" si="12"/>
        <v>0</v>
      </c>
    </row>
    <row r="59" spans="1:7">
      <c r="A59" s="2" t="s">
        <v>142</v>
      </c>
    </row>
    <row r="60" spans="1:7">
      <c r="A60" s="1" t="s">
        <v>143</v>
      </c>
      <c r="C60" s="49">
        <f>'Balance Sheet 2018'!C49</f>
        <v>0</v>
      </c>
      <c r="D60" s="40">
        <f>C62</f>
        <v>0</v>
      </c>
      <c r="E60" s="40">
        <f t="shared" ref="E60:G60" si="13">D62</f>
        <v>0</v>
      </c>
      <c r="F60" s="40">
        <f t="shared" si="13"/>
        <v>0</v>
      </c>
      <c r="G60" s="40">
        <f t="shared" si="13"/>
        <v>0</v>
      </c>
    </row>
    <row r="61" spans="1:7">
      <c r="A61" s="42" t="s">
        <v>144</v>
      </c>
      <c r="B61" s="42"/>
      <c r="C61" s="85">
        <f>SUM('Balance Sheet 2018'!C50:N50)</f>
        <v>0</v>
      </c>
      <c r="D61" s="73">
        <f>D9</f>
        <v>0</v>
      </c>
      <c r="E61" s="73">
        <f>E9</f>
        <v>0</v>
      </c>
      <c r="F61" s="73">
        <f>F9</f>
        <v>0</v>
      </c>
      <c r="G61" s="73">
        <f>G9</f>
        <v>0</v>
      </c>
    </row>
    <row r="62" spans="1:7">
      <c r="A62" s="1" t="s">
        <v>145</v>
      </c>
      <c r="C62" s="40">
        <f>SUM(C60:C61)</f>
        <v>0</v>
      </c>
      <c r="D62" s="40">
        <f t="shared" ref="D62:G62" si="14">SUM(D60:D61)</f>
        <v>0</v>
      </c>
      <c r="E62" s="40">
        <f t="shared" si="14"/>
        <v>0</v>
      </c>
      <c r="F62" s="40">
        <f t="shared" si="14"/>
        <v>0</v>
      </c>
      <c r="G62" s="40">
        <f t="shared" si="14"/>
        <v>0</v>
      </c>
    </row>
    <row r="63" spans="1:7">
      <c r="A63" s="1" t="s">
        <v>75</v>
      </c>
      <c r="C63" s="49">
        <f>SUM('Balance Sheet 2018'!C52:N52)</f>
        <v>0</v>
      </c>
      <c r="D63" s="49">
        <f>'Operating Expenses 2018-2022'!D34</f>
        <v>0</v>
      </c>
      <c r="E63" s="49">
        <f>'Operating Expenses 2018-2022'!E34</f>
        <v>0</v>
      </c>
      <c r="F63" s="49">
        <f>'Operating Expenses 2018-2022'!F34</f>
        <v>0</v>
      </c>
      <c r="G63" s="49">
        <f>'Operating Expenses 2018-2022'!G34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3"/>
  <sheetViews>
    <sheetView showGridLines="0" zoomScale="90" zoomScaleNormal="90" workbookViewId="0">
      <pane ySplit="3" topLeftCell="A4" activePane="bottomLeft" state="frozen"/>
      <selection pane="bottomLeft" activeCell="A4" sqref="A4"/>
    </sheetView>
  </sheetViews>
  <sheetFormatPr defaultColWidth="9.140625" defaultRowHeight="12.75"/>
  <cols>
    <col min="1" max="1" width="29.140625" style="1" customWidth="1"/>
    <col min="2" max="2" width="9.140625" style="1"/>
    <col min="3" max="15" width="12.85546875" style="1" customWidth="1"/>
    <col min="16" max="16384" width="9.140625" style="1"/>
  </cols>
  <sheetData>
    <row r="1" spans="1:15" s="4" customFormat="1">
      <c r="A1" s="5" t="s">
        <v>1</v>
      </c>
    </row>
    <row r="2" spans="1:15" s="4" customFormat="1">
      <c r="A2" s="71" t="s">
        <v>154</v>
      </c>
      <c r="C2" s="68">
        <v>2018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s="4" customFormat="1">
      <c r="A3" s="70" t="s">
        <v>80</v>
      </c>
      <c r="B3" s="3"/>
      <c r="C3" s="65" t="s">
        <v>49</v>
      </c>
      <c r="D3" s="65" t="s">
        <v>50</v>
      </c>
      <c r="E3" s="65" t="s">
        <v>51</v>
      </c>
      <c r="F3" s="65" t="s">
        <v>52</v>
      </c>
      <c r="G3" s="65" t="s">
        <v>0</v>
      </c>
      <c r="H3" s="65" t="s">
        <v>53</v>
      </c>
      <c r="I3" s="65" t="s">
        <v>54</v>
      </c>
      <c r="J3" s="65" t="s">
        <v>55</v>
      </c>
      <c r="K3" s="65" t="s">
        <v>56</v>
      </c>
      <c r="L3" s="65" t="s">
        <v>57</v>
      </c>
      <c r="M3" s="65" t="s">
        <v>58</v>
      </c>
      <c r="N3" s="65" t="s">
        <v>59</v>
      </c>
      <c r="O3" s="65" t="s">
        <v>81</v>
      </c>
    </row>
    <row r="4" spans="1:15">
      <c r="A4" s="2" t="s">
        <v>155</v>
      </c>
    </row>
    <row r="5" spans="1:15">
      <c r="A5" s="1" t="s">
        <v>78</v>
      </c>
      <c r="C5" s="40">
        <f>'Income Statement 2018'!C30</f>
        <v>0</v>
      </c>
      <c r="D5" s="40">
        <f>'Income Statement 2018'!D30</f>
        <v>0</v>
      </c>
      <c r="E5" s="40">
        <f>'Income Statement 2018'!E30</f>
        <v>0</v>
      </c>
      <c r="F5" s="40">
        <f>'Income Statement 2018'!F30</f>
        <v>0</v>
      </c>
      <c r="G5" s="40">
        <f>'Income Statement 2018'!G30</f>
        <v>0</v>
      </c>
      <c r="H5" s="40">
        <f>'Income Statement 2018'!H30</f>
        <v>0</v>
      </c>
      <c r="I5" s="40">
        <f>'Income Statement 2018'!I30</f>
        <v>0</v>
      </c>
      <c r="J5" s="40">
        <f>'Income Statement 2018'!J30</f>
        <v>0</v>
      </c>
      <c r="K5" s="40">
        <f>'Income Statement 2018'!K30</f>
        <v>0</v>
      </c>
      <c r="L5" s="40">
        <f>'Income Statement 2018'!L30</f>
        <v>0</v>
      </c>
      <c r="M5" s="40">
        <f>'Income Statement 2018'!M30</f>
        <v>0</v>
      </c>
      <c r="N5" s="40">
        <f>'Income Statement 2018'!N30</f>
        <v>0</v>
      </c>
      <c r="O5" s="40">
        <f>'Income Statement 2018'!O30</f>
        <v>0</v>
      </c>
    </row>
    <row r="6" spans="1:15">
      <c r="A6" s="1" t="s">
        <v>156</v>
      </c>
      <c r="C6" s="40">
        <f>'Income Statement 2018'!C10</f>
        <v>0</v>
      </c>
      <c r="D6" s="40">
        <f>'Income Statement 2018'!D10</f>
        <v>0</v>
      </c>
      <c r="E6" s="40">
        <f>'Income Statement 2018'!E10</f>
        <v>0</v>
      </c>
      <c r="F6" s="40">
        <f>'Income Statement 2018'!F10</f>
        <v>0</v>
      </c>
      <c r="G6" s="40">
        <f>'Income Statement 2018'!G10</f>
        <v>0</v>
      </c>
      <c r="H6" s="40">
        <f>'Income Statement 2018'!H10</f>
        <v>0</v>
      </c>
      <c r="I6" s="40">
        <f>'Income Statement 2018'!I10</f>
        <v>0</v>
      </c>
      <c r="J6" s="40">
        <f>'Income Statement 2018'!J10</f>
        <v>0</v>
      </c>
      <c r="K6" s="40">
        <f>'Income Statement 2018'!K10</f>
        <v>0</v>
      </c>
      <c r="L6" s="40">
        <f>'Income Statement 2018'!L10</f>
        <v>0</v>
      </c>
      <c r="M6" s="40">
        <f>'Income Statement 2018'!M10</f>
        <v>0</v>
      </c>
      <c r="N6" s="40">
        <f>'Income Statement 2018'!N10</f>
        <v>0</v>
      </c>
      <c r="O6" s="40">
        <f>'Income Statement 2018'!O10</f>
        <v>0</v>
      </c>
    </row>
    <row r="7" spans="1:15">
      <c r="A7" s="42" t="s">
        <v>157</v>
      </c>
      <c r="B7" s="42"/>
      <c r="C7" s="73">
        <f>'Balance Sheet 2018'!C40</f>
        <v>0</v>
      </c>
      <c r="D7" s="73">
        <f>'Balance Sheet 2018'!D40</f>
        <v>0</v>
      </c>
      <c r="E7" s="73">
        <f>'Balance Sheet 2018'!E40</f>
        <v>0</v>
      </c>
      <c r="F7" s="73">
        <f>'Balance Sheet 2018'!F40</f>
        <v>0</v>
      </c>
      <c r="G7" s="73">
        <f>'Balance Sheet 2018'!G40</f>
        <v>0</v>
      </c>
      <c r="H7" s="73">
        <f>'Balance Sheet 2018'!H40</f>
        <v>0</v>
      </c>
      <c r="I7" s="73">
        <f>'Balance Sheet 2018'!I40</f>
        <v>0</v>
      </c>
      <c r="J7" s="73">
        <f>'Balance Sheet 2018'!J40</f>
        <v>0</v>
      </c>
      <c r="K7" s="73">
        <f>'Balance Sheet 2018'!K40</f>
        <v>0</v>
      </c>
      <c r="L7" s="73">
        <f>'Balance Sheet 2018'!L40</f>
        <v>0</v>
      </c>
      <c r="M7" s="73">
        <f>'Balance Sheet 2018'!M40</f>
        <v>0</v>
      </c>
      <c r="N7" s="73">
        <f>'Balance Sheet 2018'!N40</f>
        <v>0</v>
      </c>
      <c r="O7" s="73">
        <f>SUM(C7:N7)</f>
        <v>0</v>
      </c>
    </row>
    <row r="8" spans="1:15">
      <c r="A8" s="2" t="s">
        <v>158</v>
      </c>
      <c r="B8" s="2"/>
      <c r="C8" s="41">
        <f>C5+C6-C7</f>
        <v>0</v>
      </c>
      <c r="D8" s="41">
        <f t="shared" ref="D8:O8" si="0">D5+D6-D7</f>
        <v>0</v>
      </c>
      <c r="E8" s="41">
        <f t="shared" si="0"/>
        <v>0</v>
      </c>
      <c r="F8" s="41">
        <f t="shared" si="0"/>
        <v>0</v>
      </c>
      <c r="G8" s="41">
        <f t="shared" si="0"/>
        <v>0</v>
      </c>
      <c r="H8" s="41">
        <f t="shared" si="0"/>
        <v>0</v>
      </c>
      <c r="I8" s="41">
        <f t="shared" si="0"/>
        <v>0</v>
      </c>
      <c r="J8" s="41">
        <f t="shared" si="0"/>
        <v>0</v>
      </c>
      <c r="K8" s="41">
        <f t="shared" si="0"/>
        <v>0</v>
      </c>
      <c r="L8" s="41">
        <f t="shared" si="0"/>
        <v>0</v>
      </c>
      <c r="M8" s="41">
        <f t="shared" si="0"/>
        <v>0</v>
      </c>
      <c r="N8" s="41">
        <f t="shared" si="0"/>
        <v>0</v>
      </c>
      <c r="O8" s="41">
        <f t="shared" si="0"/>
        <v>0</v>
      </c>
    </row>
    <row r="10" spans="1:15">
      <c r="A10" s="2" t="s">
        <v>159</v>
      </c>
    </row>
    <row r="11" spans="1:15">
      <c r="A11" s="42" t="s">
        <v>160</v>
      </c>
      <c r="B11" s="42"/>
      <c r="C11" s="73">
        <f>'Balance Sheet 2018'!C44</f>
        <v>0</v>
      </c>
      <c r="D11" s="73">
        <f>'Balance Sheet 2018'!D44</f>
        <v>0</v>
      </c>
      <c r="E11" s="73">
        <f>'Balance Sheet 2018'!E44</f>
        <v>0</v>
      </c>
      <c r="F11" s="73">
        <f>'Balance Sheet 2018'!F44</f>
        <v>0</v>
      </c>
      <c r="G11" s="73">
        <f>'Balance Sheet 2018'!G44</f>
        <v>0</v>
      </c>
      <c r="H11" s="73">
        <f>'Balance Sheet 2018'!H44</f>
        <v>0</v>
      </c>
      <c r="I11" s="73">
        <f>'Balance Sheet 2018'!I44</f>
        <v>0</v>
      </c>
      <c r="J11" s="73">
        <f>'Balance Sheet 2018'!J44</f>
        <v>0</v>
      </c>
      <c r="K11" s="73">
        <f>'Balance Sheet 2018'!K44</f>
        <v>0</v>
      </c>
      <c r="L11" s="73">
        <f>'Balance Sheet 2018'!L44</f>
        <v>0</v>
      </c>
      <c r="M11" s="73">
        <f>'Balance Sheet 2018'!M44</f>
        <v>0</v>
      </c>
      <c r="N11" s="73">
        <f>'Balance Sheet 2018'!N44</f>
        <v>0</v>
      </c>
      <c r="O11" s="73">
        <f>SUM(C11:N11)</f>
        <v>0</v>
      </c>
    </row>
    <row r="12" spans="1:15">
      <c r="A12" s="2" t="s">
        <v>161</v>
      </c>
      <c r="B12" s="2"/>
      <c r="C12" s="41">
        <f>C11</f>
        <v>0</v>
      </c>
      <c r="D12" s="41">
        <f t="shared" ref="D12:O12" si="1">D11</f>
        <v>0</v>
      </c>
      <c r="E12" s="41">
        <f t="shared" si="1"/>
        <v>0</v>
      </c>
      <c r="F12" s="41">
        <f t="shared" si="1"/>
        <v>0</v>
      </c>
      <c r="G12" s="41">
        <f t="shared" si="1"/>
        <v>0</v>
      </c>
      <c r="H12" s="41">
        <f t="shared" si="1"/>
        <v>0</v>
      </c>
      <c r="I12" s="41">
        <f t="shared" si="1"/>
        <v>0</v>
      </c>
      <c r="J12" s="41">
        <f t="shared" si="1"/>
        <v>0</v>
      </c>
      <c r="K12" s="41">
        <f t="shared" si="1"/>
        <v>0</v>
      </c>
      <c r="L12" s="41">
        <f t="shared" si="1"/>
        <v>0</v>
      </c>
      <c r="M12" s="41">
        <f t="shared" si="1"/>
        <v>0</v>
      </c>
      <c r="N12" s="41">
        <f t="shared" si="1"/>
        <v>0</v>
      </c>
      <c r="O12" s="41">
        <f t="shared" si="1"/>
        <v>0</v>
      </c>
    </row>
    <row r="14" spans="1:15">
      <c r="A14" s="2" t="s">
        <v>162</v>
      </c>
    </row>
    <row r="15" spans="1:15">
      <c r="A15" s="1" t="s">
        <v>163</v>
      </c>
      <c r="C15" s="40">
        <f>'Balance Sheet 2018'!C50</f>
        <v>0</v>
      </c>
      <c r="D15" s="40">
        <f>'Balance Sheet 2018'!D50</f>
        <v>0</v>
      </c>
      <c r="E15" s="40">
        <f>'Balance Sheet 2018'!E50</f>
        <v>0</v>
      </c>
      <c r="F15" s="40">
        <f>'Balance Sheet 2018'!F50</f>
        <v>0</v>
      </c>
      <c r="G15" s="40">
        <f>'Balance Sheet 2018'!G50</f>
        <v>0</v>
      </c>
      <c r="H15" s="40">
        <f>'Balance Sheet 2018'!H50</f>
        <v>0</v>
      </c>
      <c r="I15" s="40">
        <f>'Balance Sheet 2018'!I50</f>
        <v>0</v>
      </c>
      <c r="J15" s="40">
        <f>'Balance Sheet 2018'!J50</f>
        <v>0</v>
      </c>
      <c r="K15" s="40">
        <f>'Balance Sheet 2018'!K50</f>
        <v>0</v>
      </c>
      <c r="L15" s="40">
        <f>'Balance Sheet 2018'!L50</f>
        <v>0</v>
      </c>
      <c r="M15" s="40">
        <f>'Balance Sheet 2018'!M50</f>
        <v>0</v>
      </c>
      <c r="N15" s="40">
        <f>'Balance Sheet 2018'!N50</f>
        <v>0</v>
      </c>
      <c r="O15" s="40">
        <f>'Balance Sheet 2018'!O50</f>
        <v>0</v>
      </c>
    </row>
    <row r="16" spans="1:15">
      <c r="A16" s="42" t="s">
        <v>164</v>
      </c>
      <c r="B16" s="4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73">
        <f>SUM(C16:N16)</f>
        <v>0</v>
      </c>
    </row>
    <row r="17" spans="1:15">
      <c r="A17" s="2" t="s">
        <v>165</v>
      </c>
      <c r="B17" s="2"/>
      <c r="C17" s="41">
        <f>SUM(C15:C16)</f>
        <v>0</v>
      </c>
      <c r="D17" s="41">
        <f t="shared" ref="D17:O17" si="2">SUM(D15:D16)</f>
        <v>0</v>
      </c>
      <c r="E17" s="41">
        <f t="shared" si="2"/>
        <v>0</v>
      </c>
      <c r="F17" s="41">
        <f t="shared" si="2"/>
        <v>0</v>
      </c>
      <c r="G17" s="41">
        <f t="shared" si="2"/>
        <v>0</v>
      </c>
      <c r="H17" s="41">
        <f t="shared" si="2"/>
        <v>0</v>
      </c>
      <c r="I17" s="41">
        <f t="shared" si="2"/>
        <v>0</v>
      </c>
      <c r="J17" s="41">
        <f t="shared" si="2"/>
        <v>0</v>
      </c>
      <c r="K17" s="41">
        <f t="shared" si="2"/>
        <v>0</v>
      </c>
      <c r="L17" s="41">
        <f t="shared" si="2"/>
        <v>0</v>
      </c>
      <c r="M17" s="41">
        <f t="shared" si="2"/>
        <v>0</v>
      </c>
      <c r="N17" s="41">
        <f t="shared" si="2"/>
        <v>0</v>
      </c>
      <c r="O17" s="41">
        <f t="shared" si="2"/>
        <v>0</v>
      </c>
    </row>
    <row r="19" spans="1:15">
      <c r="A19" s="1" t="s">
        <v>166</v>
      </c>
      <c r="C19" s="40">
        <f>C8-C12+C17</f>
        <v>0</v>
      </c>
      <c r="D19" s="40">
        <f t="shared" ref="D19:O19" si="3">D8-D12+D17</f>
        <v>0</v>
      </c>
      <c r="E19" s="40">
        <f t="shared" si="3"/>
        <v>0</v>
      </c>
      <c r="F19" s="40">
        <f t="shared" si="3"/>
        <v>0</v>
      </c>
      <c r="G19" s="40">
        <f t="shared" si="3"/>
        <v>0</v>
      </c>
      <c r="H19" s="40">
        <f t="shared" si="3"/>
        <v>0</v>
      </c>
      <c r="I19" s="40">
        <f t="shared" si="3"/>
        <v>0</v>
      </c>
      <c r="J19" s="40">
        <f t="shared" si="3"/>
        <v>0</v>
      </c>
      <c r="K19" s="40">
        <f t="shared" si="3"/>
        <v>0</v>
      </c>
      <c r="L19" s="40">
        <f t="shared" si="3"/>
        <v>0</v>
      </c>
      <c r="M19" s="40">
        <f t="shared" si="3"/>
        <v>0</v>
      </c>
      <c r="N19" s="40">
        <f t="shared" si="3"/>
        <v>0</v>
      </c>
      <c r="O19" s="40">
        <f t="shared" si="3"/>
        <v>0</v>
      </c>
    </row>
    <row r="20" spans="1:15">
      <c r="A20" s="140" t="s">
        <v>167</v>
      </c>
      <c r="B20" s="140"/>
      <c r="C20" s="85">
        <f>B21</f>
        <v>0</v>
      </c>
      <c r="D20" s="85">
        <f t="shared" ref="D20:O20" si="4">C21</f>
        <v>0</v>
      </c>
      <c r="E20" s="85">
        <f t="shared" si="4"/>
        <v>0</v>
      </c>
      <c r="F20" s="85">
        <f t="shared" si="4"/>
        <v>0</v>
      </c>
      <c r="G20" s="85">
        <f t="shared" si="4"/>
        <v>0</v>
      </c>
      <c r="H20" s="85">
        <f t="shared" si="4"/>
        <v>0</v>
      </c>
      <c r="I20" s="85">
        <f t="shared" si="4"/>
        <v>0</v>
      </c>
      <c r="J20" s="85">
        <f t="shared" si="4"/>
        <v>0</v>
      </c>
      <c r="K20" s="85">
        <f t="shared" si="4"/>
        <v>0</v>
      </c>
      <c r="L20" s="85">
        <f t="shared" si="4"/>
        <v>0</v>
      </c>
      <c r="M20" s="85">
        <f t="shared" si="4"/>
        <v>0</v>
      </c>
      <c r="N20" s="85">
        <f t="shared" si="4"/>
        <v>0</v>
      </c>
      <c r="O20" s="85">
        <f t="shared" si="4"/>
        <v>0</v>
      </c>
    </row>
    <row r="21" spans="1:15">
      <c r="A21" s="2" t="s">
        <v>168</v>
      </c>
      <c r="B21" s="2"/>
      <c r="C21" s="41">
        <f>SUM(C19:C20)</f>
        <v>0</v>
      </c>
      <c r="D21" s="41">
        <f t="shared" ref="D21:O21" si="5">SUM(D19:D20)</f>
        <v>0</v>
      </c>
      <c r="E21" s="41">
        <f t="shared" si="5"/>
        <v>0</v>
      </c>
      <c r="F21" s="41">
        <f t="shared" si="5"/>
        <v>0</v>
      </c>
      <c r="G21" s="41">
        <f t="shared" si="5"/>
        <v>0</v>
      </c>
      <c r="H21" s="41">
        <f t="shared" si="5"/>
        <v>0</v>
      </c>
      <c r="I21" s="41">
        <f t="shared" si="5"/>
        <v>0</v>
      </c>
      <c r="J21" s="41">
        <f t="shared" si="5"/>
        <v>0</v>
      </c>
      <c r="K21" s="41">
        <f t="shared" si="5"/>
        <v>0</v>
      </c>
      <c r="L21" s="41">
        <f t="shared" si="5"/>
        <v>0</v>
      </c>
      <c r="M21" s="41">
        <f t="shared" si="5"/>
        <v>0</v>
      </c>
      <c r="N21" s="41">
        <f t="shared" si="5"/>
        <v>0</v>
      </c>
      <c r="O21" s="41">
        <f t="shared" si="5"/>
        <v>0</v>
      </c>
    </row>
    <row r="23" spans="1:15">
      <c r="A23" s="1" t="s">
        <v>110</v>
      </c>
      <c r="C23" s="158">
        <f>C21-'Balance Sheet 2018'!C7</f>
        <v>0</v>
      </c>
      <c r="D23" s="158">
        <f>D21-'Balance Sheet 2018'!D7</f>
        <v>0</v>
      </c>
      <c r="E23" s="158">
        <f>E21-'Balance Sheet 2018'!E7</f>
        <v>0</v>
      </c>
      <c r="F23" s="158">
        <f>F21-'Balance Sheet 2018'!F7</f>
        <v>0</v>
      </c>
      <c r="G23" s="158">
        <f>G21-'Balance Sheet 2018'!G7</f>
        <v>0</v>
      </c>
      <c r="H23" s="158">
        <f>H21-'Balance Sheet 2018'!H7</f>
        <v>0</v>
      </c>
      <c r="I23" s="158">
        <f>I21-'Balance Sheet 2018'!I7</f>
        <v>0</v>
      </c>
      <c r="J23" s="158">
        <f>J21-'Balance Sheet 2018'!J7</f>
        <v>0</v>
      </c>
      <c r="K23" s="158">
        <f>K21-'Balance Sheet 2018'!K7</f>
        <v>0</v>
      </c>
      <c r="L23" s="158">
        <f>L21-'Balance Sheet 2018'!L7</f>
        <v>0</v>
      </c>
      <c r="M23" s="158">
        <f>M21-'Balance Sheet 2018'!M7</f>
        <v>0</v>
      </c>
      <c r="N23" s="158">
        <f>N21-'Balance Sheet 2018'!N7</f>
        <v>0</v>
      </c>
      <c r="O23" s="15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.140625" defaultRowHeight="12.75" outlineLevelRow="1"/>
  <cols>
    <col min="1" max="1" width="28.5703125" style="1" customWidth="1"/>
    <col min="2" max="2" width="9.140625" style="1"/>
    <col min="3" max="7" width="13.5703125" style="1" customWidth="1"/>
    <col min="8" max="16384" width="9.140625" style="1"/>
  </cols>
  <sheetData>
    <row r="1" spans="1:14" s="4" customFormat="1">
      <c r="A1" s="5" t="s">
        <v>1</v>
      </c>
    </row>
    <row r="2" spans="1:14" s="4" customFormat="1">
      <c r="A2" s="71" t="str">
        <f>"Cash Flow Statement - "&amp;C3&amp;"-"&amp;G3</f>
        <v>Cash Flow Statement - 2018-2022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s="4" customFormat="1">
      <c r="A3" s="70" t="s">
        <v>80</v>
      </c>
      <c r="B3" s="3"/>
      <c r="C3" s="65">
        <v>2018</v>
      </c>
      <c r="D3" s="65">
        <f>C3+1</f>
        <v>2019</v>
      </c>
      <c r="E3" s="65">
        <f t="shared" ref="E3:G3" si="0">D3+1</f>
        <v>2020</v>
      </c>
      <c r="F3" s="65">
        <f t="shared" si="0"/>
        <v>2021</v>
      </c>
      <c r="G3" s="65">
        <f t="shared" si="0"/>
        <v>2022</v>
      </c>
      <c r="H3" s="65"/>
      <c r="I3" s="65"/>
      <c r="J3" s="65"/>
      <c r="K3" s="65"/>
      <c r="L3" s="65"/>
      <c r="M3" s="65"/>
      <c r="N3" s="65"/>
    </row>
    <row r="4" spans="1:14">
      <c r="A4" s="10" t="s">
        <v>154</v>
      </c>
      <c r="B4" s="82"/>
      <c r="C4" s="10"/>
      <c r="D4" s="10"/>
      <c r="E4" s="10"/>
      <c r="F4" s="10"/>
      <c r="G4" s="10"/>
    </row>
    <row r="5" spans="1:14" outlineLevel="1">
      <c r="A5" s="2" t="s">
        <v>155</v>
      </c>
    </row>
    <row r="6" spans="1:14" outlineLevel="1">
      <c r="A6" s="1" t="s">
        <v>78</v>
      </c>
      <c r="C6" s="40">
        <f>'Income Statement 2018-2022'!C31</f>
        <v>0</v>
      </c>
      <c r="D6" s="40">
        <f>'Income Statement 2018-2022'!D31</f>
        <v>0</v>
      </c>
      <c r="E6" s="40">
        <f>'Income Statement 2018-2022'!E31</f>
        <v>0</v>
      </c>
      <c r="F6" s="40">
        <f>'Income Statement 2018-2022'!F31</f>
        <v>0</v>
      </c>
      <c r="G6" s="40">
        <f>'Income Statement 2018-2022'!G31</f>
        <v>0</v>
      </c>
    </row>
    <row r="7" spans="1:14" outlineLevel="1">
      <c r="A7" s="1" t="s">
        <v>156</v>
      </c>
      <c r="C7" s="40">
        <f>'Income Statement 2018-2022'!C11</f>
        <v>0</v>
      </c>
      <c r="D7" s="40">
        <f>'Income Statement 2018-2022'!D11</f>
        <v>0</v>
      </c>
      <c r="E7" s="40">
        <f>'Income Statement 2018-2022'!E11</f>
        <v>0</v>
      </c>
      <c r="F7" s="40">
        <f>'Income Statement 2018-2022'!F11</f>
        <v>0</v>
      </c>
      <c r="G7" s="40">
        <f>'Income Statement 2018-2022'!G11</f>
        <v>0</v>
      </c>
    </row>
    <row r="8" spans="1:14" outlineLevel="1">
      <c r="A8" s="42" t="s">
        <v>157</v>
      </c>
      <c r="B8" s="42"/>
      <c r="C8" s="73">
        <f>'Balance Sheet 2018-2022'!C51</f>
        <v>0</v>
      </c>
      <c r="D8" s="73">
        <f>'Balance Sheet 2018-2022'!D51</f>
        <v>0</v>
      </c>
      <c r="E8" s="73">
        <f>'Balance Sheet 2018-2022'!E51</f>
        <v>0</v>
      </c>
      <c r="F8" s="73">
        <f>'Balance Sheet 2018-2022'!F51</f>
        <v>0</v>
      </c>
      <c r="G8" s="73">
        <f>'Balance Sheet 2018-2022'!G51</f>
        <v>0</v>
      </c>
    </row>
    <row r="9" spans="1:14" outlineLevel="1">
      <c r="A9" s="2" t="s">
        <v>158</v>
      </c>
      <c r="B9" s="2"/>
      <c r="C9" s="41">
        <f>C6+C7-C8</f>
        <v>0</v>
      </c>
      <c r="D9" s="41">
        <f t="shared" ref="D9:G9" si="1">D6+D7-D8</f>
        <v>0</v>
      </c>
      <c r="E9" s="41">
        <f t="shared" si="1"/>
        <v>0</v>
      </c>
      <c r="F9" s="41">
        <f t="shared" si="1"/>
        <v>0</v>
      </c>
      <c r="G9" s="41">
        <f t="shared" si="1"/>
        <v>0</v>
      </c>
    </row>
    <row r="10" spans="1:14" outlineLevel="1"/>
    <row r="11" spans="1:14" outlineLevel="1">
      <c r="A11" s="2" t="s">
        <v>159</v>
      </c>
    </row>
    <row r="12" spans="1:14" outlineLevel="1">
      <c r="A12" s="42" t="s">
        <v>160</v>
      </c>
      <c r="B12" s="42"/>
      <c r="C12" s="73">
        <f>'Balance Sheet 2018-2022'!C8</f>
        <v>0</v>
      </c>
      <c r="D12" s="73">
        <f>'Balance Sheet 2018-2022'!D8</f>
        <v>0</v>
      </c>
      <c r="E12" s="73">
        <f>'Balance Sheet 2018-2022'!E8</f>
        <v>0</v>
      </c>
      <c r="F12" s="73">
        <f>'Balance Sheet 2018-2022'!F8</f>
        <v>0</v>
      </c>
      <c r="G12" s="73">
        <f>'Balance Sheet 2018-2022'!G8</f>
        <v>0</v>
      </c>
    </row>
    <row r="13" spans="1:14" outlineLevel="1">
      <c r="A13" s="2" t="s">
        <v>161</v>
      </c>
      <c r="B13" s="2"/>
      <c r="C13" s="41">
        <f>C12</f>
        <v>0</v>
      </c>
      <c r="D13" s="41">
        <f t="shared" ref="D13:G13" si="2">D12</f>
        <v>0</v>
      </c>
      <c r="E13" s="41">
        <f t="shared" si="2"/>
        <v>0</v>
      </c>
      <c r="F13" s="41">
        <f t="shared" si="2"/>
        <v>0</v>
      </c>
      <c r="G13" s="41">
        <f t="shared" si="2"/>
        <v>0</v>
      </c>
    </row>
    <row r="14" spans="1:14" outlineLevel="1"/>
    <row r="15" spans="1:14" outlineLevel="1">
      <c r="A15" s="2" t="s">
        <v>162</v>
      </c>
    </row>
    <row r="16" spans="1:14" outlineLevel="1">
      <c r="A16" s="1" t="s">
        <v>163</v>
      </c>
      <c r="C16" s="40">
        <f>'Balance Sheet 2018-2022'!C9</f>
        <v>0</v>
      </c>
      <c r="D16" s="40">
        <f>'Balance Sheet 2018-2022'!D9</f>
        <v>0</v>
      </c>
      <c r="E16" s="40">
        <f>'Balance Sheet 2018-2022'!E9</f>
        <v>0</v>
      </c>
      <c r="F16" s="40">
        <f>'Balance Sheet 2018-2022'!F9</f>
        <v>0</v>
      </c>
      <c r="G16" s="40">
        <f>'Balance Sheet 2018-2022'!G9</f>
        <v>0</v>
      </c>
    </row>
    <row r="17" spans="1:7" outlineLevel="1">
      <c r="A17" s="42" t="s">
        <v>164</v>
      </c>
      <c r="B17" s="42"/>
      <c r="C17" s="88">
        <f>'Balance Sheet 2018-2022'!C10</f>
        <v>0</v>
      </c>
      <c r="D17" s="88">
        <f>'Balance Sheet 2018-2022'!D10</f>
        <v>0</v>
      </c>
      <c r="E17" s="88">
        <f>'Balance Sheet 2018-2022'!E10</f>
        <v>0</v>
      </c>
      <c r="F17" s="88">
        <f>'Balance Sheet 2018-2022'!F10</f>
        <v>0</v>
      </c>
      <c r="G17" s="88">
        <f>'Balance Sheet 2018-2022'!G10</f>
        <v>0</v>
      </c>
    </row>
    <row r="18" spans="1:7" outlineLevel="1">
      <c r="A18" s="2" t="s">
        <v>165</v>
      </c>
      <c r="B18" s="2"/>
      <c r="C18" s="41">
        <f>SUM(C16:C17)</f>
        <v>0</v>
      </c>
      <c r="D18" s="41">
        <f t="shared" ref="D18:G18" si="3">SUM(D16:D17)</f>
        <v>0</v>
      </c>
      <c r="E18" s="41">
        <f t="shared" si="3"/>
        <v>0</v>
      </c>
      <c r="F18" s="41">
        <f t="shared" si="3"/>
        <v>0</v>
      </c>
      <c r="G18" s="41">
        <f t="shared" si="3"/>
        <v>0</v>
      </c>
    </row>
    <row r="19" spans="1:7" outlineLevel="1"/>
    <row r="20" spans="1:7" outlineLevel="1">
      <c r="A20" s="1" t="s">
        <v>166</v>
      </c>
      <c r="C20" s="40">
        <f>C9-C13+C18</f>
        <v>0</v>
      </c>
      <c r="D20" s="40">
        <f t="shared" ref="D20:G20" si="4">D9-D13+D18</f>
        <v>0</v>
      </c>
      <c r="E20" s="40">
        <f t="shared" si="4"/>
        <v>0</v>
      </c>
      <c r="F20" s="40">
        <f t="shared" si="4"/>
        <v>0</v>
      </c>
      <c r="G20" s="40">
        <f t="shared" si="4"/>
        <v>0</v>
      </c>
    </row>
    <row r="21" spans="1:7" outlineLevel="1">
      <c r="A21" s="140" t="s">
        <v>167</v>
      </c>
      <c r="B21" s="140"/>
      <c r="C21" s="85">
        <f>B22</f>
        <v>0</v>
      </c>
      <c r="D21" s="85">
        <f t="shared" ref="D21:G21" si="5">C22</f>
        <v>0</v>
      </c>
      <c r="E21" s="85">
        <f t="shared" si="5"/>
        <v>0</v>
      </c>
      <c r="F21" s="85">
        <f t="shared" si="5"/>
        <v>0</v>
      </c>
      <c r="G21" s="85">
        <f t="shared" si="5"/>
        <v>0</v>
      </c>
    </row>
    <row r="22" spans="1:7" outlineLevel="1">
      <c r="A22" s="2" t="s">
        <v>168</v>
      </c>
      <c r="B22" s="2"/>
      <c r="C22" s="41">
        <f>SUM(C20:C21)</f>
        <v>0</v>
      </c>
      <c r="D22" s="41">
        <f t="shared" ref="D22:G22" si="6">SUM(D20:D21)</f>
        <v>0</v>
      </c>
      <c r="E22" s="41">
        <f t="shared" si="6"/>
        <v>0</v>
      </c>
      <c r="F22" s="41">
        <f t="shared" si="6"/>
        <v>0</v>
      </c>
      <c r="G22" s="41">
        <f t="shared" si="6"/>
        <v>0</v>
      </c>
    </row>
    <row r="23" spans="1:7" outlineLevel="1"/>
    <row r="24" spans="1:7" outlineLevel="1">
      <c r="A24" s="1" t="s">
        <v>110</v>
      </c>
      <c r="C24" s="158">
        <f>C22-'Balance Sheet 2018'!C8</f>
        <v>0</v>
      </c>
      <c r="D24" s="158">
        <f>D22-'Balance Sheet 2018'!D8</f>
        <v>0</v>
      </c>
      <c r="E24" s="158">
        <f>E22-'Balance Sheet 2018'!E8</f>
        <v>0</v>
      </c>
      <c r="F24" s="158">
        <f>F22-'Balance Sheet 2018'!F8</f>
        <v>0</v>
      </c>
      <c r="G24" s="158">
        <f>G22-'Balance Sheet 2018'!G8</f>
        <v>0</v>
      </c>
    </row>
    <row r="25" spans="1:7" outlineLevel="1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9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.140625" defaultRowHeight="12.75" outlineLevelRow="1"/>
  <cols>
    <col min="1" max="1" width="21.42578125" style="1" customWidth="1"/>
    <col min="2" max="2" width="9.140625" style="1"/>
    <col min="3" max="7" width="12.140625" style="1" customWidth="1"/>
    <col min="8" max="16384" width="9.140625" style="1"/>
  </cols>
  <sheetData>
    <row r="1" spans="1:14" s="4" customFormat="1">
      <c r="A1" s="5" t="s">
        <v>1</v>
      </c>
    </row>
    <row r="2" spans="1:14" s="4" customFormat="1">
      <c r="A2" s="71" t="s">
        <v>170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s="4" customFormat="1">
      <c r="A3" s="70" t="s">
        <v>80</v>
      </c>
      <c r="B3" s="3"/>
      <c r="C3" s="65">
        <v>2018</v>
      </c>
      <c r="D3" s="65">
        <f>C3+1</f>
        <v>2019</v>
      </c>
      <c r="E3" s="65">
        <f t="shared" ref="E3:G3" si="0">D3+1</f>
        <v>2020</v>
      </c>
      <c r="F3" s="65">
        <f t="shared" si="0"/>
        <v>2021</v>
      </c>
      <c r="G3" s="65">
        <f t="shared" si="0"/>
        <v>2022</v>
      </c>
      <c r="H3" s="65"/>
      <c r="I3" s="65"/>
      <c r="J3" s="65"/>
      <c r="K3" s="65"/>
      <c r="L3" s="65"/>
      <c r="M3" s="65"/>
      <c r="N3" s="65"/>
    </row>
    <row r="4" spans="1:14">
      <c r="A4" s="10" t="s">
        <v>171</v>
      </c>
      <c r="B4" s="10"/>
      <c r="C4" s="10"/>
      <c r="D4" s="10"/>
      <c r="E4" s="10"/>
      <c r="F4" s="10"/>
      <c r="G4" s="10"/>
    </row>
    <row r="5" spans="1:14" outlineLevel="1">
      <c r="A5" s="1" t="s">
        <v>62</v>
      </c>
      <c r="C5" s="164">
        <f>IFERROR('Income Statement 2018-2022'!C7/'Income Statement 2018-2022'!C5,0)</f>
        <v>0</v>
      </c>
      <c r="D5" s="164">
        <f>IFERROR('Income Statement 2018-2022'!D7/'Income Statement 2018-2022'!D5,0)</f>
        <v>0</v>
      </c>
      <c r="E5" s="164">
        <f>IFERROR('Income Statement 2018-2022'!E7/'Income Statement 2018-2022'!E5,0)</f>
        <v>0</v>
      </c>
      <c r="F5" s="164">
        <f>IFERROR('Income Statement 2018-2022'!F7/'Income Statement 2018-2022'!F5,0)</f>
        <v>0</v>
      </c>
      <c r="G5" s="164">
        <f>IFERROR('Income Statement 2018-2022'!G7/'Income Statement 2018-2022'!G5,0)</f>
        <v>0</v>
      </c>
    </row>
    <row r="6" spans="1:14" outlineLevel="1">
      <c r="A6" s="1" t="s">
        <v>172</v>
      </c>
      <c r="C6" s="164">
        <f>IFERROR('Income Statement 2018-2022'!C24/'Income Statement 2018-2022'!C5,0)</f>
        <v>0</v>
      </c>
      <c r="D6" s="164">
        <f>IFERROR('Income Statement 2018-2022'!D24/'Income Statement 2018-2022'!D5,0)</f>
        <v>0</v>
      </c>
      <c r="E6" s="164">
        <f>IFERROR('Income Statement 2018-2022'!E24/'Income Statement 2018-2022'!E5,0)</f>
        <v>0</v>
      </c>
      <c r="F6" s="164">
        <f>IFERROR('Income Statement 2018-2022'!F24/'Income Statement 2018-2022'!F5,0)</f>
        <v>0</v>
      </c>
      <c r="G6" s="164">
        <f>IFERROR('Income Statement 2018-2022'!G24/'Income Statement 2018-2022'!G5,0)</f>
        <v>0</v>
      </c>
    </row>
    <row r="7" spans="1:14" outlineLevel="1">
      <c r="A7" s="1" t="s">
        <v>173</v>
      </c>
      <c r="C7" s="164">
        <f>IFERROR('Income Statement 2018-2022'!C31/'Income Statement 2018-2022'!C5,0)</f>
        <v>0</v>
      </c>
      <c r="D7" s="164">
        <f>IFERROR('Income Statement 2018-2022'!D31/'Income Statement 2018-2022'!D5,0)</f>
        <v>0</v>
      </c>
      <c r="E7" s="164">
        <f>IFERROR('Income Statement 2018-2022'!E31/'Income Statement 2018-2022'!E5,0)</f>
        <v>0</v>
      </c>
      <c r="F7" s="164">
        <f>IFERROR('Income Statement 2018-2022'!F31/'Income Statement 2018-2022'!F5,0)</f>
        <v>0</v>
      </c>
      <c r="G7" s="164">
        <f>IFERROR('Income Statement 2018-2022'!G31/'Income Statement 2018-2022'!G5,0)</f>
        <v>0</v>
      </c>
    </row>
    <row r="8" spans="1:14" outlineLevel="1">
      <c r="C8" s="164"/>
      <c r="D8" s="164"/>
      <c r="E8" s="164"/>
      <c r="F8" s="164"/>
      <c r="G8" s="164"/>
    </row>
    <row r="10" spans="1:14">
      <c r="A10" s="10" t="s">
        <v>174</v>
      </c>
      <c r="B10" s="10"/>
      <c r="C10" s="10"/>
      <c r="D10" s="10"/>
      <c r="E10" s="10"/>
      <c r="F10" s="10"/>
      <c r="G10" s="10"/>
    </row>
    <row r="11" spans="1:14" outlineLevel="1">
      <c r="A11" s="125" t="s">
        <v>186</v>
      </c>
      <c r="B11" s="125"/>
      <c r="C11" s="166">
        <f>IFERROR('Income Statement 2018-2022'!C5/'Balance Sheet 2018-2022'!C25,0)</f>
        <v>0</v>
      </c>
      <c r="D11" s="166">
        <f>IFERROR('Income Statement 2018-2022'!D5/'Balance Sheet 2018-2022'!D25,0)</f>
        <v>0</v>
      </c>
      <c r="E11" s="166">
        <f>IFERROR('Income Statement 2018-2022'!E5/'Balance Sheet 2018-2022'!E25,0)</f>
        <v>0</v>
      </c>
      <c r="F11" s="166">
        <f>IFERROR('Income Statement 2018-2022'!F5/'Balance Sheet 2018-2022'!F25,0)</f>
        <v>0</v>
      </c>
      <c r="G11" s="166">
        <f>IFERROR('Income Statement 2018-2022'!G5/'Balance Sheet 2018-2022'!G25,0)</f>
        <v>0</v>
      </c>
    </row>
    <row r="12" spans="1:14" outlineLevel="1">
      <c r="A12" s="125" t="s">
        <v>187</v>
      </c>
      <c r="B12" s="125"/>
      <c r="C12" s="166">
        <f>IFERROR('Income Statement 2018-2022'!C5/('Balance Sheet 2018-2022'!C25-'Balance Sheet 2018-2022'!C31),0)</f>
        <v>0</v>
      </c>
      <c r="D12" s="166">
        <f>IFERROR('Income Statement 2018-2022'!D5/('Balance Sheet 2018-2022'!D25-'Balance Sheet 2018-2022'!D31),0)</f>
        <v>0</v>
      </c>
      <c r="E12" s="166">
        <f>IFERROR('Income Statement 2018-2022'!E5/('Balance Sheet 2018-2022'!E25-'Balance Sheet 2018-2022'!E31),0)</f>
        <v>0</v>
      </c>
      <c r="F12" s="166">
        <f>IFERROR('Income Statement 2018-2022'!F5/('Balance Sheet 2018-2022'!F25-'Balance Sheet 2018-2022'!F31),0)</f>
        <v>0</v>
      </c>
      <c r="G12" s="166">
        <f>IFERROR('Income Statement 2018-2022'!G5/('Balance Sheet 2018-2022'!G25-'Balance Sheet 2018-2022'!G31),0)</f>
        <v>0</v>
      </c>
    </row>
    <row r="13" spans="1:14" outlineLevel="1">
      <c r="A13" s="125" t="s">
        <v>177</v>
      </c>
      <c r="B13" s="125"/>
      <c r="C13" s="166">
        <f>IFERROR('Income Statement 2018-2022'!C6/'Balance Sheet 2018-2022'!C21,0)</f>
        <v>0</v>
      </c>
      <c r="D13" s="166">
        <f>IFERROR('Income Statement 2018-2022'!D6/'Balance Sheet 2018-2022'!D21,0)</f>
        <v>0</v>
      </c>
      <c r="E13" s="166">
        <f>IFERROR('Income Statement 2018-2022'!E6/'Balance Sheet 2018-2022'!E21,0)</f>
        <v>0</v>
      </c>
      <c r="F13" s="166">
        <f>IFERROR('Income Statement 2018-2022'!F6/'Balance Sheet 2018-2022'!F21,0)</f>
        <v>0</v>
      </c>
      <c r="G13" s="166">
        <f>IFERROR('Income Statement 2018-2022'!G6/'Balance Sheet 2018-2022'!G21,0)</f>
        <v>0</v>
      </c>
    </row>
    <row r="14" spans="1:14" outlineLevel="1">
      <c r="A14" s="125" t="s">
        <v>178</v>
      </c>
      <c r="B14" s="125"/>
      <c r="C14" s="166">
        <f>IFERROR('Balance Sheet 2018-2022'!C21*365/'Income Statement 2018-2022'!C6,0)</f>
        <v>0</v>
      </c>
      <c r="D14" s="166">
        <f>IFERROR('Balance Sheet 2018-2022'!D21*365/'Income Statement 2018-2022'!D6,0)</f>
        <v>0</v>
      </c>
      <c r="E14" s="166">
        <f>IFERROR('Balance Sheet 2018-2022'!E21*365/'Income Statement 2018-2022'!E6,0)</f>
        <v>0</v>
      </c>
      <c r="F14" s="166">
        <f>IFERROR('Balance Sheet 2018-2022'!F21*365/'Income Statement 2018-2022'!F6,0)</f>
        <v>0</v>
      </c>
      <c r="G14" s="166">
        <f>IFERROR('Balance Sheet 2018-2022'!G21*365/'Income Statement 2018-2022'!G6,0)</f>
        <v>0</v>
      </c>
    </row>
    <row r="15" spans="1:14" outlineLevel="1">
      <c r="A15" s="125" t="s">
        <v>179</v>
      </c>
      <c r="B15" s="125"/>
      <c r="C15" s="166">
        <f>IFERROR('Income Statement 2018-2022'!C5/'Balance Sheet 2018-2022'!C19,0)</f>
        <v>0</v>
      </c>
      <c r="D15" s="166">
        <f>IFERROR('Income Statement 2018-2022'!D5/'Balance Sheet 2018-2022'!D19,0)</f>
        <v>0</v>
      </c>
      <c r="E15" s="166">
        <f>IFERROR('Income Statement 2018-2022'!E5/'Balance Sheet 2018-2022'!E19,0)</f>
        <v>0</v>
      </c>
      <c r="F15" s="166">
        <f>IFERROR('Income Statement 2018-2022'!F5/'Balance Sheet 2018-2022'!F19,0)</f>
        <v>0</v>
      </c>
      <c r="G15" s="166">
        <f>IFERROR('Income Statement 2018-2022'!G5/'Balance Sheet 2018-2022'!G19,0)</f>
        <v>0</v>
      </c>
    </row>
    <row r="16" spans="1:14" outlineLevel="1">
      <c r="A16" s="125" t="s">
        <v>180</v>
      </c>
      <c r="B16" s="125"/>
      <c r="C16" s="166">
        <f>IFERROR('Balance Sheet 2018-2022'!C19*365/'Income Statement 2018-2022'!C5,0)</f>
        <v>0</v>
      </c>
      <c r="D16" s="166">
        <f>IFERROR('Balance Sheet 2018-2022'!D19*365/'Income Statement 2018-2022'!D5,0)</f>
        <v>0</v>
      </c>
      <c r="E16" s="166">
        <f>IFERROR('Balance Sheet 2018-2022'!E19*365/'Income Statement 2018-2022'!E5,0)</f>
        <v>0</v>
      </c>
      <c r="F16" s="166">
        <f>IFERROR('Balance Sheet 2018-2022'!F19*365/'Income Statement 2018-2022'!F5,0)</f>
        <v>0</v>
      </c>
      <c r="G16" s="166">
        <f>IFERROR('Balance Sheet 2018-2022'!G19*365/'Income Statement 2018-2022'!G5,0)</f>
        <v>0</v>
      </c>
    </row>
    <row r="17" spans="1:7" outlineLevel="1">
      <c r="A17" s="125" t="s">
        <v>181</v>
      </c>
      <c r="B17" s="125"/>
      <c r="C17" s="166">
        <f>IFERROR('Income Statement 2018-2022'!C6/'Balance Sheet 2018-2022'!C29,0)</f>
        <v>0</v>
      </c>
      <c r="D17" s="166">
        <f>IFERROR('Income Statement 2018-2022'!D6/'Balance Sheet 2018-2022'!D29,0)</f>
        <v>0</v>
      </c>
      <c r="E17" s="166">
        <f>IFERROR('Income Statement 2018-2022'!E6/'Balance Sheet 2018-2022'!E29,0)</f>
        <v>0</v>
      </c>
      <c r="F17" s="166">
        <f>IFERROR('Income Statement 2018-2022'!F6/'Balance Sheet 2018-2022'!F29,0)</f>
        <v>0</v>
      </c>
      <c r="G17" s="166">
        <f>IFERROR('Income Statement 2018-2022'!G6/'Balance Sheet 2018-2022'!G29,0)</f>
        <v>0</v>
      </c>
    </row>
    <row r="18" spans="1:7" outlineLevel="1">
      <c r="A18" s="125" t="s">
        <v>182</v>
      </c>
      <c r="B18" s="125"/>
      <c r="C18" s="166">
        <f>IFERROR('Balance Sheet 2018-2022'!C29*365/'Income Statement 2018-2022'!C6,0)</f>
        <v>0</v>
      </c>
      <c r="D18" s="166">
        <f>IFERROR('Balance Sheet 2018-2022'!D29*365/'Income Statement 2018-2022'!D6,0)</f>
        <v>0</v>
      </c>
      <c r="E18" s="166">
        <f>IFERROR('Balance Sheet 2018-2022'!E29*365/'Income Statement 2018-2022'!E6,0)</f>
        <v>0</v>
      </c>
      <c r="F18" s="166">
        <f>IFERROR('Balance Sheet 2018-2022'!F29*365/'Income Statement 2018-2022'!F6,0)</f>
        <v>0</v>
      </c>
      <c r="G18" s="166">
        <f>IFERROR('Balance Sheet 2018-2022'!G29*365/'Income Statement 2018-2022'!G6,0)</f>
        <v>0</v>
      </c>
    </row>
    <row r="19" spans="1:7" outlineLevel="1">
      <c r="A19" s="125" t="s">
        <v>183</v>
      </c>
      <c r="B19" s="125"/>
      <c r="C19" s="166">
        <f>C14+C16</f>
        <v>0</v>
      </c>
      <c r="D19" s="166">
        <f t="shared" ref="D19:G19" si="1">D14+D16</f>
        <v>0</v>
      </c>
      <c r="E19" s="166">
        <f t="shared" si="1"/>
        <v>0</v>
      </c>
      <c r="F19" s="166">
        <f t="shared" si="1"/>
        <v>0</v>
      </c>
      <c r="G19" s="166">
        <f t="shared" si="1"/>
        <v>0</v>
      </c>
    </row>
    <row r="20" spans="1:7" outlineLevel="1">
      <c r="A20" s="125" t="s">
        <v>184</v>
      </c>
      <c r="B20" s="125"/>
      <c r="C20" s="166">
        <f>C19-C18</f>
        <v>0</v>
      </c>
      <c r="D20" s="166">
        <f t="shared" ref="D20:G20" si="2">D19-D18</f>
        <v>0</v>
      </c>
      <c r="E20" s="166">
        <f t="shared" si="2"/>
        <v>0</v>
      </c>
      <c r="F20" s="166">
        <f t="shared" si="2"/>
        <v>0</v>
      </c>
      <c r="G20" s="166">
        <f t="shared" si="2"/>
        <v>0</v>
      </c>
    </row>
    <row r="21" spans="1:7" outlineLevel="1">
      <c r="A21" s="125" t="s">
        <v>185</v>
      </c>
      <c r="B21" s="125"/>
      <c r="C21" s="166">
        <f>IFERROR('Income Statement 2018-2022'!C5/'Balance Sheet 2018-2022'!C24,0)</f>
        <v>0</v>
      </c>
      <c r="D21" s="166">
        <f>IFERROR('Income Statement 2018-2022'!D5/'Balance Sheet 2018-2022'!D24,0)</f>
        <v>0</v>
      </c>
      <c r="E21" s="166">
        <f>IFERROR('Income Statement 2018-2022'!E5/'Balance Sheet 2018-2022'!E24,0)</f>
        <v>0</v>
      </c>
      <c r="F21" s="166">
        <f>IFERROR('Income Statement 2018-2022'!F5/'Balance Sheet 2018-2022'!F24,0)</f>
        <v>0</v>
      </c>
      <c r="G21" s="166">
        <f>IFERROR('Income Statement 2018-2022'!G5/'Balance Sheet 2018-2022'!G24,0)</f>
        <v>0</v>
      </c>
    </row>
    <row r="22" spans="1:7" outlineLevel="1">
      <c r="A22" s="1" t="s">
        <v>175</v>
      </c>
      <c r="C22" s="164">
        <f>IFERROR('Income Statement 2018-2022'!C30/'Income Statement 2018-2022'!C28,0)</f>
        <v>0</v>
      </c>
      <c r="D22" s="164">
        <f>IFERROR('Income Statement 2018-2022'!D30/'Income Statement 2018-2022'!D28,0)</f>
        <v>0</v>
      </c>
      <c r="E22" s="164">
        <f>IFERROR('Income Statement 2018-2022'!E30/'Income Statement 2018-2022'!E28,0)</f>
        <v>0</v>
      </c>
      <c r="F22" s="164">
        <f>IFERROR('Income Statement 2018-2022'!F30/'Income Statement 2018-2022'!F28,0)</f>
        <v>0</v>
      </c>
      <c r="G22" s="164">
        <f>IFERROR('Income Statement 2018-2022'!G30/'Income Statement 2018-2022'!G28,0)</f>
        <v>0</v>
      </c>
    </row>
    <row r="23" spans="1:7" outlineLevel="1">
      <c r="C23" s="164"/>
      <c r="D23" s="164"/>
      <c r="E23" s="164"/>
      <c r="F23" s="164"/>
      <c r="G23" s="164"/>
    </row>
    <row r="24" spans="1:7">
      <c r="C24" s="164"/>
      <c r="D24" s="164"/>
      <c r="E24" s="164"/>
      <c r="F24" s="164"/>
      <c r="G24" s="164"/>
    </row>
    <row r="25" spans="1:7">
      <c r="A25" s="10" t="s">
        <v>188</v>
      </c>
      <c r="B25" s="10"/>
      <c r="C25" s="10"/>
      <c r="D25" s="10"/>
      <c r="E25" s="10"/>
      <c r="F25" s="10"/>
      <c r="G25" s="10"/>
    </row>
    <row r="26" spans="1:7" outlineLevel="1">
      <c r="A26" s="1" t="s">
        <v>189</v>
      </c>
      <c r="C26" s="167">
        <f>IFERROR('Balance Sheet 2018-2022'!C22/'Balance Sheet 2018-2022'!C31,0)</f>
        <v>0</v>
      </c>
      <c r="D26" s="167">
        <f>IFERROR('Balance Sheet 2018-2022'!D22/'Balance Sheet 2018-2022'!D31,0)</f>
        <v>0</v>
      </c>
      <c r="E26" s="167">
        <f>IFERROR('Balance Sheet 2018-2022'!E22/'Balance Sheet 2018-2022'!E31,0)</f>
        <v>0</v>
      </c>
      <c r="F26" s="167">
        <f>IFERROR('Balance Sheet 2018-2022'!F22/'Balance Sheet 2018-2022'!F31,0)</f>
        <v>0</v>
      </c>
      <c r="G26" s="167">
        <f>IFERROR('Balance Sheet 2018-2022'!G22/'Balance Sheet 2018-2022'!G31,0)</f>
        <v>0</v>
      </c>
    </row>
    <row r="27" spans="1:7" outlineLevel="1">
      <c r="A27" s="1" t="s">
        <v>190</v>
      </c>
      <c r="C27" s="167">
        <f>IFERROR(('Balance Sheet 2018-2022'!C22-'Balance Sheet 2018-2022'!C21)/'Balance Sheet 2018-2022'!C31,0)</f>
        <v>0</v>
      </c>
      <c r="D27" s="167">
        <f>IFERROR(('Balance Sheet 2018-2022'!D22-'Balance Sheet 2018-2022'!D21)/'Balance Sheet 2018-2022'!D31,0)</f>
        <v>0</v>
      </c>
      <c r="E27" s="167">
        <f>IFERROR(('Balance Sheet 2018-2022'!E22-'Balance Sheet 2018-2022'!E21)/'Balance Sheet 2018-2022'!E31,0)</f>
        <v>0</v>
      </c>
      <c r="F27" s="167">
        <f>IFERROR(('Balance Sheet 2018-2022'!F22-'Balance Sheet 2018-2022'!F21)/'Balance Sheet 2018-2022'!F31,0)</f>
        <v>0</v>
      </c>
      <c r="G27" s="167">
        <f>IFERROR(('Balance Sheet 2018-2022'!G22-'Balance Sheet 2018-2022'!G21)/'Balance Sheet 2018-2022'!G31,0)</f>
        <v>0</v>
      </c>
    </row>
    <row r="28" spans="1:7" outlineLevel="1">
      <c r="C28" s="167"/>
      <c r="D28" s="167"/>
      <c r="E28" s="167"/>
      <c r="F28" s="167"/>
      <c r="G28" s="167"/>
    </row>
    <row r="29" spans="1:7">
      <c r="C29" s="167"/>
      <c r="D29" s="167"/>
      <c r="E29" s="167"/>
      <c r="F29" s="167"/>
      <c r="G29" s="167"/>
    </row>
    <row r="30" spans="1:7">
      <c r="A30" s="10" t="s">
        <v>191</v>
      </c>
      <c r="B30" s="10"/>
      <c r="C30" s="10"/>
      <c r="D30" s="10"/>
      <c r="E30" s="10"/>
      <c r="F30" s="10"/>
      <c r="G30" s="10"/>
    </row>
    <row r="31" spans="1:7" outlineLevel="1">
      <c r="A31" s="1" t="s">
        <v>192</v>
      </c>
      <c r="C31" s="167">
        <f>IFERROR('Balance Sheet 2018-2022'!C33/'Balance Sheet 2018-2022'!C39,0)</f>
        <v>0</v>
      </c>
      <c r="D31" s="167">
        <f>IFERROR('Balance Sheet 2018-2022'!D33/'Balance Sheet 2018-2022'!D39,0)</f>
        <v>0</v>
      </c>
      <c r="E31" s="167">
        <f>IFERROR('Balance Sheet 2018-2022'!E33/'Balance Sheet 2018-2022'!E39,0)</f>
        <v>0</v>
      </c>
      <c r="F31" s="167">
        <f>IFERROR('Balance Sheet 2018-2022'!F33/'Balance Sheet 2018-2022'!F39,0)</f>
        <v>0</v>
      </c>
      <c r="G31" s="167">
        <f>IFERROR('Balance Sheet 2018-2022'!G33/'Balance Sheet 2018-2022'!G39,0)</f>
        <v>0</v>
      </c>
    </row>
    <row r="32" spans="1:7" outlineLevel="1">
      <c r="A32" s="1" t="s">
        <v>193</v>
      </c>
      <c r="C32" s="167">
        <f>IFERROR('Balance Sheet 2018-2022'!C33/('Balance Sheet 2018-2022'!C25-'Balance Sheet 2018-2022'!C34),0)</f>
        <v>0</v>
      </c>
      <c r="D32" s="167">
        <f>IFERROR('Balance Sheet 2018-2022'!D33/('Balance Sheet 2018-2022'!D25-'Balance Sheet 2018-2022'!D34),0)</f>
        <v>0</v>
      </c>
      <c r="E32" s="167">
        <f>IFERROR('Balance Sheet 2018-2022'!E33/('Balance Sheet 2018-2022'!E25-'Balance Sheet 2018-2022'!E34),0)</f>
        <v>0</v>
      </c>
      <c r="F32" s="167">
        <f>IFERROR('Balance Sheet 2018-2022'!F33/('Balance Sheet 2018-2022'!F25-'Balance Sheet 2018-2022'!F34),0)</f>
        <v>0</v>
      </c>
      <c r="G32" s="167">
        <f>IFERROR('Balance Sheet 2018-2022'!G33/('Balance Sheet 2018-2022'!G25-'Balance Sheet 2018-2022'!G34),0)</f>
        <v>0</v>
      </c>
    </row>
    <row r="33" spans="1:7" outlineLevel="1">
      <c r="A33" s="1" t="s">
        <v>194</v>
      </c>
      <c r="C33" s="167">
        <f>IFERROR('Balance Sheet 2018-2022'!C34/'Balance Sheet 2018-2022'!C39,0)</f>
        <v>0</v>
      </c>
      <c r="D33" s="167">
        <f>IFERROR('Balance Sheet 2018-2022'!D34/'Balance Sheet 2018-2022'!D39,0)</f>
        <v>0</v>
      </c>
      <c r="E33" s="167">
        <f>IFERROR('Balance Sheet 2018-2022'!E34/'Balance Sheet 2018-2022'!E39,0)</f>
        <v>0</v>
      </c>
      <c r="F33" s="167">
        <f>IFERROR('Balance Sheet 2018-2022'!F34/'Balance Sheet 2018-2022'!F39,0)</f>
        <v>0</v>
      </c>
      <c r="G33" s="167">
        <f>IFERROR('Balance Sheet 2018-2022'!G34/'Balance Sheet 2018-2022'!G39,0)</f>
        <v>0</v>
      </c>
    </row>
    <row r="34" spans="1:7" outlineLevel="1">
      <c r="A34" s="1" t="s">
        <v>195</v>
      </c>
      <c r="C34" s="165">
        <f>IFERROR('Balance Sheet 2018-2022'!C25/'Balance Sheet 2018-2022'!C39,0)</f>
        <v>0</v>
      </c>
      <c r="D34" s="165">
        <f>IFERROR('Balance Sheet 2018-2022'!D25/'Balance Sheet 2018-2022'!D39,0)</f>
        <v>0</v>
      </c>
      <c r="E34" s="165">
        <f>IFERROR('Balance Sheet 2018-2022'!E25/'Balance Sheet 2018-2022'!E39,0)</f>
        <v>0</v>
      </c>
      <c r="F34" s="165">
        <f>IFERROR('Balance Sheet 2018-2022'!F25/'Balance Sheet 2018-2022'!F39,0)</f>
        <v>0</v>
      </c>
      <c r="G34" s="165">
        <f>IFERROR('Balance Sheet 2018-2022'!G25/'Balance Sheet 2018-2022'!G39,0)</f>
        <v>0</v>
      </c>
    </row>
    <row r="35" spans="1:7" outlineLevel="1">
      <c r="C35" s="165"/>
      <c r="D35" s="165"/>
      <c r="E35" s="165"/>
      <c r="F35" s="165"/>
      <c r="G35" s="165"/>
    </row>
    <row r="37" spans="1:7">
      <c r="A37" s="10" t="s">
        <v>196</v>
      </c>
      <c r="B37" s="10"/>
      <c r="C37" s="10"/>
      <c r="D37" s="10"/>
      <c r="E37" s="10"/>
      <c r="F37" s="10"/>
      <c r="G37" s="10"/>
    </row>
    <row r="38" spans="1:7" outlineLevel="1">
      <c r="A38" s="1" t="s">
        <v>176</v>
      </c>
      <c r="C38" s="165">
        <f>IFERROR('Income Statement 2018-2022'!C24/'Income Statement 2018-2022'!C27,0)</f>
        <v>0</v>
      </c>
      <c r="D38" s="165">
        <f>IFERROR('Income Statement 2018-2022'!D24/'Income Statement 2018-2022'!D27,0)</f>
        <v>0</v>
      </c>
      <c r="E38" s="165">
        <f>IFERROR('Income Statement 2018-2022'!E24/'Income Statement 2018-2022'!E27,0)</f>
        <v>0</v>
      </c>
      <c r="F38" s="165">
        <f>IFERROR('Income Statement 2018-2022'!F24/'Income Statement 2018-2022'!F27,0)</f>
        <v>0</v>
      </c>
      <c r="G38" s="165">
        <f>IFERROR('Income Statement 2018-2022'!G24/'Income Statement 2018-2022'!G27,0)</f>
        <v>0</v>
      </c>
    </row>
    <row r="39" spans="1:7" outlineLevel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showGridLines="0" topLeftCell="A25" zoomScale="90" zoomScaleNormal="90" workbookViewId="0"/>
  </sheetViews>
  <sheetFormatPr defaultColWidth="9.140625" defaultRowHeight="15"/>
  <cols>
    <col min="1" max="1" width="17.42578125" style="1" customWidth="1"/>
    <col min="2" max="6" width="14.140625" style="1" customWidth="1"/>
    <col min="7" max="7" width="10.5703125" style="1" customWidth="1"/>
    <col min="8" max="13" width="12.42578125" customWidth="1"/>
    <col min="14" max="16384" width="9.140625" style="1"/>
  </cols>
  <sheetData>
    <row r="1" spans="1:13" s="4" customFormat="1" ht="12.75">
      <c r="A1" s="5"/>
    </row>
    <row r="2" spans="1:13" s="4" customFormat="1" ht="12.75">
      <c r="A2" s="28" t="str">
        <f>"Payroll - "&amp;B4&amp;"-"&amp;F4</f>
        <v>Payroll - 2018-2022</v>
      </c>
      <c r="B2" s="3"/>
    </row>
    <row r="3" spans="1:13" ht="12.75">
      <c r="H3" s="1"/>
      <c r="I3" s="1"/>
      <c r="J3" s="1"/>
      <c r="K3" s="1"/>
      <c r="L3" s="1"/>
      <c r="M3" s="1"/>
    </row>
    <row r="4" spans="1:13" ht="12.75">
      <c r="A4" s="33" t="s">
        <v>37</v>
      </c>
      <c r="B4" s="33">
        <v>2018</v>
      </c>
      <c r="C4" s="33">
        <f>B4+1</f>
        <v>2019</v>
      </c>
      <c r="D4" s="33">
        <f t="shared" ref="D4:F4" si="0">C4+1</f>
        <v>2020</v>
      </c>
      <c r="E4" s="33">
        <f t="shared" si="0"/>
        <v>2021</v>
      </c>
      <c r="F4" s="33">
        <f t="shared" si="0"/>
        <v>2022</v>
      </c>
      <c r="H4" s="33" t="s">
        <v>40</v>
      </c>
      <c r="I4" s="33">
        <v>2018</v>
      </c>
      <c r="J4" s="33">
        <f>I4+1</f>
        <v>2019</v>
      </c>
      <c r="K4" s="33">
        <f t="shared" ref="K4:M4" si="1">J4+1</f>
        <v>2020</v>
      </c>
      <c r="L4" s="33">
        <f t="shared" si="1"/>
        <v>2021</v>
      </c>
      <c r="M4" s="33">
        <f t="shared" si="1"/>
        <v>2022</v>
      </c>
    </row>
    <row r="5" spans="1:13" ht="12.75">
      <c r="A5" s="1" t="s">
        <v>4</v>
      </c>
      <c r="B5" s="83"/>
      <c r="C5" s="83">
        <v>0.05</v>
      </c>
      <c r="D5" s="83">
        <v>0.05</v>
      </c>
      <c r="E5" s="83">
        <v>7.4999999999999997E-2</v>
      </c>
      <c r="F5" s="83">
        <v>7.4999999999999997E-2</v>
      </c>
      <c r="H5" s="1" t="s">
        <v>4</v>
      </c>
      <c r="I5" s="47">
        <f>'Payroll 2018'!$N9</f>
        <v>0</v>
      </c>
      <c r="J5" s="47">
        <f>I5*(1+C5)</f>
        <v>0</v>
      </c>
      <c r="K5" s="47">
        <f t="shared" ref="K5:M5" si="2">J5*(1+D5)</f>
        <v>0</v>
      </c>
      <c r="L5" s="47">
        <f t="shared" si="2"/>
        <v>0</v>
      </c>
      <c r="M5" s="47">
        <f t="shared" si="2"/>
        <v>0</v>
      </c>
    </row>
    <row r="6" spans="1:13" ht="12.75">
      <c r="A6" s="1" t="s">
        <v>5</v>
      </c>
      <c r="B6" s="83"/>
      <c r="C6" s="83">
        <v>0.03</v>
      </c>
      <c r="D6" s="83">
        <v>0.03</v>
      </c>
      <c r="E6" s="83">
        <v>4.2000000000000003E-2</v>
      </c>
      <c r="F6" s="83">
        <v>4.2000000000000003E-2</v>
      </c>
      <c r="H6" s="1" t="s">
        <v>5</v>
      </c>
      <c r="I6" s="47">
        <f>'Payroll 2018'!$N10</f>
        <v>0</v>
      </c>
      <c r="J6" s="47">
        <f t="shared" ref="J6:M6" si="3">I6*(1+C6)</f>
        <v>0</v>
      </c>
      <c r="K6" s="47">
        <f t="shared" si="3"/>
        <v>0</v>
      </c>
      <c r="L6" s="47">
        <f t="shared" si="3"/>
        <v>0</v>
      </c>
      <c r="M6" s="47">
        <f t="shared" si="3"/>
        <v>0</v>
      </c>
    </row>
    <row r="7" spans="1:13" ht="12.75">
      <c r="A7" s="1" t="s">
        <v>6</v>
      </c>
      <c r="B7" s="83"/>
      <c r="C7" s="83">
        <v>0.03</v>
      </c>
      <c r="D7" s="83">
        <v>0.03</v>
      </c>
      <c r="E7" s="83">
        <v>3.5999999999999997E-2</v>
      </c>
      <c r="F7" s="83">
        <v>3.5999999999999997E-2</v>
      </c>
      <c r="H7" s="1" t="s">
        <v>6</v>
      </c>
      <c r="I7" s="47">
        <f>'Payroll 2018'!$N11</f>
        <v>0</v>
      </c>
      <c r="J7" s="47">
        <f t="shared" ref="J7:M7" si="4">I7*(1+C7)</f>
        <v>0</v>
      </c>
      <c r="K7" s="47">
        <f t="shared" si="4"/>
        <v>0</v>
      </c>
      <c r="L7" s="47">
        <f t="shared" si="4"/>
        <v>0</v>
      </c>
      <c r="M7" s="47">
        <f t="shared" si="4"/>
        <v>0</v>
      </c>
    </row>
    <row r="8" spans="1:13" ht="12.75">
      <c r="H8" s="2" t="s">
        <v>88</v>
      </c>
      <c r="I8" s="48">
        <f>SUM(I5:I7)</f>
        <v>0</v>
      </c>
      <c r="J8" s="48">
        <f t="shared" ref="J8:M8" si="5">SUM(J5:J7)</f>
        <v>0</v>
      </c>
      <c r="K8" s="48">
        <f t="shared" si="5"/>
        <v>0</v>
      </c>
      <c r="L8" s="48">
        <f t="shared" si="5"/>
        <v>0</v>
      </c>
      <c r="M8" s="48">
        <f t="shared" si="5"/>
        <v>0</v>
      </c>
    </row>
    <row r="9" spans="1:13">
      <c r="A9" s="29" t="s">
        <v>38</v>
      </c>
      <c r="B9" s="26">
        <v>2018</v>
      </c>
      <c r="C9" s="26">
        <f>B9+1</f>
        <v>2019</v>
      </c>
      <c r="D9" s="26">
        <f t="shared" ref="D9:F9" si="6">C9+1</f>
        <v>2020</v>
      </c>
      <c r="E9" s="26">
        <f t="shared" si="6"/>
        <v>2021</v>
      </c>
      <c r="F9" s="26">
        <f t="shared" si="6"/>
        <v>2022</v>
      </c>
      <c r="M9" s="1"/>
    </row>
    <row r="10" spans="1:13" ht="12.75">
      <c r="A10" s="1" t="s">
        <v>4</v>
      </c>
      <c r="B10" s="40">
        <f>'Payroll 2018'!N15</f>
        <v>0</v>
      </c>
      <c r="C10" s="40">
        <f>B10</f>
        <v>0</v>
      </c>
      <c r="D10" s="40">
        <f t="shared" ref="D10:F10" si="7">C10</f>
        <v>0</v>
      </c>
      <c r="E10" s="40">
        <f t="shared" si="7"/>
        <v>0</v>
      </c>
      <c r="F10" s="40">
        <f t="shared" si="7"/>
        <v>0</v>
      </c>
      <c r="H10" s="133" t="s">
        <v>47</v>
      </c>
      <c r="I10" s="133"/>
      <c r="J10" s="133"/>
      <c r="K10" s="133"/>
      <c r="L10" s="133"/>
      <c r="M10" s="1"/>
    </row>
    <row r="11" spans="1:13" ht="12.75">
      <c r="A11" s="1" t="s">
        <v>5</v>
      </c>
      <c r="B11" s="40">
        <f>'Payroll 2018'!N16</f>
        <v>0</v>
      </c>
      <c r="C11" s="40">
        <f t="shared" ref="C11:F11" si="8">B11</f>
        <v>0</v>
      </c>
      <c r="D11" s="40">
        <f t="shared" si="8"/>
        <v>0</v>
      </c>
      <c r="E11" s="40">
        <f t="shared" si="8"/>
        <v>0</v>
      </c>
      <c r="F11" s="40">
        <f t="shared" si="8"/>
        <v>0</v>
      </c>
      <c r="H11" s="134" t="s">
        <v>43</v>
      </c>
      <c r="I11" s="134" t="s">
        <v>146</v>
      </c>
      <c r="J11" s="134" t="s">
        <v>65</v>
      </c>
      <c r="K11" s="134" t="s">
        <v>149</v>
      </c>
      <c r="L11" s="134" t="s">
        <v>12</v>
      </c>
      <c r="M11" s="1"/>
    </row>
    <row r="12" spans="1:13" ht="12.75">
      <c r="A12" s="1" t="s">
        <v>6</v>
      </c>
      <c r="B12" s="40">
        <f>'Payroll 2018'!N17</f>
        <v>0</v>
      </c>
      <c r="C12" s="40">
        <f t="shared" ref="C12:F12" si="9">B12</f>
        <v>0</v>
      </c>
      <c r="D12" s="40">
        <f t="shared" si="9"/>
        <v>0</v>
      </c>
      <c r="E12" s="40">
        <f t="shared" si="9"/>
        <v>0</v>
      </c>
      <c r="F12" s="40">
        <f t="shared" si="9"/>
        <v>0</v>
      </c>
      <c r="H12" s="84">
        <v>9.4E-2</v>
      </c>
      <c r="I12" s="84">
        <v>3.5999999999999997E-2</v>
      </c>
      <c r="J12" s="84">
        <v>1.6E-2</v>
      </c>
      <c r="K12" s="84">
        <v>4.4999999999999998E-2</v>
      </c>
      <c r="L12" s="36" t="s">
        <v>25</v>
      </c>
      <c r="M12" s="1"/>
    </row>
    <row r="13" spans="1:13" ht="12.75">
      <c r="A13" s="2" t="s">
        <v>169</v>
      </c>
      <c r="B13" s="41">
        <f>AVERAGE(B10:B12)</f>
        <v>0</v>
      </c>
      <c r="C13" s="41">
        <f t="shared" ref="C13:F13" si="10">AVERAGE(C10:C12)</f>
        <v>0</v>
      </c>
      <c r="D13" s="41">
        <f t="shared" si="10"/>
        <v>0</v>
      </c>
      <c r="E13" s="41">
        <f t="shared" si="10"/>
        <v>0</v>
      </c>
      <c r="F13" s="41">
        <f t="shared" si="10"/>
        <v>0</v>
      </c>
      <c r="H13" s="1"/>
      <c r="I13" s="1"/>
      <c r="J13" s="1"/>
      <c r="K13" s="1"/>
      <c r="L13" s="1"/>
      <c r="M13" s="1"/>
    </row>
    <row r="14" spans="1:13" ht="12.75">
      <c r="H14" s="1"/>
      <c r="I14" s="1"/>
      <c r="J14" s="1"/>
      <c r="K14" s="1"/>
      <c r="L14" s="1"/>
      <c r="M14" s="1"/>
    </row>
    <row r="15" spans="1:13" ht="12.75">
      <c r="A15" s="30" t="s">
        <v>44</v>
      </c>
      <c r="B15" s="30">
        <v>2018</v>
      </c>
      <c r="C15" s="30">
        <f>B15+1</f>
        <v>2019</v>
      </c>
      <c r="D15" s="30">
        <f t="shared" ref="D15:F15" si="11">C15+1</f>
        <v>2020</v>
      </c>
      <c r="E15" s="30">
        <f t="shared" si="11"/>
        <v>2021</v>
      </c>
      <c r="F15" s="30">
        <f t="shared" si="11"/>
        <v>2022</v>
      </c>
      <c r="H15" s="1"/>
      <c r="I15" s="1"/>
      <c r="J15" s="1"/>
      <c r="K15" s="1"/>
      <c r="L15" s="1"/>
      <c r="M15" s="1"/>
    </row>
    <row r="16" spans="1:13" ht="12.75">
      <c r="A16" s="1" t="s">
        <v>45</v>
      </c>
      <c r="B16" s="38">
        <v>43101</v>
      </c>
      <c r="C16" s="38">
        <v>43466</v>
      </c>
      <c r="D16" s="38">
        <v>43831</v>
      </c>
      <c r="E16" s="38">
        <v>44197</v>
      </c>
      <c r="F16" s="38">
        <v>44562</v>
      </c>
      <c r="H16" s="1"/>
      <c r="I16" s="1"/>
      <c r="J16" s="1"/>
      <c r="K16" s="1"/>
      <c r="L16" s="1"/>
      <c r="M16" s="1"/>
    </row>
    <row r="17" spans="1:13" ht="12.75">
      <c r="A17" s="1" t="s">
        <v>46</v>
      </c>
      <c r="B17" s="38">
        <v>43465</v>
      </c>
      <c r="C17" s="38">
        <v>43830</v>
      </c>
      <c r="D17" s="38">
        <v>44196</v>
      </c>
      <c r="E17" s="38">
        <v>44561</v>
      </c>
      <c r="F17" s="38">
        <v>44926</v>
      </c>
      <c r="H17" s="1"/>
      <c r="I17" s="1"/>
      <c r="J17" s="1"/>
      <c r="K17" s="1"/>
      <c r="L17" s="1"/>
      <c r="M17" s="1"/>
    </row>
    <row r="18" spans="1:13" ht="12.75">
      <c r="A18" s="1" t="s">
        <v>44</v>
      </c>
      <c r="B18" s="1">
        <f>NETWORKDAYS(B16,B17)</f>
        <v>261</v>
      </c>
      <c r="C18" s="1">
        <f t="shared" ref="C18:F18" si="12">NETWORKDAYS(C16,C17)</f>
        <v>261</v>
      </c>
      <c r="D18" s="1">
        <f t="shared" si="12"/>
        <v>262</v>
      </c>
      <c r="E18" s="1">
        <f t="shared" si="12"/>
        <v>261</v>
      </c>
      <c r="F18" s="1">
        <f t="shared" si="12"/>
        <v>260</v>
      </c>
      <c r="H18" s="1"/>
      <c r="I18" s="1"/>
      <c r="J18" s="1"/>
      <c r="K18" s="1"/>
      <c r="L18" s="1"/>
      <c r="M18" s="1"/>
    </row>
    <row r="19" spans="1:13">
      <c r="H19" s="1"/>
      <c r="I19" s="1"/>
      <c r="J19" s="1"/>
      <c r="K19" s="1"/>
      <c r="L19" s="1"/>
    </row>
    <row r="20" spans="1:13" ht="15.75" thickBot="1">
      <c r="A20" s="37" t="s">
        <v>41</v>
      </c>
      <c r="B20" s="98">
        <v>2018</v>
      </c>
      <c r="C20" s="98">
        <f>B20+1</f>
        <v>2019</v>
      </c>
      <c r="D20" s="98">
        <v>2020</v>
      </c>
      <c r="E20" s="98">
        <v>2021</v>
      </c>
      <c r="F20" s="98">
        <v>2022</v>
      </c>
      <c r="G20"/>
    </row>
    <row r="21" spans="1:13">
      <c r="A21" s="1" t="s">
        <v>4</v>
      </c>
      <c r="B21" s="39">
        <f>SUMIF('Payroll 2018'!$C$31:$C$564,'Payroll 2018'!A4,'Payroll 2018'!$F$31:$F$564)</f>
        <v>0</v>
      </c>
      <c r="C21" s="39">
        <f t="shared" ref="C21:F23" si="13">C10*J5*C$18</f>
        <v>0</v>
      </c>
      <c r="D21" s="39">
        <f t="shared" si="13"/>
        <v>0</v>
      </c>
      <c r="E21" s="39">
        <f t="shared" si="13"/>
        <v>0</v>
      </c>
      <c r="F21" s="39">
        <f t="shared" si="13"/>
        <v>0</v>
      </c>
      <c r="G21" s="1" t="str">
        <f>IF(A21=$A$4,D21*$I$34,"")</f>
        <v/>
      </c>
    </row>
    <row r="22" spans="1:13">
      <c r="A22" s="1" t="s">
        <v>5</v>
      </c>
      <c r="B22" s="39">
        <f>SUMIF('Payroll 2018'!$C$31:$C$564,'Payroll 2018'!A5,'Payroll 2018'!$F$31:$F$564)</f>
        <v>0</v>
      </c>
      <c r="C22" s="39">
        <f t="shared" si="13"/>
        <v>0</v>
      </c>
      <c r="D22" s="39">
        <f t="shared" si="13"/>
        <v>0</v>
      </c>
      <c r="E22" s="39">
        <f t="shared" si="13"/>
        <v>0</v>
      </c>
      <c r="F22" s="39">
        <f t="shared" si="13"/>
        <v>0</v>
      </c>
      <c r="G22" s="1" t="str">
        <f>IF(A22=$A$4,D22*$I$34,"")</f>
        <v/>
      </c>
    </row>
    <row r="23" spans="1:13">
      <c r="A23" s="42" t="s">
        <v>6</v>
      </c>
      <c r="B23" s="43">
        <f>SUMIF('Payroll 2018'!$C$31:$C$564,'Payroll 2018'!A6,'Payroll 2018'!$F$31:$F$564)</f>
        <v>0</v>
      </c>
      <c r="C23" s="43">
        <f t="shared" si="13"/>
        <v>0</v>
      </c>
      <c r="D23" s="43">
        <f t="shared" si="13"/>
        <v>0</v>
      </c>
      <c r="E23" s="43">
        <f t="shared" si="13"/>
        <v>0</v>
      </c>
      <c r="F23" s="43">
        <f t="shared" si="13"/>
        <v>0</v>
      </c>
      <c r="G23" s="1" t="str">
        <f>IF(A23=$A$4,D23*$I$34,"")</f>
        <v/>
      </c>
    </row>
    <row r="24" spans="1:13">
      <c r="A24" s="2" t="s">
        <v>42</v>
      </c>
      <c r="B24" s="41">
        <f>SUM(B21:B23)</f>
        <v>0</v>
      </c>
      <c r="C24" s="41">
        <f t="shared" ref="C24:F24" si="14">SUM(C21:C23)</f>
        <v>0</v>
      </c>
      <c r="D24" s="41">
        <f t="shared" si="14"/>
        <v>0</v>
      </c>
      <c r="E24" s="41">
        <f t="shared" si="14"/>
        <v>0</v>
      </c>
      <c r="F24" s="41">
        <f t="shared" si="14"/>
        <v>0</v>
      </c>
    </row>
    <row r="26" spans="1:13">
      <c r="A26" s="1" t="s">
        <v>16</v>
      </c>
      <c r="B26" s="44">
        <f>B24*$H$12</f>
        <v>0</v>
      </c>
      <c r="C26" s="44">
        <f>C24*$H$12</f>
        <v>0</v>
      </c>
      <c r="D26" s="44">
        <f>D24*$H$12</f>
        <v>0</v>
      </c>
      <c r="E26" s="44">
        <f>E24*$H$12</f>
        <v>0</v>
      </c>
      <c r="F26" s="44">
        <f>F24*$H$12</f>
        <v>0</v>
      </c>
    </row>
    <row r="27" spans="1:13">
      <c r="A27" s="1" t="s">
        <v>17</v>
      </c>
      <c r="B27" s="44">
        <f>B24*$I$12</f>
        <v>0</v>
      </c>
      <c r="C27" s="44">
        <f>C24*$I$12</f>
        <v>0</v>
      </c>
      <c r="D27" s="44">
        <f>D24*$I$12</f>
        <v>0</v>
      </c>
      <c r="E27" s="44">
        <f>E24*$I$12</f>
        <v>0</v>
      </c>
      <c r="F27" s="44">
        <f>F24*$I$12</f>
        <v>0</v>
      </c>
    </row>
    <row r="28" spans="1:13">
      <c r="A28" s="1" t="s">
        <v>65</v>
      </c>
      <c r="B28" s="44">
        <f>B21*$J$12</f>
        <v>0</v>
      </c>
      <c r="C28" s="44">
        <f>C21*$J$12</f>
        <v>0</v>
      </c>
      <c r="D28" s="44">
        <f>D21*$J$12</f>
        <v>0</v>
      </c>
      <c r="E28" s="44">
        <f>E21*$J$12</f>
        <v>0</v>
      </c>
      <c r="F28" s="44">
        <f>F21*$J$12</f>
        <v>0</v>
      </c>
    </row>
    <row r="29" spans="1:13">
      <c r="A29" s="42" t="s">
        <v>149</v>
      </c>
      <c r="B29" s="46">
        <f>B21*$K$12</f>
        <v>0</v>
      </c>
      <c r="C29" s="46">
        <f>C21*$K$12</f>
        <v>0</v>
      </c>
      <c r="D29" s="46">
        <f>D21*$K$12</f>
        <v>0</v>
      </c>
      <c r="E29" s="46">
        <f>E21*$K$12</f>
        <v>0</v>
      </c>
      <c r="F29" s="46">
        <f>F21*$K$12</f>
        <v>0</v>
      </c>
    </row>
    <row r="30" spans="1:13">
      <c r="A30" s="2" t="s">
        <v>18</v>
      </c>
      <c r="B30" s="45">
        <f>B24-SUM(B26:B29)</f>
        <v>0</v>
      </c>
      <c r="C30" s="45">
        <f t="shared" ref="C30:F30" si="15">C24-SUM(C26:C29)</f>
        <v>0</v>
      </c>
      <c r="D30" s="45">
        <f t="shared" si="15"/>
        <v>0</v>
      </c>
      <c r="E30" s="45">
        <f t="shared" si="15"/>
        <v>0</v>
      </c>
      <c r="F30" s="45">
        <f t="shared" si="15"/>
        <v>0</v>
      </c>
    </row>
    <row r="31" spans="1:13">
      <c r="A31" s="42" t="s">
        <v>130</v>
      </c>
      <c r="B31" s="97">
        <f>IF('Income Statement 2018-2022'!C24&gt;0,'Income Statement 2018-2022'!C24*0.1,0)</f>
        <v>0</v>
      </c>
      <c r="C31" s="97">
        <f>IF('Income Statement 2018-2022'!D24&gt;0,'Income Statement 2018-2022'!D24*0.1,0)</f>
        <v>0</v>
      </c>
      <c r="D31" s="97">
        <f>IF('Income Statement 2018-2022'!E24&gt;0,'Income Statement 2018-2022'!E24*0.1,0)</f>
        <v>0</v>
      </c>
      <c r="E31" s="97">
        <f>IF('Income Statement 2018-2022'!F24&gt;0,'Income Statement 2018-2022'!F24*0.1,0)</f>
        <v>0</v>
      </c>
      <c r="F31" s="97">
        <f>IF('Income Statement 2018-2022'!G24&gt;0,'Income Statement 2018-2022'!G24*0.1,0)</f>
        <v>0</v>
      </c>
    </row>
    <row r="32" spans="1:13">
      <c r="A32" s="2" t="s">
        <v>24</v>
      </c>
      <c r="B32" s="45">
        <f>B30-B31</f>
        <v>0</v>
      </c>
      <c r="C32" s="45">
        <f t="shared" ref="C32:F32" si="16">C30-C31</f>
        <v>0</v>
      </c>
      <c r="D32" s="45">
        <f t="shared" si="16"/>
        <v>0</v>
      </c>
      <c r="E32" s="45">
        <f t="shared" si="16"/>
        <v>0</v>
      </c>
      <c r="F32" s="45">
        <f t="shared" si="16"/>
        <v>0</v>
      </c>
    </row>
  </sheetData>
  <conditionalFormatting sqref="C21">
    <cfRule type="notContainsBlanks" priority="1">
      <formula>LEN(TRIM(C21))&gt;0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8"/>
  <sheetViews>
    <sheetView showGridLines="0" topLeftCell="A58" zoomScale="90" zoomScaleNormal="90" workbookViewId="0"/>
  </sheetViews>
  <sheetFormatPr defaultColWidth="9.140625" defaultRowHeight="12.75" outlineLevelRow="1"/>
  <cols>
    <col min="1" max="1" width="19.85546875" style="1" customWidth="1"/>
    <col min="2" max="14" width="10.42578125" style="1" customWidth="1"/>
    <col min="15" max="16384" width="9.140625" style="1"/>
  </cols>
  <sheetData>
    <row r="1" spans="1:14" s="4" customFormat="1">
      <c r="A1" s="5"/>
    </row>
    <row r="2" spans="1:14" s="4" customFormat="1">
      <c r="A2" s="28" t="str">
        <f>"Sales - "&amp;YEAR(B3)</f>
        <v>Sales - 2018</v>
      </c>
    </row>
    <row r="3" spans="1:14">
      <c r="A3" s="33" t="s">
        <v>60</v>
      </c>
      <c r="B3" s="32">
        <v>43101</v>
      </c>
      <c r="C3" s="32">
        <v>43132</v>
      </c>
      <c r="D3" s="32">
        <v>43160</v>
      </c>
      <c r="E3" s="32">
        <v>43191</v>
      </c>
      <c r="F3" s="32">
        <v>43221</v>
      </c>
      <c r="G3" s="32">
        <v>43252</v>
      </c>
      <c r="H3" s="32">
        <v>43282</v>
      </c>
      <c r="I3" s="32">
        <v>43313</v>
      </c>
      <c r="J3" s="32">
        <v>43344</v>
      </c>
      <c r="K3" s="32">
        <v>43374</v>
      </c>
      <c r="L3" s="32">
        <v>43405</v>
      </c>
      <c r="M3" s="32">
        <v>43435</v>
      </c>
      <c r="N3" s="32" t="s">
        <v>81</v>
      </c>
    </row>
    <row r="4" spans="1:14">
      <c r="A4" s="1" t="s">
        <v>117</v>
      </c>
      <c r="B4" s="40">
        <f>B32</f>
        <v>0</v>
      </c>
      <c r="C4" s="40">
        <f t="shared" ref="C4:N4" si="0">C32</f>
        <v>0</v>
      </c>
      <c r="D4" s="40">
        <f t="shared" si="0"/>
        <v>0</v>
      </c>
      <c r="E4" s="40">
        <f t="shared" si="0"/>
        <v>0</v>
      </c>
      <c r="F4" s="40">
        <f t="shared" si="0"/>
        <v>0</v>
      </c>
      <c r="G4" s="40">
        <f t="shared" si="0"/>
        <v>0</v>
      </c>
      <c r="H4" s="40">
        <f t="shared" si="0"/>
        <v>0</v>
      </c>
      <c r="I4" s="40">
        <f t="shared" si="0"/>
        <v>0</v>
      </c>
      <c r="J4" s="40">
        <f t="shared" si="0"/>
        <v>0</v>
      </c>
      <c r="K4" s="40">
        <f t="shared" si="0"/>
        <v>0</v>
      </c>
      <c r="L4" s="40">
        <f t="shared" si="0"/>
        <v>0</v>
      </c>
      <c r="M4" s="40">
        <f t="shared" si="0"/>
        <v>0</v>
      </c>
      <c r="N4" s="41">
        <f t="shared" si="0"/>
        <v>0</v>
      </c>
    </row>
    <row r="5" spans="1:14">
      <c r="A5" s="1" t="s">
        <v>118</v>
      </c>
      <c r="B5" s="40">
        <f>B40</f>
        <v>0</v>
      </c>
      <c r="C5" s="40">
        <f t="shared" ref="C5:N5" si="1">C40</f>
        <v>0</v>
      </c>
      <c r="D5" s="40">
        <f t="shared" si="1"/>
        <v>0</v>
      </c>
      <c r="E5" s="40">
        <f t="shared" si="1"/>
        <v>0</v>
      </c>
      <c r="F5" s="40">
        <f t="shared" si="1"/>
        <v>0</v>
      </c>
      <c r="G5" s="40">
        <f t="shared" si="1"/>
        <v>0</v>
      </c>
      <c r="H5" s="40">
        <f t="shared" si="1"/>
        <v>0</v>
      </c>
      <c r="I5" s="40">
        <f t="shared" si="1"/>
        <v>0</v>
      </c>
      <c r="J5" s="40">
        <f t="shared" si="1"/>
        <v>0</v>
      </c>
      <c r="K5" s="40">
        <f t="shared" si="1"/>
        <v>0</v>
      </c>
      <c r="L5" s="40">
        <f t="shared" si="1"/>
        <v>0</v>
      </c>
      <c r="M5" s="40">
        <f t="shared" si="1"/>
        <v>0</v>
      </c>
      <c r="N5" s="41">
        <f t="shared" si="1"/>
        <v>0</v>
      </c>
    </row>
    <row r="6" spans="1:14">
      <c r="A6" s="1" t="s">
        <v>119</v>
      </c>
      <c r="B6" s="40">
        <f>B48</f>
        <v>0</v>
      </c>
      <c r="C6" s="40">
        <f t="shared" ref="C6:N6" si="2">C48</f>
        <v>0</v>
      </c>
      <c r="D6" s="40">
        <f t="shared" si="2"/>
        <v>0</v>
      </c>
      <c r="E6" s="40">
        <f t="shared" si="2"/>
        <v>0</v>
      </c>
      <c r="F6" s="40">
        <f t="shared" si="2"/>
        <v>0</v>
      </c>
      <c r="G6" s="40">
        <f t="shared" si="2"/>
        <v>0</v>
      </c>
      <c r="H6" s="40">
        <f t="shared" si="2"/>
        <v>0</v>
      </c>
      <c r="I6" s="40">
        <f t="shared" si="2"/>
        <v>0</v>
      </c>
      <c r="J6" s="40">
        <f t="shared" si="2"/>
        <v>0</v>
      </c>
      <c r="K6" s="40">
        <f t="shared" si="2"/>
        <v>0</v>
      </c>
      <c r="L6" s="40">
        <f t="shared" si="2"/>
        <v>0</v>
      </c>
      <c r="M6" s="40">
        <f t="shared" si="2"/>
        <v>0</v>
      </c>
      <c r="N6" s="41">
        <f t="shared" si="2"/>
        <v>0</v>
      </c>
    </row>
    <row r="7" spans="1:14">
      <c r="A7" s="1" t="s">
        <v>120</v>
      </c>
      <c r="B7" s="40">
        <f>B56</f>
        <v>0</v>
      </c>
      <c r="C7" s="40">
        <f t="shared" ref="C7:N7" si="3">C56</f>
        <v>0</v>
      </c>
      <c r="D7" s="40">
        <f t="shared" si="3"/>
        <v>0</v>
      </c>
      <c r="E7" s="40">
        <f t="shared" si="3"/>
        <v>0</v>
      </c>
      <c r="F7" s="40">
        <f t="shared" si="3"/>
        <v>0</v>
      </c>
      <c r="G7" s="40">
        <f t="shared" si="3"/>
        <v>0</v>
      </c>
      <c r="H7" s="40">
        <f t="shared" si="3"/>
        <v>0</v>
      </c>
      <c r="I7" s="40">
        <f t="shared" si="3"/>
        <v>0</v>
      </c>
      <c r="J7" s="40">
        <f t="shared" si="3"/>
        <v>0</v>
      </c>
      <c r="K7" s="40">
        <f t="shared" si="3"/>
        <v>0</v>
      </c>
      <c r="L7" s="40">
        <f t="shared" si="3"/>
        <v>0</v>
      </c>
      <c r="M7" s="40">
        <f t="shared" si="3"/>
        <v>0</v>
      </c>
      <c r="N7" s="41">
        <f t="shared" si="3"/>
        <v>0</v>
      </c>
    </row>
    <row r="8" spans="1:14">
      <c r="A8" s="42" t="s">
        <v>121</v>
      </c>
      <c r="B8" s="73">
        <f>B64</f>
        <v>0</v>
      </c>
      <c r="C8" s="73">
        <f t="shared" ref="C8:N8" si="4">C64</f>
        <v>0</v>
      </c>
      <c r="D8" s="73">
        <f t="shared" si="4"/>
        <v>0</v>
      </c>
      <c r="E8" s="73">
        <f t="shared" si="4"/>
        <v>0</v>
      </c>
      <c r="F8" s="73">
        <f t="shared" si="4"/>
        <v>0</v>
      </c>
      <c r="G8" s="73">
        <f t="shared" si="4"/>
        <v>0</v>
      </c>
      <c r="H8" s="73">
        <f t="shared" si="4"/>
        <v>0</v>
      </c>
      <c r="I8" s="73">
        <f t="shared" si="4"/>
        <v>0</v>
      </c>
      <c r="J8" s="73">
        <f t="shared" si="4"/>
        <v>0</v>
      </c>
      <c r="K8" s="73">
        <f t="shared" si="4"/>
        <v>0</v>
      </c>
      <c r="L8" s="73">
        <f t="shared" si="4"/>
        <v>0</v>
      </c>
      <c r="M8" s="73">
        <f t="shared" si="4"/>
        <v>0</v>
      </c>
      <c r="N8" s="135">
        <f t="shared" si="4"/>
        <v>0</v>
      </c>
    </row>
    <row r="9" spans="1:14">
      <c r="A9" s="2" t="s">
        <v>88</v>
      </c>
      <c r="B9" s="41">
        <f>SUM(B4:B8)</f>
        <v>0</v>
      </c>
      <c r="C9" s="41">
        <f t="shared" ref="C9:N9" si="5">SUM(C4:C8)</f>
        <v>0</v>
      </c>
      <c r="D9" s="41">
        <f t="shared" si="5"/>
        <v>0</v>
      </c>
      <c r="E9" s="41">
        <f t="shared" si="5"/>
        <v>0</v>
      </c>
      <c r="F9" s="41">
        <f t="shared" si="5"/>
        <v>0</v>
      </c>
      <c r="G9" s="41">
        <f t="shared" si="5"/>
        <v>0</v>
      </c>
      <c r="H9" s="41">
        <f t="shared" si="5"/>
        <v>0</v>
      </c>
      <c r="I9" s="41">
        <f t="shared" si="5"/>
        <v>0</v>
      </c>
      <c r="J9" s="41">
        <f t="shared" si="5"/>
        <v>0</v>
      </c>
      <c r="K9" s="41">
        <f t="shared" si="5"/>
        <v>0</v>
      </c>
      <c r="L9" s="41">
        <f t="shared" si="5"/>
        <v>0</v>
      </c>
      <c r="M9" s="41">
        <f t="shared" si="5"/>
        <v>0</v>
      </c>
      <c r="N9" s="41">
        <f t="shared" si="5"/>
        <v>0</v>
      </c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26" t="s">
        <v>61</v>
      </c>
      <c r="B11" s="27">
        <v>43101</v>
      </c>
      <c r="C11" s="27">
        <v>43132</v>
      </c>
      <c r="D11" s="27">
        <v>43160</v>
      </c>
      <c r="E11" s="27">
        <v>43191</v>
      </c>
      <c r="F11" s="27">
        <v>43221</v>
      </c>
      <c r="G11" s="27">
        <v>43252</v>
      </c>
      <c r="H11" s="27">
        <v>43282</v>
      </c>
      <c r="I11" s="27">
        <v>43313</v>
      </c>
      <c r="J11" s="27">
        <v>43344</v>
      </c>
      <c r="K11" s="27">
        <v>43374</v>
      </c>
      <c r="L11" s="27">
        <v>43405</v>
      </c>
      <c r="M11" s="27">
        <v>43435</v>
      </c>
      <c r="N11" s="27" t="s">
        <v>81</v>
      </c>
    </row>
    <row r="12" spans="1:14">
      <c r="A12" s="1" t="s">
        <v>117</v>
      </c>
      <c r="B12" s="40">
        <f>B34</f>
        <v>0</v>
      </c>
      <c r="C12" s="40">
        <f t="shared" ref="C12:N12" si="6">C34</f>
        <v>0</v>
      </c>
      <c r="D12" s="40">
        <f t="shared" si="6"/>
        <v>0</v>
      </c>
      <c r="E12" s="40">
        <f t="shared" si="6"/>
        <v>0</v>
      </c>
      <c r="F12" s="40">
        <f t="shared" si="6"/>
        <v>0</v>
      </c>
      <c r="G12" s="40">
        <f t="shared" si="6"/>
        <v>0</v>
      </c>
      <c r="H12" s="40">
        <f t="shared" si="6"/>
        <v>0</v>
      </c>
      <c r="I12" s="40">
        <f t="shared" si="6"/>
        <v>0</v>
      </c>
      <c r="J12" s="40">
        <f t="shared" si="6"/>
        <v>0</v>
      </c>
      <c r="K12" s="40">
        <f t="shared" si="6"/>
        <v>0</v>
      </c>
      <c r="L12" s="40">
        <f t="shared" si="6"/>
        <v>0</v>
      </c>
      <c r="M12" s="40">
        <f t="shared" si="6"/>
        <v>0</v>
      </c>
      <c r="N12" s="41">
        <f t="shared" si="6"/>
        <v>0</v>
      </c>
    </row>
    <row r="13" spans="1:14">
      <c r="A13" s="1" t="s">
        <v>118</v>
      </c>
      <c r="B13" s="40">
        <f>B42</f>
        <v>0</v>
      </c>
      <c r="C13" s="40">
        <f t="shared" ref="C13:N13" si="7">C42</f>
        <v>0</v>
      </c>
      <c r="D13" s="40">
        <f t="shared" si="7"/>
        <v>0</v>
      </c>
      <c r="E13" s="40">
        <f t="shared" si="7"/>
        <v>0</v>
      </c>
      <c r="F13" s="40">
        <f t="shared" si="7"/>
        <v>0</v>
      </c>
      <c r="G13" s="40">
        <f t="shared" si="7"/>
        <v>0</v>
      </c>
      <c r="H13" s="40">
        <f t="shared" si="7"/>
        <v>0</v>
      </c>
      <c r="I13" s="40">
        <f t="shared" si="7"/>
        <v>0</v>
      </c>
      <c r="J13" s="40">
        <f t="shared" si="7"/>
        <v>0</v>
      </c>
      <c r="K13" s="40">
        <f t="shared" si="7"/>
        <v>0</v>
      </c>
      <c r="L13" s="40">
        <f t="shared" si="7"/>
        <v>0</v>
      </c>
      <c r="M13" s="40">
        <f t="shared" si="7"/>
        <v>0</v>
      </c>
      <c r="N13" s="41">
        <f t="shared" si="7"/>
        <v>0</v>
      </c>
    </row>
    <row r="14" spans="1:14">
      <c r="A14" s="1" t="s">
        <v>119</v>
      </c>
      <c r="B14" s="40">
        <f>B50</f>
        <v>0</v>
      </c>
      <c r="C14" s="40">
        <f t="shared" ref="C14:N14" si="8">C50</f>
        <v>0</v>
      </c>
      <c r="D14" s="40">
        <f t="shared" si="8"/>
        <v>0</v>
      </c>
      <c r="E14" s="40">
        <f t="shared" si="8"/>
        <v>0</v>
      </c>
      <c r="F14" s="40">
        <f t="shared" si="8"/>
        <v>0</v>
      </c>
      <c r="G14" s="40">
        <f t="shared" si="8"/>
        <v>0</v>
      </c>
      <c r="H14" s="40">
        <f t="shared" si="8"/>
        <v>0</v>
      </c>
      <c r="I14" s="40">
        <f t="shared" si="8"/>
        <v>0</v>
      </c>
      <c r="J14" s="40">
        <f t="shared" si="8"/>
        <v>0</v>
      </c>
      <c r="K14" s="40">
        <f t="shared" si="8"/>
        <v>0</v>
      </c>
      <c r="L14" s="40">
        <f t="shared" si="8"/>
        <v>0</v>
      </c>
      <c r="M14" s="40">
        <f t="shared" si="8"/>
        <v>0</v>
      </c>
      <c r="N14" s="41">
        <f t="shared" si="8"/>
        <v>0</v>
      </c>
    </row>
    <row r="15" spans="1:14">
      <c r="A15" s="1" t="s">
        <v>120</v>
      </c>
      <c r="B15" s="40">
        <f>B58</f>
        <v>0</v>
      </c>
      <c r="C15" s="40">
        <f t="shared" ref="C15:N15" si="9">C58</f>
        <v>0</v>
      </c>
      <c r="D15" s="40">
        <f t="shared" si="9"/>
        <v>0</v>
      </c>
      <c r="E15" s="40">
        <f t="shared" si="9"/>
        <v>0</v>
      </c>
      <c r="F15" s="40">
        <f t="shared" si="9"/>
        <v>0</v>
      </c>
      <c r="G15" s="40">
        <f t="shared" si="9"/>
        <v>0</v>
      </c>
      <c r="H15" s="40">
        <f t="shared" si="9"/>
        <v>0</v>
      </c>
      <c r="I15" s="40">
        <f t="shared" si="9"/>
        <v>0</v>
      </c>
      <c r="J15" s="40">
        <f t="shared" si="9"/>
        <v>0</v>
      </c>
      <c r="K15" s="40">
        <f t="shared" si="9"/>
        <v>0</v>
      </c>
      <c r="L15" s="40">
        <f t="shared" si="9"/>
        <v>0</v>
      </c>
      <c r="M15" s="40">
        <f t="shared" si="9"/>
        <v>0</v>
      </c>
      <c r="N15" s="41">
        <f t="shared" si="9"/>
        <v>0</v>
      </c>
    </row>
    <row r="16" spans="1:14">
      <c r="A16" s="42" t="s">
        <v>121</v>
      </c>
      <c r="B16" s="73">
        <f>B66</f>
        <v>0</v>
      </c>
      <c r="C16" s="73">
        <f t="shared" ref="C16:N16" si="10">C66</f>
        <v>0</v>
      </c>
      <c r="D16" s="73">
        <f t="shared" si="10"/>
        <v>0</v>
      </c>
      <c r="E16" s="73">
        <f t="shared" si="10"/>
        <v>0</v>
      </c>
      <c r="F16" s="73">
        <f t="shared" si="10"/>
        <v>0</v>
      </c>
      <c r="G16" s="73">
        <f t="shared" si="10"/>
        <v>0</v>
      </c>
      <c r="H16" s="73">
        <f t="shared" si="10"/>
        <v>0</v>
      </c>
      <c r="I16" s="73">
        <f t="shared" si="10"/>
        <v>0</v>
      </c>
      <c r="J16" s="73">
        <f t="shared" si="10"/>
        <v>0</v>
      </c>
      <c r="K16" s="73">
        <f t="shared" si="10"/>
        <v>0</v>
      </c>
      <c r="L16" s="73">
        <f t="shared" si="10"/>
        <v>0</v>
      </c>
      <c r="M16" s="73">
        <f t="shared" si="10"/>
        <v>0</v>
      </c>
      <c r="N16" s="135">
        <f t="shared" si="10"/>
        <v>0</v>
      </c>
    </row>
    <row r="17" spans="1:14">
      <c r="A17" s="2" t="s">
        <v>88</v>
      </c>
      <c r="B17" s="41">
        <f>SUM(B12:B16)</f>
        <v>0</v>
      </c>
      <c r="C17" s="41">
        <f t="shared" ref="C17:N17" si="11">SUM(C12:C16)</f>
        <v>0</v>
      </c>
      <c r="D17" s="41">
        <f t="shared" si="11"/>
        <v>0</v>
      </c>
      <c r="E17" s="41">
        <f t="shared" si="11"/>
        <v>0</v>
      </c>
      <c r="F17" s="41">
        <f t="shared" si="11"/>
        <v>0</v>
      </c>
      <c r="G17" s="41">
        <f t="shared" si="11"/>
        <v>0</v>
      </c>
      <c r="H17" s="41">
        <f t="shared" si="11"/>
        <v>0</v>
      </c>
      <c r="I17" s="41">
        <f t="shared" si="11"/>
        <v>0</v>
      </c>
      <c r="J17" s="41">
        <f t="shared" si="11"/>
        <v>0</v>
      </c>
      <c r="K17" s="41">
        <f t="shared" si="11"/>
        <v>0</v>
      </c>
      <c r="L17" s="41">
        <f t="shared" si="11"/>
        <v>0</v>
      </c>
      <c r="M17" s="41">
        <f t="shared" si="11"/>
        <v>0</v>
      </c>
      <c r="N17" s="41">
        <f t="shared" si="11"/>
        <v>0</v>
      </c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30" t="s">
        <v>62</v>
      </c>
      <c r="B19" s="132">
        <v>43101</v>
      </c>
      <c r="C19" s="132">
        <v>43132</v>
      </c>
      <c r="D19" s="132">
        <v>43160</v>
      </c>
      <c r="E19" s="132">
        <v>43191</v>
      </c>
      <c r="F19" s="132">
        <v>43221</v>
      </c>
      <c r="G19" s="132">
        <v>43252</v>
      </c>
      <c r="H19" s="132">
        <v>43282</v>
      </c>
      <c r="I19" s="132">
        <v>43313</v>
      </c>
      <c r="J19" s="132">
        <v>43344</v>
      </c>
      <c r="K19" s="132">
        <v>43374</v>
      </c>
      <c r="L19" s="132">
        <v>43405</v>
      </c>
      <c r="M19" s="132">
        <v>43435</v>
      </c>
      <c r="N19" s="132" t="s">
        <v>81</v>
      </c>
    </row>
    <row r="20" spans="1:14">
      <c r="A20" s="1" t="s">
        <v>117</v>
      </c>
      <c r="B20" s="40">
        <f>B35</f>
        <v>0</v>
      </c>
      <c r="C20" s="40">
        <f t="shared" ref="C20:N20" si="12">C35</f>
        <v>0</v>
      </c>
      <c r="D20" s="40">
        <f t="shared" si="12"/>
        <v>0</v>
      </c>
      <c r="E20" s="40">
        <f t="shared" si="12"/>
        <v>0</v>
      </c>
      <c r="F20" s="40">
        <f t="shared" si="12"/>
        <v>0</v>
      </c>
      <c r="G20" s="40">
        <f t="shared" si="12"/>
        <v>0</v>
      </c>
      <c r="H20" s="40">
        <f t="shared" si="12"/>
        <v>0</v>
      </c>
      <c r="I20" s="40">
        <f t="shared" si="12"/>
        <v>0</v>
      </c>
      <c r="J20" s="40">
        <f t="shared" si="12"/>
        <v>0</v>
      </c>
      <c r="K20" s="40">
        <f t="shared" si="12"/>
        <v>0</v>
      </c>
      <c r="L20" s="40">
        <f t="shared" si="12"/>
        <v>0</v>
      </c>
      <c r="M20" s="40">
        <f t="shared" si="12"/>
        <v>0</v>
      </c>
      <c r="N20" s="41">
        <f t="shared" si="12"/>
        <v>0</v>
      </c>
    </row>
    <row r="21" spans="1:14">
      <c r="A21" s="1" t="s">
        <v>118</v>
      </c>
      <c r="B21" s="40">
        <f>B43</f>
        <v>0</v>
      </c>
      <c r="C21" s="40">
        <f t="shared" ref="C21:N21" si="13">C43</f>
        <v>0</v>
      </c>
      <c r="D21" s="40">
        <f t="shared" si="13"/>
        <v>0</v>
      </c>
      <c r="E21" s="40">
        <f t="shared" si="13"/>
        <v>0</v>
      </c>
      <c r="F21" s="40">
        <f t="shared" si="13"/>
        <v>0</v>
      </c>
      <c r="G21" s="40">
        <f t="shared" si="13"/>
        <v>0</v>
      </c>
      <c r="H21" s="40">
        <f t="shared" si="13"/>
        <v>0</v>
      </c>
      <c r="I21" s="40">
        <f t="shared" si="13"/>
        <v>0</v>
      </c>
      <c r="J21" s="40">
        <f t="shared" si="13"/>
        <v>0</v>
      </c>
      <c r="K21" s="40">
        <f t="shared" si="13"/>
        <v>0</v>
      </c>
      <c r="L21" s="40">
        <f t="shared" si="13"/>
        <v>0</v>
      </c>
      <c r="M21" s="40">
        <f t="shared" si="13"/>
        <v>0</v>
      </c>
      <c r="N21" s="41">
        <f t="shared" si="13"/>
        <v>0</v>
      </c>
    </row>
    <row r="22" spans="1:14">
      <c r="A22" s="1" t="s">
        <v>119</v>
      </c>
      <c r="B22" s="40">
        <f>B51</f>
        <v>0</v>
      </c>
      <c r="C22" s="40">
        <f t="shared" ref="C22:N22" si="14">C51</f>
        <v>0</v>
      </c>
      <c r="D22" s="40">
        <f t="shared" si="14"/>
        <v>0</v>
      </c>
      <c r="E22" s="40">
        <f t="shared" si="14"/>
        <v>0</v>
      </c>
      <c r="F22" s="40">
        <f t="shared" si="14"/>
        <v>0</v>
      </c>
      <c r="G22" s="40">
        <f t="shared" si="14"/>
        <v>0</v>
      </c>
      <c r="H22" s="40">
        <f t="shared" si="14"/>
        <v>0</v>
      </c>
      <c r="I22" s="40">
        <f t="shared" si="14"/>
        <v>0</v>
      </c>
      <c r="J22" s="40">
        <f t="shared" si="14"/>
        <v>0</v>
      </c>
      <c r="K22" s="40">
        <f t="shared" si="14"/>
        <v>0</v>
      </c>
      <c r="L22" s="40">
        <f t="shared" si="14"/>
        <v>0</v>
      </c>
      <c r="M22" s="40">
        <f t="shared" si="14"/>
        <v>0</v>
      </c>
      <c r="N22" s="41">
        <f t="shared" si="14"/>
        <v>0</v>
      </c>
    </row>
    <row r="23" spans="1:14">
      <c r="A23" s="1" t="s">
        <v>120</v>
      </c>
      <c r="B23" s="40">
        <f>B59</f>
        <v>0</v>
      </c>
      <c r="C23" s="40">
        <f t="shared" ref="C23:N23" si="15">C59</f>
        <v>0</v>
      </c>
      <c r="D23" s="40">
        <f t="shared" si="15"/>
        <v>0</v>
      </c>
      <c r="E23" s="40">
        <f t="shared" si="15"/>
        <v>0</v>
      </c>
      <c r="F23" s="40">
        <f t="shared" si="15"/>
        <v>0</v>
      </c>
      <c r="G23" s="40">
        <f t="shared" si="15"/>
        <v>0</v>
      </c>
      <c r="H23" s="40">
        <f t="shared" si="15"/>
        <v>0</v>
      </c>
      <c r="I23" s="40">
        <f t="shared" si="15"/>
        <v>0</v>
      </c>
      <c r="J23" s="40">
        <f t="shared" si="15"/>
        <v>0</v>
      </c>
      <c r="K23" s="40">
        <f t="shared" si="15"/>
        <v>0</v>
      </c>
      <c r="L23" s="40">
        <f t="shared" si="15"/>
        <v>0</v>
      </c>
      <c r="M23" s="40">
        <f t="shared" si="15"/>
        <v>0</v>
      </c>
      <c r="N23" s="41">
        <f t="shared" si="15"/>
        <v>0</v>
      </c>
    </row>
    <row r="24" spans="1:14">
      <c r="A24" s="42" t="s">
        <v>121</v>
      </c>
      <c r="B24" s="73">
        <f>B67</f>
        <v>0</v>
      </c>
      <c r="C24" s="73">
        <f t="shared" ref="C24:N24" si="16">C67</f>
        <v>0</v>
      </c>
      <c r="D24" s="73">
        <f t="shared" si="16"/>
        <v>0</v>
      </c>
      <c r="E24" s="73">
        <f t="shared" si="16"/>
        <v>0</v>
      </c>
      <c r="F24" s="73">
        <f t="shared" si="16"/>
        <v>0</v>
      </c>
      <c r="G24" s="73">
        <f t="shared" si="16"/>
        <v>0</v>
      </c>
      <c r="H24" s="73">
        <f t="shared" si="16"/>
        <v>0</v>
      </c>
      <c r="I24" s="73">
        <f t="shared" si="16"/>
        <v>0</v>
      </c>
      <c r="J24" s="73">
        <f t="shared" si="16"/>
        <v>0</v>
      </c>
      <c r="K24" s="73">
        <f t="shared" si="16"/>
        <v>0</v>
      </c>
      <c r="L24" s="73">
        <f t="shared" si="16"/>
        <v>0</v>
      </c>
      <c r="M24" s="73">
        <f t="shared" si="16"/>
        <v>0</v>
      </c>
      <c r="N24" s="135">
        <f t="shared" si="16"/>
        <v>0</v>
      </c>
    </row>
    <row r="25" spans="1:14">
      <c r="A25" s="2" t="s">
        <v>88</v>
      </c>
      <c r="B25" s="41">
        <f>SUM(B20:B24)</f>
        <v>0</v>
      </c>
      <c r="C25" s="41">
        <f t="shared" ref="C25:N25" si="17">SUM(C20:C24)</f>
        <v>0</v>
      </c>
      <c r="D25" s="41">
        <f t="shared" si="17"/>
        <v>0</v>
      </c>
      <c r="E25" s="41">
        <f t="shared" si="17"/>
        <v>0</v>
      </c>
      <c r="F25" s="41">
        <f t="shared" si="17"/>
        <v>0</v>
      </c>
      <c r="G25" s="41">
        <f t="shared" si="17"/>
        <v>0</v>
      </c>
      <c r="H25" s="41">
        <f t="shared" si="17"/>
        <v>0</v>
      </c>
      <c r="I25" s="41">
        <f t="shared" si="17"/>
        <v>0</v>
      </c>
      <c r="J25" s="41">
        <f t="shared" si="17"/>
        <v>0</v>
      </c>
      <c r="K25" s="41">
        <f t="shared" si="17"/>
        <v>0</v>
      </c>
      <c r="L25" s="41">
        <f t="shared" si="17"/>
        <v>0</v>
      </c>
      <c r="M25" s="41">
        <f t="shared" si="17"/>
        <v>0</v>
      </c>
      <c r="N25" s="41">
        <f t="shared" si="17"/>
        <v>0</v>
      </c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10" t="s">
        <v>126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outlineLevel="1">
      <c r="A29" s="10" t="s">
        <v>117</v>
      </c>
      <c r="B29" s="93">
        <v>43101</v>
      </c>
      <c r="C29" s="93">
        <v>43132</v>
      </c>
      <c r="D29" s="93">
        <v>43160</v>
      </c>
      <c r="E29" s="93">
        <v>43191</v>
      </c>
      <c r="F29" s="93">
        <v>43221</v>
      </c>
      <c r="G29" s="93">
        <v>43252</v>
      </c>
      <c r="H29" s="93">
        <v>43282</v>
      </c>
      <c r="I29" s="93">
        <v>43313</v>
      </c>
      <c r="J29" s="93">
        <v>43344</v>
      </c>
      <c r="K29" s="93">
        <v>43374</v>
      </c>
      <c r="L29" s="93">
        <v>43405</v>
      </c>
      <c r="M29" s="93">
        <v>43435</v>
      </c>
      <c r="N29" s="93" t="s">
        <v>81</v>
      </c>
    </row>
    <row r="30" spans="1:14" outlineLevel="1">
      <c r="A30" s="1" t="s">
        <v>124</v>
      </c>
      <c r="B30" s="76"/>
      <c r="C30" s="49">
        <f>B30</f>
        <v>0</v>
      </c>
      <c r="D30" s="49">
        <f t="shared" ref="D30:M30" si="18">C30</f>
        <v>0</v>
      </c>
      <c r="E30" s="49">
        <f t="shared" si="18"/>
        <v>0</v>
      </c>
      <c r="F30" s="49">
        <f t="shared" si="18"/>
        <v>0</v>
      </c>
      <c r="G30" s="49">
        <f t="shared" si="18"/>
        <v>0</v>
      </c>
      <c r="H30" s="49">
        <f t="shared" si="18"/>
        <v>0</v>
      </c>
      <c r="I30" s="49">
        <f t="shared" si="18"/>
        <v>0</v>
      </c>
      <c r="J30" s="49">
        <f t="shared" si="18"/>
        <v>0</v>
      </c>
      <c r="K30" s="49">
        <f t="shared" si="18"/>
        <v>0</v>
      </c>
      <c r="L30" s="49">
        <f t="shared" si="18"/>
        <v>0</v>
      </c>
      <c r="M30" s="49">
        <f t="shared" si="18"/>
        <v>0</v>
      </c>
      <c r="N30" s="41">
        <f>IFERROR(AVERAGE(B30:M30),0)</f>
        <v>0</v>
      </c>
    </row>
    <row r="31" spans="1:14" outlineLevel="1">
      <c r="A31" s="42" t="s">
        <v>122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1">
        <f>SUM(B31:M31)</f>
        <v>0</v>
      </c>
    </row>
    <row r="32" spans="1:14" outlineLevel="1">
      <c r="A32" s="2" t="s">
        <v>60</v>
      </c>
      <c r="B32" s="41">
        <f>B30*B31</f>
        <v>0</v>
      </c>
      <c r="C32" s="41">
        <f t="shared" ref="C32:M32" si="19">C30*C31</f>
        <v>0</v>
      </c>
      <c r="D32" s="41">
        <f t="shared" si="19"/>
        <v>0</v>
      </c>
      <c r="E32" s="41">
        <f t="shared" si="19"/>
        <v>0</v>
      </c>
      <c r="F32" s="41">
        <f t="shared" si="19"/>
        <v>0</v>
      </c>
      <c r="G32" s="41">
        <f t="shared" si="19"/>
        <v>0</v>
      </c>
      <c r="H32" s="41">
        <f t="shared" si="19"/>
        <v>0</v>
      </c>
      <c r="I32" s="41">
        <f t="shared" si="19"/>
        <v>0</v>
      </c>
      <c r="J32" s="41">
        <f t="shared" si="19"/>
        <v>0</v>
      </c>
      <c r="K32" s="41">
        <f t="shared" si="19"/>
        <v>0</v>
      </c>
      <c r="L32" s="41">
        <f t="shared" si="19"/>
        <v>0</v>
      </c>
      <c r="M32" s="41">
        <f t="shared" si="19"/>
        <v>0</v>
      </c>
      <c r="N32" s="41">
        <f>SUM(B32:M32)</f>
        <v>0</v>
      </c>
    </row>
    <row r="33" spans="1:14" outlineLevel="1">
      <c r="A33" s="1" t="s">
        <v>123</v>
      </c>
      <c r="B33" s="76"/>
      <c r="C33" s="49">
        <f>B33</f>
        <v>0</v>
      </c>
      <c r="D33" s="49">
        <f t="shared" ref="D33:M33" si="20">C33</f>
        <v>0</v>
      </c>
      <c r="E33" s="49">
        <f t="shared" si="20"/>
        <v>0</v>
      </c>
      <c r="F33" s="49">
        <f t="shared" si="20"/>
        <v>0</v>
      </c>
      <c r="G33" s="49">
        <f t="shared" si="20"/>
        <v>0</v>
      </c>
      <c r="H33" s="49">
        <f t="shared" si="20"/>
        <v>0</v>
      </c>
      <c r="I33" s="49">
        <f t="shared" si="20"/>
        <v>0</v>
      </c>
      <c r="J33" s="49">
        <f t="shared" si="20"/>
        <v>0</v>
      </c>
      <c r="K33" s="49">
        <f t="shared" si="20"/>
        <v>0</v>
      </c>
      <c r="L33" s="49">
        <f t="shared" si="20"/>
        <v>0</v>
      </c>
      <c r="M33" s="49">
        <f t="shared" si="20"/>
        <v>0</v>
      </c>
      <c r="N33" s="40">
        <f>IFERROR(AVERAGE(B33:M33),0)</f>
        <v>0</v>
      </c>
    </row>
    <row r="34" spans="1:14" outlineLevel="1">
      <c r="A34" s="42" t="s">
        <v>125</v>
      </c>
      <c r="B34" s="73">
        <f>B33*B31</f>
        <v>0</v>
      </c>
      <c r="C34" s="73">
        <f t="shared" ref="C34:M34" si="21">C33*C31</f>
        <v>0</v>
      </c>
      <c r="D34" s="73">
        <f t="shared" si="21"/>
        <v>0</v>
      </c>
      <c r="E34" s="73">
        <f t="shared" si="21"/>
        <v>0</v>
      </c>
      <c r="F34" s="73">
        <f t="shared" si="21"/>
        <v>0</v>
      </c>
      <c r="G34" s="73">
        <f t="shared" si="21"/>
        <v>0</v>
      </c>
      <c r="H34" s="73">
        <f t="shared" si="21"/>
        <v>0</v>
      </c>
      <c r="I34" s="73">
        <f t="shared" si="21"/>
        <v>0</v>
      </c>
      <c r="J34" s="73">
        <f t="shared" si="21"/>
        <v>0</v>
      </c>
      <c r="K34" s="73">
        <f t="shared" si="21"/>
        <v>0</v>
      </c>
      <c r="L34" s="73">
        <f t="shared" si="21"/>
        <v>0</v>
      </c>
      <c r="M34" s="73">
        <f t="shared" si="21"/>
        <v>0</v>
      </c>
      <c r="N34" s="73">
        <f>SUM(B34:M34)</f>
        <v>0</v>
      </c>
    </row>
    <row r="35" spans="1:14" outlineLevel="1">
      <c r="A35" s="2" t="s">
        <v>62</v>
      </c>
      <c r="B35" s="41">
        <f>B32-B34</f>
        <v>0</v>
      </c>
      <c r="C35" s="41">
        <f t="shared" ref="C35:M35" si="22">C32-C34</f>
        <v>0</v>
      </c>
      <c r="D35" s="41">
        <f t="shared" si="22"/>
        <v>0</v>
      </c>
      <c r="E35" s="41">
        <f t="shared" si="22"/>
        <v>0</v>
      </c>
      <c r="F35" s="41">
        <f t="shared" si="22"/>
        <v>0</v>
      </c>
      <c r="G35" s="41">
        <f t="shared" si="22"/>
        <v>0</v>
      </c>
      <c r="H35" s="41">
        <f t="shared" si="22"/>
        <v>0</v>
      </c>
      <c r="I35" s="41">
        <f t="shared" si="22"/>
        <v>0</v>
      </c>
      <c r="J35" s="41">
        <f t="shared" si="22"/>
        <v>0</v>
      </c>
      <c r="K35" s="41">
        <f t="shared" si="22"/>
        <v>0</v>
      </c>
      <c r="L35" s="41">
        <f t="shared" si="22"/>
        <v>0</v>
      </c>
      <c r="M35" s="41">
        <f t="shared" si="22"/>
        <v>0</v>
      </c>
      <c r="N35" s="41">
        <f>SUM(B35:M35)</f>
        <v>0</v>
      </c>
    </row>
    <row r="36" spans="1:14" outlineLevel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outlineLevel="1">
      <c r="A37" s="10" t="s">
        <v>118</v>
      </c>
      <c r="B37" s="93">
        <v>43101</v>
      </c>
      <c r="C37" s="93">
        <v>43132</v>
      </c>
      <c r="D37" s="93">
        <v>43160</v>
      </c>
      <c r="E37" s="93">
        <v>43191</v>
      </c>
      <c r="F37" s="93">
        <v>43221</v>
      </c>
      <c r="G37" s="93">
        <v>43252</v>
      </c>
      <c r="H37" s="93">
        <v>43282</v>
      </c>
      <c r="I37" s="93">
        <v>43313</v>
      </c>
      <c r="J37" s="93">
        <v>43344</v>
      </c>
      <c r="K37" s="93">
        <v>43374</v>
      </c>
      <c r="L37" s="93">
        <v>43405</v>
      </c>
      <c r="M37" s="93">
        <v>43435</v>
      </c>
      <c r="N37" s="93" t="s">
        <v>81</v>
      </c>
    </row>
    <row r="38" spans="1:14" outlineLevel="1">
      <c r="A38" s="1" t="s">
        <v>124</v>
      </c>
      <c r="B38" s="76"/>
      <c r="C38" s="49">
        <f>B38</f>
        <v>0</v>
      </c>
      <c r="D38" s="49">
        <f t="shared" ref="D38" si="23">C38</f>
        <v>0</v>
      </c>
      <c r="E38" s="49">
        <f t="shared" ref="E38" si="24">D38</f>
        <v>0</v>
      </c>
      <c r="F38" s="49">
        <f t="shared" ref="F38" si="25">E38</f>
        <v>0</v>
      </c>
      <c r="G38" s="49">
        <f t="shared" ref="G38" si="26">F38</f>
        <v>0</v>
      </c>
      <c r="H38" s="49">
        <f t="shared" ref="H38" si="27">G38</f>
        <v>0</v>
      </c>
      <c r="I38" s="49">
        <f t="shared" ref="I38" si="28">H38</f>
        <v>0</v>
      </c>
      <c r="J38" s="49">
        <f t="shared" ref="J38" si="29">I38</f>
        <v>0</v>
      </c>
      <c r="K38" s="49">
        <f t="shared" ref="K38" si="30">J38</f>
        <v>0</v>
      </c>
      <c r="L38" s="49">
        <f t="shared" ref="L38" si="31">K38</f>
        <v>0</v>
      </c>
      <c r="M38" s="49">
        <f t="shared" ref="M38" si="32">L38</f>
        <v>0</v>
      </c>
      <c r="N38" s="41">
        <f>IFERROR(AVERAGE(B38:M38),0)</f>
        <v>0</v>
      </c>
    </row>
    <row r="39" spans="1:14" outlineLevel="1">
      <c r="A39" s="42" t="s">
        <v>122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1">
        <f>SUM(B39:M39)</f>
        <v>0</v>
      </c>
    </row>
    <row r="40" spans="1:14" outlineLevel="1">
      <c r="A40" s="2" t="s">
        <v>60</v>
      </c>
      <c r="B40" s="41">
        <f>B38*B39</f>
        <v>0</v>
      </c>
      <c r="C40" s="41">
        <f t="shared" ref="C40:M40" si="33">C38*C39</f>
        <v>0</v>
      </c>
      <c r="D40" s="41">
        <f t="shared" si="33"/>
        <v>0</v>
      </c>
      <c r="E40" s="41">
        <f t="shared" si="33"/>
        <v>0</v>
      </c>
      <c r="F40" s="41">
        <f t="shared" si="33"/>
        <v>0</v>
      </c>
      <c r="G40" s="41">
        <f t="shared" si="33"/>
        <v>0</v>
      </c>
      <c r="H40" s="41">
        <f t="shared" si="33"/>
        <v>0</v>
      </c>
      <c r="I40" s="41">
        <f t="shared" si="33"/>
        <v>0</v>
      </c>
      <c r="J40" s="41">
        <f t="shared" si="33"/>
        <v>0</v>
      </c>
      <c r="K40" s="41">
        <f t="shared" si="33"/>
        <v>0</v>
      </c>
      <c r="L40" s="41">
        <f t="shared" si="33"/>
        <v>0</v>
      </c>
      <c r="M40" s="41">
        <f t="shared" si="33"/>
        <v>0</v>
      </c>
      <c r="N40" s="41">
        <f>SUM(B40:M40)</f>
        <v>0</v>
      </c>
    </row>
    <row r="41" spans="1:14" outlineLevel="1">
      <c r="A41" s="1" t="s">
        <v>123</v>
      </c>
      <c r="B41" s="76"/>
      <c r="C41" s="49">
        <f t="shared" ref="C41:M41" si="34">B41</f>
        <v>0</v>
      </c>
      <c r="D41" s="49">
        <f t="shared" si="34"/>
        <v>0</v>
      </c>
      <c r="E41" s="49">
        <f t="shared" si="34"/>
        <v>0</v>
      </c>
      <c r="F41" s="49">
        <f t="shared" si="34"/>
        <v>0</v>
      </c>
      <c r="G41" s="49">
        <f t="shared" si="34"/>
        <v>0</v>
      </c>
      <c r="H41" s="49">
        <f t="shared" si="34"/>
        <v>0</v>
      </c>
      <c r="I41" s="49">
        <f t="shared" si="34"/>
        <v>0</v>
      </c>
      <c r="J41" s="49">
        <f t="shared" si="34"/>
        <v>0</v>
      </c>
      <c r="K41" s="49">
        <f t="shared" si="34"/>
        <v>0</v>
      </c>
      <c r="L41" s="49">
        <f t="shared" si="34"/>
        <v>0</v>
      </c>
      <c r="M41" s="49">
        <f t="shared" si="34"/>
        <v>0</v>
      </c>
      <c r="N41" s="40">
        <f>IFERROR(AVERAGE(B41:M41),0)</f>
        <v>0</v>
      </c>
    </row>
    <row r="42" spans="1:14" outlineLevel="1">
      <c r="A42" s="42" t="s">
        <v>125</v>
      </c>
      <c r="B42" s="73">
        <f>B41*B39</f>
        <v>0</v>
      </c>
      <c r="C42" s="73">
        <f t="shared" ref="C42:M42" si="35">C41*C39</f>
        <v>0</v>
      </c>
      <c r="D42" s="73">
        <f t="shared" si="35"/>
        <v>0</v>
      </c>
      <c r="E42" s="73">
        <f t="shared" si="35"/>
        <v>0</v>
      </c>
      <c r="F42" s="73">
        <f t="shared" si="35"/>
        <v>0</v>
      </c>
      <c r="G42" s="73">
        <f t="shared" si="35"/>
        <v>0</v>
      </c>
      <c r="H42" s="73">
        <f t="shared" si="35"/>
        <v>0</v>
      </c>
      <c r="I42" s="73">
        <f t="shared" si="35"/>
        <v>0</v>
      </c>
      <c r="J42" s="73">
        <f t="shared" si="35"/>
        <v>0</v>
      </c>
      <c r="K42" s="73">
        <f t="shared" si="35"/>
        <v>0</v>
      </c>
      <c r="L42" s="73">
        <f t="shared" si="35"/>
        <v>0</v>
      </c>
      <c r="M42" s="73">
        <f t="shared" si="35"/>
        <v>0</v>
      </c>
      <c r="N42" s="73">
        <f>SUM(B42:M42)</f>
        <v>0</v>
      </c>
    </row>
    <row r="43" spans="1:14" outlineLevel="1">
      <c r="A43" s="2" t="s">
        <v>62</v>
      </c>
      <c r="B43" s="41">
        <f>B40-B42</f>
        <v>0</v>
      </c>
      <c r="C43" s="41">
        <f t="shared" ref="C43:M43" si="36">C40-C42</f>
        <v>0</v>
      </c>
      <c r="D43" s="41">
        <f t="shared" si="36"/>
        <v>0</v>
      </c>
      <c r="E43" s="41">
        <f t="shared" si="36"/>
        <v>0</v>
      </c>
      <c r="F43" s="41">
        <f t="shared" si="36"/>
        <v>0</v>
      </c>
      <c r="G43" s="41">
        <f t="shared" si="36"/>
        <v>0</v>
      </c>
      <c r="H43" s="41">
        <f t="shared" si="36"/>
        <v>0</v>
      </c>
      <c r="I43" s="41">
        <f t="shared" si="36"/>
        <v>0</v>
      </c>
      <c r="J43" s="41">
        <f t="shared" si="36"/>
        <v>0</v>
      </c>
      <c r="K43" s="41">
        <f t="shared" si="36"/>
        <v>0</v>
      </c>
      <c r="L43" s="41">
        <f t="shared" si="36"/>
        <v>0</v>
      </c>
      <c r="M43" s="41">
        <f t="shared" si="36"/>
        <v>0</v>
      </c>
      <c r="N43" s="41">
        <f>SUM(B43:M43)</f>
        <v>0</v>
      </c>
    </row>
    <row r="44" spans="1:14" outlineLevel="1"/>
    <row r="45" spans="1:14" outlineLevel="1">
      <c r="A45" s="10" t="s">
        <v>119</v>
      </c>
      <c r="B45" s="93">
        <v>43101</v>
      </c>
      <c r="C45" s="93">
        <v>43132</v>
      </c>
      <c r="D45" s="93">
        <v>43160</v>
      </c>
      <c r="E45" s="93">
        <v>43191</v>
      </c>
      <c r="F45" s="93">
        <v>43221</v>
      </c>
      <c r="G45" s="93">
        <v>43252</v>
      </c>
      <c r="H45" s="93">
        <v>43282</v>
      </c>
      <c r="I45" s="93">
        <v>43313</v>
      </c>
      <c r="J45" s="93">
        <v>43344</v>
      </c>
      <c r="K45" s="93">
        <v>43374</v>
      </c>
      <c r="L45" s="93">
        <v>43405</v>
      </c>
      <c r="M45" s="93">
        <v>43435</v>
      </c>
      <c r="N45" s="93" t="s">
        <v>81</v>
      </c>
    </row>
    <row r="46" spans="1:14" outlineLevel="1">
      <c r="A46" s="1" t="s">
        <v>124</v>
      </c>
      <c r="B46" s="76"/>
      <c r="C46" s="49">
        <f>B46</f>
        <v>0</v>
      </c>
      <c r="D46" s="49">
        <f t="shared" ref="D46" si="37">C46</f>
        <v>0</v>
      </c>
      <c r="E46" s="49">
        <f t="shared" ref="E46" si="38">D46</f>
        <v>0</v>
      </c>
      <c r="F46" s="49">
        <f t="shared" ref="F46" si="39">E46</f>
        <v>0</v>
      </c>
      <c r="G46" s="49">
        <f t="shared" ref="G46" si="40">F46</f>
        <v>0</v>
      </c>
      <c r="H46" s="49">
        <f t="shared" ref="H46" si="41">G46</f>
        <v>0</v>
      </c>
      <c r="I46" s="49">
        <f t="shared" ref="I46" si="42">H46</f>
        <v>0</v>
      </c>
      <c r="J46" s="49">
        <f t="shared" ref="J46" si="43">I46</f>
        <v>0</v>
      </c>
      <c r="K46" s="49">
        <f t="shared" ref="K46" si="44">J46</f>
        <v>0</v>
      </c>
      <c r="L46" s="49">
        <f t="shared" ref="L46" si="45">K46</f>
        <v>0</v>
      </c>
      <c r="M46" s="49">
        <f t="shared" ref="M46" si="46">L46</f>
        <v>0</v>
      </c>
      <c r="N46" s="41">
        <f>IFERROR(AVERAGE(B46:M46),0)</f>
        <v>0</v>
      </c>
    </row>
    <row r="47" spans="1:14" outlineLevel="1">
      <c r="A47" s="42" t="s">
        <v>122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1">
        <f>SUM(B47:M47)</f>
        <v>0</v>
      </c>
    </row>
    <row r="48" spans="1:14" outlineLevel="1">
      <c r="A48" s="2" t="s">
        <v>60</v>
      </c>
      <c r="B48" s="41">
        <f>B46*B47</f>
        <v>0</v>
      </c>
      <c r="C48" s="41">
        <f t="shared" ref="C48:M48" si="47">C46*C47</f>
        <v>0</v>
      </c>
      <c r="D48" s="41">
        <f t="shared" si="47"/>
        <v>0</v>
      </c>
      <c r="E48" s="41">
        <f t="shared" si="47"/>
        <v>0</v>
      </c>
      <c r="F48" s="41">
        <f t="shared" si="47"/>
        <v>0</v>
      </c>
      <c r="G48" s="41">
        <f t="shared" si="47"/>
        <v>0</v>
      </c>
      <c r="H48" s="41">
        <f t="shared" si="47"/>
        <v>0</v>
      </c>
      <c r="I48" s="41">
        <f t="shared" si="47"/>
        <v>0</v>
      </c>
      <c r="J48" s="41">
        <f t="shared" si="47"/>
        <v>0</v>
      </c>
      <c r="K48" s="41">
        <f t="shared" si="47"/>
        <v>0</v>
      </c>
      <c r="L48" s="41">
        <f t="shared" si="47"/>
        <v>0</v>
      </c>
      <c r="M48" s="41">
        <f t="shared" si="47"/>
        <v>0</v>
      </c>
      <c r="N48" s="41">
        <f>SUM(B48:M48)</f>
        <v>0</v>
      </c>
    </row>
    <row r="49" spans="1:14" outlineLevel="1">
      <c r="A49" s="1" t="s">
        <v>123</v>
      </c>
      <c r="B49" s="76"/>
      <c r="C49" s="49">
        <f t="shared" ref="C49:M49" si="48">B49</f>
        <v>0</v>
      </c>
      <c r="D49" s="49">
        <f t="shared" si="48"/>
        <v>0</v>
      </c>
      <c r="E49" s="49">
        <f t="shared" si="48"/>
        <v>0</v>
      </c>
      <c r="F49" s="49">
        <f t="shared" si="48"/>
        <v>0</v>
      </c>
      <c r="G49" s="49">
        <f t="shared" si="48"/>
        <v>0</v>
      </c>
      <c r="H49" s="49">
        <f t="shared" si="48"/>
        <v>0</v>
      </c>
      <c r="I49" s="49">
        <f t="shared" si="48"/>
        <v>0</v>
      </c>
      <c r="J49" s="49">
        <f t="shared" si="48"/>
        <v>0</v>
      </c>
      <c r="K49" s="49">
        <f t="shared" si="48"/>
        <v>0</v>
      </c>
      <c r="L49" s="49">
        <f t="shared" si="48"/>
        <v>0</v>
      </c>
      <c r="M49" s="49">
        <f t="shared" si="48"/>
        <v>0</v>
      </c>
      <c r="N49" s="40">
        <f>IFERROR(AVERAGE(B49:M49),0)</f>
        <v>0</v>
      </c>
    </row>
    <row r="50" spans="1:14" outlineLevel="1">
      <c r="A50" s="42" t="s">
        <v>125</v>
      </c>
      <c r="B50" s="73">
        <f>B49*B47</f>
        <v>0</v>
      </c>
      <c r="C50" s="73">
        <f t="shared" ref="C50:M50" si="49">C49*C47</f>
        <v>0</v>
      </c>
      <c r="D50" s="73">
        <f t="shared" si="49"/>
        <v>0</v>
      </c>
      <c r="E50" s="73">
        <f t="shared" si="49"/>
        <v>0</v>
      </c>
      <c r="F50" s="73">
        <f t="shared" si="49"/>
        <v>0</v>
      </c>
      <c r="G50" s="73">
        <f t="shared" si="49"/>
        <v>0</v>
      </c>
      <c r="H50" s="73">
        <f t="shared" si="49"/>
        <v>0</v>
      </c>
      <c r="I50" s="73">
        <f t="shared" si="49"/>
        <v>0</v>
      </c>
      <c r="J50" s="73">
        <f t="shared" si="49"/>
        <v>0</v>
      </c>
      <c r="K50" s="73">
        <f t="shared" si="49"/>
        <v>0</v>
      </c>
      <c r="L50" s="73">
        <f t="shared" si="49"/>
        <v>0</v>
      </c>
      <c r="M50" s="73">
        <f t="shared" si="49"/>
        <v>0</v>
      </c>
      <c r="N50" s="73">
        <f>SUM(B50:M50)</f>
        <v>0</v>
      </c>
    </row>
    <row r="51" spans="1:14" outlineLevel="1">
      <c r="A51" s="2" t="s">
        <v>62</v>
      </c>
      <c r="B51" s="41">
        <f>B48-B50</f>
        <v>0</v>
      </c>
      <c r="C51" s="41">
        <f t="shared" ref="C51:M51" si="50">C48-C50</f>
        <v>0</v>
      </c>
      <c r="D51" s="41">
        <f t="shared" si="50"/>
        <v>0</v>
      </c>
      <c r="E51" s="41">
        <f t="shared" si="50"/>
        <v>0</v>
      </c>
      <c r="F51" s="41">
        <f t="shared" si="50"/>
        <v>0</v>
      </c>
      <c r="G51" s="41">
        <f t="shared" si="50"/>
        <v>0</v>
      </c>
      <c r="H51" s="41">
        <f t="shared" si="50"/>
        <v>0</v>
      </c>
      <c r="I51" s="41">
        <f t="shared" si="50"/>
        <v>0</v>
      </c>
      <c r="J51" s="41">
        <f t="shared" si="50"/>
        <v>0</v>
      </c>
      <c r="K51" s="41">
        <f t="shared" si="50"/>
        <v>0</v>
      </c>
      <c r="L51" s="41">
        <f t="shared" si="50"/>
        <v>0</v>
      </c>
      <c r="M51" s="41">
        <f t="shared" si="50"/>
        <v>0</v>
      </c>
      <c r="N51" s="41">
        <f>SUM(B51:M51)</f>
        <v>0</v>
      </c>
    </row>
    <row r="52" spans="1:14" outlineLevel="1"/>
    <row r="53" spans="1:14" outlineLevel="1">
      <c r="A53" s="10" t="s">
        <v>120</v>
      </c>
      <c r="B53" s="93">
        <v>43101</v>
      </c>
      <c r="C53" s="93">
        <v>43132</v>
      </c>
      <c r="D53" s="93">
        <v>43160</v>
      </c>
      <c r="E53" s="93">
        <v>43191</v>
      </c>
      <c r="F53" s="93">
        <v>43221</v>
      </c>
      <c r="G53" s="93">
        <v>43252</v>
      </c>
      <c r="H53" s="93">
        <v>43282</v>
      </c>
      <c r="I53" s="93">
        <v>43313</v>
      </c>
      <c r="J53" s="93">
        <v>43344</v>
      </c>
      <c r="K53" s="93">
        <v>43374</v>
      </c>
      <c r="L53" s="93">
        <v>43405</v>
      </c>
      <c r="M53" s="93">
        <v>43435</v>
      </c>
      <c r="N53" s="93" t="s">
        <v>81</v>
      </c>
    </row>
    <row r="54" spans="1:14" outlineLevel="1">
      <c r="A54" s="1" t="s">
        <v>124</v>
      </c>
      <c r="B54" s="76"/>
      <c r="C54" s="49">
        <f>B54</f>
        <v>0</v>
      </c>
      <c r="D54" s="49">
        <f t="shared" ref="D54" si="51">C54</f>
        <v>0</v>
      </c>
      <c r="E54" s="49">
        <f t="shared" ref="E54" si="52">D54</f>
        <v>0</v>
      </c>
      <c r="F54" s="49">
        <f t="shared" ref="F54" si="53">E54</f>
        <v>0</v>
      </c>
      <c r="G54" s="49">
        <f t="shared" ref="G54" si="54">F54</f>
        <v>0</v>
      </c>
      <c r="H54" s="49">
        <f t="shared" ref="H54" si="55">G54</f>
        <v>0</v>
      </c>
      <c r="I54" s="49">
        <f t="shared" ref="I54" si="56">H54</f>
        <v>0</v>
      </c>
      <c r="J54" s="49">
        <f t="shared" ref="J54" si="57">I54</f>
        <v>0</v>
      </c>
      <c r="K54" s="49">
        <f t="shared" ref="K54" si="58">J54</f>
        <v>0</v>
      </c>
      <c r="L54" s="49">
        <f t="shared" ref="L54" si="59">K54</f>
        <v>0</v>
      </c>
      <c r="M54" s="49">
        <f t="shared" ref="M54" si="60">L54</f>
        <v>0</v>
      </c>
      <c r="N54" s="41">
        <f>IFERROR(AVERAGE(B54:M54),0)</f>
        <v>0</v>
      </c>
    </row>
    <row r="55" spans="1:14" outlineLevel="1">
      <c r="A55" s="42" t="s">
        <v>122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1">
        <f>SUM(B55:M55)</f>
        <v>0</v>
      </c>
    </row>
    <row r="56" spans="1:14" outlineLevel="1">
      <c r="A56" s="2" t="s">
        <v>60</v>
      </c>
      <c r="B56" s="41">
        <f>B54*B55</f>
        <v>0</v>
      </c>
      <c r="C56" s="41">
        <f t="shared" ref="C56:M56" si="61">C54*C55</f>
        <v>0</v>
      </c>
      <c r="D56" s="41">
        <f t="shared" si="61"/>
        <v>0</v>
      </c>
      <c r="E56" s="41">
        <f t="shared" si="61"/>
        <v>0</v>
      </c>
      <c r="F56" s="41">
        <f t="shared" si="61"/>
        <v>0</v>
      </c>
      <c r="G56" s="41">
        <f t="shared" si="61"/>
        <v>0</v>
      </c>
      <c r="H56" s="41">
        <f t="shared" si="61"/>
        <v>0</v>
      </c>
      <c r="I56" s="41">
        <f t="shared" si="61"/>
        <v>0</v>
      </c>
      <c r="J56" s="41">
        <f t="shared" si="61"/>
        <v>0</v>
      </c>
      <c r="K56" s="41">
        <f t="shared" si="61"/>
        <v>0</v>
      </c>
      <c r="L56" s="41">
        <f t="shared" si="61"/>
        <v>0</v>
      </c>
      <c r="M56" s="41">
        <f t="shared" si="61"/>
        <v>0</v>
      </c>
      <c r="N56" s="41">
        <f>SUM(B56:M56)</f>
        <v>0</v>
      </c>
    </row>
    <row r="57" spans="1:14" outlineLevel="1">
      <c r="A57" s="1" t="s">
        <v>123</v>
      </c>
      <c r="B57" s="76"/>
      <c r="C57" s="49">
        <f t="shared" ref="C57:M57" si="62">B57</f>
        <v>0</v>
      </c>
      <c r="D57" s="49">
        <f t="shared" si="62"/>
        <v>0</v>
      </c>
      <c r="E57" s="49">
        <f t="shared" si="62"/>
        <v>0</v>
      </c>
      <c r="F57" s="49">
        <f t="shared" si="62"/>
        <v>0</v>
      </c>
      <c r="G57" s="49">
        <f t="shared" si="62"/>
        <v>0</v>
      </c>
      <c r="H57" s="49">
        <f t="shared" si="62"/>
        <v>0</v>
      </c>
      <c r="I57" s="49">
        <f t="shared" si="62"/>
        <v>0</v>
      </c>
      <c r="J57" s="49">
        <f t="shared" si="62"/>
        <v>0</v>
      </c>
      <c r="K57" s="49">
        <f t="shared" si="62"/>
        <v>0</v>
      </c>
      <c r="L57" s="49">
        <f t="shared" si="62"/>
        <v>0</v>
      </c>
      <c r="M57" s="49">
        <f t="shared" si="62"/>
        <v>0</v>
      </c>
      <c r="N57" s="40">
        <f>IFERROR(AVERAGE(B57:M57),0)</f>
        <v>0</v>
      </c>
    </row>
    <row r="58" spans="1:14" outlineLevel="1">
      <c r="A58" s="42" t="s">
        <v>125</v>
      </c>
      <c r="B58" s="73">
        <f>B57*B55</f>
        <v>0</v>
      </c>
      <c r="C58" s="73">
        <f t="shared" ref="C58:M58" si="63">C57*C55</f>
        <v>0</v>
      </c>
      <c r="D58" s="73">
        <f t="shared" si="63"/>
        <v>0</v>
      </c>
      <c r="E58" s="73">
        <f t="shared" si="63"/>
        <v>0</v>
      </c>
      <c r="F58" s="73">
        <f t="shared" si="63"/>
        <v>0</v>
      </c>
      <c r="G58" s="73">
        <f t="shared" si="63"/>
        <v>0</v>
      </c>
      <c r="H58" s="73">
        <f t="shared" si="63"/>
        <v>0</v>
      </c>
      <c r="I58" s="73">
        <f t="shared" si="63"/>
        <v>0</v>
      </c>
      <c r="J58" s="73">
        <f t="shared" si="63"/>
        <v>0</v>
      </c>
      <c r="K58" s="73">
        <f t="shared" si="63"/>
        <v>0</v>
      </c>
      <c r="L58" s="73">
        <f t="shared" si="63"/>
        <v>0</v>
      </c>
      <c r="M58" s="73">
        <f t="shared" si="63"/>
        <v>0</v>
      </c>
      <c r="N58" s="73">
        <f>SUM(B58:M58)</f>
        <v>0</v>
      </c>
    </row>
    <row r="59" spans="1:14" outlineLevel="1">
      <c r="A59" s="2" t="s">
        <v>62</v>
      </c>
      <c r="B59" s="41">
        <f>B56-B58</f>
        <v>0</v>
      </c>
      <c r="C59" s="41">
        <f t="shared" ref="C59:M59" si="64">C56-C58</f>
        <v>0</v>
      </c>
      <c r="D59" s="41">
        <f t="shared" si="64"/>
        <v>0</v>
      </c>
      <c r="E59" s="41">
        <f t="shared" si="64"/>
        <v>0</v>
      </c>
      <c r="F59" s="41">
        <f t="shared" si="64"/>
        <v>0</v>
      </c>
      <c r="G59" s="41">
        <f t="shared" si="64"/>
        <v>0</v>
      </c>
      <c r="H59" s="41">
        <f t="shared" si="64"/>
        <v>0</v>
      </c>
      <c r="I59" s="41">
        <f t="shared" si="64"/>
        <v>0</v>
      </c>
      <c r="J59" s="41">
        <f t="shared" si="64"/>
        <v>0</v>
      </c>
      <c r="K59" s="41">
        <f t="shared" si="64"/>
        <v>0</v>
      </c>
      <c r="L59" s="41">
        <f t="shared" si="64"/>
        <v>0</v>
      </c>
      <c r="M59" s="41">
        <f t="shared" si="64"/>
        <v>0</v>
      </c>
      <c r="N59" s="41">
        <f>SUM(B59:M59)</f>
        <v>0</v>
      </c>
    </row>
    <row r="60" spans="1:14" outlineLevel="1"/>
    <row r="61" spans="1:14" outlineLevel="1">
      <c r="A61" s="10" t="s">
        <v>121</v>
      </c>
      <c r="B61" s="93">
        <v>43101</v>
      </c>
      <c r="C61" s="93">
        <v>43132</v>
      </c>
      <c r="D61" s="93">
        <v>43160</v>
      </c>
      <c r="E61" s="93">
        <v>43191</v>
      </c>
      <c r="F61" s="93">
        <v>43221</v>
      </c>
      <c r="G61" s="93">
        <v>43252</v>
      </c>
      <c r="H61" s="93">
        <v>43282</v>
      </c>
      <c r="I61" s="93">
        <v>43313</v>
      </c>
      <c r="J61" s="93">
        <v>43344</v>
      </c>
      <c r="K61" s="93">
        <v>43374</v>
      </c>
      <c r="L61" s="93">
        <v>43405</v>
      </c>
      <c r="M61" s="93">
        <v>43435</v>
      </c>
      <c r="N61" s="93" t="s">
        <v>81</v>
      </c>
    </row>
    <row r="62" spans="1:14" outlineLevel="1">
      <c r="A62" s="1" t="s">
        <v>124</v>
      </c>
      <c r="B62" s="76"/>
      <c r="C62" s="49">
        <f>B62</f>
        <v>0</v>
      </c>
      <c r="D62" s="49">
        <f t="shared" ref="D62" si="65">C62</f>
        <v>0</v>
      </c>
      <c r="E62" s="49">
        <f t="shared" ref="E62" si="66">D62</f>
        <v>0</v>
      </c>
      <c r="F62" s="49">
        <f t="shared" ref="F62" si="67">E62</f>
        <v>0</v>
      </c>
      <c r="G62" s="49">
        <f t="shared" ref="G62" si="68">F62</f>
        <v>0</v>
      </c>
      <c r="H62" s="49">
        <f t="shared" ref="H62" si="69">G62</f>
        <v>0</v>
      </c>
      <c r="I62" s="49">
        <f t="shared" ref="I62" si="70">H62</f>
        <v>0</v>
      </c>
      <c r="J62" s="49">
        <f t="shared" ref="J62" si="71">I62</f>
        <v>0</v>
      </c>
      <c r="K62" s="49">
        <f t="shared" ref="K62" si="72">J62</f>
        <v>0</v>
      </c>
      <c r="L62" s="49">
        <f t="shared" ref="L62" si="73">K62</f>
        <v>0</v>
      </c>
      <c r="M62" s="49">
        <f t="shared" ref="M62" si="74">L62</f>
        <v>0</v>
      </c>
      <c r="N62" s="41">
        <f>IFERROR(AVERAGE(B62:M62),0)</f>
        <v>0</v>
      </c>
    </row>
    <row r="63" spans="1:14" outlineLevel="1">
      <c r="A63" s="42" t="s">
        <v>122</v>
      </c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1">
        <f>SUM(B63:M63)</f>
        <v>0</v>
      </c>
    </row>
    <row r="64" spans="1:14" outlineLevel="1">
      <c r="A64" s="2" t="s">
        <v>60</v>
      </c>
      <c r="B64" s="41">
        <f>B62*B63</f>
        <v>0</v>
      </c>
      <c r="C64" s="41">
        <f t="shared" ref="C64:M64" si="75">C62*C63</f>
        <v>0</v>
      </c>
      <c r="D64" s="41">
        <f t="shared" si="75"/>
        <v>0</v>
      </c>
      <c r="E64" s="41">
        <f t="shared" si="75"/>
        <v>0</v>
      </c>
      <c r="F64" s="41">
        <f t="shared" si="75"/>
        <v>0</v>
      </c>
      <c r="G64" s="41">
        <f t="shared" si="75"/>
        <v>0</v>
      </c>
      <c r="H64" s="41">
        <f t="shared" si="75"/>
        <v>0</v>
      </c>
      <c r="I64" s="41">
        <f t="shared" si="75"/>
        <v>0</v>
      </c>
      <c r="J64" s="41">
        <f t="shared" si="75"/>
        <v>0</v>
      </c>
      <c r="K64" s="41">
        <f t="shared" si="75"/>
        <v>0</v>
      </c>
      <c r="L64" s="41">
        <f t="shared" si="75"/>
        <v>0</v>
      </c>
      <c r="M64" s="41">
        <f t="shared" si="75"/>
        <v>0</v>
      </c>
      <c r="N64" s="41">
        <f>SUM(B64:M64)</f>
        <v>0</v>
      </c>
    </row>
    <row r="65" spans="1:14" outlineLevel="1">
      <c r="A65" s="1" t="s">
        <v>123</v>
      </c>
      <c r="B65" s="76"/>
      <c r="C65" s="49">
        <f t="shared" ref="C65:M65" si="76">B65</f>
        <v>0</v>
      </c>
      <c r="D65" s="49">
        <f t="shared" si="76"/>
        <v>0</v>
      </c>
      <c r="E65" s="49">
        <f t="shared" si="76"/>
        <v>0</v>
      </c>
      <c r="F65" s="49">
        <f t="shared" si="76"/>
        <v>0</v>
      </c>
      <c r="G65" s="49">
        <f t="shared" si="76"/>
        <v>0</v>
      </c>
      <c r="H65" s="49">
        <f t="shared" si="76"/>
        <v>0</v>
      </c>
      <c r="I65" s="49">
        <f t="shared" si="76"/>
        <v>0</v>
      </c>
      <c r="J65" s="49">
        <f t="shared" si="76"/>
        <v>0</v>
      </c>
      <c r="K65" s="49">
        <f t="shared" si="76"/>
        <v>0</v>
      </c>
      <c r="L65" s="49">
        <f t="shared" si="76"/>
        <v>0</v>
      </c>
      <c r="M65" s="49">
        <f t="shared" si="76"/>
        <v>0</v>
      </c>
      <c r="N65" s="40">
        <f>IFERROR(AVERAGE(B65:M65),0)</f>
        <v>0</v>
      </c>
    </row>
    <row r="66" spans="1:14" outlineLevel="1">
      <c r="A66" s="42" t="s">
        <v>125</v>
      </c>
      <c r="B66" s="73">
        <f>B65*B63</f>
        <v>0</v>
      </c>
      <c r="C66" s="73">
        <f t="shared" ref="C66:M66" si="77">C65*C63</f>
        <v>0</v>
      </c>
      <c r="D66" s="73">
        <f t="shared" si="77"/>
        <v>0</v>
      </c>
      <c r="E66" s="73">
        <f t="shared" si="77"/>
        <v>0</v>
      </c>
      <c r="F66" s="73">
        <f t="shared" si="77"/>
        <v>0</v>
      </c>
      <c r="G66" s="73">
        <f t="shared" si="77"/>
        <v>0</v>
      </c>
      <c r="H66" s="73">
        <f t="shared" si="77"/>
        <v>0</v>
      </c>
      <c r="I66" s="73">
        <f t="shared" si="77"/>
        <v>0</v>
      </c>
      <c r="J66" s="73">
        <f t="shared" si="77"/>
        <v>0</v>
      </c>
      <c r="K66" s="73">
        <f t="shared" si="77"/>
        <v>0</v>
      </c>
      <c r="L66" s="73">
        <f t="shared" si="77"/>
        <v>0</v>
      </c>
      <c r="M66" s="73">
        <f t="shared" si="77"/>
        <v>0</v>
      </c>
      <c r="N66" s="73">
        <f>SUM(B66:M66)</f>
        <v>0</v>
      </c>
    </row>
    <row r="67" spans="1:14" outlineLevel="1">
      <c r="A67" s="2" t="s">
        <v>62</v>
      </c>
      <c r="B67" s="41">
        <f>B64-B66</f>
        <v>0</v>
      </c>
      <c r="C67" s="41">
        <f t="shared" ref="C67:M67" si="78">C64-C66</f>
        <v>0</v>
      </c>
      <c r="D67" s="41">
        <f t="shared" si="78"/>
        <v>0</v>
      </c>
      <c r="E67" s="41">
        <f t="shared" si="78"/>
        <v>0</v>
      </c>
      <c r="F67" s="41">
        <f t="shared" si="78"/>
        <v>0</v>
      </c>
      <c r="G67" s="41">
        <f t="shared" si="78"/>
        <v>0</v>
      </c>
      <c r="H67" s="41">
        <f t="shared" si="78"/>
        <v>0</v>
      </c>
      <c r="I67" s="41">
        <f t="shared" si="78"/>
        <v>0</v>
      </c>
      <c r="J67" s="41">
        <f t="shared" si="78"/>
        <v>0</v>
      </c>
      <c r="K67" s="41">
        <f t="shared" si="78"/>
        <v>0</v>
      </c>
      <c r="L67" s="41">
        <f t="shared" si="78"/>
        <v>0</v>
      </c>
      <c r="M67" s="41">
        <f t="shared" si="78"/>
        <v>0</v>
      </c>
      <c r="N67" s="41">
        <f>SUM(B67:M67)</f>
        <v>0</v>
      </c>
    </row>
    <row r="68" spans="1:14" outlineLevel="1"/>
  </sheetData>
  <pageMargins left="0.7" right="0.7" top="0.75" bottom="0.75" header="0.3" footer="0.3"/>
  <ignoredErrors>
    <ignoredError sqref="N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3"/>
  <sheetViews>
    <sheetView showGridLines="0" tabSelected="1" zoomScale="90" zoomScaleNormal="90" workbookViewId="0"/>
  </sheetViews>
  <sheetFormatPr defaultColWidth="9.140625" defaultRowHeight="12.75" outlineLevelRow="1"/>
  <cols>
    <col min="1" max="1" width="19.85546875" style="1" customWidth="1"/>
    <col min="2" max="6" width="10.42578125" style="1" customWidth="1"/>
    <col min="7" max="7" width="9.140625" style="1"/>
    <col min="8" max="8" width="18.42578125" style="1" bestFit="1" customWidth="1"/>
    <col min="9" max="16384" width="9.140625" style="1"/>
  </cols>
  <sheetData>
    <row r="1" spans="1:13" s="4" customFormat="1">
      <c r="A1" s="5"/>
    </row>
    <row r="2" spans="1:13" s="4" customFormat="1">
      <c r="A2" s="28" t="str">
        <f>"Sales - "&amp;B3&amp;"-"&amp;F3</f>
        <v>Sales - 2018-2022</v>
      </c>
    </row>
    <row r="3" spans="1:13">
      <c r="A3" s="33" t="s">
        <v>60</v>
      </c>
      <c r="B3" s="136">
        <v>2018</v>
      </c>
      <c r="C3" s="136">
        <f>B3+1</f>
        <v>2019</v>
      </c>
      <c r="D3" s="136">
        <f t="shared" ref="D3:F3" si="0">C3+1</f>
        <v>2020</v>
      </c>
      <c r="E3" s="136">
        <f t="shared" si="0"/>
        <v>2021</v>
      </c>
      <c r="F3" s="136">
        <f t="shared" si="0"/>
        <v>2022</v>
      </c>
      <c r="H3" s="33" t="s">
        <v>128</v>
      </c>
      <c r="I3" s="136">
        <v>2018</v>
      </c>
      <c r="J3" s="136">
        <f>I3+1</f>
        <v>2019</v>
      </c>
      <c r="K3" s="136">
        <f>J3+1</f>
        <v>2020</v>
      </c>
      <c r="L3" s="136">
        <f>K3+1</f>
        <v>2021</v>
      </c>
      <c r="M3" s="136">
        <f>L3+1</f>
        <v>2022</v>
      </c>
    </row>
    <row r="4" spans="1:13">
      <c r="A4" s="1" t="s">
        <v>117</v>
      </c>
      <c r="B4" s="40">
        <f>B31</f>
        <v>0</v>
      </c>
      <c r="C4" s="40">
        <f t="shared" ref="C4:F4" si="1">C31</f>
        <v>0</v>
      </c>
      <c r="D4" s="40">
        <f t="shared" si="1"/>
        <v>0</v>
      </c>
      <c r="E4" s="40">
        <f t="shared" si="1"/>
        <v>0</v>
      </c>
      <c r="F4" s="40">
        <f t="shared" si="1"/>
        <v>0</v>
      </c>
      <c r="H4" s="1" t="s">
        <v>117</v>
      </c>
      <c r="J4" s="83">
        <v>0.05</v>
      </c>
      <c r="K4" s="83">
        <v>0.06</v>
      </c>
      <c r="L4" s="83">
        <v>0.08</v>
      </c>
      <c r="M4" s="83">
        <v>0.1</v>
      </c>
    </row>
    <row r="5" spans="1:13">
      <c r="A5" s="1" t="s">
        <v>118</v>
      </c>
      <c r="B5" s="40">
        <f>B39</f>
        <v>0</v>
      </c>
      <c r="C5" s="40">
        <f t="shared" ref="C5:F5" si="2">C39</f>
        <v>0</v>
      </c>
      <c r="D5" s="40">
        <f t="shared" si="2"/>
        <v>0</v>
      </c>
      <c r="E5" s="40">
        <f t="shared" si="2"/>
        <v>0</v>
      </c>
      <c r="F5" s="40">
        <f t="shared" si="2"/>
        <v>0</v>
      </c>
      <c r="H5" s="1" t="s">
        <v>118</v>
      </c>
      <c r="J5" s="83">
        <v>0.02</v>
      </c>
      <c r="K5" s="83">
        <v>0.02</v>
      </c>
      <c r="L5" s="83">
        <v>0.03</v>
      </c>
      <c r="M5" s="83">
        <v>0.03</v>
      </c>
    </row>
    <row r="6" spans="1:13">
      <c r="A6" s="1" t="s">
        <v>119</v>
      </c>
      <c r="B6" s="40">
        <f>B47</f>
        <v>0</v>
      </c>
      <c r="C6" s="40">
        <f t="shared" ref="C6:F6" si="3">C47</f>
        <v>0</v>
      </c>
      <c r="D6" s="40">
        <f t="shared" si="3"/>
        <v>0</v>
      </c>
      <c r="E6" s="40">
        <f t="shared" si="3"/>
        <v>0</v>
      </c>
      <c r="F6" s="40">
        <f t="shared" si="3"/>
        <v>0</v>
      </c>
      <c r="H6" s="1" t="s">
        <v>119</v>
      </c>
      <c r="J6" s="83">
        <v>7.0000000000000007E-2</v>
      </c>
      <c r="K6" s="83">
        <v>0.08</v>
      </c>
      <c r="L6" s="83">
        <v>0.08</v>
      </c>
      <c r="M6" s="83">
        <v>0.1</v>
      </c>
    </row>
    <row r="7" spans="1:13">
      <c r="A7" s="1" t="s">
        <v>120</v>
      </c>
      <c r="B7" s="40">
        <f>B55</f>
        <v>0</v>
      </c>
      <c r="C7" s="40">
        <f t="shared" ref="C7:F7" si="4">C55</f>
        <v>0</v>
      </c>
      <c r="D7" s="40">
        <f t="shared" si="4"/>
        <v>0</v>
      </c>
      <c r="E7" s="40">
        <f t="shared" si="4"/>
        <v>0</v>
      </c>
      <c r="F7" s="40">
        <f t="shared" si="4"/>
        <v>0</v>
      </c>
      <c r="H7" s="1" t="s">
        <v>120</v>
      </c>
      <c r="J7" s="83">
        <v>1.4999999999999999E-2</v>
      </c>
      <c r="K7" s="83">
        <v>0.02</v>
      </c>
      <c r="L7" s="83">
        <v>0.02</v>
      </c>
      <c r="M7" s="83">
        <v>0.03</v>
      </c>
    </row>
    <row r="8" spans="1:13">
      <c r="A8" s="42" t="s">
        <v>121</v>
      </c>
      <c r="B8" s="73">
        <f>B63</f>
        <v>0</v>
      </c>
      <c r="C8" s="73">
        <f t="shared" ref="C8:F8" si="5">C63</f>
        <v>0</v>
      </c>
      <c r="D8" s="73">
        <f t="shared" si="5"/>
        <v>0</v>
      </c>
      <c r="E8" s="73">
        <f t="shared" si="5"/>
        <v>0</v>
      </c>
      <c r="F8" s="73">
        <f t="shared" si="5"/>
        <v>0</v>
      </c>
      <c r="H8" s="1" t="s">
        <v>121</v>
      </c>
      <c r="J8" s="83">
        <v>4.7E-2</v>
      </c>
      <c r="K8" s="83">
        <v>0.05</v>
      </c>
      <c r="L8" s="83">
        <v>5.5E-2</v>
      </c>
      <c r="M8" s="83">
        <v>5.5E-2</v>
      </c>
    </row>
    <row r="9" spans="1:13">
      <c r="A9" s="2" t="s">
        <v>88</v>
      </c>
      <c r="B9" s="41">
        <f>SUM(B4:B8)</f>
        <v>0</v>
      </c>
      <c r="C9" s="41">
        <f t="shared" ref="C9:F9" si="6">SUM(C4:C8)</f>
        <v>0</v>
      </c>
      <c r="D9" s="41">
        <f t="shared" si="6"/>
        <v>0</v>
      </c>
      <c r="E9" s="41">
        <f t="shared" si="6"/>
        <v>0</v>
      </c>
      <c r="F9" s="41">
        <f t="shared" si="6"/>
        <v>0</v>
      </c>
    </row>
    <row r="10" spans="1:13">
      <c r="A10" s="2"/>
      <c r="B10" s="2"/>
      <c r="C10" s="2"/>
      <c r="D10" s="2"/>
      <c r="E10" s="2"/>
      <c r="F10" s="2"/>
    </row>
    <row r="11" spans="1:13">
      <c r="A11" s="26" t="s">
        <v>61</v>
      </c>
      <c r="B11" s="137">
        <f>B3</f>
        <v>2018</v>
      </c>
      <c r="C11" s="137">
        <f t="shared" ref="C11:F11" si="7">C3</f>
        <v>2019</v>
      </c>
      <c r="D11" s="137">
        <f t="shared" si="7"/>
        <v>2020</v>
      </c>
      <c r="E11" s="137">
        <f t="shared" si="7"/>
        <v>2021</v>
      </c>
      <c r="F11" s="137">
        <f t="shared" si="7"/>
        <v>2022</v>
      </c>
    </row>
    <row r="12" spans="1:13">
      <c r="A12" s="1" t="s">
        <v>117</v>
      </c>
      <c r="B12" s="40">
        <f>B33</f>
        <v>0</v>
      </c>
      <c r="C12" s="40">
        <f t="shared" ref="C12:F12" si="8">C33</f>
        <v>0</v>
      </c>
      <c r="D12" s="40">
        <f t="shared" si="8"/>
        <v>0</v>
      </c>
      <c r="E12" s="40">
        <f t="shared" si="8"/>
        <v>0</v>
      </c>
      <c r="F12" s="40">
        <f t="shared" si="8"/>
        <v>0</v>
      </c>
    </row>
    <row r="13" spans="1:13">
      <c r="A13" s="1" t="s">
        <v>118</v>
      </c>
      <c r="B13" s="40">
        <f>B41</f>
        <v>0</v>
      </c>
      <c r="C13" s="40">
        <f t="shared" ref="C13:F13" si="9">C41</f>
        <v>0</v>
      </c>
      <c r="D13" s="40">
        <f t="shared" si="9"/>
        <v>0</v>
      </c>
      <c r="E13" s="40">
        <f t="shared" si="9"/>
        <v>0</v>
      </c>
      <c r="F13" s="40">
        <f t="shared" si="9"/>
        <v>0</v>
      </c>
    </row>
    <row r="14" spans="1:13">
      <c r="A14" s="1" t="s">
        <v>119</v>
      </c>
      <c r="B14" s="40">
        <f>B49</f>
        <v>0</v>
      </c>
      <c r="C14" s="40">
        <f t="shared" ref="C14:F14" si="10">C49</f>
        <v>0</v>
      </c>
      <c r="D14" s="40">
        <f t="shared" si="10"/>
        <v>0</v>
      </c>
      <c r="E14" s="40">
        <f t="shared" si="10"/>
        <v>0</v>
      </c>
      <c r="F14" s="40">
        <f t="shared" si="10"/>
        <v>0</v>
      </c>
    </row>
    <row r="15" spans="1:13">
      <c r="A15" s="1" t="s">
        <v>120</v>
      </c>
      <c r="B15" s="40">
        <f>B57</f>
        <v>0</v>
      </c>
      <c r="C15" s="40">
        <f t="shared" ref="C15:F15" si="11">C57</f>
        <v>0</v>
      </c>
      <c r="D15" s="40">
        <f t="shared" si="11"/>
        <v>0</v>
      </c>
      <c r="E15" s="40">
        <f t="shared" si="11"/>
        <v>0</v>
      </c>
      <c r="F15" s="40">
        <f t="shared" si="11"/>
        <v>0</v>
      </c>
    </row>
    <row r="16" spans="1:13">
      <c r="A16" s="42" t="s">
        <v>121</v>
      </c>
      <c r="B16" s="73">
        <f>B65</f>
        <v>0</v>
      </c>
      <c r="C16" s="73">
        <f t="shared" ref="C16:F16" si="12">C65</f>
        <v>0</v>
      </c>
      <c r="D16" s="73">
        <f t="shared" si="12"/>
        <v>0</v>
      </c>
      <c r="E16" s="73">
        <f t="shared" si="12"/>
        <v>0</v>
      </c>
      <c r="F16" s="73">
        <f t="shared" si="12"/>
        <v>0</v>
      </c>
    </row>
    <row r="17" spans="1:6">
      <c r="A17" s="2" t="s">
        <v>88</v>
      </c>
      <c r="B17" s="41">
        <f>SUM(B12:B16)</f>
        <v>0</v>
      </c>
      <c r="C17" s="41">
        <f t="shared" ref="C17:F17" si="13">SUM(C12:C16)</f>
        <v>0</v>
      </c>
      <c r="D17" s="41">
        <f t="shared" si="13"/>
        <v>0</v>
      </c>
      <c r="E17" s="41">
        <f t="shared" si="13"/>
        <v>0</v>
      </c>
      <c r="F17" s="41">
        <f t="shared" si="13"/>
        <v>0</v>
      </c>
    </row>
    <row r="18" spans="1:6">
      <c r="A18" s="2"/>
      <c r="B18" s="2"/>
      <c r="C18" s="2"/>
      <c r="D18" s="2"/>
      <c r="E18" s="2"/>
      <c r="F18" s="2"/>
    </row>
    <row r="19" spans="1:6">
      <c r="A19" s="30" t="s">
        <v>62</v>
      </c>
      <c r="B19" s="138">
        <f>B11</f>
        <v>2018</v>
      </c>
      <c r="C19" s="138">
        <f t="shared" ref="C19:F19" si="14">C11</f>
        <v>2019</v>
      </c>
      <c r="D19" s="138">
        <f t="shared" si="14"/>
        <v>2020</v>
      </c>
      <c r="E19" s="138">
        <f t="shared" si="14"/>
        <v>2021</v>
      </c>
      <c r="F19" s="138">
        <f t="shared" si="14"/>
        <v>2022</v>
      </c>
    </row>
    <row r="20" spans="1:6">
      <c r="A20" s="1" t="s">
        <v>117</v>
      </c>
      <c r="B20" s="40">
        <f>B34</f>
        <v>0</v>
      </c>
      <c r="C20" s="40">
        <f t="shared" ref="C20:F20" si="15">C34</f>
        <v>0</v>
      </c>
      <c r="D20" s="40">
        <f t="shared" si="15"/>
        <v>0</v>
      </c>
      <c r="E20" s="40">
        <f t="shared" si="15"/>
        <v>0</v>
      </c>
      <c r="F20" s="40">
        <f t="shared" si="15"/>
        <v>0</v>
      </c>
    </row>
    <row r="21" spans="1:6">
      <c r="A21" s="1" t="s">
        <v>118</v>
      </c>
      <c r="B21" s="40">
        <f>B42</f>
        <v>0</v>
      </c>
      <c r="C21" s="40">
        <f t="shared" ref="C21:F21" si="16">C42</f>
        <v>0</v>
      </c>
      <c r="D21" s="40">
        <f t="shared" si="16"/>
        <v>0</v>
      </c>
      <c r="E21" s="40">
        <f t="shared" si="16"/>
        <v>0</v>
      </c>
      <c r="F21" s="40">
        <f t="shared" si="16"/>
        <v>0</v>
      </c>
    </row>
    <row r="22" spans="1:6">
      <c r="A22" s="1" t="s">
        <v>119</v>
      </c>
      <c r="B22" s="40">
        <f>B50</f>
        <v>0</v>
      </c>
      <c r="C22" s="40">
        <f t="shared" ref="C22:F22" si="17">C50</f>
        <v>0</v>
      </c>
      <c r="D22" s="40">
        <f t="shared" si="17"/>
        <v>0</v>
      </c>
      <c r="E22" s="40">
        <f t="shared" si="17"/>
        <v>0</v>
      </c>
      <c r="F22" s="40">
        <f t="shared" si="17"/>
        <v>0</v>
      </c>
    </row>
    <row r="23" spans="1:6">
      <c r="A23" s="1" t="s">
        <v>120</v>
      </c>
      <c r="B23" s="40">
        <f>B58</f>
        <v>0</v>
      </c>
      <c r="C23" s="40">
        <f t="shared" ref="C23:F23" si="18">C58</f>
        <v>0</v>
      </c>
      <c r="D23" s="40">
        <f t="shared" si="18"/>
        <v>0</v>
      </c>
      <c r="E23" s="40">
        <f t="shared" si="18"/>
        <v>0</v>
      </c>
      <c r="F23" s="40">
        <f t="shared" si="18"/>
        <v>0</v>
      </c>
    </row>
    <row r="24" spans="1:6">
      <c r="A24" s="42" t="s">
        <v>121</v>
      </c>
      <c r="B24" s="73">
        <f>B66</f>
        <v>0</v>
      </c>
      <c r="C24" s="73">
        <f t="shared" ref="C24:F24" si="19">C66</f>
        <v>0</v>
      </c>
      <c r="D24" s="73">
        <f t="shared" si="19"/>
        <v>0</v>
      </c>
      <c r="E24" s="73">
        <f t="shared" si="19"/>
        <v>0</v>
      </c>
      <c r="F24" s="73">
        <f t="shared" si="19"/>
        <v>0</v>
      </c>
    </row>
    <row r="25" spans="1:6">
      <c r="A25" s="2" t="s">
        <v>88</v>
      </c>
      <c r="B25" s="41">
        <f>SUM(B20:B24)</f>
        <v>0</v>
      </c>
      <c r="C25" s="41">
        <f t="shared" ref="C25:F25" si="20">SUM(C20:C24)</f>
        <v>0</v>
      </c>
      <c r="D25" s="41">
        <f t="shared" si="20"/>
        <v>0</v>
      </c>
      <c r="E25" s="41">
        <f t="shared" si="20"/>
        <v>0</v>
      </c>
      <c r="F25" s="41">
        <f t="shared" si="20"/>
        <v>0</v>
      </c>
    </row>
    <row r="26" spans="1:6">
      <c r="A26" s="2"/>
      <c r="B26" s="2"/>
      <c r="C26" s="2"/>
      <c r="D26" s="2"/>
      <c r="E26" s="2"/>
      <c r="F26" s="2"/>
    </row>
    <row r="27" spans="1:6" customFormat="1" ht="15">
      <c r="A27" s="10" t="s">
        <v>127</v>
      </c>
      <c r="B27" s="10"/>
      <c r="C27" s="10"/>
      <c r="D27" s="10"/>
      <c r="E27" s="10"/>
      <c r="F27" s="10"/>
    </row>
    <row r="28" spans="1:6" customFormat="1" ht="15" outlineLevel="1">
      <c r="A28" s="10" t="s">
        <v>117</v>
      </c>
      <c r="B28" s="139">
        <f>B19</f>
        <v>2018</v>
      </c>
      <c r="C28" s="139">
        <f t="shared" ref="C28:F28" si="21">C19</f>
        <v>2019</v>
      </c>
      <c r="D28" s="139">
        <f t="shared" si="21"/>
        <v>2020</v>
      </c>
      <c r="E28" s="139">
        <f t="shared" si="21"/>
        <v>2021</v>
      </c>
      <c r="F28" s="139">
        <f t="shared" si="21"/>
        <v>2022</v>
      </c>
    </row>
    <row r="29" spans="1:6" customFormat="1" ht="15" outlineLevel="1">
      <c r="A29" s="1" t="s">
        <v>124</v>
      </c>
      <c r="B29" s="49">
        <f>'Sales 2018'!N30</f>
        <v>0</v>
      </c>
      <c r="C29" s="49">
        <f>B29</f>
        <v>0</v>
      </c>
      <c r="D29" s="49">
        <f t="shared" ref="D29:F29" si="22">C29</f>
        <v>0</v>
      </c>
      <c r="E29" s="49">
        <f t="shared" si="22"/>
        <v>0</v>
      </c>
      <c r="F29" s="49">
        <f t="shared" si="22"/>
        <v>0</v>
      </c>
    </row>
    <row r="30" spans="1:6" customFormat="1" ht="15" outlineLevel="1">
      <c r="A30" s="42" t="s">
        <v>122</v>
      </c>
      <c r="B30" s="142">
        <f>'Sales 2018'!N31</f>
        <v>0</v>
      </c>
      <c r="C30" s="142">
        <f>B30*(1+J4)</f>
        <v>0</v>
      </c>
      <c r="D30" s="142">
        <f t="shared" ref="D30:F30" si="23">C30*(1+K4)</f>
        <v>0</v>
      </c>
      <c r="E30" s="142">
        <f t="shared" si="23"/>
        <v>0</v>
      </c>
      <c r="F30" s="142">
        <f t="shared" si="23"/>
        <v>0</v>
      </c>
    </row>
    <row r="31" spans="1:6" customFormat="1" ht="15" outlineLevel="1">
      <c r="A31" s="2" t="s">
        <v>60</v>
      </c>
      <c r="B31" s="41">
        <f>B29*B30</f>
        <v>0</v>
      </c>
      <c r="C31" s="41">
        <f t="shared" ref="C31:F31" si="24">C29*C30</f>
        <v>0</v>
      </c>
      <c r="D31" s="41">
        <f t="shared" si="24"/>
        <v>0</v>
      </c>
      <c r="E31" s="41">
        <f t="shared" si="24"/>
        <v>0</v>
      </c>
      <c r="F31" s="41">
        <f t="shared" si="24"/>
        <v>0</v>
      </c>
    </row>
    <row r="32" spans="1:6" customFormat="1" ht="15" outlineLevel="1">
      <c r="A32" s="1" t="s">
        <v>123</v>
      </c>
      <c r="B32" s="49">
        <f>'Sales 2018'!N33</f>
        <v>0</v>
      </c>
      <c r="C32" s="49">
        <f>B32</f>
        <v>0</v>
      </c>
      <c r="D32" s="49">
        <f t="shared" ref="D32:F32" si="25">C32</f>
        <v>0</v>
      </c>
      <c r="E32" s="49">
        <f t="shared" si="25"/>
        <v>0</v>
      </c>
      <c r="F32" s="49">
        <f t="shared" si="25"/>
        <v>0</v>
      </c>
    </row>
    <row r="33" spans="1:6" customFormat="1" ht="15" outlineLevel="1">
      <c r="A33" s="42" t="s">
        <v>125</v>
      </c>
      <c r="B33" s="73">
        <f>B32*B30</f>
        <v>0</v>
      </c>
      <c r="C33" s="73">
        <f t="shared" ref="C33:F33" si="26">C32*C30</f>
        <v>0</v>
      </c>
      <c r="D33" s="73">
        <f t="shared" si="26"/>
        <v>0</v>
      </c>
      <c r="E33" s="73">
        <f t="shared" si="26"/>
        <v>0</v>
      </c>
      <c r="F33" s="73">
        <f t="shared" si="26"/>
        <v>0</v>
      </c>
    </row>
    <row r="34" spans="1:6" customFormat="1" ht="15" outlineLevel="1">
      <c r="A34" s="2" t="s">
        <v>62</v>
      </c>
      <c r="B34" s="41">
        <f>B31-B33</f>
        <v>0</v>
      </c>
      <c r="C34" s="41">
        <f t="shared" ref="C34:F34" si="27">C31-C33</f>
        <v>0</v>
      </c>
      <c r="D34" s="41">
        <f t="shared" si="27"/>
        <v>0</v>
      </c>
      <c r="E34" s="41">
        <f t="shared" si="27"/>
        <v>0</v>
      </c>
      <c r="F34" s="41">
        <f t="shared" si="27"/>
        <v>0</v>
      </c>
    </row>
    <row r="35" spans="1:6" customFormat="1" ht="15" outlineLevel="1">
      <c r="A35" s="2"/>
      <c r="B35" s="2"/>
      <c r="C35" s="2"/>
      <c r="D35" s="2"/>
      <c r="E35" s="2"/>
      <c r="F35" s="2"/>
    </row>
    <row r="36" spans="1:6" customFormat="1" ht="15" outlineLevel="1">
      <c r="A36" s="10" t="s">
        <v>118</v>
      </c>
      <c r="B36" s="139">
        <f>B28</f>
        <v>2018</v>
      </c>
      <c r="C36" s="139">
        <f t="shared" ref="C36:F36" si="28">C28</f>
        <v>2019</v>
      </c>
      <c r="D36" s="139">
        <f t="shared" si="28"/>
        <v>2020</v>
      </c>
      <c r="E36" s="139">
        <f t="shared" si="28"/>
        <v>2021</v>
      </c>
      <c r="F36" s="139">
        <f t="shared" si="28"/>
        <v>2022</v>
      </c>
    </row>
    <row r="37" spans="1:6" customFormat="1" ht="15" outlineLevel="1">
      <c r="A37" s="1" t="s">
        <v>124</v>
      </c>
      <c r="B37" s="49">
        <f>'Sales 2018'!N38</f>
        <v>0</v>
      </c>
      <c r="C37" s="49">
        <f>B37</f>
        <v>0</v>
      </c>
      <c r="D37" s="49">
        <f t="shared" ref="D37" si="29">C37</f>
        <v>0</v>
      </c>
      <c r="E37" s="49">
        <f t="shared" ref="E37" si="30">D37</f>
        <v>0</v>
      </c>
      <c r="F37" s="49">
        <f t="shared" ref="F37" si="31">E37</f>
        <v>0</v>
      </c>
    </row>
    <row r="38" spans="1:6" customFormat="1" ht="15" outlineLevel="1">
      <c r="A38" s="42" t="s">
        <v>122</v>
      </c>
      <c r="B38" s="142">
        <f>'Sales 2018'!N39</f>
        <v>0</v>
      </c>
      <c r="C38" s="142">
        <f>B38*(1+J5)</f>
        <v>0</v>
      </c>
      <c r="D38" s="142">
        <f t="shared" ref="D38:F38" si="32">C38*(1+K5)</f>
        <v>0</v>
      </c>
      <c r="E38" s="142">
        <f t="shared" si="32"/>
        <v>0</v>
      </c>
      <c r="F38" s="142">
        <f t="shared" si="32"/>
        <v>0</v>
      </c>
    </row>
    <row r="39" spans="1:6" customFormat="1" ht="15" outlineLevel="1">
      <c r="A39" s="2" t="s">
        <v>60</v>
      </c>
      <c r="B39" s="41">
        <f>B37*B38</f>
        <v>0</v>
      </c>
      <c r="C39" s="41">
        <f t="shared" ref="C39:F39" si="33">C37*C38</f>
        <v>0</v>
      </c>
      <c r="D39" s="41">
        <f t="shared" si="33"/>
        <v>0</v>
      </c>
      <c r="E39" s="41">
        <f t="shared" si="33"/>
        <v>0</v>
      </c>
      <c r="F39" s="41">
        <f t="shared" si="33"/>
        <v>0</v>
      </c>
    </row>
    <row r="40" spans="1:6" customFormat="1" ht="15" outlineLevel="1">
      <c r="A40" s="1" t="s">
        <v>123</v>
      </c>
      <c r="B40" s="49">
        <f>'Sales 2018'!N41</f>
        <v>0</v>
      </c>
      <c r="C40" s="49">
        <f>B40</f>
        <v>0</v>
      </c>
      <c r="D40" s="49">
        <f t="shared" ref="D40:F40" si="34">C40</f>
        <v>0</v>
      </c>
      <c r="E40" s="49">
        <f t="shared" si="34"/>
        <v>0</v>
      </c>
      <c r="F40" s="49">
        <f t="shared" si="34"/>
        <v>0</v>
      </c>
    </row>
    <row r="41" spans="1:6" customFormat="1" ht="15" outlineLevel="1">
      <c r="A41" s="42" t="s">
        <v>125</v>
      </c>
      <c r="B41" s="73">
        <f>B40*B38</f>
        <v>0</v>
      </c>
      <c r="C41" s="73">
        <f t="shared" ref="C41:F41" si="35">C40*C38</f>
        <v>0</v>
      </c>
      <c r="D41" s="73">
        <f t="shared" si="35"/>
        <v>0</v>
      </c>
      <c r="E41" s="73">
        <f t="shared" si="35"/>
        <v>0</v>
      </c>
      <c r="F41" s="73">
        <f t="shared" si="35"/>
        <v>0</v>
      </c>
    </row>
    <row r="42" spans="1:6" customFormat="1" ht="15" outlineLevel="1">
      <c r="A42" s="2" t="s">
        <v>62</v>
      </c>
      <c r="B42" s="41">
        <f>B39-B41</f>
        <v>0</v>
      </c>
      <c r="C42" s="41">
        <f t="shared" ref="C42:F42" si="36">C39-C41</f>
        <v>0</v>
      </c>
      <c r="D42" s="41">
        <f t="shared" si="36"/>
        <v>0</v>
      </c>
      <c r="E42" s="41">
        <f t="shared" si="36"/>
        <v>0</v>
      </c>
      <c r="F42" s="41">
        <f t="shared" si="36"/>
        <v>0</v>
      </c>
    </row>
    <row r="43" spans="1:6" customFormat="1" ht="15" outlineLevel="1">
      <c r="A43" s="1"/>
      <c r="B43" s="1"/>
      <c r="C43" s="1"/>
      <c r="D43" s="1"/>
      <c r="E43" s="1"/>
      <c r="F43" s="1"/>
    </row>
    <row r="44" spans="1:6" customFormat="1" ht="15" outlineLevel="1">
      <c r="A44" s="10" t="s">
        <v>119</v>
      </c>
      <c r="B44" s="139">
        <f>B36</f>
        <v>2018</v>
      </c>
      <c r="C44" s="139">
        <f t="shared" ref="C44:F44" si="37">C36</f>
        <v>2019</v>
      </c>
      <c r="D44" s="139">
        <f t="shared" si="37"/>
        <v>2020</v>
      </c>
      <c r="E44" s="139">
        <f t="shared" si="37"/>
        <v>2021</v>
      </c>
      <c r="F44" s="139">
        <f t="shared" si="37"/>
        <v>2022</v>
      </c>
    </row>
    <row r="45" spans="1:6" customFormat="1" ht="15" outlineLevel="1">
      <c r="A45" s="1" t="s">
        <v>124</v>
      </c>
      <c r="B45" s="49">
        <f>'Sales 2018'!N46</f>
        <v>0</v>
      </c>
      <c r="C45" s="49">
        <f>B45</f>
        <v>0</v>
      </c>
      <c r="D45" s="49">
        <f t="shared" ref="D45" si="38">C45</f>
        <v>0</v>
      </c>
      <c r="E45" s="49">
        <f t="shared" ref="E45" si="39">D45</f>
        <v>0</v>
      </c>
      <c r="F45" s="49">
        <f t="shared" ref="F45" si="40">E45</f>
        <v>0</v>
      </c>
    </row>
    <row r="46" spans="1:6" customFormat="1" ht="15" outlineLevel="1">
      <c r="A46" s="42" t="s">
        <v>122</v>
      </c>
      <c r="B46" s="142">
        <f>'Sales 2018'!N47</f>
        <v>0</v>
      </c>
      <c r="C46" s="142">
        <f>B46*(1+J6)</f>
        <v>0</v>
      </c>
      <c r="D46" s="142">
        <f t="shared" ref="D46:F46" si="41">C46*(1+K6)</f>
        <v>0</v>
      </c>
      <c r="E46" s="142">
        <f t="shared" si="41"/>
        <v>0</v>
      </c>
      <c r="F46" s="142">
        <f t="shared" si="41"/>
        <v>0</v>
      </c>
    </row>
    <row r="47" spans="1:6" customFormat="1" ht="15" outlineLevel="1">
      <c r="A47" s="2" t="s">
        <v>60</v>
      </c>
      <c r="B47" s="41">
        <f>B45*B46</f>
        <v>0</v>
      </c>
      <c r="C47" s="41">
        <f t="shared" ref="C47:F47" si="42">C45*C46</f>
        <v>0</v>
      </c>
      <c r="D47" s="41">
        <f t="shared" si="42"/>
        <v>0</v>
      </c>
      <c r="E47" s="41">
        <f t="shared" si="42"/>
        <v>0</v>
      </c>
      <c r="F47" s="41">
        <f t="shared" si="42"/>
        <v>0</v>
      </c>
    </row>
    <row r="48" spans="1:6" customFormat="1" ht="15" outlineLevel="1">
      <c r="A48" s="1" t="s">
        <v>123</v>
      </c>
      <c r="B48" s="49">
        <f>'Sales 2018'!N49</f>
        <v>0</v>
      </c>
      <c r="C48" s="49">
        <f>B48</f>
        <v>0</v>
      </c>
      <c r="D48" s="49">
        <f t="shared" ref="D48:F48" si="43">C48</f>
        <v>0</v>
      </c>
      <c r="E48" s="49">
        <f t="shared" si="43"/>
        <v>0</v>
      </c>
      <c r="F48" s="49">
        <f t="shared" si="43"/>
        <v>0</v>
      </c>
    </row>
    <row r="49" spans="1:7" customFormat="1" ht="15" outlineLevel="1">
      <c r="A49" s="42" t="s">
        <v>125</v>
      </c>
      <c r="B49" s="73">
        <f>B48*B46</f>
        <v>0</v>
      </c>
      <c r="C49" s="73">
        <f t="shared" ref="C49:F49" si="44">C48*C46</f>
        <v>0</v>
      </c>
      <c r="D49" s="73">
        <f t="shared" si="44"/>
        <v>0</v>
      </c>
      <c r="E49" s="73">
        <f t="shared" si="44"/>
        <v>0</v>
      </c>
      <c r="F49" s="73">
        <f t="shared" si="44"/>
        <v>0</v>
      </c>
    </row>
    <row r="50" spans="1:7" customFormat="1" ht="15" outlineLevel="1">
      <c r="A50" s="2" t="s">
        <v>62</v>
      </c>
      <c r="B50" s="41">
        <f>B47-B49</f>
        <v>0</v>
      </c>
      <c r="C50" s="41">
        <f t="shared" ref="C50:F50" si="45">C47-C49</f>
        <v>0</v>
      </c>
      <c r="D50" s="41">
        <f t="shared" si="45"/>
        <v>0</v>
      </c>
      <c r="E50" s="41">
        <f t="shared" si="45"/>
        <v>0</v>
      </c>
      <c r="F50" s="41">
        <f t="shared" si="45"/>
        <v>0</v>
      </c>
    </row>
    <row r="51" spans="1:7" customFormat="1" ht="15" outlineLevel="1">
      <c r="A51" s="1"/>
      <c r="B51" s="1"/>
      <c r="C51" s="1"/>
      <c r="D51" s="1"/>
      <c r="E51" s="1"/>
      <c r="F51" s="1"/>
    </row>
    <row r="52" spans="1:7" customFormat="1" ht="15" outlineLevel="1">
      <c r="A52" s="10" t="s">
        <v>120</v>
      </c>
      <c r="B52" s="139">
        <f>B44</f>
        <v>2018</v>
      </c>
      <c r="C52" s="139">
        <f t="shared" ref="C52:F52" si="46">C44</f>
        <v>2019</v>
      </c>
      <c r="D52" s="139">
        <f t="shared" si="46"/>
        <v>2020</v>
      </c>
      <c r="E52" s="139">
        <f t="shared" si="46"/>
        <v>2021</v>
      </c>
      <c r="F52" s="139">
        <f t="shared" si="46"/>
        <v>2022</v>
      </c>
    </row>
    <row r="53" spans="1:7" customFormat="1" ht="15" outlineLevel="1">
      <c r="A53" s="1" t="s">
        <v>124</v>
      </c>
      <c r="B53" s="49">
        <f>'Sales 2018'!N54</f>
        <v>0</v>
      </c>
      <c r="C53" s="49">
        <f>B53</f>
        <v>0</v>
      </c>
      <c r="D53" s="49">
        <f t="shared" ref="D53" si="47">C53</f>
        <v>0</v>
      </c>
      <c r="E53" s="49">
        <f t="shared" ref="E53" si="48">D53</f>
        <v>0</v>
      </c>
      <c r="F53" s="49">
        <f t="shared" ref="F53" si="49">E53</f>
        <v>0</v>
      </c>
    </row>
    <row r="54" spans="1:7" customFormat="1" ht="15" outlineLevel="1">
      <c r="A54" s="42" t="s">
        <v>122</v>
      </c>
      <c r="B54" s="142">
        <f>'Sales 2018'!N55</f>
        <v>0</v>
      </c>
      <c r="C54" s="142">
        <f>B54*(1+J7)</f>
        <v>0</v>
      </c>
      <c r="D54" s="142">
        <f t="shared" ref="D54:F54" si="50">C54*(1+K7)</f>
        <v>0</v>
      </c>
      <c r="E54" s="142">
        <f t="shared" si="50"/>
        <v>0</v>
      </c>
      <c r="F54" s="142">
        <f t="shared" si="50"/>
        <v>0</v>
      </c>
    </row>
    <row r="55" spans="1:7" customFormat="1" ht="15" outlineLevel="1">
      <c r="A55" s="2" t="s">
        <v>60</v>
      </c>
      <c r="B55" s="41">
        <f>B53*B54</f>
        <v>0</v>
      </c>
      <c r="C55" s="41">
        <f t="shared" ref="C55:F55" si="51">C53*C54</f>
        <v>0</v>
      </c>
      <c r="D55" s="41">
        <f t="shared" si="51"/>
        <v>0</v>
      </c>
      <c r="E55" s="41">
        <f t="shared" si="51"/>
        <v>0</v>
      </c>
      <c r="F55" s="41">
        <f t="shared" si="51"/>
        <v>0</v>
      </c>
    </row>
    <row r="56" spans="1:7" customFormat="1" ht="15" outlineLevel="1">
      <c r="A56" s="1" t="s">
        <v>123</v>
      </c>
      <c r="B56" s="49">
        <f>'Sales 2018'!N57</f>
        <v>0</v>
      </c>
      <c r="C56" s="49">
        <f>B56</f>
        <v>0</v>
      </c>
      <c r="D56" s="49">
        <f t="shared" ref="D56:F56" si="52">C56</f>
        <v>0</v>
      </c>
      <c r="E56" s="49">
        <f t="shared" si="52"/>
        <v>0</v>
      </c>
      <c r="F56" s="49">
        <f t="shared" si="52"/>
        <v>0</v>
      </c>
    </row>
    <row r="57" spans="1:7" customFormat="1" ht="15" outlineLevel="1">
      <c r="A57" s="42" t="s">
        <v>125</v>
      </c>
      <c r="B57" s="73">
        <f>B56*B54</f>
        <v>0</v>
      </c>
      <c r="C57" s="73">
        <f t="shared" ref="C57:F57" si="53">C56*C54</f>
        <v>0</v>
      </c>
      <c r="D57" s="73">
        <f t="shared" si="53"/>
        <v>0</v>
      </c>
      <c r="E57" s="73">
        <f t="shared" si="53"/>
        <v>0</v>
      </c>
      <c r="F57" s="73">
        <f t="shared" si="53"/>
        <v>0</v>
      </c>
    </row>
    <row r="58" spans="1:7" customFormat="1" ht="15" outlineLevel="1">
      <c r="A58" s="2" t="s">
        <v>62</v>
      </c>
      <c r="B58" s="41">
        <f>B55-B57</f>
        <v>0</v>
      </c>
      <c r="C58" s="41">
        <f t="shared" ref="C58:F58" si="54">C55-C57</f>
        <v>0</v>
      </c>
      <c r="D58" s="41">
        <f t="shared" si="54"/>
        <v>0</v>
      </c>
      <c r="E58" s="41">
        <f t="shared" si="54"/>
        <v>0</v>
      </c>
      <c r="F58" s="41">
        <f t="shared" si="54"/>
        <v>0</v>
      </c>
    </row>
    <row r="59" spans="1:7" customFormat="1" ht="15" outlineLevel="1">
      <c r="A59" s="1"/>
      <c r="B59" s="1"/>
      <c r="C59" s="1"/>
      <c r="D59" s="1"/>
      <c r="E59" s="1"/>
      <c r="F59" s="1"/>
    </row>
    <row r="60" spans="1:7" customFormat="1" ht="15" outlineLevel="1">
      <c r="A60" s="10" t="s">
        <v>121</v>
      </c>
      <c r="B60" s="139">
        <f>B52</f>
        <v>2018</v>
      </c>
      <c r="C60" s="139">
        <f t="shared" ref="C60:F60" si="55">C52</f>
        <v>2019</v>
      </c>
      <c r="D60" s="139">
        <f t="shared" si="55"/>
        <v>2020</v>
      </c>
      <c r="E60" s="139">
        <f t="shared" si="55"/>
        <v>2021</v>
      </c>
      <c r="F60" s="139">
        <f t="shared" si="55"/>
        <v>2022</v>
      </c>
    </row>
    <row r="61" spans="1:7" customFormat="1" ht="15" outlineLevel="1">
      <c r="A61" s="1" t="s">
        <v>124</v>
      </c>
      <c r="B61" s="49">
        <f>'Sales 2018'!N62</f>
        <v>0</v>
      </c>
      <c r="C61" s="49">
        <f>B61</f>
        <v>0</v>
      </c>
      <c r="D61" s="49">
        <f t="shared" ref="D61" si="56">C61</f>
        <v>0</v>
      </c>
      <c r="E61" s="49">
        <f t="shared" ref="E61" si="57">D61</f>
        <v>0</v>
      </c>
      <c r="F61" s="49">
        <f t="shared" ref="F61" si="58">E61</f>
        <v>0</v>
      </c>
      <c r="G61" s="141"/>
    </row>
    <row r="62" spans="1:7" customFormat="1" ht="15" outlineLevel="1">
      <c r="A62" s="42" t="s">
        <v>122</v>
      </c>
      <c r="B62" s="142">
        <f>'Sales 2018'!N63</f>
        <v>0</v>
      </c>
      <c r="C62" s="142">
        <f>B62*(1+J8)</f>
        <v>0</v>
      </c>
      <c r="D62" s="142">
        <f t="shared" ref="D62:F62" si="59">C62*(1+K8)</f>
        <v>0</v>
      </c>
      <c r="E62" s="142">
        <f t="shared" si="59"/>
        <v>0</v>
      </c>
      <c r="F62" s="142">
        <f t="shared" si="59"/>
        <v>0</v>
      </c>
      <c r="G62" s="141"/>
    </row>
    <row r="63" spans="1:7" customFormat="1" ht="15" outlineLevel="1">
      <c r="A63" s="2" t="s">
        <v>60</v>
      </c>
      <c r="B63" s="41">
        <f>B61*B62</f>
        <v>0</v>
      </c>
      <c r="C63" s="41">
        <f t="shared" ref="C63:F63" si="60">C61*C62</f>
        <v>0</v>
      </c>
      <c r="D63" s="41">
        <f t="shared" si="60"/>
        <v>0</v>
      </c>
      <c r="E63" s="41">
        <f t="shared" si="60"/>
        <v>0</v>
      </c>
      <c r="F63" s="41">
        <f t="shared" si="60"/>
        <v>0</v>
      </c>
      <c r="G63" s="141"/>
    </row>
    <row r="64" spans="1:7" customFormat="1" ht="15" outlineLevel="1">
      <c r="A64" s="1" t="s">
        <v>123</v>
      </c>
      <c r="B64" s="49">
        <f>'Sales 2018'!N65</f>
        <v>0</v>
      </c>
      <c r="C64" s="49">
        <f>B64</f>
        <v>0</v>
      </c>
      <c r="D64" s="49">
        <f t="shared" ref="D64:F64" si="61">C64</f>
        <v>0</v>
      </c>
      <c r="E64" s="49">
        <f t="shared" si="61"/>
        <v>0</v>
      </c>
      <c r="F64" s="49">
        <f t="shared" si="61"/>
        <v>0</v>
      </c>
      <c r="G64" s="141"/>
    </row>
    <row r="65" spans="1:7" customFormat="1" ht="15" outlineLevel="1">
      <c r="A65" s="42" t="s">
        <v>125</v>
      </c>
      <c r="B65" s="73">
        <f>B64*B62</f>
        <v>0</v>
      </c>
      <c r="C65" s="73">
        <f t="shared" ref="C65:F65" si="62">C64*C62</f>
        <v>0</v>
      </c>
      <c r="D65" s="73">
        <f t="shared" si="62"/>
        <v>0</v>
      </c>
      <c r="E65" s="73">
        <f t="shared" si="62"/>
        <v>0</v>
      </c>
      <c r="F65" s="73">
        <f t="shared" si="62"/>
        <v>0</v>
      </c>
      <c r="G65" s="141"/>
    </row>
    <row r="66" spans="1:7" customFormat="1" ht="15" outlineLevel="1">
      <c r="A66" s="2" t="s">
        <v>62</v>
      </c>
      <c r="B66" s="41">
        <f>B63-B65</f>
        <v>0</v>
      </c>
      <c r="C66" s="41">
        <f t="shared" ref="C66:F66" si="63">C63-C65</f>
        <v>0</v>
      </c>
      <c r="D66" s="41">
        <f t="shared" si="63"/>
        <v>0</v>
      </c>
      <c r="E66" s="41">
        <f t="shared" si="63"/>
        <v>0</v>
      </c>
      <c r="F66" s="41">
        <f t="shared" si="63"/>
        <v>0</v>
      </c>
    </row>
    <row r="67" spans="1:7" customFormat="1" ht="15" outlineLevel="1"/>
    <row r="68" spans="1:7" customFormat="1" ht="15"/>
    <row r="69" spans="1:7" customFormat="1" ht="15"/>
    <row r="70" spans="1:7" customFormat="1" ht="15"/>
    <row r="71" spans="1:7" customFormat="1" ht="15"/>
    <row r="72" spans="1:7" customFormat="1" ht="15"/>
    <row r="73" spans="1:7" customFormat="1" ht="15"/>
    <row r="74" spans="1:7" customFormat="1" ht="15"/>
    <row r="75" spans="1:7" customFormat="1" ht="15"/>
    <row r="76" spans="1:7" customFormat="1" ht="15"/>
    <row r="77" spans="1:7" customFormat="1" ht="15"/>
    <row r="78" spans="1:7" customFormat="1" ht="15"/>
    <row r="79" spans="1:7" customFormat="1" ht="15"/>
    <row r="80" spans="1:7" customFormat="1" ht="15"/>
    <row r="81" customFormat="1" ht="15"/>
    <row r="82" customFormat="1" ht="15"/>
    <row r="83" customFormat="1" ht="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showGridLines="0" zoomScale="90" zoomScaleNormal="90" workbookViewId="0"/>
  </sheetViews>
  <sheetFormatPr defaultColWidth="9.140625" defaultRowHeight="12.75"/>
  <cols>
    <col min="1" max="1" width="28.42578125" style="1" customWidth="1"/>
    <col min="2" max="2" width="10.42578125" style="1" customWidth="1"/>
    <col min="3" max="15" width="12.85546875" style="1" customWidth="1"/>
    <col min="16" max="16384" width="9.140625" style="1"/>
  </cols>
  <sheetData>
    <row r="1" spans="1:15" s="4" customFormat="1">
      <c r="A1" s="5"/>
      <c r="B1" s="5"/>
    </row>
    <row r="2" spans="1:15" s="4" customFormat="1">
      <c r="A2" s="28" t="str">
        <f>"Operating Expenses - "&amp;YEAR(C3)</f>
        <v>Operating Expenses - 2018</v>
      </c>
      <c r="B2" s="28"/>
    </row>
    <row r="3" spans="1:15">
      <c r="A3" s="10" t="s">
        <v>131</v>
      </c>
      <c r="B3" s="10"/>
      <c r="C3" s="93">
        <v>43101</v>
      </c>
      <c r="D3" s="93">
        <v>43132</v>
      </c>
      <c r="E3" s="93">
        <v>43160</v>
      </c>
      <c r="F3" s="93">
        <v>43191</v>
      </c>
      <c r="G3" s="93">
        <v>43221</v>
      </c>
      <c r="H3" s="93">
        <v>43252</v>
      </c>
      <c r="I3" s="93">
        <v>43282</v>
      </c>
      <c r="J3" s="93">
        <v>43313</v>
      </c>
      <c r="K3" s="93">
        <v>43344</v>
      </c>
      <c r="L3" s="93">
        <v>43374</v>
      </c>
      <c r="M3" s="93">
        <v>43405</v>
      </c>
      <c r="N3" s="93">
        <v>43435</v>
      </c>
      <c r="O3" s="93" t="s">
        <v>81</v>
      </c>
    </row>
    <row r="4" spans="1:15">
      <c r="A4" s="144" t="s">
        <v>64</v>
      </c>
      <c r="B4" s="144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40">
        <f>SUM(C4:N4)</f>
        <v>0</v>
      </c>
    </row>
    <row r="5" spans="1:15">
      <c r="A5" s="144" t="s">
        <v>82</v>
      </c>
      <c r="B5" s="144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40">
        <f t="shared" ref="O5:O16" si="0">SUM(C5:N5)</f>
        <v>0</v>
      </c>
    </row>
    <row r="6" spans="1:15">
      <c r="A6" s="144" t="s">
        <v>67</v>
      </c>
      <c r="B6" s="144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40">
        <f t="shared" si="0"/>
        <v>0</v>
      </c>
    </row>
    <row r="7" spans="1:15">
      <c r="A7" s="144" t="s">
        <v>65</v>
      </c>
      <c r="B7" s="144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40">
        <f t="shared" si="0"/>
        <v>0</v>
      </c>
    </row>
    <row r="8" spans="1:15">
      <c r="A8" s="144" t="s">
        <v>83</v>
      </c>
      <c r="B8" s="144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40">
        <f t="shared" si="0"/>
        <v>0</v>
      </c>
    </row>
    <row r="9" spans="1:15">
      <c r="A9" s="144" t="s">
        <v>66</v>
      </c>
      <c r="B9" s="144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40">
        <f t="shared" si="0"/>
        <v>0</v>
      </c>
    </row>
    <row r="10" spans="1:15">
      <c r="A10" s="144" t="s">
        <v>68</v>
      </c>
      <c r="B10" s="144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40">
        <f t="shared" si="0"/>
        <v>0</v>
      </c>
    </row>
    <row r="11" spans="1:15">
      <c r="A11" s="144" t="s">
        <v>84</v>
      </c>
      <c r="B11" s="144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40">
        <f t="shared" si="0"/>
        <v>0</v>
      </c>
    </row>
    <row r="12" spans="1:15">
      <c r="A12" s="144" t="s">
        <v>72</v>
      </c>
      <c r="B12" s="144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40">
        <f t="shared" si="0"/>
        <v>0</v>
      </c>
    </row>
    <row r="13" spans="1:15">
      <c r="A13" s="144" t="s">
        <v>69</v>
      </c>
      <c r="B13" s="144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40">
        <f t="shared" si="0"/>
        <v>0</v>
      </c>
    </row>
    <row r="14" spans="1:15">
      <c r="A14" s="144" t="s">
        <v>71</v>
      </c>
      <c r="B14" s="144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40">
        <f t="shared" si="0"/>
        <v>0</v>
      </c>
    </row>
    <row r="15" spans="1:15">
      <c r="A15" s="145" t="s">
        <v>85</v>
      </c>
      <c r="B15" s="145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73">
        <f t="shared" si="0"/>
        <v>0</v>
      </c>
    </row>
    <row r="16" spans="1:15">
      <c r="A16" s="2" t="s">
        <v>132</v>
      </c>
      <c r="B16" s="2"/>
      <c r="C16" s="41">
        <f>SUM(C4:C15)</f>
        <v>0</v>
      </c>
      <c r="D16" s="41">
        <f t="shared" ref="D16:N16" si="1">SUM(D4:D15)</f>
        <v>0</v>
      </c>
      <c r="E16" s="41">
        <f t="shared" si="1"/>
        <v>0</v>
      </c>
      <c r="F16" s="41">
        <f t="shared" si="1"/>
        <v>0</v>
      </c>
      <c r="G16" s="41">
        <f t="shared" si="1"/>
        <v>0</v>
      </c>
      <c r="H16" s="41">
        <f t="shared" si="1"/>
        <v>0</v>
      </c>
      <c r="I16" s="41">
        <f t="shared" si="1"/>
        <v>0</v>
      </c>
      <c r="J16" s="41">
        <f t="shared" si="1"/>
        <v>0</v>
      </c>
      <c r="K16" s="41">
        <f t="shared" si="1"/>
        <v>0</v>
      </c>
      <c r="L16" s="41">
        <f t="shared" si="1"/>
        <v>0</v>
      </c>
      <c r="M16" s="41">
        <f t="shared" si="1"/>
        <v>0</v>
      </c>
      <c r="N16" s="41">
        <f t="shared" si="1"/>
        <v>0</v>
      </c>
      <c r="O16" s="41">
        <f t="shared" si="0"/>
        <v>0</v>
      </c>
    </row>
    <row r="18" spans="1:15">
      <c r="A18" s="1" t="s">
        <v>75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81">
        <f>SUM(C18:N18)</f>
        <v>0</v>
      </c>
    </row>
  </sheetData>
  <pageMargins left="0.7" right="0.7" top="0.75" bottom="0.75" header="0.3" footer="0.3"/>
  <ignoredErrors>
    <ignoredError sqref="C16:N1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showGridLines="0" topLeftCell="A28" zoomScale="90" zoomScaleNormal="90" workbookViewId="0"/>
  </sheetViews>
  <sheetFormatPr defaultColWidth="9.140625" defaultRowHeight="12.75" outlineLevelRow="1"/>
  <cols>
    <col min="1" max="1" width="35.5703125" style="1" customWidth="1"/>
    <col min="2" max="2" width="10.42578125" style="1" customWidth="1"/>
    <col min="3" max="15" width="12.85546875" style="1" customWidth="1"/>
    <col min="16" max="16384" width="9.140625" style="1"/>
  </cols>
  <sheetData>
    <row r="1" spans="1:7" s="4" customFormat="1">
      <c r="A1" s="5"/>
      <c r="B1" s="5"/>
    </row>
    <row r="2" spans="1:7" s="4" customFormat="1">
      <c r="A2" s="28" t="str">
        <f>"Operating Expenses - "&amp;C3&amp;"-"&amp;G3</f>
        <v>Operating Expenses - 2018-2022</v>
      </c>
      <c r="B2" s="28"/>
    </row>
    <row r="3" spans="1:7" s="147" customFormat="1">
      <c r="A3" s="10" t="s">
        <v>86</v>
      </c>
      <c r="B3" s="82"/>
      <c r="C3" s="10">
        <v>2018</v>
      </c>
      <c r="D3" s="10">
        <f>C3+1</f>
        <v>2019</v>
      </c>
      <c r="E3" s="10">
        <f t="shared" ref="E3:G3" si="0">D3+1</f>
        <v>2020</v>
      </c>
      <c r="F3" s="10">
        <f t="shared" si="0"/>
        <v>2021</v>
      </c>
      <c r="G3" s="10">
        <f t="shared" si="0"/>
        <v>2022</v>
      </c>
    </row>
    <row r="4" spans="1:7" s="147" customFormat="1" outlineLevel="1">
      <c r="A4" s="1" t="s">
        <v>64</v>
      </c>
      <c r="B4" s="1"/>
      <c r="C4" s="83"/>
      <c r="D4" s="83">
        <v>0.03</v>
      </c>
      <c r="E4" s="83">
        <v>0.03</v>
      </c>
      <c r="F4" s="83">
        <v>4.1000000000000002E-2</v>
      </c>
      <c r="G4" s="83">
        <v>4.4999999999999998E-2</v>
      </c>
    </row>
    <row r="5" spans="1:7" s="147" customFormat="1" outlineLevel="1">
      <c r="A5" s="1" t="s">
        <v>150</v>
      </c>
      <c r="B5" s="1"/>
      <c r="C5" s="83">
        <f>IFERROR(C34/'Balance Sheet 2018-2022'!C60,0)</f>
        <v>0</v>
      </c>
      <c r="D5" s="157">
        <f>C5</f>
        <v>0</v>
      </c>
      <c r="E5" s="157">
        <f t="shared" ref="E5:G5" si="1">D5</f>
        <v>0</v>
      </c>
      <c r="F5" s="157">
        <f t="shared" si="1"/>
        <v>0</v>
      </c>
      <c r="G5" s="157">
        <f t="shared" si="1"/>
        <v>0</v>
      </c>
    </row>
    <row r="6" spans="1:7" s="147" customFormat="1" outlineLevel="1">
      <c r="A6" s="1" t="s">
        <v>67</v>
      </c>
      <c r="B6" s="1"/>
      <c r="C6" s="83"/>
      <c r="D6" s="83">
        <v>0.02</v>
      </c>
      <c r="E6" s="83">
        <v>0.02</v>
      </c>
      <c r="F6" s="83">
        <v>2.5000000000000001E-2</v>
      </c>
      <c r="G6" s="83">
        <v>2.5000000000000001E-2</v>
      </c>
    </row>
    <row r="7" spans="1:7" s="147" customFormat="1" outlineLevel="1">
      <c r="A7" s="1" t="s">
        <v>65</v>
      </c>
      <c r="B7" s="1"/>
      <c r="C7" s="83"/>
      <c r="D7" s="83">
        <v>0.03</v>
      </c>
      <c r="E7" s="83">
        <v>0.04</v>
      </c>
      <c r="F7" s="83">
        <v>0.05</v>
      </c>
      <c r="G7" s="83">
        <v>0.06</v>
      </c>
    </row>
    <row r="8" spans="1:7" s="147" customFormat="1" outlineLevel="1">
      <c r="A8" s="1" t="s">
        <v>83</v>
      </c>
      <c r="B8" s="1"/>
      <c r="C8" s="83"/>
      <c r="D8" s="83">
        <v>0.04</v>
      </c>
      <c r="E8" s="83">
        <v>0.05</v>
      </c>
      <c r="F8" s="83">
        <v>0.05</v>
      </c>
      <c r="G8" s="83">
        <v>0.06</v>
      </c>
    </row>
    <row r="9" spans="1:7" s="147" customFormat="1" outlineLevel="1">
      <c r="A9" s="1" t="s">
        <v>66</v>
      </c>
      <c r="B9" s="1"/>
      <c r="C9" s="83"/>
      <c r="D9" s="83">
        <v>1.4999999999999999E-2</v>
      </c>
      <c r="E9" s="83">
        <v>1.4999999999999999E-2</v>
      </c>
      <c r="F9" s="83">
        <v>0.02</v>
      </c>
      <c r="G9" s="83">
        <v>0.02</v>
      </c>
    </row>
    <row r="10" spans="1:7" s="147" customFormat="1" outlineLevel="1">
      <c r="A10" s="1" t="s">
        <v>68</v>
      </c>
      <c r="B10" s="1"/>
      <c r="C10" s="83"/>
      <c r="D10" s="83">
        <v>0.03</v>
      </c>
      <c r="E10" s="83">
        <v>0.03</v>
      </c>
      <c r="F10" s="83">
        <v>0.05</v>
      </c>
      <c r="G10" s="83">
        <v>0.05</v>
      </c>
    </row>
    <row r="11" spans="1:7" s="147" customFormat="1" outlineLevel="1">
      <c r="A11" s="1" t="s">
        <v>84</v>
      </c>
      <c r="B11" s="1"/>
      <c r="C11" s="83"/>
      <c r="D11" s="83">
        <v>2.5000000000000001E-2</v>
      </c>
      <c r="E11" s="83">
        <v>2.5000000000000001E-2</v>
      </c>
      <c r="F11" s="83">
        <v>0.03</v>
      </c>
      <c r="G11" s="83">
        <v>0.03</v>
      </c>
    </row>
    <row r="12" spans="1:7" s="147" customFormat="1" outlineLevel="1">
      <c r="A12" s="1" t="s">
        <v>72</v>
      </c>
      <c r="B12" s="1"/>
      <c r="C12" s="83"/>
      <c r="D12" s="83">
        <v>0.05</v>
      </c>
      <c r="E12" s="83">
        <v>7.0000000000000007E-2</v>
      </c>
      <c r="F12" s="83">
        <v>0.08</v>
      </c>
      <c r="G12" s="83">
        <v>0.09</v>
      </c>
    </row>
    <row r="13" spans="1:7" s="147" customFormat="1" outlineLevel="1">
      <c r="A13" s="1" t="s">
        <v>69</v>
      </c>
      <c r="B13" s="1"/>
      <c r="C13" s="83"/>
      <c r="D13" s="83">
        <v>0.01</v>
      </c>
      <c r="E13" s="83">
        <v>0.01</v>
      </c>
      <c r="F13" s="83">
        <v>0.02</v>
      </c>
      <c r="G13" s="83">
        <v>0.02</v>
      </c>
    </row>
    <row r="14" spans="1:7" s="147" customFormat="1" outlineLevel="1">
      <c r="A14" s="1" t="s">
        <v>71</v>
      </c>
      <c r="B14" s="1"/>
      <c r="C14" s="83"/>
      <c r="D14" s="83">
        <v>0.03</v>
      </c>
      <c r="E14" s="83">
        <v>0.03</v>
      </c>
      <c r="F14" s="83">
        <v>0.04</v>
      </c>
      <c r="G14" s="83">
        <v>0.05</v>
      </c>
    </row>
    <row r="15" spans="1:7" s="147" customFormat="1" outlineLevel="1">
      <c r="A15" s="1" t="s">
        <v>85</v>
      </c>
      <c r="B15" s="1"/>
      <c r="C15" s="83"/>
      <c r="D15" s="83">
        <v>0.01</v>
      </c>
      <c r="E15" s="83">
        <v>0.01</v>
      </c>
      <c r="F15" s="83">
        <v>0.01</v>
      </c>
      <c r="G15" s="83">
        <v>0.01</v>
      </c>
    </row>
    <row r="16" spans="1:7" s="147" customFormat="1" outlineLevel="1">
      <c r="A16" s="1" t="s">
        <v>151</v>
      </c>
      <c r="B16" s="1"/>
      <c r="C16" s="83">
        <f>IFERROR(C34/'Balance Sheet 2018-2022'!C60,0)</f>
        <v>0</v>
      </c>
      <c r="D16" s="157">
        <f>C16</f>
        <v>0</v>
      </c>
      <c r="E16" s="157">
        <f t="shared" ref="E16:G16" si="2">D16</f>
        <v>0</v>
      </c>
      <c r="F16" s="157">
        <f t="shared" si="2"/>
        <v>0</v>
      </c>
      <c r="G16" s="157">
        <f t="shared" si="2"/>
        <v>0</v>
      </c>
    </row>
    <row r="17" spans="1:16" s="147" customFormat="1" ht="15" outlineLevel="1">
      <c r="A17" s="1"/>
      <c r="B17" s="1"/>
      <c r="C17" s="83"/>
      <c r="D17" s="83"/>
      <c r="E17" s="83"/>
      <c r="F17" s="83"/>
      <c r="G17" s="83"/>
      <c r="H17"/>
      <c r="I17"/>
      <c r="J17"/>
      <c r="K17"/>
      <c r="L17"/>
      <c r="M17"/>
      <c r="N17"/>
      <c r="O17"/>
      <c r="P17"/>
    </row>
    <row r="18" spans="1:16" s="147" customFormat="1" ht="15">
      <c r="A18" s="1"/>
      <c r="B18" s="1"/>
      <c r="C18" s="83"/>
      <c r="D18" s="83"/>
      <c r="E18" s="83"/>
      <c r="F18" s="83"/>
      <c r="G18" s="83"/>
      <c r="H18"/>
      <c r="I18"/>
      <c r="J18"/>
      <c r="K18"/>
      <c r="L18"/>
      <c r="M18"/>
      <c r="N18"/>
      <c r="O18"/>
      <c r="P18"/>
    </row>
    <row r="19" spans="1:16" ht="15">
      <c r="A19" s="10" t="s">
        <v>131</v>
      </c>
      <c r="B19" s="10"/>
      <c r="C19" s="148">
        <f>C3</f>
        <v>2018</v>
      </c>
      <c r="D19" s="148">
        <f t="shared" ref="D19:G19" si="3">D3</f>
        <v>2019</v>
      </c>
      <c r="E19" s="148">
        <f t="shared" si="3"/>
        <v>2020</v>
      </c>
      <c r="F19" s="148">
        <f t="shared" si="3"/>
        <v>2021</v>
      </c>
      <c r="G19" s="148">
        <f t="shared" si="3"/>
        <v>2022</v>
      </c>
      <c r="H19"/>
      <c r="I19"/>
      <c r="J19"/>
      <c r="K19"/>
      <c r="L19"/>
      <c r="M19"/>
      <c r="N19"/>
      <c r="O19"/>
      <c r="P19"/>
    </row>
    <row r="20" spans="1:16" ht="15" outlineLevel="1">
      <c r="A20" s="144" t="s">
        <v>64</v>
      </c>
      <c r="B20" s="144"/>
      <c r="C20" s="49">
        <f>'Operating Expenses 2018'!O4</f>
        <v>0</v>
      </c>
      <c r="D20" s="49">
        <f>C20*(1+D4)</f>
        <v>0</v>
      </c>
      <c r="E20" s="49">
        <f t="shared" ref="E20:G20" si="4">D20*(1+E4)</f>
        <v>0</v>
      </c>
      <c r="F20" s="49">
        <f t="shared" si="4"/>
        <v>0</v>
      </c>
      <c r="G20" s="49">
        <f t="shared" si="4"/>
        <v>0</v>
      </c>
      <c r="H20"/>
      <c r="I20"/>
      <c r="J20"/>
      <c r="K20"/>
      <c r="L20"/>
      <c r="M20"/>
      <c r="N20"/>
      <c r="O20"/>
      <c r="P20"/>
    </row>
    <row r="21" spans="1:16" ht="15" outlineLevel="1">
      <c r="A21" s="144" t="s">
        <v>82</v>
      </c>
      <c r="B21" s="144"/>
      <c r="C21" s="49">
        <f>'Operating Expenses 2018'!O5</f>
        <v>0</v>
      </c>
      <c r="D21" s="49">
        <f>'Balance Sheet 2018-2022'!D54*'Operating Expenses 2018-2022'!D5</f>
        <v>0</v>
      </c>
      <c r="E21" s="49">
        <f>'Balance Sheet 2018-2022'!E54*'Operating Expenses 2018-2022'!E5</f>
        <v>0</v>
      </c>
      <c r="F21" s="49">
        <f>'Balance Sheet 2018-2022'!F54*'Operating Expenses 2018-2022'!F5</f>
        <v>0</v>
      </c>
      <c r="G21" s="49">
        <f>'Balance Sheet 2018-2022'!G54*'Operating Expenses 2018-2022'!G5</f>
        <v>0</v>
      </c>
      <c r="H21"/>
      <c r="I21"/>
      <c r="J21"/>
      <c r="K21"/>
      <c r="L21"/>
      <c r="M21"/>
      <c r="N21"/>
      <c r="O21"/>
      <c r="P21"/>
    </row>
    <row r="22" spans="1:16" ht="15" outlineLevel="1">
      <c r="A22" s="144" t="s">
        <v>67</v>
      </c>
      <c r="B22" s="144"/>
      <c r="C22" s="49">
        <f>'Operating Expenses 2018'!O6</f>
        <v>0</v>
      </c>
      <c r="D22" s="49">
        <f t="shared" ref="D22:G22" si="5">C22*(1+D6)</f>
        <v>0</v>
      </c>
      <c r="E22" s="49">
        <f t="shared" si="5"/>
        <v>0</v>
      </c>
      <c r="F22" s="49">
        <f t="shared" si="5"/>
        <v>0</v>
      </c>
      <c r="G22" s="49">
        <f t="shared" si="5"/>
        <v>0</v>
      </c>
      <c r="H22"/>
      <c r="I22"/>
      <c r="J22"/>
      <c r="K22"/>
      <c r="L22"/>
      <c r="M22"/>
      <c r="N22"/>
      <c r="O22"/>
      <c r="P22"/>
    </row>
    <row r="23" spans="1:16" ht="15" outlineLevel="1">
      <c r="A23" s="144" t="s">
        <v>65</v>
      </c>
      <c r="B23" s="144"/>
      <c r="C23" s="49">
        <f>'Operating Expenses 2018'!O7</f>
        <v>0</v>
      </c>
      <c r="D23" s="49">
        <f t="shared" ref="D23:G23" si="6">C23*(1+D7)</f>
        <v>0</v>
      </c>
      <c r="E23" s="49">
        <f t="shared" si="6"/>
        <v>0</v>
      </c>
      <c r="F23" s="49">
        <f t="shared" si="6"/>
        <v>0</v>
      </c>
      <c r="G23" s="49">
        <f t="shared" si="6"/>
        <v>0</v>
      </c>
      <c r="H23"/>
      <c r="I23"/>
      <c r="J23"/>
      <c r="K23"/>
      <c r="L23"/>
      <c r="M23"/>
      <c r="N23"/>
      <c r="O23"/>
      <c r="P23"/>
    </row>
    <row r="24" spans="1:16" ht="15" outlineLevel="1">
      <c r="A24" s="144" t="s">
        <v>83</v>
      </c>
      <c r="B24" s="144"/>
      <c r="C24" s="49">
        <f>'Operating Expenses 2018'!O8</f>
        <v>0</v>
      </c>
      <c r="D24" s="49">
        <f t="shared" ref="D24:G24" si="7">C24*(1+D8)</f>
        <v>0</v>
      </c>
      <c r="E24" s="49">
        <f t="shared" si="7"/>
        <v>0</v>
      </c>
      <c r="F24" s="49">
        <f t="shared" si="7"/>
        <v>0</v>
      </c>
      <c r="G24" s="49">
        <f t="shared" si="7"/>
        <v>0</v>
      </c>
      <c r="H24"/>
      <c r="I24"/>
      <c r="J24"/>
      <c r="K24"/>
      <c r="L24"/>
      <c r="M24"/>
      <c r="N24"/>
      <c r="O24"/>
      <c r="P24"/>
    </row>
    <row r="25" spans="1:16" ht="15" outlineLevel="1">
      <c r="A25" s="144" t="s">
        <v>66</v>
      </c>
      <c r="B25" s="144"/>
      <c r="C25" s="49">
        <f>'Operating Expenses 2018'!O9</f>
        <v>0</v>
      </c>
      <c r="D25" s="49">
        <f t="shared" ref="D25:G25" si="8">C25*(1+D9)</f>
        <v>0</v>
      </c>
      <c r="E25" s="49">
        <f t="shared" si="8"/>
        <v>0</v>
      </c>
      <c r="F25" s="49">
        <f t="shared" si="8"/>
        <v>0</v>
      </c>
      <c r="G25" s="49">
        <f t="shared" si="8"/>
        <v>0</v>
      </c>
      <c r="H25"/>
      <c r="I25"/>
      <c r="J25"/>
      <c r="K25"/>
      <c r="L25"/>
      <c r="M25"/>
      <c r="N25"/>
      <c r="O25"/>
      <c r="P25"/>
    </row>
    <row r="26" spans="1:16" ht="15" outlineLevel="1">
      <c r="A26" s="144" t="s">
        <v>68</v>
      </c>
      <c r="B26" s="144"/>
      <c r="C26" s="49">
        <f>'Operating Expenses 2018'!O10</f>
        <v>0</v>
      </c>
      <c r="D26" s="49">
        <f t="shared" ref="D26:G26" si="9">C26*(1+D10)</f>
        <v>0</v>
      </c>
      <c r="E26" s="49">
        <f t="shared" si="9"/>
        <v>0</v>
      </c>
      <c r="F26" s="49">
        <f t="shared" si="9"/>
        <v>0</v>
      </c>
      <c r="G26" s="49">
        <f t="shared" si="9"/>
        <v>0</v>
      </c>
      <c r="H26"/>
      <c r="I26"/>
      <c r="J26"/>
      <c r="K26"/>
      <c r="L26"/>
      <c r="M26"/>
      <c r="N26"/>
      <c r="O26"/>
      <c r="P26"/>
    </row>
    <row r="27" spans="1:16" ht="15" outlineLevel="1">
      <c r="A27" s="144" t="s">
        <v>84</v>
      </c>
      <c r="B27" s="144"/>
      <c r="C27" s="49">
        <f>'Operating Expenses 2018'!O11</f>
        <v>0</v>
      </c>
      <c r="D27" s="49">
        <f t="shared" ref="D27:G27" si="10">C27*(1+D11)</f>
        <v>0</v>
      </c>
      <c r="E27" s="49">
        <f t="shared" si="10"/>
        <v>0</v>
      </c>
      <c r="F27" s="49">
        <f t="shared" si="10"/>
        <v>0</v>
      </c>
      <c r="G27" s="49">
        <f t="shared" si="10"/>
        <v>0</v>
      </c>
      <c r="H27"/>
      <c r="I27"/>
      <c r="J27"/>
      <c r="K27"/>
      <c r="L27"/>
      <c r="M27"/>
      <c r="N27"/>
      <c r="O27"/>
      <c r="P27"/>
    </row>
    <row r="28" spans="1:16" ht="15" outlineLevel="1">
      <c r="A28" s="144" t="s">
        <v>72</v>
      </c>
      <c r="B28" s="144"/>
      <c r="C28" s="49">
        <f>'Operating Expenses 2018'!O12</f>
        <v>0</v>
      </c>
      <c r="D28" s="49">
        <f t="shared" ref="D28:G28" si="11">C28*(1+D12)</f>
        <v>0</v>
      </c>
      <c r="E28" s="49">
        <f t="shared" si="11"/>
        <v>0</v>
      </c>
      <c r="F28" s="49">
        <f t="shared" si="11"/>
        <v>0</v>
      </c>
      <c r="G28" s="49">
        <f t="shared" si="11"/>
        <v>0</v>
      </c>
      <c r="H28"/>
      <c r="I28"/>
      <c r="J28"/>
      <c r="K28"/>
      <c r="L28"/>
      <c r="M28"/>
      <c r="N28"/>
      <c r="O28"/>
      <c r="P28"/>
    </row>
    <row r="29" spans="1:16" ht="15" outlineLevel="1">
      <c r="A29" s="144" t="s">
        <v>69</v>
      </c>
      <c r="B29" s="144"/>
      <c r="C29" s="49">
        <f>'Operating Expenses 2018'!O13</f>
        <v>0</v>
      </c>
      <c r="D29" s="49">
        <f t="shared" ref="D29:G29" si="12">C29*(1+D13)</f>
        <v>0</v>
      </c>
      <c r="E29" s="49">
        <f t="shared" si="12"/>
        <v>0</v>
      </c>
      <c r="F29" s="49">
        <f t="shared" si="12"/>
        <v>0</v>
      </c>
      <c r="G29" s="49">
        <f t="shared" si="12"/>
        <v>0</v>
      </c>
      <c r="H29"/>
      <c r="I29"/>
      <c r="J29"/>
      <c r="K29"/>
      <c r="L29"/>
      <c r="M29"/>
      <c r="N29"/>
      <c r="O29"/>
      <c r="P29"/>
    </row>
    <row r="30" spans="1:16" ht="15" outlineLevel="1">
      <c r="A30" s="144" t="s">
        <v>71</v>
      </c>
      <c r="B30" s="144"/>
      <c r="C30" s="49">
        <f>'Operating Expenses 2018'!O14</f>
        <v>0</v>
      </c>
      <c r="D30" s="49">
        <f t="shared" ref="D30:G30" si="13">C30*(1+D14)</f>
        <v>0</v>
      </c>
      <c r="E30" s="49">
        <f t="shared" si="13"/>
        <v>0</v>
      </c>
      <c r="F30" s="49">
        <f t="shared" si="13"/>
        <v>0</v>
      </c>
      <c r="G30" s="49">
        <f t="shared" si="13"/>
        <v>0</v>
      </c>
      <c r="H30"/>
      <c r="I30"/>
      <c r="J30"/>
      <c r="K30"/>
      <c r="L30"/>
      <c r="M30"/>
      <c r="N30"/>
      <c r="O30"/>
      <c r="P30"/>
    </row>
    <row r="31" spans="1:16" ht="15" outlineLevel="1">
      <c r="A31" s="145" t="s">
        <v>85</v>
      </c>
      <c r="B31" s="145"/>
      <c r="C31" s="85">
        <f>'Operating Expenses 2018'!O15</f>
        <v>0</v>
      </c>
      <c r="D31" s="85">
        <f t="shared" ref="D31:G31" si="14">C31*(1+D15)</f>
        <v>0</v>
      </c>
      <c r="E31" s="85">
        <f t="shared" si="14"/>
        <v>0</v>
      </c>
      <c r="F31" s="85">
        <f t="shared" si="14"/>
        <v>0</v>
      </c>
      <c r="G31" s="85">
        <f t="shared" si="14"/>
        <v>0</v>
      </c>
      <c r="H31"/>
      <c r="I31"/>
      <c r="J31"/>
      <c r="K31"/>
      <c r="L31"/>
      <c r="M31"/>
      <c r="N31"/>
      <c r="O31"/>
      <c r="P31"/>
    </row>
    <row r="32" spans="1:16" ht="15" outlineLevel="1">
      <c r="A32" s="2" t="s">
        <v>132</v>
      </c>
      <c r="B32" s="2"/>
      <c r="C32" s="41">
        <f>SUM(C20:C31)</f>
        <v>0</v>
      </c>
      <c r="D32" s="41">
        <f t="shared" ref="D32:G32" si="15">SUM(D20:D31)</f>
        <v>0</v>
      </c>
      <c r="E32" s="41">
        <f t="shared" si="15"/>
        <v>0</v>
      </c>
      <c r="F32" s="41">
        <f t="shared" si="15"/>
        <v>0</v>
      </c>
      <c r="G32" s="41">
        <f t="shared" si="15"/>
        <v>0</v>
      </c>
      <c r="H32"/>
      <c r="I32"/>
      <c r="J32"/>
      <c r="K32"/>
      <c r="L32"/>
      <c r="M32"/>
      <c r="N32"/>
      <c r="O32"/>
      <c r="P32"/>
    </row>
    <row r="33" spans="1:7" outlineLevel="1"/>
    <row r="34" spans="1:7" outlineLevel="1">
      <c r="A34" s="1" t="s">
        <v>75</v>
      </c>
      <c r="C34" s="40">
        <f>'Operating Expenses 2018'!C18</f>
        <v>0</v>
      </c>
      <c r="D34" s="40">
        <f>'Balance Sheet 2018-2022'!D60*'Operating Expenses 2018-2022'!D16</f>
        <v>0</v>
      </c>
      <c r="E34" s="40">
        <f>'Balance Sheet 2018-2022'!E60*'Operating Expenses 2018-2022'!E16</f>
        <v>0</v>
      </c>
      <c r="F34" s="40">
        <f>'Balance Sheet 2018-2022'!F60*'Operating Expenses 2018-2022'!F16</f>
        <v>0</v>
      </c>
      <c r="G34" s="40">
        <f>'Balance Sheet 2018-2022'!G60*'Operating Expenses 2018-2022'!G16</f>
        <v>0</v>
      </c>
    </row>
    <row r="35" spans="1:7" outlineLevel="1"/>
  </sheetData>
  <pageMargins left="0.7" right="0.7" top="0.75" bottom="0.75" header="0.3" footer="0.3"/>
  <ignoredErrors>
    <ignoredError sqref="D21:G2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1"/>
  <sheetViews>
    <sheetView showGridLines="0" zoomScale="90" zoomScaleNormal="90" workbookViewId="0">
      <pane ySplit="3" topLeftCell="A10" activePane="bottomLeft" state="frozen"/>
      <selection pane="bottomLeft"/>
    </sheetView>
  </sheetViews>
  <sheetFormatPr defaultColWidth="9.140625" defaultRowHeight="12.75"/>
  <cols>
    <col min="1" max="1" width="28.42578125" style="1" customWidth="1"/>
    <col min="2" max="2" width="9.42578125" style="1" customWidth="1"/>
    <col min="3" max="15" width="12.42578125" style="1" customWidth="1"/>
    <col min="16" max="16384" width="9.140625" style="1"/>
  </cols>
  <sheetData>
    <row r="1" spans="1:15" s="4" customFormat="1">
      <c r="A1" s="5"/>
    </row>
    <row r="2" spans="1:15" s="4" customFormat="1">
      <c r="A2" s="71" t="str">
        <f>"Income Statement - "&amp;C2</f>
        <v>Income Statement - 2018</v>
      </c>
      <c r="C2" s="68">
        <v>2018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s="4" customFormat="1">
      <c r="A3" s="70" t="s">
        <v>80</v>
      </c>
      <c r="B3" s="3"/>
      <c r="C3" s="65" t="s">
        <v>49</v>
      </c>
      <c r="D3" s="65" t="s">
        <v>50</v>
      </c>
      <c r="E3" s="65" t="s">
        <v>51</v>
      </c>
      <c r="F3" s="65" t="s">
        <v>52</v>
      </c>
      <c r="G3" s="65" t="s">
        <v>0</v>
      </c>
      <c r="H3" s="65" t="s">
        <v>53</v>
      </c>
      <c r="I3" s="65" t="s">
        <v>54</v>
      </c>
      <c r="J3" s="65" t="s">
        <v>55</v>
      </c>
      <c r="K3" s="65" t="s">
        <v>56</v>
      </c>
      <c r="L3" s="65" t="s">
        <v>57</v>
      </c>
      <c r="M3" s="65" t="s">
        <v>58</v>
      </c>
      <c r="N3" s="65" t="s">
        <v>59</v>
      </c>
      <c r="O3" s="65" t="s">
        <v>81</v>
      </c>
    </row>
    <row r="4" spans="1:15">
      <c r="A4" s="2" t="s">
        <v>60</v>
      </c>
      <c r="C4" s="87">
        <f>'Sales 2018'!B9</f>
        <v>0</v>
      </c>
      <c r="D4" s="87">
        <f>'Sales 2018'!C9</f>
        <v>0</v>
      </c>
      <c r="E4" s="87">
        <f>'Sales 2018'!D9</f>
        <v>0</v>
      </c>
      <c r="F4" s="87">
        <f>'Sales 2018'!E9</f>
        <v>0</v>
      </c>
      <c r="G4" s="87">
        <f>'Sales 2018'!F9</f>
        <v>0</v>
      </c>
      <c r="H4" s="87">
        <f>'Sales 2018'!G9</f>
        <v>0</v>
      </c>
      <c r="I4" s="87">
        <f>'Sales 2018'!H9</f>
        <v>0</v>
      </c>
      <c r="J4" s="87">
        <f>'Sales 2018'!I9</f>
        <v>0</v>
      </c>
      <c r="K4" s="87">
        <f>'Sales 2018'!J9</f>
        <v>0</v>
      </c>
      <c r="L4" s="87">
        <f>'Sales 2018'!K9</f>
        <v>0</v>
      </c>
      <c r="M4" s="87">
        <f>'Sales 2018'!L9</f>
        <v>0</v>
      </c>
      <c r="N4" s="87">
        <f>'Sales 2018'!M9</f>
        <v>0</v>
      </c>
      <c r="O4" s="87">
        <f>'Sales 2018'!N9</f>
        <v>0</v>
      </c>
    </row>
    <row r="5" spans="1:15">
      <c r="A5" s="42" t="s">
        <v>61</v>
      </c>
      <c r="B5" s="42"/>
      <c r="C5" s="88">
        <f>'Sales 2018'!B17</f>
        <v>0</v>
      </c>
      <c r="D5" s="88">
        <f>'Sales 2018'!C17</f>
        <v>0</v>
      </c>
      <c r="E5" s="88">
        <f>'Sales 2018'!D17</f>
        <v>0</v>
      </c>
      <c r="F5" s="88">
        <f>'Sales 2018'!E17</f>
        <v>0</v>
      </c>
      <c r="G5" s="88">
        <f>'Sales 2018'!F17</f>
        <v>0</v>
      </c>
      <c r="H5" s="88">
        <f>'Sales 2018'!G17</f>
        <v>0</v>
      </c>
      <c r="I5" s="88">
        <f>'Sales 2018'!H17</f>
        <v>0</v>
      </c>
      <c r="J5" s="88">
        <f>'Sales 2018'!I17</f>
        <v>0</v>
      </c>
      <c r="K5" s="88">
        <f>'Sales 2018'!J17</f>
        <v>0</v>
      </c>
      <c r="L5" s="88">
        <f>'Sales 2018'!K17</f>
        <v>0</v>
      </c>
      <c r="M5" s="88">
        <f>'Sales 2018'!L17</f>
        <v>0</v>
      </c>
      <c r="N5" s="88">
        <f>'Sales 2018'!M17</f>
        <v>0</v>
      </c>
      <c r="O5" s="88">
        <f>'Sales 2018'!N17</f>
        <v>0</v>
      </c>
    </row>
    <row r="6" spans="1:15">
      <c r="A6" s="2" t="s">
        <v>62</v>
      </c>
      <c r="B6" s="2"/>
      <c r="C6" s="41">
        <f>C4-C5</f>
        <v>0</v>
      </c>
      <c r="D6" s="41">
        <f t="shared" ref="D6:N6" si="0">D4-D5</f>
        <v>0</v>
      </c>
      <c r="E6" s="41">
        <f t="shared" si="0"/>
        <v>0</v>
      </c>
      <c r="F6" s="41">
        <f t="shared" si="0"/>
        <v>0</v>
      </c>
      <c r="G6" s="41">
        <f t="shared" si="0"/>
        <v>0</v>
      </c>
      <c r="H6" s="41">
        <f t="shared" si="0"/>
        <v>0</v>
      </c>
      <c r="I6" s="41">
        <f t="shared" si="0"/>
        <v>0</v>
      </c>
      <c r="J6" s="41">
        <f t="shared" si="0"/>
        <v>0</v>
      </c>
      <c r="K6" s="41">
        <f t="shared" si="0"/>
        <v>0</v>
      </c>
      <c r="L6" s="41">
        <f t="shared" si="0"/>
        <v>0</v>
      </c>
      <c r="M6" s="41">
        <f t="shared" si="0"/>
        <v>0</v>
      </c>
      <c r="N6" s="41">
        <f t="shared" si="0"/>
        <v>0</v>
      </c>
      <c r="O6" s="41">
        <f t="shared" ref="O6:O30" si="1">SUM(C6:N6)</f>
        <v>0</v>
      </c>
    </row>
    <row r="7" spans="1:15">
      <c r="A7" s="2"/>
      <c r="B7" s="2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</row>
    <row r="8" spans="1:15">
      <c r="A8" s="2" t="s">
        <v>63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1:15">
      <c r="A9" s="66" t="s">
        <v>64</v>
      </c>
      <c r="C9" s="87">
        <f>'Operating Expenses 2018'!C4</f>
        <v>0</v>
      </c>
      <c r="D9" s="87">
        <f>'Operating Expenses 2018'!D4</f>
        <v>0</v>
      </c>
      <c r="E9" s="87">
        <f>'Operating Expenses 2018'!E4</f>
        <v>0</v>
      </c>
      <c r="F9" s="87">
        <f>'Operating Expenses 2018'!F4</f>
        <v>0</v>
      </c>
      <c r="G9" s="87">
        <f>'Operating Expenses 2018'!G4</f>
        <v>0</v>
      </c>
      <c r="H9" s="87">
        <f>'Operating Expenses 2018'!H4</f>
        <v>0</v>
      </c>
      <c r="I9" s="87">
        <f>'Operating Expenses 2018'!I4</f>
        <v>0</v>
      </c>
      <c r="J9" s="87">
        <f>'Operating Expenses 2018'!J4</f>
        <v>0</v>
      </c>
      <c r="K9" s="87">
        <f>'Operating Expenses 2018'!K4</f>
        <v>0</v>
      </c>
      <c r="L9" s="87">
        <f>'Operating Expenses 2018'!L4</f>
        <v>0</v>
      </c>
      <c r="M9" s="87">
        <f>'Operating Expenses 2018'!M4</f>
        <v>0</v>
      </c>
      <c r="N9" s="87">
        <f>'Operating Expenses 2018'!N4</f>
        <v>0</v>
      </c>
      <c r="O9" s="40">
        <f t="shared" si="1"/>
        <v>0</v>
      </c>
    </row>
    <row r="10" spans="1:15">
      <c r="A10" s="66" t="s">
        <v>82</v>
      </c>
      <c r="C10" s="87">
        <f>'Operating Expenses 2018'!C5</f>
        <v>0</v>
      </c>
      <c r="D10" s="87">
        <f>'Operating Expenses 2018'!D5</f>
        <v>0</v>
      </c>
      <c r="E10" s="87">
        <f>'Operating Expenses 2018'!E5</f>
        <v>0</v>
      </c>
      <c r="F10" s="87">
        <f>'Operating Expenses 2018'!F5</f>
        <v>0</v>
      </c>
      <c r="G10" s="87">
        <f>'Operating Expenses 2018'!G5</f>
        <v>0</v>
      </c>
      <c r="H10" s="87">
        <f>'Operating Expenses 2018'!H5</f>
        <v>0</v>
      </c>
      <c r="I10" s="87">
        <f>'Operating Expenses 2018'!I5</f>
        <v>0</v>
      </c>
      <c r="J10" s="87">
        <f>'Operating Expenses 2018'!J5</f>
        <v>0</v>
      </c>
      <c r="K10" s="87">
        <f>'Operating Expenses 2018'!K5</f>
        <v>0</v>
      </c>
      <c r="L10" s="87">
        <f>'Operating Expenses 2018'!L5</f>
        <v>0</v>
      </c>
      <c r="M10" s="87">
        <f>'Operating Expenses 2018'!M5</f>
        <v>0</v>
      </c>
      <c r="N10" s="87">
        <f>'Operating Expenses 2018'!N5</f>
        <v>0</v>
      </c>
      <c r="O10" s="40">
        <f t="shared" si="1"/>
        <v>0</v>
      </c>
    </row>
    <row r="11" spans="1:15">
      <c r="A11" s="66" t="s">
        <v>67</v>
      </c>
      <c r="C11" s="87">
        <f>'Operating Expenses 2018'!C6</f>
        <v>0</v>
      </c>
      <c r="D11" s="87">
        <f>'Operating Expenses 2018'!D6</f>
        <v>0</v>
      </c>
      <c r="E11" s="87">
        <f>'Operating Expenses 2018'!E6</f>
        <v>0</v>
      </c>
      <c r="F11" s="87">
        <f>'Operating Expenses 2018'!F6</f>
        <v>0</v>
      </c>
      <c r="G11" s="87">
        <f>'Operating Expenses 2018'!G6</f>
        <v>0</v>
      </c>
      <c r="H11" s="87">
        <f>'Operating Expenses 2018'!H6</f>
        <v>0</v>
      </c>
      <c r="I11" s="87">
        <f>'Operating Expenses 2018'!I6</f>
        <v>0</v>
      </c>
      <c r="J11" s="87">
        <f>'Operating Expenses 2018'!J6</f>
        <v>0</v>
      </c>
      <c r="K11" s="87">
        <f>'Operating Expenses 2018'!K6</f>
        <v>0</v>
      </c>
      <c r="L11" s="87">
        <f>'Operating Expenses 2018'!L6</f>
        <v>0</v>
      </c>
      <c r="M11" s="87">
        <f>'Operating Expenses 2018'!M6</f>
        <v>0</v>
      </c>
      <c r="N11" s="87">
        <f>'Operating Expenses 2018'!N6</f>
        <v>0</v>
      </c>
      <c r="O11" s="40">
        <f t="shared" si="1"/>
        <v>0</v>
      </c>
    </row>
    <row r="12" spans="1:15">
      <c r="A12" s="66" t="s">
        <v>65</v>
      </c>
      <c r="C12" s="87">
        <f>'Operating Expenses 2018'!C7</f>
        <v>0</v>
      </c>
      <c r="D12" s="87">
        <f>'Operating Expenses 2018'!D7</f>
        <v>0</v>
      </c>
      <c r="E12" s="87">
        <f>'Operating Expenses 2018'!E7</f>
        <v>0</v>
      </c>
      <c r="F12" s="87">
        <f>'Operating Expenses 2018'!F7</f>
        <v>0</v>
      </c>
      <c r="G12" s="87">
        <f>'Operating Expenses 2018'!G7</f>
        <v>0</v>
      </c>
      <c r="H12" s="87">
        <f>'Operating Expenses 2018'!H7</f>
        <v>0</v>
      </c>
      <c r="I12" s="87">
        <f>'Operating Expenses 2018'!I7</f>
        <v>0</v>
      </c>
      <c r="J12" s="87">
        <f>'Operating Expenses 2018'!J7</f>
        <v>0</v>
      </c>
      <c r="K12" s="87">
        <f>'Operating Expenses 2018'!K7</f>
        <v>0</v>
      </c>
      <c r="L12" s="87">
        <f>'Operating Expenses 2018'!L7</f>
        <v>0</v>
      </c>
      <c r="M12" s="87">
        <f>'Operating Expenses 2018'!M7</f>
        <v>0</v>
      </c>
      <c r="N12" s="87">
        <f>'Operating Expenses 2018'!N7</f>
        <v>0</v>
      </c>
      <c r="O12" s="40">
        <f t="shared" si="1"/>
        <v>0</v>
      </c>
    </row>
    <row r="13" spans="1:15">
      <c r="A13" s="66" t="s">
        <v>83</v>
      </c>
      <c r="C13" s="87">
        <f>'Operating Expenses 2018'!C8</f>
        <v>0</v>
      </c>
      <c r="D13" s="87">
        <f>'Operating Expenses 2018'!D8</f>
        <v>0</v>
      </c>
      <c r="E13" s="87">
        <f>'Operating Expenses 2018'!E8</f>
        <v>0</v>
      </c>
      <c r="F13" s="87">
        <f>'Operating Expenses 2018'!F8</f>
        <v>0</v>
      </c>
      <c r="G13" s="87">
        <f>'Operating Expenses 2018'!G8</f>
        <v>0</v>
      </c>
      <c r="H13" s="87">
        <f>'Operating Expenses 2018'!H8</f>
        <v>0</v>
      </c>
      <c r="I13" s="87">
        <f>'Operating Expenses 2018'!I8</f>
        <v>0</v>
      </c>
      <c r="J13" s="87">
        <f>'Operating Expenses 2018'!J8</f>
        <v>0</v>
      </c>
      <c r="K13" s="87">
        <f>'Operating Expenses 2018'!K8</f>
        <v>0</v>
      </c>
      <c r="L13" s="87">
        <f>'Operating Expenses 2018'!L8</f>
        <v>0</v>
      </c>
      <c r="M13" s="87">
        <f>'Operating Expenses 2018'!M8</f>
        <v>0</v>
      </c>
      <c r="N13" s="87">
        <f>'Operating Expenses 2018'!N8</f>
        <v>0</v>
      </c>
      <c r="O13" s="40">
        <f t="shared" si="1"/>
        <v>0</v>
      </c>
    </row>
    <row r="14" spans="1:15">
      <c r="A14" s="66" t="s">
        <v>66</v>
      </c>
      <c r="C14" s="87">
        <f>'Operating Expenses 2018'!C9</f>
        <v>0</v>
      </c>
      <c r="D14" s="87">
        <f>'Operating Expenses 2018'!D9</f>
        <v>0</v>
      </c>
      <c r="E14" s="87">
        <f>'Operating Expenses 2018'!E9</f>
        <v>0</v>
      </c>
      <c r="F14" s="87">
        <f>'Operating Expenses 2018'!F9</f>
        <v>0</v>
      </c>
      <c r="G14" s="87">
        <f>'Operating Expenses 2018'!G9</f>
        <v>0</v>
      </c>
      <c r="H14" s="87">
        <f>'Operating Expenses 2018'!H9</f>
        <v>0</v>
      </c>
      <c r="I14" s="87">
        <f>'Operating Expenses 2018'!I9</f>
        <v>0</v>
      </c>
      <c r="J14" s="87">
        <f>'Operating Expenses 2018'!J9</f>
        <v>0</v>
      </c>
      <c r="K14" s="87">
        <f>'Operating Expenses 2018'!K9</f>
        <v>0</v>
      </c>
      <c r="L14" s="87">
        <f>'Operating Expenses 2018'!L9</f>
        <v>0</v>
      </c>
      <c r="M14" s="87">
        <f>'Operating Expenses 2018'!M9</f>
        <v>0</v>
      </c>
      <c r="N14" s="87">
        <f>'Operating Expenses 2018'!N9</f>
        <v>0</v>
      </c>
      <c r="O14" s="40">
        <f t="shared" si="1"/>
        <v>0</v>
      </c>
    </row>
    <row r="15" spans="1:15">
      <c r="A15" s="66" t="s">
        <v>68</v>
      </c>
      <c r="C15" s="87">
        <f>'Operating Expenses 2018'!C10</f>
        <v>0</v>
      </c>
      <c r="D15" s="87">
        <f>'Operating Expenses 2018'!D10</f>
        <v>0</v>
      </c>
      <c r="E15" s="87">
        <f>'Operating Expenses 2018'!E10</f>
        <v>0</v>
      </c>
      <c r="F15" s="87">
        <f>'Operating Expenses 2018'!F10</f>
        <v>0</v>
      </c>
      <c r="G15" s="87">
        <f>'Operating Expenses 2018'!G10</f>
        <v>0</v>
      </c>
      <c r="H15" s="87">
        <f>'Operating Expenses 2018'!H10</f>
        <v>0</v>
      </c>
      <c r="I15" s="87">
        <f>'Operating Expenses 2018'!I10</f>
        <v>0</v>
      </c>
      <c r="J15" s="87">
        <f>'Operating Expenses 2018'!J10</f>
        <v>0</v>
      </c>
      <c r="K15" s="87">
        <f>'Operating Expenses 2018'!K10</f>
        <v>0</v>
      </c>
      <c r="L15" s="87">
        <f>'Operating Expenses 2018'!L10</f>
        <v>0</v>
      </c>
      <c r="M15" s="87">
        <f>'Operating Expenses 2018'!M10</f>
        <v>0</v>
      </c>
      <c r="N15" s="87">
        <f>'Operating Expenses 2018'!N10</f>
        <v>0</v>
      </c>
      <c r="O15" s="40">
        <f t="shared" si="1"/>
        <v>0</v>
      </c>
    </row>
    <row r="16" spans="1:15">
      <c r="A16" s="66" t="s">
        <v>84</v>
      </c>
      <c r="C16" s="87">
        <f>'Operating Expenses 2018'!C11</f>
        <v>0</v>
      </c>
      <c r="D16" s="87">
        <f>'Operating Expenses 2018'!D11</f>
        <v>0</v>
      </c>
      <c r="E16" s="87">
        <f>'Operating Expenses 2018'!E11</f>
        <v>0</v>
      </c>
      <c r="F16" s="87">
        <f>'Operating Expenses 2018'!F11</f>
        <v>0</v>
      </c>
      <c r="G16" s="87">
        <f>'Operating Expenses 2018'!G11</f>
        <v>0</v>
      </c>
      <c r="H16" s="87">
        <f>'Operating Expenses 2018'!H11</f>
        <v>0</v>
      </c>
      <c r="I16" s="87">
        <f>'Operating Expenses 2018'!I11</f>
        <v>0</v>
      </c>
      <c r="J16" s="87">
        <f>'Operating Expenses 2018'!J11</f>
        <v>0</v>
      </c>
      <c r="K16" s="87">
        <f>'Operating Expenses 2018'!K11</f>
        <v>0</v>
      </c>
      <c r="L16" s="87">
        <f>'Operating Expenses 2018'!L11</f>
        <v>0</v>
      </c>
      <c r="M16" s="87">
        <f>'Operating Expenses 2018'!M11</f>
        <v>0</v>
      </c>
      <c r="N16" s="87">
        <f>'Operating Expenses 2018'!N11</f>
        <v>0</v>
      </c>
      <c r="O16" s="40">
        <f t="shared" si="1"/>
        <v>0</v>
      </c>
    </row>
    <row r="17" spans="1:15">
      <c r="A17" s="66" t="s">
        <v>72</v>
      </c>
      <c r="C17" s="87">
        <f>'Operating Expenses 2018'!C12</f>
        <v>0</v>
      </c>
      <c r="D17" s="87">
        <f>'Operating Expenses 2018'!D12</f>
        <v>0</v>
      </c>
      <c r="E17" s="87">
        <f>'Operating Expenses 2018'!E12</f>
        <v>0</v>
      </c>
      <c r="F17" s="87">
        <f>'Operating Expenses 2018'!F12</f>
        <v>0</v>
      </c>
      <c r="G17" s="87">
        <f>'Operating Expenses 2018'!G12</f>
        <v>0</v>
      </c>
      <c r="H17" s="87">
        <f>'Operating Expenses 2018'!H12</f>
        <v>0</v>
      </c>
      <c r="I17" s="87">
        <f>'Operating Expenses 2018'!I12</f>
        <v>0</v>
      </c>
      <c r="J17" s="87">
        <f>'Operating Expenses 2018'!J12</f>
        <v>0</v>
      </c>
      <c r="K17" s="87">
        <f>'Operating Expenses 2018'!K12</f>
        <v>0</v>
      </c>
      <c r="L17" s="87">
        <f>'Operating Expenses 2018'!L12</f>
        <v>0</v>
      </c>
      <c r="M17" s="87">
        <f>'Operating Expenses 2018'!M12</f>
        <v>0</v>
      </c>
      <c r="N17" s="87">
        <f>'Operating Expenses 2018'!N12</f>
        <v>0</v>
      </c>
      <c r="O17" s="40">
        <f t="shared" si="1"/>
        <v>0</v>
      </c>
    </row>
    <row r="18" spans="1:15">
      <c r="A18" s="66" t="s">
        <v>69</v>
      </c>
      <c r="C18" s="87">
        <f>'Operating Expenses 2018'!C13</f>
        <v>0</v>
      </c>
      <c r="D18" s="87">
        <f>'Operating Expenses 2018'!D13</f>
        <v>0</v>
      </c>
      <c r="E18" s="87">
        <f>'Operating Expenses 2018'!E13</f>
        <v>0</v>
      </c>
      <c r="F18" s="87">
        <f>'Operating Expenses 2018'!F13</f>
        <v>0</v>
      </c>
      <c r="G18" s="87">
        <f>'Operating Expenses 2018'!G13</f>
        <v>0</v>
      </c>
      <c r="H18" s="87">
        <f>'Operating Expenses 2018'!H13</f>
        <v>0</v>
      </c>
      <c r="I18" s="87">
        <f>'Operating Expenses 2018'!I13</f>
        <v>0</v>
      </c>
      <c r="J18" s="87">
        <f>'Operating Expenses 2018'!J13</f>
        <v>0</v>
      </c>
      <c r="K18" s="87">
        <f>'Operating Expenses 2018'!K13</f>
        <v>0</v>
      </c>
      <c r="L18" s="87">
        <f>'Operating Expenses 2018'!L13</f>
        <v>0</v>
      </c>
      <c r="M18" s="87">
        <f>'Operating Expenses 2018'!M13</f>
        <v>0</v>
      </c>
      <c r="N18" s="87">
        <f>'Operating Expenses 2018'!N13</f>
        <v>0</v>
      </c>
      <c r="O18" s="40">
        <f t="shared" si="1"/>
        <v>0</v>
      </c>
    </row>
    <row r="19" spans="1:15">
      <c r="A19" s="66" t="s">
        <v>71</v>
      </c>
      <c r="C19" s="87">
        <f>'Operating Expenses 2018'!C14</f>
        <v>0</v>
      </c>
      <c r="D19" s="87">
        <f>'Operating Expenses 2018'!D14</f>
        <v>0</v>
      </c>
      <c r="E19" s="87">
        <f>'Operating Expenses 2018'!E14</f>
        <v>0</v>
      </c>
      <c r="F19" s="87">
        <f>'Operating Expenses 2018'!F14</f>
        <v>0</v>
      </c>
      <c r="G19" s="87">
        <f>'Operating Expenses 2018'!G14</f>
        <v>0</v>
      </c>
      <c r="H19" s="87">
        <f>'Operating Expenses 2018'!H14</f>
        <v>0</v>
      </c>
      <c r="I19" s="87">
        <f>'Operating Expenses 2018'!I14</f>
        <v>0</v>
      </c>
      <c r="J19" s="87">
        <f>'Operating Expenses 2018'!J14</f>
        <v>0</v>
      </c>
      <c r="K19" s="87">
        <f>'Operating Expenses 2018'!K14</f>
        <v>0</v>
      </c>
      <c r="L19" s="87">
        <f>'Operating Expenses 2018'!L14</f>
        <v>0</v>
      </c>
      <c r="M19" s="87">
        <f>'Operating Expenses 2018'!M14</f>
        <v>0</v>
      </c>
      <c r="N19" s="87">
        <f>'Operating Expenses 2018'!N14</f>
        <v>0</v>
      </c>
      <c r="O19" s="40">
        <f t="shared" si="1"/>
        <v>0</v>
      </c>
    </row>
    <row r="20" spans="1:15">
      <c r="A20" s="79" t="s">
        <v>70</v>
      </c>
      <c r="B20" s="80"/>
      <c r="C20" s="90">
        <f>'Payroll 2018'!B24</f>
        <v>0</v>
      </c>
      <c r="D20" s="90">
        <f>'Payroll 2018'!C24</f>
        <v>0</v>
      </c>
      <c r="E20" s="90">
        <f>'Payroll 2018'!D24</f>
        <v>0</v>
      </c>
      <c r="F20" s="90">
        <f>'Payroll 2018'!E24</f>
        <v>0</v>
      </c>
      <c r="G20" s="90">
        <f>'Payroll 2018'!F24</f>
        <v>0</v>
      </c>
      <c r="H20" s="90">
        <f>'Payroll 2018'!G24</f>
        <v>0</v>
      </c>
      <c r="I20" s="90">
        <f>'Payroll 2018'!H24</f>
        <v>0</v>
      </c>
      <c r="J20" s="90">
        <f>'Payroll 2018'!I24</f>
        <v>0</v>
      </c>
      <c r="K20" s="90">
        <f>'Payroll 2018'!J24</f>
        <v>0</v>
      </c>
      <c r="L20" s="90">
        <f>'Payroll 2018'!K24</f>
        <v>0</v>
      </c>
      <c r="M20" s="90">
        <f>'Payroll 2018'!L24</f>
        <v>0</v>
      </c>
      <c r="N20" s="90">
        <f>'Payroll 2018'!M24</f>
        <v>0</v>
      </c>
      <c r="O20" s="81">
        <f t="shared" si="1"/>
        <v>0</v>
      </c>
    </row>
    <row r="21" spans="1:15">
      <c r="A21" s="67" t="s">
        <v>85</v>
      </c>
      <c r="B21" s="42"/>
      <c r="C21" s="88">
        <f>'Operating Expenses 2018'!C15</f>
        <v>0</v>
      </c>
      <c r="D21" s="88">
        <f>'Operating Expenses 2018'!D15</f>
        <v>0</v>
      </c>
      <c r="E21" s="88">
        <f>'Operating Expenses 2018'!E15</f>
        <v>0</v>
      </c>
      <c r="F21" s="88">
        <f>'Operating Expenses 2018'!F15</f>
        <v>0</v>
      </c>
      <c r="G21" s="88">
        <f>'Operating Expenses 2018'!G15</f>
        <v>0</v>
      </c>
      <c r="H21" s="88">
        <f>'Operating Expenses 2018'!H15</f>
        <v>0</v>
      </c>
      <c r="I21" s="88">
        <f>'Operating Expenses 2018'!I15</f>
        <v>0</v>
      </c>
      <c r="J21" s="88">
        <f>'Operating Expenses 2018'!J15</f>
        <v>0</v>
      </c>
      <c r="K21" s="88">
        <f>'Operating Expenses 2018'!K15</f>
        <v>0</v>
      </c>
      <c r="L21" s="88">
        <f>'Operating Expenses 2018'!L15</f>
        <v>0</v>
      </c>
      <c r="M21" s="88">
        <f>'Operating Expenses 2018'!M15</f>
        <v>0</v>
      </c>
      <c r="N21" s="88">
        <f>'Operating Expenses 2018'!N15</f>
        <v>0</v>
      </c>
      <c r="O21" s="73">
        <f t="shared" si="1"/>
        <v>0</v>
      </c>
    </row>
    <row r="22" spans="1:15">
      <c r="A22" s="72" t="s">
        <v>73</v>
      </c>
      <c r="B22" s="72"/>
      <c r="C22" s="74">
        <f t="shared" ref="C22:N22" si="2">SUM(C9:C20)</f>
        <v>0</v>
      </c>
      <c r="D22" s="74">
        <f t="shared" si="2"/>
        <v>0</v>
      </c>
      <c r="E22" s="74">
        <f t="shared" si="2"/>
        <v>0</v>
      </c>
      <c r="F22" s="74">
        <f t="shared" si="2"/>
        <v>0</v>
      </c>
      <c r="G22" s="74">
        <f t="shared" si="2"/>
        <v>0</v>
      </c>
      <c r="H22" s="74">
        <f t="shared" si="2"/>
        <v>0</v>
      </c>
      <c r="I22" s="74">
        <f t="shared" si="2"/>
        <v>0</v>
      </c>
      <c r="J22" s="74">
        <f t="shared" si="2"/>
        <v>0</v>
      </c>
      <c r="K22" s="74">
        <f t="shared" si="2"/>
        <v>0</v>
      </c>
      <c r="L22" s="74">
        <f t="shared" si="2"/>
        <v>0</v>
      </c>
      <c r="M22" s="74">
        <f t="shared" si="2"/>
        <v>0</v>
      </c>
      <c r="N22" s="74">
        <f t="shared" si="2"/>
        <v>0</v>
      </c>
      <c r="O22" s="74">
        <f t="shared" si="1"/>
        <v>0</v>
      </c>
    </row>
    <row r="23" spans="1:15">
      <c r="A23" s="2" t="s">
        <v>74</v>
      </c>
      <c r="B23" s="2"/>
      <c r="C23" s="41">
        <f t="shared" ref="C23:N23" si="3">C6-C22</f>
        <v>0</v>
      </c>
      <c r="D23" s="41">
        <f t="shared" si="3"/>
        <v>0</v>
      </c>
      <c r="E23" s="41">
        <f t="shared" si="3"/>
        <v>0</v>
      </c>
      <c r="F23" s="41">
        <f t="shared" si="3"/>
        <v>0</v>
      </c>
      <c r="G23" s="41">
        <f t="shared" si="3"/>
        <v>0</v>
      </c>
      <c r="H23" s="41">
        <f t="shared" si="3"/>
        <v>0</v>
      </c>
      <c r="I23" s="41">
        <f t="shared" si="3"/>
        <v>0</v>
      </c>
      <c r="J23" s="41">
        <f t="shared" si="3"/>
        <v>0</v>
      </c>
      <c r="K23" s="41">
        <f t="shared" si="3"/>
        <v>0</v>
      </c>
      <c r="L23" s="41">
        <f t="shared" si="3"/>
        <v>0</v>
      </c>
      <c r="M23" s="41">
        <f t="shared" si="3"/>
        <v>0</v>
      </c>
      <c r="N23" s="41">
        <f t="shared" si="3"/>
        <v>0</v>
      </c>
      <c r="O23" s="41">
        <f t="shared" si="1"/>
        <v>0</v>
      </c>
    </row>
    <row r="24" spans="1:15">
      <c r="A24" s="2"/>
      <c r="B24" s="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1" t="s">
        <v>129</v>
      </c>
      <c r="C25" s="40">
        <f>'Payroll 2018'!B25</f>
        <v>0</v>
      </c>
      <c r="D25" s="40">
        <f>'Payroll 2018'!C25</f>
        <v>0</v>
      </c>
      <c r="E25" s="40">
        <f>'Payroll 2018'!D25</f>
        <v>0</v>
      </c>
      <c r="F25" s="40">
        <f>'Payroll 2018'!E25</f>
        <v>0</v>
      </c>
      <c r="G25" s="40">
        <f>'Payroll 2018'!F25</f>
        <v>0</v>
      </c>
      <c r="H25" s="40">
        <f>'Payroll 2018'!G25</f>
        <v>0</v>
      </c>
      <c r="I25" s="40">
        <f>'Payroll 2018'!H25</f>
        <v>0</v>
      </c>
      <c r="J25" s="40">
        <f>'Payroll 2018'!I25</f>
        <v>0</v>
      </c>
      <c r="K25" s="40">
        <f>'Payroll 2018'!J25</f>
        <v>0</v>
      </c>
      <c r="L25" s="40">
        <f>'Payroll 2018'!K25</f>
        <v>0</v>
      </c>
      <c r="M25" s="40">
        <f>'Payroll 2018'!L25</f>
        <v>0</v>
      </c>
      <c r="N25" s="40">
        <f>'Payroll 2018'!M25</f>
        <v>0</v>
      </c>
      <c r="O25" s="40">
        <f>SUM(C25:N25)</f>
        <v>0</v>
      </c>
    </row>
    <row r="26" spans="1:15">
      <c r="A26" s="42" t="s">
        <v>75</v>
      </c>
      <c r="B26" s="42"/>
      <c r="C26" s="88">
        <f>'Operating Expenses 2018'!C18</f>
        <v>0</v>
      </c>
      <c r="D26" s="88">
        <f>'Operating Expenses 2018'!D18</f>
        <v>0</v>
      </c>
      <c r="E26" s="88">
        <f>'Operating Expenses 2018'!E18</f>
        <v>0</v>
      </c>
      <c r="F26" s="88">
        <f>'Operating Expenses 2018'!F18</f>
        <v>0</v>
      </c>
      <c r="G26" s="88">
        <f>'Operating Expenses 2018'!G18</f>
        <v>0</v>
      </c>
      <c r="H26" s="88">
        <f>'Operating Expenses 2018'!H18</f>
        <v>0</v>
      </c>
      <c r="I26" s="88">
        <f>'Operating Expenses 2018'!I18</f>
        <v>0</v>
      </c>
      <c r="J26" s="88">
        <f>'Operating Expenses 2018'!J18</f>
        <v>0</v>
      </c>
      <c r="K26" s="88">
        <f>'Operating Expenses 2018'!K18</f>
        <v>0</v>
      </c>
      <c r="L26" s="88">
        <f>'Operating Expenses 2018'!L18</f>
        <v>0</v>
      </c>
      <c r="M26" s="88">
        <f>'Operating Expenses 2018'!M18</f>
        <v>0</v>
      </c>
      <c r="N26" s="88">
        <f>'Operating Expenses 2018'!N18</f>
        <v>0</v>
      </c>
      <c r="O26" s="73">
        <f t="shared" si="1"/>
        <v>0</v>
      </c>
    </row>
    <row r="27" spans="1:15">
      <c r="A27" s="2" t="s">
        <v>76</v>
      </c>
      <c r="B27" s="2"/>
      <c r="C27" s="41">
        <f>C23-C26</f>
        <v>0</v>
      </c>
      <c r="D27" s="41">
        <f t="shared" ref="D27:N27" si="4">D23-D26</f>
        <v>0</v>
      </c>
      <c r="E27" s="41">
        <f t="shared" si="4"/>
        <v>0</v>
      </c>
      <c r="F27" s="41">
        <f t="shared" si="4"/>
        <v>0</v>
      </c>
      <c r="G27" s="41">
        <f t="shared" si="4"/>
        <v>0</v>
      </c>
      <c r="H27" s="41">
        <f t="shared" si="4"/>
        <v>0</v>
      </c>
      <c r="I27" s="41">
        <f t="shared" si="4"/>
        <v>0</v>
      </c>
      <c r="J27" s="41">
        <f t="shared" si="4"/>
        <v>0</v>
      </c>
      <c r="K27" s="41">
        <f t="shared" si="4"/>
        <v>0</v>
      </c>
      <c r="L27" s="41">
        <f t="shared" si="4"/>
        <v>0</v>
      </c>
      <c r="M27" s="41">
        <f t="shared" si="4"/>
        <v>0</v>
      </c>
      <c r="N27" s="41">
        <f t="shared" si="4"/>
        <v>0</v>
      </c>
      <c r="O27" s="41">
        <f t="shared" si="1"/>
        <v>0</v>
      </c>
    </row>
    <row r="28" spans="1:15"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1:15">
      <c r="A29" s="42" t="s">
        <v>77</v>
      </c>
      <c r="B29" s="75">
        <v>0.2</v>
      </c>
      <c r="C29" s="73">
        <f>IF(C27&gt;0,C27*$B$29,0)</f>
        <v>0</v>
      </c>
      <c r="D29" s="73">
        <f t="shared" ref="D29:N29" si="5">IF(D27&gt;0,D27*$B$29,0)</f>
        <v>0</v>
      </c>
      <c r="E29" s="73">
        <f t="shared" si="5"/>
        <v>0</v>
      </c>
      <c r="F29" s="73">
        <f t="shared" si="5"/>
        <v>0</v>
      </c>
      <c r="G29" s="73">
        <f t="shared" si="5"/>
        <v>0</v>
      </c>
      <c r="H29" s="73">
        <f t="shared" si="5"/>
        <v>0</v>
      </c>
      <c r="I29" s="73">
        <f t="shared" si="5"/>
        <v>0</v>
      </c>
      <c r="J29" s="73">
        <f t="shared" si="5"/>
        <v>0</v>
      </c>
      <c r="K29" s="73">
        <f t="shared" si="5"/>
        <v>0</v>
      </c>
      <c r="L29" s="73">
        <f t="shared" si="5"/>
        <v>0</v>
      </c>
      <c r="M29" s="73">
        <f t="shared" si="5"/>
        <v>0</v>
      </c>
      <c r="N29" s="73">
        <f t="shared" si="5"/>
        <v>0</v>
      </c>
      <c r="O29" s="73">
        <f t="shared" si="1"/>
        <v>0</v>
      </c>
    </row>
    <row r="30" spans="1:15" ht="13.5" thickBot="1">
      <c r="A30" s="77" t="s">
        <v>78</v>
      </c>
      <c r="B30" s="77"/>
      <c r="C30" s="78">
        <f>C27-C29</f>
        <v>0</v>
      </c>
      <c r="D30" s="78">
        <f t="shared" ref="D30:N30" si="6">D27-D29</f>
        <v>0</v>
      </c>
      <c r="E30" s="78">
        <f t="shared" si="6"/>
        <v>0</v>
      </c>
      <c r="F30" s="78">
        <f t="shared" si="6"/>
        <v>0</v>
      </c>
      <c r="G30" s="78">
        <f t="shared" si="6"/>
        <v>0</v>
      </c>
      <c r="H30" s="78">
        <f t="shared" si="6"/>
        <v>0</v>
      </c>
      <c r="I30" s="78">
        <f t="shared" si="6"/>
        <v>0</v>
      </c>
      <c r="J30" s="78">
        <f t="shared" si="6"/>
        <v>0</v>
      </c>
      <c r="K30" s="78">
        <f t="shared" si="6"/>
        <v>0</v>
      </c>
      <c r="L30" s="78">
        <f t="shared" si="6"/>
        <v>0</v>
      </c>
      <c r="M30" s="78">
        <f t="shared" si="6"/>
        <v>0</v>
      </c>
      <c r="N30" s="78">
        <f t="shared" si="6"/>
        <v>0</v>
      </c>
      <c r="O30" s="78">
        <f t="shared" si="1"/>
        <v>0</v>
      </c>
    </row>
    <row r="31" spans="1:15" ht="13.5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2"/>
  <sheetViews>
    <sheetView showGridLines="0" zoomScale="90" zoomScaleNormal="90" workbookViewId="0">
      <pane ySplit="3" topLeftCell="A4" activePane="bottomLeft" state="frozen"/>
      <selection pane="bottomLeft" activeCell="A4" sqref="A4"/>
    </sheetView>
  </sheetViews>
  <sheetFormatPr defaultColWidth="9.140625" defaultRowHeight="12.75" outlineLevelRow="1"/>
  <cols>
    <col min="1" max="1" width="28" style="1" customWidth="1"/>
    <col min="2" max="2" width="9.140625" style="1"/>
    <col min="3" max="7" width="12.5703125" style="1" customWidth="1"/>
    <col min="8" max="16384" width="9.140625" style="1"/>
  </cols>
  <sheetData>
    <row r="1" spans="1:14" s="4" customFormat="1">
      <c r="A1" s="5" t="s">
        <v>1</v>
      </c>
    </row>
    <row r="2" spans="1:14" s="4" customFormat="1">
      <c r="A2" s="71" t="str">
        <f>"Income Statement - "&amp;C3&amp;"-"&amp;G3</f>
        <v>Income Statement - 2018-2022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s="4" customFormat="1">
      <c r="A3" s="70" t="s">
        <v>80</v>
      </c>
      <c r="B3" s="3"/>
      <c r="C3" s="65">
        <v>2018</v>
      </c>
      <c r="D3" s="65">
        <f>C3+1</f>
        <v>2019</v>
      </c>
      <c r="E3" s="65">
        <f t="shared" ref="E3:G3" si="0">D3+1</f>
        <v>2020</v>
      </c>
      <c r="F3" s="65">
        <f t="shared" si="0"/>
        <v>2021</v>
      </c>
      <c r="G3" s="65">
        <f t="shared" si="0"/>
        <v>2022</v>
      </c>
      <c r="H3" s="65"/>
      <c r="I3" s="65"/>
      <c r="J3" s="65"/>
      <c r="K3" s="65"/>
      <c r="L3" s="65"/>
      <c r="M3" s="65"/>
      <c r="N3" s="65"/>
    </row>
    <row r="4" spans="1:14">
      <c r="A4" s="10" t="s">
        <v>79</v>
      </c>
      <c r="B4" s="82"/>
      <c r="C4" s="10"/>
      <c r="D4" s="10"/>
      <c r="E4" s="10"/>
      <c r="F4" s="10"/>
      <c r="G4" s="10"/>
    </row>
    <row r="5" spans="1:14" outlineLevel="1">
      <c r="A5" s="2" t="s">
        <v>60</v>
      </c>
      <c r="C5" s="87">
        <f>'Sales 2018-2022'!B9</f>
        <v>0</v>
      </c>
      <c r="D5" s="87">
        <f>'Sales 2018-2022'!C9</f>
        <v>0</v>
      </c>
      <c r="E5" s="87">
        <f>'Sales 2018-2022'!D9</f>
        <v>0</v>
      </c>
      <c r="F5" s="87">
        <f>'Sales 2018-2022'!E9</f>
        <v>0</v>
      </c>
      <c r="G5" s="87">
        <f>'Sales 2018-2022'!F9</f>
        <v>0</v>
      </c>
    </row>
    <row r="6" spans="1:14" outlineLevel="1">
      <c r="A6" s="42" t="s">
        <v>61</v>
      </c>
      <c r="B6" s="42"/>
      <c r="C6" s="88">
        <f>'Sales 2018-2022'!B17</f>
        <v>0</v>
      </c>
      <c r="D6" s="88">
        <f>'Sales 2018-2022'!C17</f>
        <v>0</v>
      </c>
      <c r="E6" s="88">
        <f>'Sales 2018-2022'!D17</f>
        <v>0</v>
      </c>
      <c r="F6" s="88">
        <f>'Sales 2018-2022'!E17</f>
        <v>0</v>
      </c>
      <c r="G6" s="88">
        <f>'Sales 2018-2022'!F17</f>
        <v>0</v>
      </c>
    </row>
    <row r="7" spans="1:14" outlineLevel="1">
      <c r="A7" s="2" t="s">
        <v>62</v>
      </c>
      <c r="B7" s="2"/>
      <c r="C7" s="89">
        <f>C5-C6</f>
        <v>0</v>
      </c>
      <c r="D7" s="89">
        <f t="shared" ref="D7:G7" si="1">D5-D6</f>
        <v>0</v>
      </c>
      <c r="E7" s="89">
        <f t="shared" si="1"/>
        <v>0</v>
      </c>
      <c r="F7" s="89">
        <f t="shared" si="1"/>
        <v>0</v>
      </c>
      <c r="G7" s="89">
        <f t="shared" si="1"/>
        <v>0</v>
      </c>
    </row>
    <row r="8" spans="1:14" outlineLevel="1">
      <c r="A8" s="2"/>
      <c r="B8" s="2"/>
      <c r="C8" s="89"/>
      <c r="D8" s="89"/>
      <c r="E8" s="89"/>
      <c r="F8" s="89"/>
      <c r="G8" s="89"/>
    </row>
    <row r="9" spans="1:14" outlineLevel="1">
      <c r="A9" s="2" t="s">
        <v>63</v>
      </c>
      <c r="C9" s="87"/>
      <c r="D9" s="87"/>
      <c r="E9" s="87"/>
      <c r="F9" s="87"/>
      <c r="G9" s="87"/>
    </row>
    <row r="10" spans="1:14" outlineLevel="1">
      <c r="A10" s="66" t="s">
        <v>64</v>
      </c>
      <c r="C10" s="87">
        <f>'Operating Expenses 2018-2022'!C20</f>
        <v>0</v>
      </c>
      <c r="D10" s="87">
        <f>'Operating Expenses 2018-2022'!D20</f>
        <v>0</v>
      </c>
      <c r="E10" s="87">
        <f>'Operating Expenses 2018-2022'!E20</f>
        <v>0</v>
      </c>
      <c r="F10" s="87">
        <f>'Operating Expenses 2018-2022'!F20</f>
        <v>0</v>
      </c>
      <c r="G10" s="87">
        <f>'Operating Expenses 2018-2022'!G20</f>
        <v>0</v>
      </c>
    </row>
    <row r="11" spans="1:14" outlineLevel="1">
      <c r="A11" s="66" t="s">
        <v>82</v>
      </c>
      <c r="C11" s="87">
        <f>'Operating Expenses 2018-2022'!C21</f>
        <v>0</v>
      </c>
      <c r="D11" s="87">
        <f>'Operating Expenses 2018-2022'!D21</f>
        <v>0</v>
      </c>
      <c r="E11" s="87">
        <f>'Operating Expenses 2018-2022'!E21</f>
        <v>0</v>
      </c>
      <c r="F11" s="87">
        <f>'Operating Expenses 2018-2022'!F21</f>
        <v>0</v>
      </c>
      <c r="G11" s="87">
        <f>'Operating Expenses 2018-2022'!G21</f>
        <v>0</v>
      </c>
    </row>
    <row r="12" spans="1:14" outlineLevel="1">
      <c r="A12" s="66" t="s">
        <v>67</v>
      </c>
      <c r="C12" s="87">
        <f>'Operating Expenses 2018-2022'!C22</f>
        <v>0</v>
      </c>
      <c r="D12" s="87">
        <f>'Operating Expenses 2018-2022'!D22</f>
        <v>0</v>
      </c>
      <c r="E12" s="87">
        <f>'Operating Expenses 2018-2022'!E22</f>
        <v>0</v>
      </c>
      <c r="F12" s="87">
        <f>'Operating Expenses 2018-2022'!F22</f>
        <v>0</v>
      </c>
      <c r="G12" s="87">
        <f>'Operating Expenses 2018-2022'!G22</f>
        <v>0</v>
      </c>
    </row>
    <row r="13" spans="1:14" outlineLevel="1">
      <c r="A13" s="66" t="s">
        <v>65</v>
      </c>
      <c r="C13" s="87">
        <f>'Operating Expenses 2018-2022'!C23</f>
        <v>0</v>
      </c>
      <c r="D13" s="87">
        <f>'Operating Expenses 2018-2022'!D23</f>
        <v>0</v>
      </c>
      <c r="E13" s="87">
        <f>'Operating Expenses 2018-2022'!E23</f>
        <v>0</v>
      </c>
      <c r="F13" s="87">
        <f>'Operating Expenses 2018-2022'!F23</f>
        <v>0</v>
      </c>
      <c r="G13" s="87">
        <f>'Operating Expenses 2018-2022'!G23</f>
        <v>0</v>
      </c>
    </row>
    <row r="14" spans="1:14" outlineLevel="1">
      <c r="A14" s="66" t="s">
        <v>83</v>
      </c>
      <c r="C14" s="87">
        <f>'Operating Expenses 2018-2022'!C24</f>
        <v>0</v>
      </c>
      <c r="D14" s="87">
        <f>'Operating Expenses 2018-2022'!D24</f>
        <v>0</v>
      </c>
      <c r="E14" s="87">
        <f>'Operating Expenses 2018-2022'!E24</f>
        <v>0</v>
      </c>
      <c r="F14" s="87">
        <f>'Operating Expenses 2018-2022'!F24</f>
        <v>0</v>
      </c>
      <c r="G14" s="87">
        <f>'Operating Expenses 2018-2022'!G24</f>
        <v>0</v>
      </c>
    </row>
    <row r="15" spans="1:14" outlineLevel="1">
      <c r="A15" s="66" t="s">
        <v>66</v>
      </c>
      <c r="C15" s="87">
        <f>'Operating Expenses 2018-2022'!C25</f>
        <v>0</v>
      </c>
      <c r="D15" s="87">
        <f>'Operating Expenses 2018-2022'!D25</f>
        <v>0</v>
      </c>
      <c r="E15" s="87">
        <f>'Operating Expenses 2018-2022'!E25</f>
        <v>0</v>
      </c>
      <c r="F15" s="87">
        <f>'Operating Expenses 2018-2022'!F25</f>
        <v>0</v>
      </c>
      <c r="G15" s="87">
        <f>'Operating Expenses 2018-2022'!G25</f>
        <v>0</v>
      </c>
    </row>
    <row r="16" spans="1:14" outlineLevel="1">
      <c r="A16" s="66" t="s">
        <v>68</v>
      </c>
      <c r="C16" s="87">
        <f>'Operating Expenses 2018-2022'!C26</f>
        <v>0</v>
      </c>
      <c r="D16" s="87">
        <f>'Operating Expenses 2018-2022'!D26</f>
        <v>0</v>
      </c>
      <c r="E16" s="87">
        <f>'Operating Expenses 2018-2022'!E26</f>
        <v>0</v>
      </c>
      <c r="F16" s="87">
        <f>'Operating Expenses 2018-2022'!F26</f>
        <v>0</v>
      </c>
      <c r="G16" s="87">
        <f>'Operating Expenses 2018-2022'!G26</f>
        <v>0</v>
      </c>
    </row>
    <row r="17" spans="1:7" outlineLevel="1">
      <c r="A17" s="66" t="s">
        <v>84</v>
      </c>
      <c r="C17" s="87">
        <f>'Operating Expenses 2018-2022'!C27</f>
        <v>0</v>
      </c>
      <c r="D17" s="87">
        <f>'Operating Expenses 2018-2022'!D27</f>
        <v>0</v>
      </c>
      <c r="E17" s="87">
        <f>'Operating Expenses 2018-2022'!E27</f>
        <v>0</v>
      </c>
      <c r="F17" s="87">
        <f>'Operating Expenses 2018-2022'!F27</f>
        <v>0</v>
      </c>
      <c r="G17" s="87">
        <f>'Operating Expenses 2018-2022'!G27</f>
        <v>0</v>
      </c>
    </row>
    <row r="18" spans="1:7" outlineLevel="1">
      <c r="A18" s="66" t="s">
        <v>72</v>
      </c>
      <c r="C18" s="87">
        <f>'Operating Expenses 2018-2022'!C28</f>
        <v>0</v>
      </c>
      <c r="D18" s="87">
        <f>'Operating Expenses 2018-2022'!D28</f>
        <v>0</v>
      </c>
      <c r="E18" s="87">
        <f>'Operating Expenses 2018-2022'!E28</f>
        <v>0</v>
      </c>
      <c r="F18" s="87">
        <f>'Operating Expenses 2018-2022'!F28</f>
        <v>0</v>
      </c>
      <c r="G18" s="87">
        <f>'Operating Expenses 2018-2022'!G28</f>
        <v>0</v>
      </c>
    </row>
    <row r="19" spans="1:7" outlineLevel="1">
      <c r="A19" s="66" t="s">
        <v>69</v>
      </c>
      <c r="C19" s="87">
        <f>'Operating Expenses 2018-2022'!C29</f>
        <v>0</v>
      </c>
      <c r="D19" s="87">
        <f>'Operating Expenses 2018-2022'!D29</f>
        <v>0</v>
      </c>
      <c r="E19" s="87">
        <f>'Operating Expenses 2018-2022'!E29</f>
        <v>0</v>
      </c>
      <c r="F19" s="87">
        <f>'Operating Expenses 2018-2022'!F29</f>
        <v>0</v>
      </c>
      <c r="G19" s="87">
        <f>'Operating Expenses 2018-2022'!G29</f>
        <v>0</v>
      </c>
    </row>
    <row r="20" spans="1:7" outlineLevel="1">
      <c r="A20" s="66" t="s">
        <v>71</v>
      </c>
      <c r="C20" s="87">
        <f>'Operating Expenses 2018-2022'!C30</f>
        <v>0</v>
      </c>
      <c r="D20" s="87">
        <f>'Operating Expenses 2018-2022'!D30</f>
        <v>0</v>
      </c>
      <c r="E20" s="87">
        <f>'Operating Expenses 2018-2022'!E30</f>
        <v>0</v>
      </c>
      <c r="F20" s="87">
        <f>'Operating Expenses 2018-2022'!F30</f>
        <v>0</v>
      </c>
      <c r="G20" s="87">
        <f>'Operating Expenses 2018-2022'!G30</f>
        <v>0</v>
      </c>
    </row>
    <row r="21" spans="1:7" outlineLevel="1">
      <c r="A21" s="79" t="s">
        <v>70</v>
      </c>
      <c r="B21" s="80"/>
      <c r="C21" s="90">
        <f>'Payroll 2018-2022'!B30</f>
        <v>0</v>
      </c>
      <c r="D21" s="90">
        <f>'Payroll 2018-2022'!C30</f>
        <v>0</v>
      </c>
      <c r="E21" s="90">
        <f>'Payroll 2018-2022'!D30</f>
        <v>0</v>
      </c>
      <c r="F21" s="90">
        <f>'Payroll 2018-2022'!E30</f>
        <v>0</v>
      </c>
      <c r="G21" s="90">
        <f>'Payroll 2018-2022'!F30</f>
        <v>0</v>
      </c>
    </row>
    <row r="22" spans="1:7" outlineLevel="1">
      <c r="A22" s="67" t="s">
        <v>85</v>
      </c>
      <c r="B22" s="42"/>
      <c r="C22" s="88">
        <f>'Operating Expenses 2018-2022'!C31</f>
        <v>0</v>
      </c>
      <c r="D22" s="88">
        <f>'Operating Expenses 2018-2022'!D31</f>
        <v>0</v>
      </c>
      <c r="E22" s="88">
        <f>'Operating Expenses 2018-2022'!E31</f>
        <v>0</v>
      </c>
      <c r="F22" s="88">
        <f>'Operating Expenses 2018-2022'!F31</f>
        <v>0</v>
      </c>
      <c r="G22" s="88">
        <f>'Operating Expenses 2018-2022'!G31</f>
        <v>0</v>
      </c>
    </row>
    <row r="23" spans="1:7" outlineLevel="1">
      <c r="A23" s="72" t="s">
        <v>73</v>
      </c>
      <c r="B23" s="72"/>
      <c r="C23" s="91">
        <f>SUM(C10:C22)</f>
        <v>0</v>
      </c>
      <c r="D23" s="91">
        <f t="shared" ref="D23:G23" si="2">SUM(D10:D22)</f>
        <v>0</v>
      </c>
      <c r="E23" s="91">
        <f t="shared" si="2"/>
        <v>0</v>
      </c>
      <c r="F23" s="91">
        <f t="shared" si="2"/>
        <v>0</v>
      </c>
      <c r="G23" s="91">
        <f t="shared" si="2"/>
        <v>0</v>
      </c>
    </row>
    <row r="24" spans="1:7" outlineLevel="1">
      <c r="A24" s="2" t="s">
        <v>74</v>
      </c>
      <c r="B24" s="2"/>
      <c r="C24" s="89">
        <f>C7-C23</f>
        <v>0</v>
      </c>
      <c r="D24" s="89">
        <f>D7-D23</f>
        <v>0</v>
      </c>
      <c r="E24" s="89">
        <f>E7-E23</f>
        <v>0</v>
      </c>
      <c r="F24" s="89">
        <f>F7-F23</f>
        <v>0</v>
      </c>
      <c r="G24" s="89">
        <f>G7-G23</f>
        <v>0</v>
      </c>
    </row>
    <row r="25" spans="1:7" outlineLevel="1">
      <c r="C25" s="87"/>
      <c r="D25" s="87"/>
      <c r="E25" s="87"/>
      <c r="F25" s="87"/>
      <c r="G25" s="87"/>
    </row>
    <row r="26" spans="1:7" outlineLevel="1">
      <c r="A26" s="1" t="s">
        <v>129</v>
      </c>
      <c r="C26" s="87">
        <f>'Payroll 2018-2022'!B31</f>
        <v>0</v>
      </c>
      <c r="D26" s="87">
        <f>'Payroll 2018-2022'!C31</f>
        <v>0</v>
      </c>
      <c r="E26" s="87">
        <f>'Payroll 2018-2022'!D31</f>
        <v>0</v>
      </c>
      <c r="F26" s="87">
        <f>'Payroll 2018-2022'!E31</f>
        <v>0</v>
      </c>
      <c r="G26" s="87">
        <f>'Payroll 2018-2022'!F31</f>
        <v>0</v>
      </c>
    </row>
    <row r="27" spans="1:7" outlineLevel="1">
      <c r="A27" s="42" t="s">
        <v>75</v>
      </c>
      <c r="B27" s="42"/>
      <c r="C27" s="88">
        <f>'Operating Expenses 2018-2022'!C34</f>
        <v>0</v>
      </c>
      <c r="D27" s="88">
        <f>'Operating Expenses 2018-2022'!D34</f>
        <v>0</v>
      </c>
      <c r="E27" s="88">
        <f>'Operating Expenses 2018-2022'!E34</f>
        <v>0</v>
      </c>
      <c r="F27" s="88">
        <f>'Operating Expenses 2018-2022'!F34</f>
        <v>0</v>
      </c>
      <c r="G27" s="88">
        <f>'Operating Expenses 2018-2022'!G34</f>
        <v>0</v>
      </c>
    </row>
    <row r="28" spans="1:7" outlineLevel="1">
      <c r="A28" s="2" t="s">
        <v>76</v>
      </c>
      <c r="B28" s="2"/>
      <c r="C28" s="89">
        <f>C24-C27</f>
        <v>0</v>
      </c>
      <c r="D28" s="89">
        <f t="shared" ref="D28:G28" si="3">D24-D27</f>
        <v>0</v>
      </c>
      <c r="E28" s="89">
        <f t="shared" si="3"/>
        <v>0</v>
      </c>
      <c r="F28" s="89">
        <f t="shared" si="3"/>
        <v>0</v>
      </c>
      <c r="G28" s="89">
        <f t="shared" si="3"/>
        <v>0</v>
      </c>
    </row>
    <row r="29" spans="1:7" outlineLevel="1">
      <c r="C29" s="49"/>
      <c r="D29" s="49"/>
      <c r="E29" s="49"/>
      <c r="F29" s="49"/>
      <c r="G29" s="49"/>
    </row>
    <row r="30" spans="1:7" outlineLevel="1">
      <c r="A30" s="42" t="s">
        <v>77</v>
      </c>
      <c r="B30" s="75">
        <v>0.2</v>
      </c>
      <c r="C30" s="85">
        <f>IF(C28&gt;0,C28*$B$30,0)</f>
        <v>0</v>
      </c>
      <c r="D30" s="85">
        <f t="shared" ref="D30:G30" si="4">IF(D28&gt;0,D28*$B$30,0)</f>
        <v>0</v>
      </c>
      <c r="E30" s="85">
        <f t="shared" si="4"/>
        <v>0</v>
      </c>
      <c r="F30" s="85">
        <f t="shared" si="4"/>
        <v>0</v>
      </c>
      <c r="G30" s="85">
        <f t="shared" si="4"/>
        <v>0</v>
      </c>
    </row>
    <row r="31" spans="1:7" ht="13.5" outlineLevel="1" thickBot="1">
      <c r="A31" s="77" t="s">
        <v>78</v>
      </c>
      <c r="B31" s="77"/>
      <c r="C31" s="86">
        <f>C28-C30</f>
        <v>0</v>
      </c>
      <c r="D31" s="86">
        <f t="shared" ref="D31:G31" si="5">D28-D30</f>
        <v>0</v>
      </c>
      <c r="E31" s="86">
        <f t="shared" si="5"/>
        <v>0</v>
      </c>
      <c r="F31" s="86">
        <f t="shared" si="5"/>
        <v>0</v>
      </c>
      <c r="G31" s="86">
        <f t="shared" si="5"/>
        <v>0</v>
      </c>
    </row>
    <row r="32" spans="1:7" ht="13.5" outlineLevel="1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3"/>
  <sheetViews>
    <sheetView showGridLines="0" zoomScale="90" zoomScaleNormal="90" workbookViewId="0">
      <pane ySplit="3" topLeftCell="A4" activePane="bottomLeft" state="frozen"/>
      <selection pane="bottomLeft" activeCell="A4" sqref="A4"/>
    </sheetView>
  </sheetViews>
  <sheetFormatPr defaultColWidth="9.140625" defaultRowHeight="12.75" outlineLevelRow="1"/>
  <cols>
    <col min="1" max="1" width="33.5703125" style="1" customWidth="1"/>
    <col min="2" max="2" width="9.140625" style="1"/>
    <col min="3" max="14" width="11.85546875" style="1" customWidth="1"/>
    <col min="15" max="16384" width="9.140625" style="1"/>
  </cols>
  <sheetData>
    <row r="1" spans="1:14" s="4" customFormat="1">
      <c r="A1" s="5" t="s">
        <v>1</v>
      </c>
    </row>
    <row r="2" spans="1:14" s="4" customFormat="1">
      <c r="A2" s="71" t="s">
        <v>89</v>
      </c>
      <c r="C2" s="68">
        <v>2018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4" customFormat="1">
      <c r="A3" s="70" t="s">
        <v>80</v>
      </c>
      <c r="B3" s="3"/>
      <c r="C3" s="65" t="s">
        <v>49</v>
      </c>
      <c r="D3" s="65" t="s">
        <v>50</v>
      </c>
      <c r="E3" s="65" t="s">
        <v>51</v>
      </c>
      <c r="F3" s="65" t="s">
        <v>52</v>
      </c>
      <c r="G3" s="65" t="s">
        <v>0</v>
      </c>
      <c r="H3" s="65" t="s">
        <v>53</v>
      </c>
      <c r="I3" s="65" t="s">
        <v>54</v>
      </c>
      <c r="J3" s="65" t="s">
        <v>55</v>
      </c>
      <c r="K3" s="65" t="s">
        <v>56</v>
      </c>
      <c r="L3" s="65" t="s">
        <v>57</v>
      </c>
      <c r="M3" s="65" t="s">
        <v>58</v>
      </c>
      <c r="N3" s="65" t="s">
        <v>59</v>
      </c>
    </row>
    <row r="4" spans="1:14" s="147" customFormat="1">
      <c r="A4" s="160" t="s">
        <v>89</v>
      </c>
      <c r="B4" s="10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</row>
    <row r="5" spans="1:14" outlineLevel="1">
      <c r="A5" s="99" t="s">
        <v>90</v>
      </c>
      <c r="B5" s="100"/>
      <c r="C5" s="100"/>
      <c r="D5" s="100"/>
      <c r="E5" s="100"/>
      <c r="F5" s="100"/>
    </row>
    <row r="6" spans="1:14" outlineLevel="1">
      <c r="A6" s="101" t="s">
        <v>91</v>
      </c>
      <c r="B6" s="100"/>
      <c r="C6" s="100"/>
      <c r="D6" s="100"/>
      <c r="E6" s="100"/>
      <c r="F6" s="100"/>
    </row>
    <row r="7" spans="1:14" outlineLevel="1">
      <c r="A7" s="102" t="s">
        <v>92</v>
      </c>
      <c r="B7" s="100"/>
      <c r="C7" s="120">
        <f>'Cash Flow Statement 2018'!C21</f>
        <v>0</v>
      </c>
      <c r="D7" s="120">
        <f>'Cash Flow Statement 2018'!D21</f>
        <v>0</v>
      </c>
      <c r="E7" s="120">
        <f>'Cash Flow Statement 2018'!E21</f>
        <v>0</v>
      </c>
      <c r="F7" s="120">
        <f>'Cash Flow Statement 2018'!F21</f>
        <v>0</v>
      </c>
      <c r="G7" s="120">
        <f>'Cash Flow Statement 2018'!G21</f>
        <v>0</v>
      </c>
      <c r="H7" s="120">
        <f>'Cash Flow Statement 2018'!H21</f>
        <v>0</v>
      </c>
      <c r="I7" s="120">
        <f>'Cash Flow Statement 2018'!I21</f>
        <v>0</v>
      </c>
      <c r="J7" s="120">
        <f>'Cash Flow Statement 2018'!J21</f>
        <v>0</v>
      </c>
      <c r="K7" s="120">
        <f>'Cash Flow Statement 2018'!K21</f>
        <v>0</v>
      </c>
      <c r="L7" s="120">
        <f>'Cash Flow Statement 2018'!L21</f>
        <v>0</v>
      </c>
      <c r="M7" s="120">
        <f>'Cash Flow Statement 2018'!M21</f>
        <v>0</v>
      </c>
      <c r="N7" s="120">
        <f>'Cash Flow Statement 2018'!N21</f>
        <v>0</v>
      </c>
    </row>
    <row r="8" spans="1:14" outlineLevel="1">
      <c r="A8" s="102" t="s">
        <v>93</v>
      </c>
      <c r="B8" s="100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</row>
    <row r="9" spans="1:14" outlineLevel="1">
      <c r="A9" s="102" t="s">
        <v>94</v>
      </c>
      <c r="B9" s="100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</row>
    <row r="10" spans="1:14" outlineLevel="1">
      <c r="A10" s="103" t="s">
        <v>95</v>
      </c>
      <c r="B10" s="104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</row>
    <row r="11" spans="1:14" outlineLevel="1">
      <c r="A11" s="102" t="s">
        <v>96</v>
      </c>
      <c r="B11" s="105"/>
      <c r="C11" s="105">
        <f t="shared" ref="C11:G11" si="0">SUM(C7:C10)</f>
        <v>0</v>
      </c>
      <c r="D11" s="105">
        <f t="shared" si="0"/>
        <v>0</v>
      </c>
      <c r="E11" s="105">
        <f t="shared" si="0"/>
        <v>0</v>
      </c>
      <c r="F11" s="105">
        <f t="shared" si="0"/>
        <v>0</v>
      </c>
      <c r="G11" s="105">
        <f t="shared" si="0"/>
        <v>0</v>
      </c>
      <c r="H11" s="105">
        <f t="shared" ref="H11:N11" si="1">SUM(H7:H10)</f>
        <v>0</v>
      </c>
      <c r="I11" s="105">
        <f t="shared" si="1"/>
        <v>0</v>
      </c>
      <c r="J11" s="105">
        <f t="shared" si="1"/>
        <v>0</v>
      </c>
      <c r="K11" s="105">
        <f t="shared" si="1"/>
        <v>0</v>
      </c>
      <c r="L11" s="105">
        <f t="shared" si="1"/>
        <v>0</v>
      </c>
      <c r="M11" s="105">
        <f t="shared" si="1"/>
        <v>0</v>
      </c>
      <c r="N11" s="105">
        <f t="shared" si="1"/>
        <v>0</v>
      </c>
    </row>
    <row r="12" spans="1:14" outlineLevel="1">
      <c r="A12" s="106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</row>
    <row r="13" spans="1:14" outlineLevel="1">
      <c r="A13" s="106" t="s">
        <v>97</v>
      </c>
      <c r="B13" s="100"/>
      <c r="C13" s="120">
        <f>C46</f>
        <v>0</v>
      </c>
      <c r="D13" s="120">
        <f t="shared" ref="D13:N13" si="2">D46</f>
        <v>0</v>
      </c>
      <c r="E13" s="120">
        <f t="shared" si="2"/>
        <v>0</v>
      </c>
      <c r="F13" s="120">
        <f t="shared" si="2"/>
        <v>0</v>
      </c>
      <c r="G13" s="120">
        <f t="shared" si="2"/>
        <v>0</v>
      </c>
      <c r="H13" s="120">
        <f t="shared" si="2"/>
        <v>0</v>
      </c>
      <c r="I13" s="120">
        <f t="shared" si="2"/>
        <v>0</v>
      </c>
      <c r="J13" s="120">
        <f t="shared" si="2"/>
        <v>0</v>
      </c>
      <c r="K13" s="120">
        <f t="shared" si="2"/>
        <v>0</v>
      </c>
      <c r="L13" s="120">
        <f t="shared" si="2"/>
        <v>0</v>
      </c>
      <c r="M13" s="120">
        <f t="shared" si="2"/>
        <v>0</v>
      </c>
      <c r="N13" s="120">
        <f t="shared" si="2"/>
        <v>0</v>
      </c>
    </row>
    <row r="14" spans="1:14" ht="13.5" outlineLevel="1" thickBot="1">
      <c r="A14" s="107" t="s">
        <v>98</v>
      </c>
      <c r="B14" s="108"/>
      <c r="C14" s="108">
        <f t="shared" ref="C14:N14" si="3">SUM(C11:C13)</f>
        <v>0</v>
      </c>
      <c r="D14" s="108">
        <f t="shared" si="3"/>
        <v>0</v>
      </c>
      <c r="E14" s="108">
        <f t="shared" si="3"/>
        <v>0</v>
      </c>
      <c r="F14" s="108">
        <f t="shared" si="3"/>
        <v>0</v>
      </c>
      <c r="G14" s="108">
        <f t="shared" si="3"/>
        <v>0</v>
      </c>
      <c r="H14" s="108">
        <f t="shared" si="3"/>
        <v>0</v>
      </c>
      <c r="I14" s="108">
        <f t="shared" si="3"/>
        <v>0</v>
      </c>
      <c r="J14" s="108">
        <f t="shared" si="3"/>
        <v>0</v>
      </c>
      <c r="K14" s="108">
        <f t="shared" si="3"/>
        <v>0</v>
      </c>
      <c r="L14" s="108">
        <f t="shared" si="3"/>
        <v>0</v>
      </c>
      <c r="M14" s="108">
        <f t="shared" si="3"/>
        <v>0</v>
      </c>
      <c r="N14" s="108">
        <f t="shared" si="3"/>
        <v>0</v>
      </c>
    </row>
    <row r="15" spans="1:14" ht="13.5" outlineLevel="1" thickTop="1">
      <c r="A15" s="109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</row>
    <row r="16" spans="1:14" outlineLevel="1">
      <c r="A16" s="99" t="s">
        <v>99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</row>
    <row r="17" spans="1:14" outlineLevel="1">
      <c r="A17" s="101" t="s">
        <v>100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</row>
    <row r="18" spans="1:14" outlineLevel="1">
      <c r="A18" s="102" t="s">
        <v>101</v>
      </c>
      <c r="B18" s="100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</row>
    <row r="19" spans="1:14" outlineLevel="1">
      <c r="A19" s="103" t="s">
        <v>102</v>
      </c>
      <c r="B19" s="104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</row>
    <row r="20" spans="1:14" outlineLevel="1">
      <c r="A20" s="102" t="s">
        <v>103</v>
      </c>
      <c r="B20" s="105"/>
      <c r="C20" s="105">
        <f t="shared" ref="C20:N20" si="4">SUM(C18:C19)</f>
        <v>0</v>
      </c>
      <c r="D20" s="105">
        <f t="shared" si="4"/>
        <v>0</v>
      </c>
      <c r="E20" s="105">
        <f t="shared" si="4"/>
        <v>0</v>
      </c>
      <c r="F20" s="105">
        <f t="shared" si="4"/>
        <v>0</v>
      </c>
      <c r="G20" s="105">
        <f t="shared" si="4"/>
        <v>0</v>
      </c>
      <c r="H20" s="105">
        <f t="shared" si="4"/>
        <v>0</v>
      </c>
      <c r="I20" s="105">
        <f t="shared" si="4"/>
        <v>0</v>
      </c>
      <c r="J20" s="105">
        <f t="shared" si="4"/>
        <v>0</v>
      </c>
      <c r="K20" s="105">
        <f t="shared" si="4"/>
        <v>0</v>
      </c>
      <c r="L20" s="105">
        <f t="shared" si="4"/>
        <v>0</v>
      </c>
      <c r="M20" s="105">
        <f t="shared" si="4"/>
        <v>0</v>
      </c>
      <c r="N20" s="105">
        <f t="shared" si="4"/>
        <v>0</v>
      </c>
    </row>
    <row r="21" spans="1:14" outlineLevel="1">
      <c r="A21" s="102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</row>
    <row r="22" spans="1:14" outlineLevel="1">
      <c r="A22" s="101" t="s">
        <v>104</v>
      </c>
      <c r="B22" s="100"/>
      <c r="C22" s="161">
        <f>C51</f>
        <v>0</v>
      </c>
      <c r="D22" s="161">
        <f t="shared" ref="D22:N22" si="5">D51</f>
        <v>0</v>
      </c>
      <c r="E22" s="161">
        <f t="shared" si="5"/>
        <v>0</v>
      </c>
      <c r="F22" s="161">
        <f t="shared" si="5"/>
        <v>0</v>
      </c>
      <c r="G22" s="161">
        <f t="shared" si="5"/>
        <v>0</v>
      </c>
      <c r="H22" s="161">
        <f t="shared" si="5"/>
        <v>0</v>
      </c>
      <c r="I22" s="161">
        <f t="shared" si="5"/>
        <v>0</v>
      </c>
      <c r="J22" s="161">
        <f t="shared" si="5"/>
        <v>0</v>
      </c>
      <c r="K22" s="161">
        <f t="shared" si="5"/>
        <v>0</v>
      </c>
      <c r="L22" s="161">
        <f t="shared" si="5"/>
        <v>0</v>
      </c>
      <c r="M22" s="161">
        <f t="shared" si="5"/>
        <v>0</v>
      </c>
      <c r="N22" s="161">
        <f t="shared" si="5"/>
        <v>0</v>
      </c>
    </row>
    <row r="23" spans="1:14" outlineLevel="1">
      <c r="A23" s="111" t="s">
        <v>105</v>
      </c>
      <c r="B23" s="112"/>
      <c r="C23" s="112">
        <f t="shared" ref="C23:N23" si="6">SUM(C20:C22)</f>
        <v>0</v>
      </c>
      <c r="D23" s="112">
        <f t="shared" si="6"/>
        <v>0</v>
      </c>
      <c r="E23" s="112">
        <f t="shared" si="6"/>
        <v>0</v>
      </c>
      <c r="F23" s="112">
        <f t="shared" si="6"/>
        <v>0</v>
      </c>
      <c r="G23" s="112">
        <f t="shared" si="6"/>
        <v>0</v>
      </c>
      <c r="H23" s="112">
        <f t="shared" si="6"/>
        <v>0</v>
      </c>
      <c r="I23" s="112">
        <f t="shared" si="6"/>
        <v>0</v>
      </c>
      <c r="J23" s="112">
        <f t="shared" si="6"/>
        <v>0</v>
      </c>
      <c r="K23" s="112">
        <f t="shared" si="6"/>
        <v>0</v>
      </c>
      <c r="L23" s="112">
        <f t="shared" si="6"/>
        <v>0</v>
      </c>
      <c r="M23" s="112">
        <f t="shared" si="6"/>
        <v>0</v>
      </c>
      <c r="N23" s="112">
        <f t="shared" si="6"/>
        <v>0</v>
      </c>
    </row>
    <row r="24" spans="1:14" outlineLevel="1">
      <c r="A24" s="109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</row>
    <row r="25" spans="1:14" outlineLevel="1">
      <c r="A25" s="99" t="s">
        <v>106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</row>
    <row r="26" spans="1:14" outlineLevel="1">
      <c r="A26" s="101" t="s">
        <v>107</v>
      </c>
      <c r="B26" s="100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</row>
    <row r="27" spans="1:14" outlineLevel="1">
      <c r="A27" s="101" t="s">
        <v>108</v>
      </c>
      <c r="B27" s="100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</row>
    <row r="28" spans="1:14" outlineLevel="1">
      <c r="A28" s="114" t="s">
        <v>106</v>
      </c>
      <c r="B28" s="115"/>
      <c r="C28" s="115">
        <f t="shared" ref="C28:G28" si="7">SUM(C26:C27)</f>
        <v>0</v>
      </c>
      <c r="D28" s="115">
        <f t="shared" si="7"/>
        <v>0</v>
      </c>
      <c r="E28" s="115">
        <f t="shared" si="7"/>
        <v>0</v>
      </c>
      <c r="F28" s="115">
        <f t="shared" si="7"/>
        <v>0</v>
      </c>
      <c r="G28" s="115">
        <f t="shared" si="7"/>
        <v>0</v>
      </c>
      <c r="H28" s="115">
        <f t="shared" ref="H28:N28" si="8">SUM(H26:H27)</f>
        <v>0</v>
      </c>
      <c r="I28" s="115">
        <f t="shared" si="8"/>
        <v>0</v>
      </c>
      <c r="J28" s="115">
        <f t="shared" si="8"/>
        <v>0</v>
      </c>
      <c r="K28" s="115">
        <f t="shared" si="8"/>
        <v>0</v>
      </c>
      <c r="L28" s="115">
        <f t="shared" si="8"/>
        <v>0</v>
      </c>
      <c r="M28" s="115">
        <f t="shared" si="8"/>
        <v>0</v>
      </c>
      <c r="N28" s="115">
        <f t="shared" si="8"/>
        <v>0</v>
      </c>
    </row>
    <row r="29" spans="1:14" ht="13.5" outlineLevel="1" thickBot="1">
      <c r="A29" s="107" t="s">
        <v>109</v>
      </c>
      <c r="B29" s="108"/>
      <c r="C29" s="108">
        <f t="shared" ref="C29:G29" si="9">C23+C28</f>
        <v>0</v>
      </c>
      <c r="D29" s="108">
        <f t="shared" si="9"/>
        <v>0</v>
      </c>
      <c r="E29" s="108">
        <f t="shared" si="9"/>
        <v>0</v>
      </c>
      <c r="F29" s="108">
        <f t="shared" si="9"/>
        <v>0</v>
      </c>
      <c r="G29" s="108">
        <f t="shared" si="9"/>
        <v>0</v>
      </c>
      <c r="H29" s="108">
        <f t="shared" ref="H29:N29" si="10">H23+H28</f>
        <v>0</v>
      </c>
      <c r="I29" s="108">
        <f t="shared" si="10"/>
        <v>0</v>
      </c>
      <c r="J29" s="108">
        <f t="shared" si="10"/>
        <v>0</v>
      </c>
      <c r="K29" s="108">
        <f t="shared" si="10"/>
        <v>0</v>
      </c>
      <c r="L29" s="108">
        <f t="shared" si="10"/>
        <v>0</v>
      </c>
      <c r="M29" s="108">
        <f t="shared" si="10"/>
        <v>0</v>
      </c>
      <c r="N29" s="108">
        <f t="shared" si="10"/>
        <v>0</v>
      </c>
    </row>
    <row r="30" spans="1:14" ht="13.5" outlineLevel="1" thickTop="1">
      <c r="A30" s="101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</row>
    <row r="31" spans="1:14" outlineLevel="1">
      <c r="A31" s="116" t="s">
        <v>110</v>
      </c>
      <c r="B31" s="117"/>
      <c r="C31" s="117">
        <f t="shared" ref="C31:N31" si="11">C29-C14</f>
        <v>0</v>
      </c>
      <c r="D31" s="117">
        <f t="shared" si="11"/>
        <v>0</v>
      </c>
      <c r="E31" s="117">
        <f t="shared" si="11"/>
        <v>0</v>
      </c>
      <c r="F31" s="117">
        <f t="shared" si="11"/>
        <v>0</v>
      </c>
      <c r="G31" s="117">
        <f t="shared" si="11"/>
        <v>0</v>
      </c>
      <c r="H31" s="117">
        <f t="shared" si="11"/>
        <v>0</v>
      </c>
      <c r="I31" s="117">
        <f t="shared" si="11"/>
        <v>0</v>
      </c>
      <c r="J31" s="117">
        <f t="shared" si="11"/>
        <v>0</v>
      </c>
      <c r="K31" s="117">
        <f t="shared" si="11"/>
        <v>0</v>
      </c>
      <c r="L31" s="117">
        <f t="shared" si="11"/>
        <v>0</v>
      </c>
      <c r="M31" s="117">
        <f t="shared" si="11"/>
        <v>0</v>
      </c>
      <c r="N31" s="117">
        <f t="shared" si="11"/>
        <v>0</v>
      </c>
    </row>
    <row r="32" spans="1:14" outlineLevel="1"/>
    <row r="34" spans="1:14">
      <c r="A34" s="10" t="s">
        <v>133</v>
      </c>
      <c r="B34" s="82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outlineLevel="1">
      <c r="A35" s="2" t="s">
        <v>134</v>
      </c>
      <c r="B35" s="124"/>
      <c r="C35" s="124"/>
      <c r="D35" s="124"/>
      <c r="E35" s="124"/>
      <c r="F35" s="124"/>
      <c r="G35" s="124"/>
    </row>
    <row r="36" spans="1:14" outlineLevel="1">
      <c r="A36" s="1" t="s">
        <v>93</v>
      </c>
      <c r="C36" s="40">
        <f t="shared" ref="C36:N36" si="12">C8</f>
        <v>0</v>
      </c>
      <c r="D36" s="40">
        <f t="shared" si="12"/>
        <v>0</v>
      </c>
      <c r="E36" s="40">
        <f t="shared" si="12"/>
        <v>0</v>
      </c>
      <c r="F36" s="40">
        <f t="shared" si="12"/>
        <v>0</v>
      </c>
      <c r="G36" s="40">
        <f t="shared" si="12"/>
        <v>0</v>
      </c>
      <c r="H36" s="40">
        <f t="shared" si="12"/>
        <v>0</v>
      </c>
      <c r="I36" s="40">
        <f t="shared" si="12"/>
        <v>0</v>
      </c>
      <c r="J36" s="40">
        <f t="shared" si="12"/>
        <v>0</v>
      </c>
      <c r="K36" s="40">
        <f t="shared" si="12"/>
        <v>0</v>
      </c>
      <c r="L36" s="40">
        <f t="shared" si="12"/>
        <v>0</v>
      </c>
      <c r="M36" s="40">
        <f t="shared" si="12"/>
        <v>0</v>
      </c>
      <c r="N36" s="40">
        <f t="shared" si="12"/>
        <v>0</v>
      </c>
    </row>
    <row r="37" spans="1:14" outlineLevel="1">
      <c r="A37" s="1" t="s">
        <v>95</v>
      </c>
      <c r="C37" s="40">
        <f t="shared" ref="C37:N37" si="13">C10</f>
        <v>0</v>
      </c>
      <c r="D37" s="40">
        <f t="shared" si="13"/>
        <v>0</v>
      </c>
      <c r="E37" s="40">
        <f t="shared" si="13"/>
        <v>0</v>
      </c>
      <c r="F37" s="40">
        <f t="shared" si="13"/>
        <v>0</v>
      </c>
      <c r="G37" s="40">
        <f t="shared" si="13"/>
        <v>0</v>
      </c>
      <c r="H37" s="40">
        <f t="shared" si="13"/>
        <v>0</v>
      </c>
      <c r="I37" s="40">
        <f t="shared" si="13"/>
        <v>0</v>
      </c>
      <c r="J37" s="40">
        <f t="shared" si="13"/>
        <v>0</v>
      </c>
      <c r="K37" s="40">
        <f t="shared" si="13"/>
        <v>0</v>
      </c>
      <c r="L37" s="40">
        <f t="shared" si="13"/>
        <v>0</v>
      </c>
      <c r="M37" s="40">
        <f t="shared" si="13"/>
        <v>0</v>
      </c>
      <c r="N37" s="40">
        <f t="shared" si="13"/>
        <v>0</v>
      </c>
    </row>
    <row r="38" spans="1:14" outlineLevel="1">
      <c r="A38" s="42" t="s">
        <v>101</v>
      </c>
      <c r="B38" s="42"/>
      <c r="C38" s="73">
        <f>C18</f>
        <v>0</v>
      </c>
      <c r="D38" s="73">
        <f t="shared" ref="D38:N38" si="14">D18</f>
        <v>0</v>
      </c>
      <c r="E38" s="73">
        <f t="shared" si="14"/>
        <v>0</v>
      </c>
      <c r="F38" s="73">
        <f t="shared" si="14"/>
        <v>0</v>
      </c>
      <c r="G38" s="73">
        <f t="shared" si="14"/>
        <v>0</v>
      </c>
      <c r="H38" s="73">
        <f t="shared" si="14"/>
        <v>0</v>
      </c>
      <c r="I38" s="73">
        <f t="shared" si="14"/>
        <v>0</v>
      </c>
      <c r="J38" s="73">
        <f t="shared" si="14"/>
        <v>0</v>
      </c>
      <c r="K38" s="73">
        <f t="shared" si="14"/>
        <v>0</v>
      </c>
      <c r="L38" s="73">
        <f t="shared" si="14"/>
        <v>0</v>
      </c>
      <c r="M38" s="73">
        <f t="shared" si="14"/>
        <v>0</v>
      </c>
      <c r="N38" s="73">
        <f t="shared" si="14"/>
        <v>0</v>
      </c>
    </row>
    <row r="39" spans="1:14" outlineLevel="1">
      <c r="A39" s="1" t="s">
        <v>135</v>
      </c>
      <c r="C39" s="40">
        <f>C36+C37-C38</f>
        <v>0</v>
      </c>
      <c r="D39" s="40">
        <f t="shared" ref="D39:N39" si="15">D36+D37-D38</f>
        <v>0</v>
      </c>
      <c r="E39" s="40">
        <f t="shared" si="15"/>
        <v>0</v>
      </c>
      <c r="F39" s="40">
        <f t="shared" si="15"/>
        <v>0</v>
      </c>
      <c r="G39" s="40">
        <f t="shared" si="15"/>
        <v>0</v>
      </c>
      <c r="H39" s="40">
        <f t="shared" si="15"/>
        <v>0</v>
      </c>
      <c r="I39" s="40">
        <f t="shared" si="15"/>
        <v>0</v>
      </c>
      <c r="J39" s="40">
        <f t="shared" si="15"/>
        <v>0</v>
      </c>
      <c r="K39" s="40">
        <f t="shared" si="15"/>
        <v>0</v>
      </c>
      <c r="L39" s="40">
        <f t="shared" si="15"/>
        <v>0</v>
      </c>
      <c r="M39" s="40">
        <f t="shared" si="15"/>
        <v>0</v>
      </c>
      <c r="N39" s="40">
        <f t="shared" si="15"/>
        <v>0</v>
      </c>
    </row>
    <row r="40" spans="1:14" outlineLevel="1">
      <c r="A40" s="1" t="s">
        <v>136</v>
      </c>
      <c r="C40" s="40">
        <f>C39-B39</f>
        <v>0</v>
      </c>
      <c r="D40" s="40">
        <f t="shared" ref="D40:N40" si="16">D39-C39</f>
        <v>0</v>
      </c>
      <c r="E40" s="40">
        <f t="shared" si="16"/>
        <v>0</v>
      </c>
      <c r="F40" s="40">
        <f t="shared" si="16"/>
        <v>0</v>
      </c>
      <c r="G40" s="40">
        <f t="shared" si="16"/>
        <v>0</v>
      </c>
      <c r="H40" s="40">
        <f t="shared" si="16"/>
        <v>0</v>
      </c>
      <c r="I40" s="40">
        <f t="shared" si="16"/>
        <v>0</v>
      </c>
      <c r="J40" s="40">
        <f t="shared" si="16"/>
        <v>0</v>
      </c>
      <c r="K40" s="40">
        <f t="shared" si="16"/>
        <v>0</v>
      </c>
      <c r="L40" s="40">
        <f t="shared" si="16"/>
        <v>0</v>
      </c>
      <c r="M40" s="40">
        <f t="shared" si="16"/>
        <v>0</v>
      </c>
      <c r="N40" s="40">
        <f t="shared" si="16"/>
        <v>0</v>
      </c>
    </row>
    <row r="41" spans="1:14" outlineLevel="1"/>
    <row r="42" spans="1:14" outlineLevel="1">
      <c r="A42" s="2" t="s">
        <v>137</v>
      </c>
    </row>
    <row r="43" spans="1:14" outlineLevel="1">
      <c r="A43" s="1" t="s">
        <v>138</v>
      </c>
      <c r="C43" s="76"/>
      <c r="D43" s="40">
        <f>C46</f>
        <v>0</v>
      </c>
      <c r="E43" s="40">
        <f t="shared" ref="E43:N43" si="17">D46</f>
        <v>0</v>
      </c>
      <c r="F43" s="40">
        <f t="shared" si="17"/>
        <v>0</v>
      </c>
      <c r="G43" s="40">
        <f t="shared" si="17"/>
        <v>0</v>
      </c>
      <c r="H43" s="40">
        <f t="shared" si="17"/>
        <v>0</v>
      </c>
      <c r="I43" s="40">
        <f t="shared" si="17"/>
        <v>0</v>
      </c>
      <c r="J43" s="40">
        <f t="shared" si="17"/>
        <v>0</v>
      </c>
      <c r="K43" s="40">
        <f t="shared" si="17"/>
        <v>0</v>
      </c>
      <c r="L43" s="40">
        <f t="shared" si="17"/>
        <v>0</v>
      </c>
      <c r="M43" s="40">
        <f t="shared" si="17"/>
        <v>0</v>
      </c>
      <c r="N43" s="40">
        <f t="shared" si="17"/>
        <v>0</v>
      </c>
    </row>
    <row r="44" spans="1:14" outlineLevel="1">
      <c r="A44" s="1" t="s">
        <v>139</v>
      </c>
      <c r="C44" s="76"/>
      <c r="D44" s="40">
        <f>C44</f>
        <v>0</v>
      </c>
      <c r="E44" s="40">
        <f t="shared" ref="E44:N44" si="18">D44</f>
        <v>0</v>
      </c>
      <c r="F44" s="40">
        <f t="shared" si="18"/>
        <v>0</v>
      </c>
      <c r="G44" s="40">
        <f t="shared" si="18"/>
        <v>0</v>
      </c>
      <c r="H44" s="40">
        <f t="shared" si="18"/>
        <v>0</v>
      </c>
      <c r="I44" s="40">
        <f t="shared" si="18"/>
        <v>0</v>
      </c>
      <c r="J44" s="40">
        <f t="shared" si="18"/>
        <v>0</v>
      </c>
      <c r="K44" s="40">
        <f t="shared" si="18"/>
        <v>0</v>
      </c>
      <c r="L44" s="40">
        <f t="shared" si="18"/>
        <v>0</v>
      </c>
      <c r="M44" s="40">
        <f t="shared" si="18"/>
        <v>0</v>
      </c>
      <c r="N44" s="40">
        <f t="shared" si="18"/>
        <v>0</v>
      </c>
    </row>
    <row r="45" spans="1:14" outlineLevel="1">
      <c r="A45" s="42" t="s">
        <v>140</v>
      </c>
      <c r="B45" s="42"/>
      <c r="C45" s="85">
        <f>'Income Statement 2018'!C10</f>
        <v>0</v>
      </c>
      <c r="D45" s="85">
        <f>'Income Statement 2018'!D10</f>
        <v>0</v>
      </c>
      <c r="E45" s="85">
        <f>'Income Statement 2018'!E10</f>
        <v>0</v>
      </c>
      <c r="F45" s="85">
        <f>'Income Statement 2018'!F10</f>
        <v>0</v>
      </c>
      <c r="G45" s="85">
        <f>'Income Statement 2018'!G10</f>
        <v>0</v>
      </c>
      <c r="H45" s="85">
        <f>'Income Statement 2018'!H10</f>
        <v>0</v>
      </c>
      <c r="I45" s="85">
        <f>'Income Statement 2018'!I10</f>
        <v>0</v>
      </c>
      <c r="J45" s="85">
        <f>'Income Statement 2018'!J10</f>
        <v>0</v>
      </c>
      <c r="K45" s="85">
        <f>'Income Statement 2018'!K10</f>
        <v>0</v>
      </c>
      <c r="L45" s="85">
        <f>'Income Statement 2018'!L10</f>
        <v>0</v>
      </c>
      <c r="M45" s="85">
        <f>'Income Statement 2018'!M10</f>
        <v>0</v>
      </c>
      <c r="N45" s="85">
        <f>'Income Statement 2018'!N10</f>
        <v>0</v>
      </c>
    </row>
    <row r="46" spans="1:14" outlineLevel="1">
      <c r="A46" s="1" t="s">
        <v>141</v>
      </c>
      <c r="C46" s="40">
        <f>C43+C44-C45</f>
        <v>0</v>
      </c>
      <c r="D46" s="40">
        <f t="shared" ref="D46:G46" si="19">D43+D44-D45</f>
        <v>0</v>
      </c>
      <c r="E46" s="40">
        <f t="shared" si="19"/>
        <v>0</v>
      </c>
      <c r="F46" s="40">
        <f t="shared" si="19"/>
        <v>0</v>
      </c>
      <c r="G46" s="40">
        <f t="shared" si="19"/>
        <v>0</v>
      </c>
      <c r="H46" s="40">
        <f t="shared" ref="H46" si="20">H43+H44-H45</f>
        <v>0</v>
      </c>
      <c r="I46" s="40">
        <f t="shared" ref="I46" si="21">I43+I44-I45</f>
        <v>0</v>
      </c>
      <c r="J46" s="40">
        <f t="shared" ref="J46" si="22">J43+J44-J45</f>
        <v>0</v>
      </c>
      <c r="K46" s="40">
        <f t="shared" ref="K46" si="23">K43+K44-K45</f>
        <v>0</v>
      </c>
      <c r="L46" s="40">
        <f t="shared" ref="L46" si="24">L43+L44-L45</f>
        <v>0</v>
      </c>
      <c r="M46" s="40">
        <f t="shared" ref="M46" si="25">M43+M44-M45</f>
        <v>0</v>
      </c>
      <c r="N46" s="40">
        <f t="shared" ref="N46" si="26">N43+N44-N45</f>
        <v>0</v>
      </c>
    </row>
    <row r="47" spans="1:14" outlineLevel="1"/>
    <row r="48" spans="1:14" outlineLevel="1">
      <c r="A48" s="2" t="s">
        <v>142</v>
      </c>
    </row>
    <row r="49" spans="1:14" outlineLevel="1">
      <c r="A49" s="1" t="s">
        <v>143</v>
      </c>
      <c r="C49" s="76"/>
      <c r="D49" s="40">
        <f>C51</f>
        <v>0</v>
      </c>
      <c r="E49" s="40">
        <f t="shared" ref="E49:N49" si="27">D51</f>
        <v>0</v>
      </c>
      <c r="F49" s="40">
        <f t="shared" si="27"/>
        <v>0</v>
      </c>
      <c r="G49" s="40">
        <f t="shared" si="27"/>
        <v>0</v>
      </c>
      <c r="H49" s="40">
        <f t="shared" si="27"/>
        <v>0</v>
      </c>
      <c r="I49" s="40">
        <f t="shared" si="27"/>
        <v>0</v>
      </c>
      <c r="J49" s="40">
        <f t="shared" si="27"/>
        <v>0</v>
      </c>
      <c r="K49" s="40">
        <f t="shared" si="27"/>
        <v>0</v>
      </c>
      <c r="L49" s="40">
        <f t="shared" si="27"/>
        <v>0</v>
      </c>
      <c r="M49" s="40">
        <f t="shared" si="27"/>
        <v>0</v>
      </c>
      <c r="N49" s="40">
        <f t="shared" si="27"/>
        <v>0</v>
      </c>
    </row>
    <row r="50" spans="1:14" outlineLevel="1">
      <c r="A50" s="42" t="s">
        <v>144</v>
      </c>
      <c r="B50" s="42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</row>
    <row r="51" spans="1:14" outlineLevel="1">
      <c r="A51" s="1" t="s">
        <v>145</v>
      </c>
      <c r="C51" s="40">
        <f>SUM(C49:C50)</f>
        <v>0</v>
      </c>
      <c r="D51" s="40">
        <f t="shared" ref="D51:G51" si="28">SUM(D49:D50)</f>
        <v>0</v>
      </c>
      <c r="E51" s="40">
        <f t="shared" si="28"/>
        <v>0</v>
      </c>
      <c r="F51" s="40">
        <f t="shared" si="28"/>
        <v>0</v>
      </c>
      <c r="G51" s="40">
        <f t="shared" si="28"/>
        <v>0</v>
      </c>
      <c r="H51" s="40">
        <f t="shared" ref="H51" si="29">SUM(H49:H50)</f>
        <v>0</v>
      </c>
      <c r="I51" s="40">
        <f t="shared" ref="I51" si="30">SUM(I49:I50)</f>
        <v>0</v>
      </c>
      <c r="J51" s="40">
        <f t="shared" ref="J51" si="31">SUM(J49:J50)</f>
        <v>0</v>
      </c>
      <c r="K51" s="40">
        <f t="shared" ref="K51" si="32">SUM(K49:K50)</f>
        <v>0</v>
      </c>
      <c r="L51" s="40">
        <f t="shared" ref="L51" si="33">SUM(L49:L50)</f>
        <v>0</v>
      </c>
      <c r="M51" s="40">
        <f t="shared" ref="M51" si="34">SUM(M49:M50)</f>
        <v>0</v>
      </c>
      <c r="N51" s="40">
        <f t="shared" ref="N51" si="35">SUM(N49:N50)</f>
        <v>0</v>
      </c>
    </row>
    <row r="52" spans="1:14" outlineLevel="1">
      <c r="A52" s="1" t="s">
        <v>75</v>
      </c>
      <c r="C52" s="49">
        <f>'Operating Expenses 2018'!C18</f>
        <v>0</v>
      </c>
      <c r="D52" s="49">
        <f>'Operating Expenses 2018'!D18</f>
        <v>0</v>
      </c>
      <c r="E52" s="49">
        <f>'Operating Expenses 2018'!E18</f>
        <v>0</v>
      </c>
      <c r="F52" s="49">
        <f>'Operating Expenses 2018'!F18</f>
        <v>0</v>
      </c>
      <c r="G52" s="49">
        <f>'Operating Expenses 2018'!G18</f>
        <v>0</v>
      </c>
      <c r="H52" s="49">
        <f>'Operating Expenses 2018'!H18</f>
        <v>0</v>
      </c>
      <c r="I52" s="49">
        <f>'Operating Expenses 2018'!I18</f>
        <v>0</v>
      </c>
      <c r="J52" s="49">
        <f>'Operating Expenses 2018'!J18</f>
        <v>0</v>
      </c>
      <c r="K52" s="49">
        <f>'Operating Expenses 2018'!K18</f>
        <v>0</v>
      </c>
      <c r="L52" s="49">
        <f>'Operating Expenses 2018'!L18</f>
        <v>0</v>
      </c>
      <c r="M52" s="49">
        <f>'Operating Expenses 2018'!M18</f>
        <v>0</v>
      </c>
      <c r="N52" s="49">
        <f>'Operating Expenses 2018'!N18</f>
        <v>0</v>
      </c>
    </row>
    <row r="53" spans="1:14" outlineLevel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Payroll 2018</vt:lpstr>
      <vt:lpstr>Payroll 2018-2022</vt:lpstr>
      <vt:lpstr>Sales 2018</vt:lpstr>
      <vt:lpstr>Sales 2018-2022</vt:lpstr>
      <vt:lpstr>Operating Expenses 2018</vt:lpstr>
      <vt:lpstr>Operating Expenses 2018-2022</vt:lpstr>
      <vt:lpstr>Income Statement 2018</vt:lpstr>
      <vt:lpstr>Income Statement 2018-2022</vt:lpstr>
      <vt:lpstr>Balance Sheet 2018</vt:lpstr>
      <vt:lpstr>Balance Sheet 2018-2022</vt:lpstr>
      <vt:lpstr>Cash Flow Statement 2018</vt:lpstr>
      <vt:lpstr>Cash Flow Statement 2018-2022</vt:lpstr>
      <vt:lpstr>Financial 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Projection Template</dc:title>
  <dc:creator>CFI</dc:creator>
  <cp:lastModifiedBy>Raheel Rupani</cp:lastModifiedBy>
  <dcterms:created xsi:type="dcterms:W3CDTF">2018-05-28T18:52:19Z</dcterms:created>
  <dcterms:modified xsi:type="dcterms:W3CDTF">2019-10-17T08:53:28Z</dcterms:modified>
</cp:coreProperties>
</file>