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680" yWindow="-15" windowWidth="7725" windowHeight="7860"/>
  </bookViews>
  <sheets>
    <sheet name="Focus 1" sheetId="1" r:id="rId1"/>
    <sheet name="Basis 1" sheetId="7" r:id="rId2"/>
    <sheet name="Data 1" sheetId="3" r:id="rId3"/>
    <sheet name="Lists 1" sheetId="4" r:id="rId4"/>
    <sheet name="Parameters 1" sheetId="8" r:id="rId5"/>
    <sheet name="NamesIndex" sheetId="6" r:id="rId6"/>
  </sheets>
  <definedNames>
    <definedName name="rB1.IndicatorInChart">'Basis 1'!$L$11</definedName>
    <definedName name="rD1.DataCumulation">'Data 1'!$K$12:$K$23</definedName>
    <definedName name="rD1.Months">'Data 1'!$J$12:$J$23</definedName>
    <definedName name="rD1.Node">'Data 1'!$J$11</definedName>
    <definedName name="rD1.Year">'Data 1'!$C$4</definedName>
    <definedName name="rL1.CheckIndustrySel">'Lists 1'!$L$17</definedName>
    <definedName name="rL1.CheckMarginSel">'Lists 1'!$L$14</definedName>
    <definedName name="rL1.Indicators01Header">'Lists 1'!$Q$11</definedName>
    <definedName name="rL1.Indicators01List">'Lists 1'!$Q$12:$Q$23</definedName>
    <definedName name="rL1.Indicators01Sel">'Lists 1'!$Q$7</definedName>
    <definedName name="rL1.PeriodHeader">'Lists 1'!$N$11</definedName>
    <definedName name="rL1.PeriodList">'Lists 1'!$N$12:$N$23</definedName>
    <definedName name="rL1.PeriodSel">'Lists 1'!$N$7</definedName>
    <definedName name="rP1.Node">'Parameters 1'!$K$10</definedName>
  </definedNames>
  <calcPr calcId="144525" iterate="1"/>
</workbook>
</file>

<file path=xl/calcChain.xml><?xml version="1.0" encoding="utf-8"?>
<calcChain xmlns="http://schemas.openxmlformats.org/spreadsheetml/2006/main">
  <c r="X25" i="1" l="1"/>
  <c r="X13" i="1"/>
  <c r="D4" i="1"/>
  <c r="X26" i="1"/>
  <c r="K24" i="3"/>
  <c r="L24" i="3"/>
  <c r="M24" i="3"/>
  <c r="N24" i="3"/>
  <c r="O24" i="3"/>
  <c r="P24" i="3"/>
  <c r="Q24" i="3"/>
  <c r="R24" i="3"/>
  <c r="S24" i="3"/>
  <c r="T24" i="3"/>
  <c r="U24" i="3"/>
  <c r="V24" i="3"/>
  <c r="O11" i="7"/>
  <c r="N11" i="7"/>
  <c r="M11" i="7"/>
  <c r="O22" i="4"/>
  <c r="O21" i="4"/>
  <c r="O20" i="4"/>
  <c r="O19" i="4"/>
  <c r="O18" i="4"/>
  <c r="O17" i="4"/>
  <c r="O16" i="4"/>
  <c r="O15" i="4"/>
  <c r="O14" i="4"/>
  <c r="O13" i="4"/>
  <c r="J24" i="3"/>
  <c r="K9" i="3"/>
  <c r="K5" i="6"/>
  <c r="M14" i="7"/>
  <c r="L12" i="7"/>
  <c r="L13" i="7" l="1"/>
  <c r="L14" i="7"/>
  <c r="L15" i="7"/>
  <c r="L16" i="7"/>
  <c r="L17" i="7"/>
  <c r="L18" i="7"/>
  <c r="L19" i="7"/>
  <c r="L20" i="7"/>
  <c r="L21" i="7"/>
  <c r="L22" i="7"/>
  <c r="L23" i="7"/>
  <c r="L11" i="3"/>
  <c r="M11" i="3"/>
  <c r="N11" i="3"/>
  <c r="O11" i="3"/>
  <c r="P11" i="3"/>
  <c r="Q11" i="3"/>
  <c r="R11" i="3"/>
  <c r="S11" i="3"/>
  <c r="T11" i="3"/>
  <c r="U11" i="3"/>
  <c r="V11" i="3"/>
  <c r="K11" i="3"/>
  <c r="Q13" i="4"/>
  <c r="Q14" i="4"/>
  <c r="Q15" i="4"/>
  <c r="Q16" i="4"/>
  <c r="Q17" i="4"/>
  <c r="Q18" i="4"/>
  <c r="Q19" i="4"/>
  <c r="Q20" i="4"/>
  <c r="Q21" i="4"/>
  <c r="Q22" i="4"/>
  <c r="Q23" i="4"/>
  <c r="Q12" i="4"/>
  <c r="L11" i="7" l="1"/>
  <c r="U4" i="1" s="1"/>
  <c r="L9" i="3"/>
  <c r="M9" i="3"/>
  <c r="N9" i="3"/>
  <c r="O9" i="3"/>
  <c r="P9" i="3"/>
  <c r="Q9" i="3"/>
  <c r="R9" i="3"/>
  <c r="S9" i="3"/>
  <c r="T9" i="3"/>
  <c r="U9" i="3"/>
  <c r="V9" i="3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O13" i="7"/>
  <c r="N13" i="7"/>
  <c r="M13" i="7"/>
  <c r="O12" i="7"/>
  <c r="N12" i="7"/>
  <c r="M12" i="7"/>
</calcChain>
</file>

<file path=xl/sharedStrings.xml><?xml version="1.0" encoding="utf-8"?>
<sst xmlns="http://schemas.openxmlformats.org/spreadsheetml/2006/main" count="121" uniqueCount="103">
  <si>
    <t>April</t>
  </si>
  <si>
    <t>Mai</t>
  </si>
  <si>
    <t>August</t>
  </si>
  <si>
    <t>September</t>
  </si>
  <si>
    <t>November</t>
  </si>
  <si>
    <t>Jan</t>
  </si>
  <si>
    <t>Feb</t>
  </si>
  <si>
    <t>Mrz</t>
  </si>
  <si>
    <t>Apr</t>
  </si>
  <si>
    <t>Jun</t>
  </si>
  <si>
    <t>Jul</t>
  </si>
  <si>
    <t>Aug</t>
  </si>
  <si>
    <t>Sep</t>
  </si>
  <si>
    <t>Okt</t>
  </si>
  <si>
    <t>Nov</t>
  </si>
  <si>
    <t>Dez</t>
  </si>
  <si>
    <t>Jan - Feb</t>
  </si>
  <si>
    <t>Jan - Mar</t>
  </si>
  <si>
    <t>Jan - Apr</t>
  </si>
  <si>
    <t>Jan - Jun</t>
  </si>
  <si>
    <t>Jan - Jul</t>
  </si>
  <si>
    <t>Jan - Aug</t>
  </si>
  <si>
    <t>Jan - Sep</t>
  </si>
  <si>
    <t>Jan - Nov</t>
  </si>
  <si>
    <t>Ø</t>
  </si>
  <si>
    <t>='Basis 1'!$L$11</t>
  </si>
  <si>
    <t xml:space="preserve">Liquidity/Profitability </t>
  </si>
  <si>
    <t>LP</t>
  </si>
  <si>
    <t>Balance/P&amp;L</t>
  </si>
  <si>
    <t>BPL</t>
  </si>
  <si>
    <t>Indicators</t>
  </si>
  <si>
    <t>Class</t>
  </si>
  <si>
    <t>Abbr</t>
  </si>
  <si>
    <t>Production</t>
  </si>
  <si>
    <t>Purchasing</t>
  </si>
  <si>
    <t>PM</t>
  </si>
  <si>
    <t>HR</t>
  </si>
  <si>
    <t>Cash Ratio</t>
  </si>
  <si>
    <t>Quick Ratio</t>
  </si>
  <si>
    <t>Current Ratio</t>
  </si>
  <si>
    <t>Profit-Turnover Ratio</t>
  </si>
  <si>
    <t>Outstanding Receivables Quota</t>
  </si>
  <si>
    <t>Debt Quota</t>
  </si>
  <si>
    <t>Production Volume</t>
  </si>
  <si>
    <t>Utilized Capacity</t>
  </si>
  <si>
    <t>Quantity Stored</t>
  </si>
  <si>
    <t>Labor Time performed</t>
  </si>
  <si>
    <t>Absence from Work</t>
  </si>
  <si>
    <t>Employee Turnover</t>
  </si>
  <si>
    <t>Period</t>
  </si>
  <si>
    <t>Jan - May</t>
  </si>
  <si>
    <t>Jan - Oct</t>
  </si>
  <si>
    <t>Jan - Dec</t>
  </si>
  <si>
    <t>Add. Infotext #N/A</t>
  </si>
  <si>
    <t>oF1_CheckMargin</t>
  </si>
  <si>
    <t>oF1_CheckIndustry</t>
  </si>
  <si>
    <t>='Lists 1'!$N$7</t>
  </si>
  <si>
    <t>rL1.PeriodSel</t>
  </si>
  <si>
    <t>='Lists 1'!$N$12:$N$23</t>
  </si>
  <si>
    <t>rL1.PeriodList</t>
  </si>
  <si>
    <t>='Lists 1'!$N$11</t>
  </si>
  <si>
    <t>rL1.PeriodHeader</t>
  </si>
  <si>
    <t>rL1.Indicators01Sel</t>
  </si>
  <si>
    <t>rL1.Indicators01List</t>
  </si>
  <si>
    <t>rL1.Indicators01Header</t>
  </si>
  <si>
    <t>='Lists 1'!$L$14</t>
  </si>
  <si>
    <t>rL1.CheckMarginSel</t>
  </si>
  <si>
    <t>='Lists 1'!$L$17</t>
  </si>
  <si>
    <t>rL1.CheckIndustrySel</t>
  </si>
  <si>
    <t>='Data 1'!$J$11</t>
  </si>
  <si>
    <t>rD1.Node</t>
  </si>
  <si>
    <t>rB1.IndicatorInChart</t>
  </si>
  <si>
    <t>Human Resources</t>
  </si>
  <si>
    <t>PS</t>
  </si>
  <si>
    <t>Ø Industry</t>
  </si>
  <si>
    <t>Target min</t>
  </si>
  <si>
    <t>Target max</t>
  </si>
  <si>
    <r>
      <t>Indicators 2008</t>
    </r>
    <r>
      <rPr>
        <sz val="12"/>
        <color theme="0"/>
        <rFont val="Cambria"/>
        <family val="1"/>
      </rPr>
      <t xml:space="preserve"> (all values stated in %)</t>
    </r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</si>
  <si>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</si>
  <si>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</si>
  <si>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</si>
  <si>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</si>
  <si>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</si>
  <si>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</si>
  <si>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</si>
  <si>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</si>
  <si>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Dec</t>
  </si>
  <si>
    <t>Indicators01</t>
  </si>
  <si>
    <t>rD1.DataCumulation</t>
  </si>
  <si>
    <t>='Data 1'!$K$12:$K$23</t>
  </si>
  <si>
    <t>rD1.Months</t>
  </si>
  <si>
    <t>='Data 1'!$J$12:$J$23</t>
  </si>
  <si>
    <t>rD1.Year</t>
  </si>
  <si>
    <t>='Data 1'!$C$4</t>
  </si>
  <si>
    <t>='Lists 1'!$Q$11</t>
  </si>
  <si>
    <t>='Lists 1'!$Q$12:$Q$23</t>
  </si>
  <si>
    <t>='Lists 1'!$Q$7</t>
  </si>
  <si>
    <t>rP1.Node</t>
  </si>
  <si>
    <t>='Parameters 1'!$K$10</t>
  </si>
  <si>
    <t>Coloring:  Cells containing  formulas</t>
  </si>
  <si>
    <t>Outlined Cells:  Chart Basis</t>
  </si>
  <si>
    <t>Indicator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</si>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</sst>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0.0&quot; &quot;"/>
    <numFmt numFmtId="166" formatCode="#,##0.0"/>
    <numFmt numFmtId="167" formatCode="*-"/>
  </numFmts>
  <fonts count="31" x14ac:knownFonts="1">
    <font>
      <sz val="10"/>
      <name val="Arial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sz val="8"/>
      <color indexed="12"/>
      <name val="Cambria"/>
      <family val="1"/>
      <scheme val="major"/>
    </font>
    <font>
      <sz val="10"/>
      <name val="Cambria"/>
      <family val="1"/>
      <scheme val="major"/>
    </font>
    <font>
      <sz val="10"/>
      <color theme="0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8"/>
      <color theme="0"/>
      <name val="Calibri"/>
      <family val="2"/>
      <scheme val="minor"/>
    </font>
    <font>
      <b/>
      <sz val="8"/>
      <color indexed="12"/>
      <name val="Cambria"/>
      <family val="1"/>
      <scheme val="major"/>
    </font>
    <font>
      <sz val="22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indexed="12"/>
      <name val="Calibri"/>
      <family val="2"/>
      <scheme val="minor"/>
    </font>
    <font>
      <sz val="9"/>
      <name val="Calibri"/>
      <family val="2"/>
      <scheme val="minor"/>
    </font>
    <font>
      <sz val="18"/>
      <color rgb="FF7030A0"/>
      <name val="Calibri"/>
      <family val="2"/>
      <scheme val="minor"/>
    </font>
    <font>
      <sz val="18"/>
      <color rgb="FF7030A0"/>
      <name val="Arial"/>
      <family val="2"/>
    </font>
    <font>
      <i/>
      <sz val="9"/>
      <name val="Calibri"/>
      <family val="2"/>
      <scheme val="minor"/>
    </font>
    <font>
      <b/>
      <sz val="11"/>
      <name val="Cambria"/>
      <family val="1"/>
      <scheme val="major"/>
    </font>
    <font>
      <sz val="12"/>
      <color theme="0"/>
      <name val="Cambria"/>
      <family val="1"/>
    </font>
    <font>
      <sz val="10"/>
      <color rgb="FF0000FF"/>
      <name val="Calibri"/>
      <family val="2"/>
      <scheme val="minor"/>
    </font>
    <font>
      <b/>
      <sz val="10"/>
      <color theme="0"/>
      <name val="Cambria"/>
      <family val="1"/>
      <scheme val="major"/>
    </font>
    <font>
      <sz val="10"/>
      <color indexed="12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9" tint="-0.24994659260841701"/>
      </top>
      <bottom style="thin">
        <color theme="5" tint="0.39994506668294322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medium">
        <color theme="9" tint="-0.24994659260841701"/>
      </top>
      <bottom style="thin">
        <color theme="5" tint="0.39994506668294322"/>
      </bottom>
      <diagonal/>
    </border>
    <border>
      <left style="thin">
        <color theme="5" tint="0.39994506668294322"/>
      </left>
      <right style="medium">
        <color theme="9" tint="-0.24994659260841701"/>
      </right>
      <top style="medium">
        <color theme="9" tint="-0.24994659260841701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1454817346722"/>
      </right>
      <top style="medium">
        <color theme="9" tint="-0.24994659260841701"/>
      </top>
      <bottom style="thin">
        <color theme="5" tint="0.39994506668294322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medium">
        <color theme="4" tint="-0.24994659260841701"/>
      </left>
      <right/>
      <top style="thick">
        <color theme="9" tint="-0.24994659260841701"/>
      </top>
      <bottom style="thick">
        <color theme="2" tint="-0.499984740745262"/>
      </bottom>
      <diagonal/>
    </border>
    <border>
      <left/>
      <right/>
      <top style="thick">
        <color theme="9" tint="-0.24994659260841701"/>
      </top>
      <bottom style="thick">
        <color theme="2" tint="-0.499984740745262"/>
      </bottom>
      <diagonal/>
    </border>
    <border>
      <left/>
      <right style="medium">
        <color theme="4" tint="-0.24994659260841701"/>
      </right>
      <top style="thick">
        <color theme="9" tint="-0.24994659260841701"/>
      </top>
      <bottom style="thick">
        <color theme="2" tint="-0.499984740745262"/>
      </bottom>
      <diagonal/>
    </border>
    <border>
      <left style="medium">
        <color theme="4" tint="-0.24994659260841701"/>
      </left>
      <right/>
      <top style="thick">
        <color theme="2" tint="-0.499984740745262"/>
      </top>
      <bottom/>
      <diagonal/>
    </border>
    <border>
      <left/>
      <right/>
      <top style="thick">
        <color theme="2" tint="-0.499984740745262"/>
      </top>
      <bottom/>
      <diagonal/>
    </border>
    <border>
      <left/>
      <right style="medium">
        <color theme="4" tint="-0.24994659260841701"/>
      </right>
      <top style="thick">
        <color theme="2" tint="-0.499984740745262"/>
      </top>
      <bottom/>
      <diagonal/>
    </border>
    <border>
      <left style="medium">
        <color theme="4" tint="-0.24994659260841701"/>
      </left>
      <right/>
      <top/>
      <bottom style="medium">
        <color theme="3" tint="0.39994506668294322"/>
      </bottom>
      <diagonal/>
    </border>
    <border>
      <left/>
      <right/>
      <top/>
      <bottom style="medium">
        <color theme="3" tint="0.39994506668294322"/>
      </bottom>
      <diagonal/>
    </border>
    <border>
      <left/>
      <right style="medium">
        <color theme="4" tint="-0.24994659260841701"/>
      </right>
      <top/>
      <bottom style="medium">
        <color theme="3" tint="0.39994506668294322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4" fillId="0" borderId="0" xfId="0" applyFont="1" applyAlignment="1"/>
    <xf numFmtId="164" fontId="5" fillId="0" borderId="0" xfId="0" applyNumberFormat="1" applyFont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0" fontId="9" fillId="6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8" fillId="0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165" fontId="11" fillId="0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165" fontId="1" fillId="0" borderId="0" xfId="0" quotePrefix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NumberFormat="1" applyFont="1" applyAlignment="1"/>
    <xf numFmtId="166" fontId="4" fillId="0" borderId="0" xfId="0" applyNumberFormat="1" applyFont="1" applyAlignment="1">
      <alignment vertical="center"/>
    </xf>
    <xf numFmtId="166" fontId="4" fillId="7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166" fontId="4" fillId="7" borderId="0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7" borderId="1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8" borderId="0" xfId="0" applyFont="1" applyFill="1" applyAlignment="1"/>
    <xf numFmtId="0" fontId="4" fillId="9" borderId="0" xfId="0" applyFont="1" applyFill="1" applyAlignment="1"/>
    <xf numFmtId="0" fontId="17" fillId="10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166" fontId="3" fillId="6" borderId="15" xfId="0" applyNumberFormat="1" applyFont="1" applyFill="1" applyBorder="1" applyAlignment="1">
      <alignment horizontal="center" vertical="center"/>
    </xf>
    <xf numFmtId="166" fontId="3" fillId="6" borderId="18" xfId="0" applyNumberFormat="1" applyFont="1" applyFill="1" applyBorder="1" applyAlignment="1">
      <alignment horizontal="center" vertical="center"/>
    </xf>
    <xf numFmtId="166" fontId="3" fillId="6" borderId="19" xfId="0" applyNumberFormat="1" applyFont="1" applyFill="1" applyBorder="1" applyAlignment="1">
      <alignment horizontal="center" vertical="center"/>
    </xf>
    <xf numFmtId="166" fontId="4" fillId="7" borderId="10" xfId="0" applyNumberFormat="1" applyFont="1" applyFill="1" applyBorder="1" applyAlignment="1">
      <alignment horizontal="center" vertical="center"/>
    </xf>
    <xf numFmtId="166" fontId="4" fillId="7" borderId="13" xfId="0" applyNumberFormat="1" applyFont="1" applyFill="1" applyBorder="1" applyAlignment="1">
      <alignment horizontal="center" vertical="center"/>
    </xf>
    <xf numFmtId="0" fontId="15" fillId="10" borderId="0" xfId="0" applyFont="1" applyFill="1" applyAlignment="1">
      <alignment horizontal="right" vertical="center"/>
    </xf>
    <xf numFmtId="166" fontId="3" fillId="6" borderId="20" xfId="0" applyNumberFormat="1" applyFont="1" applyFill="1" applyBorder="1" applyAlignment="1">
      <alignment horizontal="center" vertical="center"/>
    </xf>
    <xf numFmtId="0" fontId="18" fillId="3" borderId="0" xfId="0" applyFont="1" applyFill="1" applyAlignment="1"/>
    <xf numFmtId="0" fontId="19" fillId="5" borderId="0" xfId="0" applyFont="1" applyFill="1" applyAlignment="1"/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4" fillId="13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8" borderId="0" xfId="0" applyFont="1" applyFill="1" applyAlignment="1">
      <alignment horizontal="center"/>
    </xf>
    <xf numFmtId="0" fontId="4" fillId="10" borderId="0" xfId="0" applyFont="1" applyFill="1" applyAlignment="1"/>
    <xf numFmtId="0" fontId="4" fillId="9" borderId="0" xfId="0" applyFont="1" applyFill="1" applyBorder="1" applyAlignment="1"/>
    <xf numFmtId="0" fontId="4" fillId="9" borderId="21" xfId="0" applyFont="1" applyFill="1" applyBorder="1" applyAlignment="1"/>
    <xf numFmtId="0" fontId="4" fillId="9" borderId="22" xfId="0" applyFont="1" applyFill="1" applyBorder="1" applyAlignment="1"/>
    <xf numFmtId="0" fontId="14" fillId="14" borderId="0" xfId="0" applyFont="1" applyFill="1" applyAlignment="1">
      <alignment horizontal="left" vertical="center"/>
    </xf>
    <xf numFmtId="165" fontId="3" fillId="14" borderId="0" xfId="0" applyNumberFormat="1" applyFont="1" applyFill="1" applyAlignment="1">
      <alignment vertical="center"/>
    </xf>
    <xf numFmtId="0" fontId="4" fillId="15" borderId="23" xfId="0" applyFont="1" applyFill="1" applyBorder="1" applyAlignment="1"/>
    <xf numFmtId="0" fontId="4" fillId="15" borderId="4" xfId="0" applyFont="1" applyFill="1" applyBorder="1" applyAlignment="1"/>
    <xf numFmtId="0" fontId="4" fillId="15" borderId="5" xfId="0" applyFont="1" applyFill="1" applyBorder="1" applyAlignment="1"/>
    <xf numFmtId="164" fontId="21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64" fontId="22" fillId="0" borderId="3" xfId="0" applyNumberFormat="1" applyFont="1" applyBorder="1" applyAlignment="1">
      <alignment horizontal="center"/>
    </xf>
    <xf numFmtId="0" fontId="7" fillId="14" borderId="6" xfId="0" applyFont="1" applyFill="1" applyBorder="1" applyAlignment="1">
      <alignment horizontal="center" textRotation="90"/>
    </xf>
    <xf numFmtId="0" fontId="12" fillId="14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 textRotation="90"/>
    </xf>
    <xf numFmtId="0" fontId="4" fillId="9" borderId="31" xfId="0" applyFont="1" applyFill="1" applyBorder="1" applyAlignment="1"/>
    <xf numFmtId="0" fontId="4" fillId="9" borderId="32" xfId="0" applyFont="1" applyFill="1" applyBorder="1" applyAlignment="1"/>
    <xf numFmtId="0" fontId="4" fillId="9" borderId="33" xfId="0" applyFont="1" applyFill="1" applyBorder="1" applyAlignment="1"/>
    <xf numFmtId="0" fontId="4" fillId="16" borderId="21" xfId="0" applyFont="1" applyFill="1" applyBorder="1" applyAlignment="1"/>
    <xf numFmtId="0" fontId="4" fillId="16" borderId="0" xfId="0" applyFont="1" applyFill="1" applyBorder="1" applyAlignment="1"/>
    <xf numFmtId="0" fontId="4" fillId="16" borderId="22" xfId="0" applyFont="1" applyFill="1" applyBorder="1" applyAlignment="1"/>
    <xf numFmtId="0" fontId="1" fillId="16" borderId="21" xfId="0" applyFont="1" applyFill="1" applyBorder="1" applyAlignment="1"/>
    <xf numFmtId="0" fontId="4" fillId="16" borderId="25" xfId="0" applyFont="1" applyFill="1" applyBorder="1" applyAlignment="1"/>
    <xf numFmtId="0" fontId="4" fillId="16" borderId="26" xfId="0" applyFont="1" applyFill="1" applyBorder="1" applyAlignment="1"/>
    <xf numFmtId="0" fontId="4" fillId="16" borderId="27" xfId="0" applyFont="1" applyFill="1" applyBorder="1" applyAlignment="1"/>
    <xf numFmtId="0" fontId="25" fillId="0" borderId="3" xfId="0" applyFont="1" applyBorder="1" applyAlignment="1"/>
    <xf numFmtId="0" fontId="26" fillId="11" borderId="0" xfId="0" applyFont="1" applyFill="1" applyAlignment="1">
      <alignment horizontal="center" vertical="center" textRotation="90"/>
    </xf>
    <xf numFmtId="0" fontId="9" fillId="0" borderId="0" xfId="0" applyFont="1" applyFill="1" applyAlignment="1">
      <alignment horizontal="right" vertical="center"/>
    </xf>
    <xf numFmtId="164" fontId="28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29" fillId="5" borderId="0" xfId="0" applyNumberFormat="1" applyFont="1" applyFill="1" applyAlignment="1">
      <alignment horizontal="center" vertical="center"/>
    </xf>
    <xf numFmtId="0" fontId="3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9" borderId="21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 vertical="top"/>
    </xf>
    <xf numFmtId="0" fontId="1" fillId="9" borderId="0" xfId="0" applyFont="1" applyFill="1" applyBorder="1" applyAlignment="1">
      <alignment horizontal="center" vertical="top"/>
    </xf>
    <xf numFmtId="0" fontId="1" fillId="9" borderId="22" xfId="0" applyFont="1" applyFill="1" applyBorder="1" applyAlignment="1">
      <alignment horizontal="center" vertical="top"/>
    </xf>
    <xf numFmtId="167" fontId="23" fillId="16" borderId="28" xfId="0" applyNumberFormat="1" applyFont="1" applyFill="1" applyBorder="1" applyAlignment="1">
      <alignment horizontal="center" vertical="center"/>
    </xf>
    <xf numFmtId="167" fontId="24" fillId="16" borderId="29" xfId="0" applyNumberFormat="1" applyFont="1" applyFill="1" applyBorder="1" applyAlignment="1">
      <alignment vertical="center"/>
    </xf>
    <xf numFmtId="167" fontId="24" fillId="16" borderId="30" xfId="0" applyNumberFormat="1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bgColor theme="2" tint="-0.49998474074526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9" tint="0.3999450666829432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theme="0"/>
      </font>
      <fill>
        <patternFill>
          <bgColor theme="2" tint="-0.49998474074526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9" tint="0.3999450666829432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  <color rgb="FF0000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01453781700158"/>
          <c:y val="0.10026554598563849"/>
          <c:w val="0.79524082077112923"/>
          <c:h val="0.66172118729061646"/>
        </c:manualLayout>
      </c:layout>
      <c:lineChart>
        <c:grouping val="standard"/>
        <c:varyColors val="0"/>
        <c:ser>
          <c:idx val="0"/>
          <c:order val="0"/>
          <c:tx>
            <c:strRef>
              <c:f>'Basis 1'!$L$11</c:f>
              <c:strCache>
                <c:ptCount val="1"/>
                <c:pt idx="0">
                  <c:v>Production Volume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  <a:effectLst>
              <a:outerShdw blurRad="50800" dist="254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>
                <a:outerShdw blurRad="50800" dist="25400" dir="5400000" algn="t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'Basis 1'!$K$12:$K$23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'Basis 1'!$L$12:$L$23</c:f>
              <c:numCache>
                <c:formatCode>#,##0.0</c:formatCode>
                <c:ptCount val="12"/>
                <c:pt idx="0">
                  <c:v>83.3</c:v>
                </c:pt>
                <c:pt idx="1">
                  <c:v>82.1</c:v>
                </c:pt>
                <c:pt idx="2">
                  <c:v>81.900000000000006</c:v>
                </c:pt>
                <c:pt idx="3">
                  <c:v>81.5</c:v>
                </c:pt>
                <c:pt idx="4">
                  <c:v>87.4</c:v>
                </c:pt>
                <c:pt idx="5">
                  <c:v>87.6</c:v>
                </c:pt>
                <c:pt idx="6">
                  <c:v>90.2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'Basis 1'!$M$11</c:f>
              <c:strCache>
                <c:ptCount val="1"/>
                <c:pt idx="0">
                  <c:v>Target min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  <a:effectLst>
              <a:outerShdw blurRad="50800" dist="38100" dir="5400000" algn="t" rotWithShape="0">
                <a:schemeClr val="tx1">
                  <a:alpha val="40000"/>
                </a:schemeClr>
              </a:outerShdw>
            </a:effectLst>
          </c:spPr>
          <c:marker>
            <c:symbol val="none"/>
          </c:marker>
          <c:cat>
            <c:strRef>
              <c:f>'Basis 1'!$K$12:$K$23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'Basis 1'!$M$12:$M$23</c:f>
              <c:numCache>
                <c:formatCode>#,##0.0</c:formatCode>
                <c:ptCount val="12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'Basis 1'!$N$11</c:f>
              <c:strCache>
                <c:ptCount val="1"/>
                <c:pt idx="0">
                  <c:v>Target max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'Basis 1'!$K$12:$K$23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'Basis 1'!$N$12:$N$23</c:f>
              <c:numCache>
                <c:formatCode>#,##0.0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'Basis 1'!$O$11</c:f>
              <c:strCache>
                <c:ptCount val="1"/>
                <c:pt idx="0">
                  <c:v>Industry</c:v>
                </c:pt>
              </c:strCache>
            </c:strRef>
          </c:tx>
          <c:spPr>
            <a:ln w="22225">
              <a:solidFill>
                <a:srgbClr val="7030A0"/>
              </a:solidFill>
              <a:prstDash val="sysDash"/>
            </a:ln>
          </c:spPr>
          <c:marker>
            <c:symbol val="none"/>
          </c:marker>
          <c:cat>
            <c:strRef>
              <c:f>'Basis 1'!$K$12:$K$23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'Basis 1'!$O$12:$O$23</c:f>
              <c:numCache>
                <c:formatCode>#,##0.0</c:formatCode>
                <c:ptCount val="12"/>
                <c:pt idx="0">
                  <c:v>88.3</c:v>
                </c:pt>
                <c:pt idx="1">
                  <c:v>88.3</c:v>
                </c:pt>
                <c:pt idx="2">
                  <c:v>88.3</c:v>
                </c:pt>
                <c:pt idx="3">
                  <c:v>88.3</c:v>
                </c:pt>
                <c:pt idx="4">
                  <c:v>88.3</c:v>
                </c:pt>
                <c:pt idx="5">
                  <c:v>88.3</c:v>
                </c:pt>
                <c:pt idx="6">
                  <c:v>88.3</c:v>
                </c:pt>
                <c:pt idx="7">
                  <c:v>88.3</c:v>
                </c:pt>
                <c:pt idx="8">
                  <c:v>88.3</c:v>
                </c:pt>
                <c:pt idx="9">
                  <c:v>88.3</c:v>
                </c:pt>
                <c:pt idx="10">
                  <c:v>88.3</c:v>
                </c:pt>
                <c:pt idx="11">
                  <c:v>88.3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904"/>
        <c:axId val="65517440"/>
      </c:lineChart>
      <c:catAx>
        <c:axId val="655159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en-US"/>
          </a:p>
        </c:txPr>
        <c:crossAx val="65517440"/>
        <c:crosses val="autoZero"/>
        <c:auto val="1"/>
        <c:lblAlgn val="ctr"/>
        <c:lblOffset val="100"/>
        <c:noMultiLvlLbl val="0"/>
      </c:catAx>
      <c:valAx>
        <c:axId val="655174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numFmt formatCode="#,##0&quot; %&quot;;;" sourceLinked="0"/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en-US"/>
          </a:p>
        </c:txPr>
        <c:crossAx val="6551590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T w="114300" prst="artDeco"/>
        </a:sp3d>
      </c:spPr>
    </c:plotArea>
    <c:legend>
      <c:legendPos val="r"/>
      <c:layout>
        <c:manualLayout>
          <c:xMode val="edge"/>
          <c:yMode val="edge"/>
          <c:x val="0.11750158875222162"/>
          <c:y val="0.88286578350934453"/>
          <c:w val="0.79485273647152765"/>
          <c:h val="6.8639648390407856E-2"/>
        </c:manualLayout>
      </c:layout>
      <c:overlay val="0"/>
      <c:spPr>
        <a:solidFill>
          <a:schemeClr val="bg1">
            <a:lumMod val="95000"/>
          </a:schemeClr>
        </a:solidFill>
      </c:spPr>
      <c:txPr>
        <a:bodyPr/>
        <a:lstStyle/>
        <a:p>
          <a:pPr>
            <a:defRPr lang="de-DE">
              <a:solidFill>
                <a:schemeClr val="tx2">
                  <a:lumMod val="50000"/>
                </a:schemeClr>
              </a:solidFill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shade val="51000"/>
            <a:satMod val="130000"/>
          </a:schemeClr>
        </a:gs>
        <a:gs pos="80000">
          <a:schemeClr val="accent1">
            <a:shade val="93000"/>
            <a:satMod val="130000"/>
          </a:schemeClr>
        </a:gs>
        <a:gs pos="100000">
          <a:schemeClr val="accent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5</xdr:row>
      <xdr:rowOff>85725</xdr:rowOff>
    </xdr:from>
    <xdr:to>
      <xdr:col>22</xdr:col>
      <xdr:colOff>1</xdr:colOff>
      <xdr:row>27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21</xdr:row>
          <xdr:rowOff>95250</xdr:rowOff>
        </xdr:from>
        <xdr:to>
          <xdr:col>25</xdr:col>
          <xdr:colOff>504825</xdr:colOff>
          <xdr:row>22</xdr:row>
          <xdr:rowOff>152400</xdr:rowOff>
        </xdr:to>
        <xdr:sp macro="" textlink="">
          <xdr:nvSpPr>
            <xdr:cNvPr id="1030" name="oF1_BoxPeriod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10</xdr:row>
          <xdr:rowOff>142875</xdr:rowOff>
        </xdr:from>
        <xdr:to>
          <xdr:col>25</xdr:col>
          <xdr:colOff>504825</xdr:colOff>
          <xdr:row>12</xdr:row>
          <xdr:rowOff>9525</xdr:rowOff>
        </xdr:to>
        <xdr:sp macro="" textlink="">
          <xdr:nvSpPr>
            <xdr:cNvPr id="1031" name="oF1_BoxIndicators0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22</xdr:row>
          <xdr:rowOff>161925</xdr:rowOff>
        </xdr:from>
        <xdr:to>
          <xdr:col>25</xdr:col>
          <xdr:colOff>485775</xdr:colOff>
          <xdr:row>23</xdr:row>
          <xdr:rowOff>142875</xdr:rowOff>
        </xdr:to>
        <xdr:sp macro="" textlink="">
          <xdr:nvSpPr>
            <xdr:cNvPr id="1033" name="oF1_ScrollPeriod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14</xdr:row>
          <xdr:rowOff>38100</xdr:rowOff>
        </xdr:from>
        <xdr:to>
          <xdr:col>25</xdr:col>
          <xdr:colOff>304800</xdr:colOff>
          <xdr:row>14</xdr:row>
          <xdr:rowOff>247650</xdr:rowOff>
        </xdr:to>
        <xdr:sp macro="" textlink="">
          <xdr:nvSpPr>
            <xdr:cNvPr id="1034" name="oF1_CheckMargin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15</xdr:row>
          <xdr:rowOff>47625</xdr:rowOff>
        </xdr:from>
        <xdr:to>
          <xdr:col>25</xdr:col>
          <xdr:colOff>304800</xdr:colOff>
          <xdr:row>15</xdr:row>
          <xdr:rowOff>257175</xdr:rowOff>
        </xdr:to>
        <xdr:sp macro="" textlink="">
          <xdr:nvSpPr>
            <xdr:cNvPr id="1035" name="oF1_CheckIndustry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D1:AA27"/>
  <sheetViews>
    <sheetView showRowColHeaders="0" tabSelected="1" workbookViewId="0">
      <selection activeCell="N31" sqref="N31"/>
    </sheetView>
  </sheetViews>
  <sheetFormatPr defaultColWidth="7.7109375" defaultRowHeight="15" x14ac:dyDescent="0.25"/>
  <cols>
    <col min="1" max="10" width="1.7109375" style="46" customWidth="1"/>
    <col min="11" max="19" width="7.7109375" style="46"/>
    <col min="20" max="20" width="11.5703125" style="46" customWidth="1"/>
    <col min="21" max="21" width="7.7109375" style="46"/>
    <col min="22" max="22" width="1.28515625" style="46" customWidth="1"/>
    <col min="23" max="23" width="2.85546875" style="46" customWidth="1"/>
    <col min="24" max="26" width="7.7109375" style="46"/>
    <col min="27" max="27" width="0.42578125" style="46" customWidth="1"/>
    <col min="28" max="16384" width="7.7109375" style="46"/>
  </cols>
  <sheetData>
    <row r="1" spans="4:27" ht="8.1" customHeight="1" x14ac:dyDescent="0.25"/>
    <row r="2" spans="4:27" ht="8.1" customHeight="1" x14ac:dyDescent="0.25"/>
    <row r="3" spans="4:27" s="47" customFormat="1" ht="8.1" customHeight="1" x14ac:dyDescent="0.25"/>
    <row r="4" spans="4:27" s="49" customFormat="1" ht="33.75" customHeight="1" x14ac:dyDescent="0.2">
      <c r="D4" s="48" t="str">
        <f>"Indicators "&amp;rD1.Year</f>
        <v>Indicators 2008</v>
      </c>
      <c r="U4" s="55" t="str">
        <f ca="1">rB1.IndicatorInChart&amp;" / "&amp;OFFSET(rL1.PeriodHeader,rL1.PeriodSel+1,0)</f>
        <v>Production Volume / Jan - Jul</v>
      </c>
    </row>
    <row r="5" spans="4:27" s="47" customFormat="1" ht="8.1" customHeight="1" x14ac:dyDescent="0.25"/>
    <row r="6" spans="4:27" ht="8.1" customHeight="1" x14ac:dyDescent="0.25"/>
    <row r="7" spans="4:27" ht="8.1" customHeight="1" x14ac:dyDescent="0.25">
      <c r="X7" s="70"/>
      <c r="Y7" s="69"/>
      <c r="Z7" s="71"/>
      <c r="AA7" s="68"/>
    </row>
    <row r="8" spans="4:27" ht="8.1" customHeight="1" x14ac:dyDescent="0.25">
      <c r="X8" s="70"/>
      <c r="Y8" s="69"/>
      <c r="Z8" s="71"/>
      <c r="AA8" s="68"/>
    </row>
    <row r="9" spans="4:27" ht="8.1" customHeight="1" x14ac:dyDescent="0.25">
      <c r="X9" s="70"/>
      <c r="Y9" s="69"/>
      <c r="Z9" s="71"/>
      <c r="AA9" s="68"/>
    </row>
    <row r="10" spans="4:27" ht="8.1" customHeight="1" x14ac:dyDescent="0.25">
      <c r="X10" s="70"/>
      <c r="Y10" s="69"/>
      <c r="Z10" s="71"/>
      <c r="AA10" s="68"/>
    </row>
    <row r="11" spans="4:27" x14ac:dyDescent="0.25">
      <c r="X11" s="88"/>
      <c r="Y11" s="89"/>
      <c r="Z11" s="90"/>
      <c r="AA11" s="68"/>
    </row>
    <row r="12" spans="4:27" x14ac:dyDescent="0.25">
      <c r="X12" s="88"/>
      <c r="Y12" s="89"/>
      <c r="Z12" s="90"/>
      <c r="AA12" s="68"/>
    </row>
    <row r="13" spans="4:27" ht="15.75" customHeight="1" x14ac:dyDescent="0.25">
      <c r="X13" s="91" t="str">
        <f ca="1">"  "&amp;OFFSET(rP1.Node,rL1.Indicators01Sel+1,2)</f>
        <v xml:space="preserve">  Balance/P&amp;L</v>
      </c>
      <c r="Y13" s="89"/>
      <c r="Z13" s="90"/>
      <c r="AA13" s="68"/>
    </row>
    <row r="14" spans="4:27" ht="6" customHeight="1" thickBot="1" x14ac:dyDescent="0.3">
      <c r="X14" s="88"/>
      <c r="Y14" s="89"/>
      <c r="Z14" s="90"/>
      <c r="AA14" s="68"/>
    </row>
    <row r="15" spans="4:27" ht="21" customHeight="1" thickTop="1" thickBot="1" x14ac:dyDescent="0.3">
      <c r="X15" s="92"/>
      <c r="Y15" s="93"/>
      <c r="Z15" s="94"/>
      <c r="AA15" s="68"/>
    </row>
    <row r="16" spans="4:27" ht="21" customHeight="1" thickTop="1" x14ac:dyDescent="0.25">
      <c r="X16" s="111">
        <v>0</v>
      </c>
      <c r="Y16" s="112"/>
      <c r="Z16" s="113"/>
      <c r="AA16" s="68"/>
    </row>
    <row r="17" spans="24:27" x14ac:dyDescent="0.25">
      <c r="X17" s="70"/>
      <c r="Y17" s="69"/>
      <c r="Z17" s="71"/>
      <c r="AA17" s="68"/>
    </row>
    <row r="18" spans="24:27" x14ac:dyDescent="0.25">
      <c r="X18" s="70"/>
      <c r="Y18" s="69"/>
      <c r="Z18" s="71"/>
      <c r="AA18" s="68"/>
    </row>
    <row r="19" spans="24:27" x14ac:dyDescent="0.25">
      <c r="X19" s="70"/>
      <c r="Y19" s="69"/>
      <c r="Z19" s="71"/>
      <c r="AA19" s="68"/>
    </row>
    <row r="20" spans="24:27" x14ac:dyDescent="0.25">
      <c r="X20" s="70"/>
      <c r="Y20" s="69"/>
      <c r="Z20" s="71"/>
      <c r="AA20" s="68"/>
    </row>
    <row r="21" spans="24:27" x14ac:dyDescent="0.25">
      <c r="X21" s="70"/>
      <c r="Y21" s="69"/>
      <c r="Z21" s="71"/>
      <c r="AA21" s="68"/>
    </row>
    <row r="22" spans="24:27" x14ac:dyDescent="0.25">
      <c r="X22" s="70"/>
      <c r="Y22" s="69"/>
      <c r="Z22" s="71"/>
      <c r="AA22" s="68"/>
    </row>
    <row r="23" spans="24:27" x14ac:dyDescent="0.25">
      <c r="X23" s="70"/>
      <c r="Y23" s="69"/>
      <c r="Z23" s="71"/>
      <c r="AA23" s="68"/>
    </row>
    <row r="24" spans="24:27" x14ac:dyDescent="0.25">
      <c r="X24" s="70"/>
      <c r="Y24" s="69"/>
      <c r="Z24" s="71"/>
      <c r="AA24" s="68"/>
    </row>
    <row r="25" spans="24:27" x14ac:dyDescent="0.25">
      <c r="X25" s="105" t="str">
        <f>IF(rL1.PeriodSel+1&gt;COUNTIF(rD1.DataCumulation,"&lt;&gt;#n/a"),"No Data for Period","")</f>
        <v/>
      </c>
      <c r="Y25" s="106"/>
      <c r="Z25" s="107"/>
      <c r="AA25" s="68"/>
    </row>
    <row r="26" spans="24:27" x14ac:dyDescent="0.25">
      <c r="X26" s="108" t="str">
        <f ca="1">IF(rL1.PeriodSel+1&gt;COUNTIF(rD1.DataCumulation,"&lt;&gt;#n/a"),OFFSET(rL1.PeriodHeader,rL1.PeriodSel+1,1)&amp;" "&amp;rD1.Year,"")</f>
        <v/>
      </c>
      <c r="Y26" s="109"/>
      <c r="Z26" s="110"/>
      <c r="AA26" s="68"/>
    </row>
    <row r="27" spans="24:27" ht="15.75" thickBot="1" x14ac:dyDescent="0.3">
      <c r="X27" s="85"/>
      <c r="Y27" s="86"/>
      <c r="Z27" s="87"/>
      <c r="AA27" s="68"/>
    </row>
  </sheetData>
  <sheetProtection selectLockedCells="1" selectUnlockedCells="1"/>
  <mergeCells count="3">
    <mergeCell ref="X25:Z25"/>
    <mergeCell ref="X26:Z26"/>
    <mergeCell ref="X16:Z16"/>
  </mergeCells>
  <phoneticPr fontId="0" type="noConversion"/>
  <conditionalFormatting sqref="X25:Z26">
    <cfRule type="expression" dxfId="4" priority="1">
      <formula>rL1.PeriodSel+1&gt;COUNTIF(rD1.DataCumulation,"&lt;&gt;#n/a")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5" r:id="rId4" name="oF1_CheckIndustry">
          <controlPr defaultSize="0" autoLine="0" linkedCell="rL1.CheckIndustrySel" r:id="rId5">
            <anchor moveWithCells="1">
              <from>
                <xdr:col>23</xdr:col>
                <xdr:colOff>238125</xdr:colOff>
                <xdr:row>15</xdr:row>
                <xdr:rowOff>47625</xdr:rowOff>
              </from>
              <to>
                <xdr:col>25</xdr:col>
                <xdr:colOff>304800</xdr:colOff>
                <xdr:row>15</xdr:row>
                <xdr:rowOff>257175</xdr:rowOff>
              </to>
            </anchor>
          </controlPr>
        </control>
      </mc:Choice>
      <mc:Fallback>
        <control shapeId="1035" r:id="rId4" name="oF1_CheckIndustry"/>
      </mc:Fallback>
    </mc:AlternateContent>
    <mc:AlternateContent xmlns:mc="http://schemas.openxmlformats.org/markup-compatibility/2006">
      <mc:Choice Requires="x14">
        <control shapeId="1034" r:id="rId6" name="oF1_CheckMargin">
          <controlPr defaultSize="0" autoLine="0" linkedCell="rL1.CheckMarginSel" r:id="rId7">
            <anchor moveWithCells="1">
              <from>
                <xdr:col>23</xdr:col>
                <xdr:colOff>238125</xdr:colOff>
                <xdr:row>14</xdr:row>
                <xdr:rowOff>38100</xdr:rowOff>
              </from>
              <to>
                <xdr:col>25</xdr:col>
                <xdr:colOff>304800</xdr:colOff>
                <xdr:row>14</xdr:row>
                <xdr:rowOff>247650</xdr:rowOff>
              </to>
            </anchor>
          </controlPr>
        </control>
      </mc:Choice>
      <mc:Fallback>
        <control shapeId="1034" r:id="rId6" name="oF1_CheckMargin"/>
      </mc:Fallback>
    </mc:AlternateContent>
    <mc:AlternateContent xmlns:mc="http://schemas.openxmlformats.org/markup-compatibility/2006">
      <mc:Choice Requires="x14">
        <control shapeId="1033" r:id="rId8" name="oF1_ScrollPeriod">
          <controlPr defaultSize="0" autoLine="0" linkedCell="rL1.PeriodSel" r:id="rId9">
            <anchor moveWithCells="1">
              <from>
                <xdr:col>23</xdr:col>
                <xdr:colOff>19050</xdr:colOff>
                <xdr:row>22</xdr:row>
                <xdr:rowOff>161925</xdr:rowOff>
              </from>
              <to>
                <xdr:col>25</xdr:col>
                <xdr:colOff>485775</xdr:colOff>
                <xdr:row>23</xdr:row>
                <xdr:rowOff>142875</xdr:rowOff>
              </to>
            </anchor>
          </controlPr>
        </control>
      </mc:Choice>
      <mc:Fallback>
        <control shapeId="1033" r:id="rId8" name="oF1_ScrollPeriod"/>
      </mc:Fallback>
    </mc:AlternateContent>
    <mc:AlternateContent xmlns:mc="http://schemas.openxmlformats.org/markup-compatibility/2006">
      <mc:Choice Requires="x14">
        <control shapeId="1031" r:id="rId10" name="oF1_BoxIndicators01">
          <controlPr defaultSize="0" autoLine="0" linkedCell="rL1.Indicators01Sel" listFillRange="rL1.Indicators01List" r:id="rId11">
            <anchor moveWithCells="1">
              <from>
                <xdr:col>23</xdr:col>
                <xdr:colOff>9525</xdr:colOff>
                <xdr:row>10</xdr:row>
                <xdr:rowOff>142875</xdr:rowOff>
              </from>
              <to>
                <xdr:col>25</xdr:col>
                <xdr:colOff>504825</xdr:colOff>
                <xdr:row>12</xdr:row>
                <xdr:rowOff>9525</xdr:rowOff>
              </to>
            </anchor>
          </controlPr>
        </control>
      </mc:Choice>
      <mc:Fallback>
        <control shapeId="1031" r:id="rId10" name="oF1_BoxIndicators01"/>
      </mc:Fallback>
    </mc:AlternateContent>
    <mc:AlternateContent xmlns:mc="http://schemas.openxmlformats.org/markup-compatibility/2006">
      <mc:Choice Requires="x14">
        <control shapeId="1030" r:id="rId12" name="oF1_BoxPeriod">
          <controlPr defaultSize="0" autoLine="0" linkedCell="rL1.PeriodSel" listFillRange="rL1.PeriodList" r:id="rId13">
            <anchor moveWithCells="1">
              <from>
                <xdr:col>23</xdr:col>
                <xdr:colOff>9525</xdr:colOff>
                <xdr:row>21</xdr:row>
                <xdr:rowOff>95250</xdr:rowOff>
              </from>
              <to>
                <xdr:col>25</xdr:col>
                <xdr:colOff>504825</xdr:colOff>
                <xdr:row>22</xdr:row>
                <xdr:rowOff>152400</xdr:rowOff>
              </to>
            </anchor>
          </controlPr>
        </control>
      </mc:Choice>
      <mc:Fallback>
        <control shapeId="1030" r:id="rId12" name="oF1_BoxPeriod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G1:Q24"/>
  <sheetViews>
    <sheetView workbookViewId="0"/>
  </sheetViews>
  <sheetFormatPr defaultColWidth="7.7109375" defaultRowHeight="15" x14ac:dyDescent="0.2"/>
  <cols>
    <col min="1" max="6" width="1.7109375" style="14" customWidth="1"/>
    <col min="7" max="7" width="3" style="14" bestFit="1" customWidth="1"/>
    <col min="8" max="10" width="1.7109375" style="14" customWidth="1"/>
    <col min="11" max="11" width="7.7109375" style="14"/>
    <col min="12" max="12" width="20.7109375" style="34" bestFit="1" customWidth="1"/>
    <col min="13" max="13" width="12.7109375" style="14" bestFit="1" customWidth="1"/>
    <col min="14" max="14" width="11" style="14" bestFit="1" customWidth="1"/>
    <col min="15" max="15" width="8.7109375" style="14" customWidth="1"/>
    <col min="16" max="16" width="22.85546875" style="14" customWidth="1"/>
    <col min="17" max="17" width="33.28515625" style="14" bestFit="1" customWidth="1"/>
    <col min="18" max="16384" width="7.7109375" style="14"/>
  </cols>
  <sheetData>
    <row r="1" spans="7:17" ht="8.1" customHeight="1" x14ac:dyDescent="0.2"/>
    <row r="2" spans="7:17" ht="8.1" customHeight="1" x14ac:dyDescent="0.2"/>
    <row r="3" spans="7:17" ht="8.1" customHeight="1" x14ac:dyDescent="0.2"/>
    <row r="4" spans="7:17" ht="8.1" customHeight="1" x14ac:dyDescent="0.2"/>
    <row r="5" spans="7:17" s="25" customFormat="1" ht="23.25" customHeight="1" thickBot="1" x14ac:dyDescent="0.25">
      <c r="M5" s="99">
        <v>-4</v>
      </c>
      <c r="N5" s="99">
        <v>-3</v>
      </c>
      <c r="O5" s="99">
        <v>-5</v>
      </c>
      <c r="Q5" s="35" t="s">
        <v>99</v>
      </c>
    </row>
    <row r="6" spans="7:17" ht="18.75" customHeight="1" thickBot="1" x14ac:dyDescent="0.25">
      <c r="Q6" s="43" t="s">
        <v>100</v>
      </c>
    </row>
    <row r="7" spans="7:17" ht="8.1" customHeight="1" x14ac:dyDescent="0.2"/>
    <row r="8" spans="7:17" ht="8.1" customHeight="1" x14ac:dyDescent="0.2"/>
    <row r="9" spans="7:17" ht="8.1" customHeight="1" x14ac:dyDescent="0.2"/>
    <row r="10" spans="7:17" ht="17.25" customHeight="1" thickBot="1" x14ac:dyDescent="0.25">
      <c r="L10" s="44" t="s">
        <v>101</v>
      </c>
      <c r="M10" s="114" t="s">
        <v>102</v>
      </c>
      <c r="N10" s="115"/>
      <c r="O10" s="45" t="s">
        <v>24</v>
      </c>
    </row>
    <row r="11" spans="7:17" s="36" customFormat="1" x14ac:dyDescent="0.2">
      <c r="G11" s="37">
        <v>0</v>
      </c>
      <c r="K11" s="39"/>
      <c r="L11" s="50" t="str">
        <f ca="1">OFFSET(rD1.Node,$G11,rL1.Indicators01Sel+1)</f>
        <v>Production Volume</v>
      </c>
      <c r="M11" s="56" t="str">
        <f>IF(rL1.CheckMarginSel=FALSE,"","Target min")</f>
        <v>Target min</v>
      </c>
      <c r="N11" s="51" t="str">
        <f>IF(rL1.CheckMarginSel=FALSE,"","Target max")</f>
        <v>Target max</v>
      </c>
      <c r="O11" s="52" t="str">
        <f>IF(rL1.CheckIndustrySel=FALSE,"","Industry")</f>
        <v>Industry</v>
      </c>
    </row>
    <row r="12" spans="7:17" x14ac:dyDescent="0.2">
      <c r="G12" s="18">
        <v>1</v>
      </c>
      <c r="K12" s="40" t="s">
        <v>5</v>
      </c>
      <c r="L12" s="38">
        <f ca="1">IF($G12&lt;=rL1.PeriodSel+1,OFFSET(rD1.Node,$G12,rL1.Indicators01Sel+1),#N/A)</f>
        <v>83.3</v>
      </c>
      <c r="M12" s="38">
        <f t="shared" ref="M12:N23" ca="1" si="0">IF(rL1.CheckMarginSel=FALSE,#N/A,OFFSET(rD1.Node,M$5,rL1.Indicators01Sel+1))</f>
        <v>82</v>
      </c>
      <c r="N12" s="38">
        <f t="shared" ca="1" si="0"/>
        <v>95</v>
      </c>
      <c r="O12" s="53">
        <f t="shared" ref="O12:O23" ca="1" si="1">IF(rL1.CheckIndustrySel=FALSE,#N/A,OFFSET(rD1.Node,O$5,rL1.Indicators01Sel+1))</f>
        <v>88.3</v>
      </c>
      <c r="P12" s="34"/>
    </row>
    <row r="13" spans="7:17" x14ac:dyDescent="0.2">
      <c r="G13" s="18">
        <v>2</v>
      </c>
      <c r="K13" s="40" t="s">
        <v>6</v>
      </c>
      <c r="L13" s="38">
        <f t="shared" ref="L13:L23" ca="1" si="2">IF($G13&lt;=rL1.PeriodSel+1,OFFSET(rD1.Node,$G13,rL1.Indicators01Sel+1),#N/A)</f>
        <v>82.1</v>
      </c>
      <c r="M13" s="38">
        <f t="shared" ca="1" si="0"/>
        <v>82</v>
      </c>
      <c r="N13" s="38">
        <f t="shared" ca="1" si="0"/>
        <v>95</v>
      </c>
      <c r="O13" s="53">
        <f t="shared" ca="1" si="1"/>
        <v>88.3</v>
      </c>
      <c r="P13" s="34"/>
    </row>
    <row r="14" spans="7:17" x14ac:dyDescent="0.2">
      <c r="G14" s="18">
        <v>3</v>
      </c>
      <c r="K14" s="40" t="s">
        <v>7</v>
      </c>
      <c r="L14" s="38">
        <f t="shared" ca="1" si="2"/>
        <v>81.900000000000006</v>
      </c>
      <c r="M14" s="38">
        <f ca="1">IF(rL1.CheckMarginSel=FALSE,#N/A,OFFSET(rD1.Node,M$5,rL1.Indicators01Sel+1))</f>
        <v>82</v>
      </c>
      <c r="N14" s="38">
        <f t="shared" ca="1" si="0"/>
        <v>95</v>
      </c>
      <c r="O14" s="53">
        <f t="shared" ca="1" si="1"/>
        <v>88.3</v>
      </c>
      <c r="P14" s="34"/>
    </row>
    <row r="15" spans="7:17" x14ac:dyDescent="0.2">
      <c r="G15" s="18">
        <v>4</v>
      </c>
      <c r="K15" s="40" t="s">
        <v>8</v>
      </c>
      <c r="L15" s="38">
        <f t="shared" ca="1" si="2"/>
        <v>81.5</v>
      </c>
      <c r="M15" s="38">
        <f t="shared" ca="1" si="0"/>
        <v>82</v>
      </c>
      <c r="N15" s="38">
        <f t="shared" ca="1" si="0"/>
        <v>95</v>
      </c>
      <c r="O15" s="53">
        <f t="shared" ca="1" si="1"/>
        <v>88.3</v>
      </c>
      <c r="P15" s="34"/>
    </row>
    <row r="16" spans="7:17" x14ac:dyDescent="0.2">
      <c r="G16" s="18">
        <v>5</v>
      </c>
      <c r="K16" s="40" t="s">
        <v>1</v>
      </c>
      <c r="L16" s="38">
        <f t="shared" ca="1" si="2"/>
        <v>87.4</v>
      </c>
      <c r="M16" s="38">
        <f t="shared" ca="1" si="0"/>
        <v>82</v>
      </c>
      <c r="N16" s="38">
        <f t="shared" ca="1" si="0"/>
        <v>95</v>
      </c>
      <c r="O16" s="53">
        <f t="shared" ca="1" si="1"/>
        <v>88.3</v>
      </c>
      <c r="P16" s="34"/>
    </row>
    <row r="17" spans="7:16" x14ac:dyDescent="0.2">
      <c r="G17" s="18">
        <v>6</v>
      </c>
      <c r="K17" s="40" t="s">
        <v>9</v>
      </c>
      <c r="L17" s="38">
        <f t="shared" ca="1" si="2"/>
        <v>87.6</v>
      </c>
      <c r="M17" s="38">
        <f t="shared" ca="1" si="0"/>
        <v>82</v>
      </c>
      <c r="N17" s="38">
        <f t="shared" ca="1" si="0"/>
        <v>95</v>
      </c>
      <c r="O17" s="53">
        <f t="shared" ca="1" si="1"/>
        <v>88.3</v>
      </c>
      <c r="P17" s="34"/>
    </row>
    <row r="18" spans="7:16" x14ac:dyDescent="0.2">
      <c r="G18" s="18">
        <v>7</v>
      </c>
      <c r="K18" s="40" t="s">
        <v>10</v>
      </c>
      <c r="L18" s="38">
        <f t="shared" ca="1" si="2"/>
        <v>90.2</v>
      </c>
      <c r="M18" s="38">
        <f t="shared" ca="1" si="0"/>
        <v>82</v>
      </c>
      <c r="N18" s="38">
        <f t="shared" ca="1" si="0"/>
        <v>95</v>
      </c>
      <c r="O18" s="53">
        <f t="shared" ca="1" si="1"/>
        <v>88.3</v>
      </c>
      <c r="P18" s="34"/>
    </row>
    <row r="19" spans="7:16" x14ac:dyDescent="0.2">
      <c r="G19" s="18">
        <v>8</v>
      </c>
      <c r="K19" s="40" t="s">
        <v>11</v>
      </c>
      <c r="L19" s="38" t="e">
        <f t="shared" ca="1" si="2"/>
        <v>#N/A</v>
      </c>
      <c r="M19" s="38">
        <f t="shared" ca="1" si="0"/>
        <v>82</v>
      </c>
      <c r="N19" s="38">
        <f t="shared" ca="1" si="0"/>
        <v>95</v>
      </c>
      <c r="O19" s="53">
        <f t="shared" ca="1" si="1"/>
        <v>88.3</v>
      </c>
      <c r="P19" s="34"/>
    </row>
    <row r="20" spans="7:16" x14ac:dyDescent="0.2">
      <c r="G20" s="18">
        <v>9</v>
      </c>
      <c r="K20" s="40" t="s">
        <v>12</v>
      </c>
      <c r="L20" s="38" t="e">
        <f t="shared" ca="1" si="2"/>
        <v>#N/A</v>
      </c>
      <c r="M20" s="38">
        <f t="shared" ca="1" si="0"/>
        <v>82</v>
      </c>
      <c r="N20" s="38">
        <f t="shared" ca="1" si="0"/>
        <v>95</v>
      </c>
      <c r="O20" s="53">
        <f t="shared" ca="1" si="1"/>
        <v>88.3</v>
      </c>
      <c r="P20" s="34"/>
    </row>
    <row r="21" spans="7:16" x14ac:dyDescent="0.2">
      <c r="G21" s="18">
        <v>10</v>
      </c>
      <c r="K21" s="40" t="s">
        <v>13</v>
      </c>
      <c r="L21" s="38" t="e">
        <f t="shared" ca="1" si="2"/>
        <v>#N/A</v>
      </c>
      <c r="M21" s="38">
        <f t="shared" ca="1" si="0"/>
        <v>82</v>
      </c>
      <c r="N21" s="38">
        <f t="shared" ca="1" si="0"/>
        <v>95</v>
      </c>
      <c r="O21" s="53">
        <f t="shared" ca="1" si="1"/>
        <v>88.3</v>
      </c>
      <c r="P21" s="34"/>
    </row>
    <row r="22" spans="7:16" x14ac:dyDescent="0.2">
      <c r="G22" s="18">
        <v>11</v>
      </c>
      <c r="K22" s="40" t="s">
        <v>14</v>
      </c>
      <c r="L22" s="38" t="e">
        <f t="shared" ca="1" si="2"/>
        <v>#N/A</v>
      </c>
      <c r="M22" s="38">
        <f t="shared" ca="1" si="0"/>
        <v>82</v>
      </c>
      <c r="N22" s="38">
        <f t="shared" ca="1" si="0"/>
        <v>95</v>
      </c>
      <c r="O22" s="53">
        <f t="shared" ca="1" si="1"/>
        <v>88.3</v>
      </c>
      <c r="P22" s="34"/>
    </row>
    <row r="23" spans="7:16" ht="15.75" thickBot="1" x14ac:dyDescent="0.25">
      <c r="G23" s="18">
        <v>12</v>
      </c>
      <c r="K23" s="41" t="s">
        <v>15</v>
      </c>
      <c r="L23" s="42" t="e">
        <f t="shared" ca="1" si="2"/>
        <v>#N/A</v>
      </c>
      <c r="M23" s="42">
        <f t="shared" ca="1" si="0"/>
        <v>82</v>
      </c>
      <c r="N23" s="42">
        <f t="shared" ca="1" si="0"/>
        <v>95</v>
      </c>
      <c r="O23" s="54">
        <f t="shared" ca="1" si="1"/>
        <v>88.3</v>
      </c>
      <c r="P23" s="34"/>
    </row>
    <row r="24" spans="7:16" x14ac:dyDescent="0.2">
      <c r="G24" s="18"/>
    </row>
  </sheetData>
  <mergeCells count="1">
    <mergeCell ref="M10:N10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X25"/>
  <sheetViews>
    <sheetView workbookViewId="0"/>
  </sheetViews>
  <sheetFormatPr defaultColWidth="7.7109375" defaultRowHeight="15" x14ac:dyDescent="0.2"/>
  <cols>
    <col min="1" max="1" width="1.5703125" style="17" customWidth="1"/>
    <col min="2" max="2" width="1.7109375" style="17" customWidth="1"/>
    <col min="3" max="3" width="3.140625" style="17" customWidth="1"/>
    <col min="4" max="4" width="1.7109375" style="17" customWidth="1"/>
    <col min="5" max="5" width="2.42578125" style="17" customWidth="1"/>
    <col min="6" max="6" width="1.7109375" style="17" customWidth="1"/>
    <col min="7" max="7" width="3" style="18" bestFit="1" customWidth="1"/>
    <col min="8" max="9" width="1.7109375" style="17" customWidth="1"/>
    <col min="10" max="10" width="14.7109375" style="12" customWidth="1"/>
    <col min="11" max="11" width="7.7109375" style="13" customWidth="1"/>
    <col min="12" max="12" width="7.7109375" style="14" customWidth="1"/>
    <col min="13" max="20" width="7.7109375" style="14"/>
    <col min="21" max="21" width="7.85546875" style="14" bestFit="1" customWidth="1"/>
    <col min="22" max="22" width="7.7109375" style="14"/>
    <col min="23" max="23" width="1.7109375" style="14" customWidth="1"/>
    <col min="24" max="16384" width="7.7109375" style="14"/>
  </cols>
  <sheetData>
    <row r="1" spans="1:24" ht="5.0999999999999996" customHeight="1" x14ac:dyDescent="0.2"/>
    <row r="2" spans="1:24" s="103" customFormat="1" ht="9" customHeight="1" x14ac:dyDescent="0.2">
      <c r="A2" s="102"/>
      <c r="B2" s="102"/>
      <c r="C2" s="102"/>
      <c r="D2" s="102"/>
      <c r="E2" s="102"/>
      <c r="F2" s="102"/>
      <c r="G2" s="18"/>
      <c r="H2" s="102"/>
      <c r="I2" s="102"/>
      <c r="J2" s="104">
        <v>0</v>
      </c>
      <c r="K2" s="104">
        <v>1</v>
      </c>
      <c r="L2" s="104">
        <v>2</v>
      </c>
      <c r="M2" s="104">
        <v>3</v>
      </c>
      <c r="N2" s="104">
        <v>4</v>
      </c>
      <c r="O2" s="104">
        <v>5</v>
      </c>
      <c r="P2" s="104">
        <v>6</v>
      </c>
      <c r="Q2" s="104">
        <v>7</v>
      </c>
      <c r="R2" s="104">
        <v>8</v>
      </c>
      <c r="S2" s="104">
        <v>9</v>
      </c>
      <c r="T2" s="104">
        <v>10</v>
      </c>
      <c r="U2" s="104">
        <v>11</v>
      </c>
      <c r="V2" s="104">
        <v>12</v>
      </c>
    </row>
    <row r="3" spans="1:24" ht="5.0999999999999996" customHeight="1" x14ac:dyDescent="0.2"/>
    <row r="4" spans="1:24" s="30" customFormat="1" ht="15" customHeight="1" x14ac:dyDescent="0.2">
      <c r="C4" s="116">
        <v>2008</v>
      </c>
      <c r="D4" s="116"/>
      <c r="E4" s="116"/>
      <c r="F4" s="116"/>
      <c r="G4" s="100"/>
      <c r="J4" s="29" t="s">
        <v>77</v>
      </c>
      <c r="K4" s="29"/>
    </row>
    <row r="5" spans="1:24" ht="4.5" customHeight="1" x14ac:dyDescent="0.2"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4" s="19" customFormat="1" x14ac:dyDescent="0.2">
      <c r="A6" s="22"/>
      <c r="B6" s="22"/>
      <c r="C6" s="22"/>
      <c r="D6" s="22"/>
      <c r="E6" s="22"/>
      <c r="F6" s="22"/>
      <c r="G6" s="18">
        <v>-5</v>
      </c>
      <c r="H6" s="22"/>
      <c r="I6" s="28"/>
      <c r="J6" s="20" t="s">
        <v>74</v>
      </c>
      <c r="K6" s="26">
        <v>65.400000000000006</v>
      </c>
      <c r="L6" s="26">
        <v>130.19999999999999</v>
      </c>
      <c r="M6" s="26">
        <v>245</v>
      </c>
      <c r="N6" s="26">
        <v>7.3</v>
      </c>
      <c r="O6" s="26">
        <v>16.2</v>
      </c>
      <c r="P6" s="26">
        <v>42.1</v>
      </c>
      <c r="Q6" s="26">
        <v>88.3</v>
      </c>
      <c r="R6" s="26">
        <v>92</v>
      </c>
      <c r="S6" s="26">
        <v>14.2</v>
      </c>
      <c r="T6" s="26">
        <v>91.3</v>
      </c>
      <c r="U6" s="26">
        <v>4.0999999999999996</v>
      </c>
      <c r="V6" s="26">
        <v>3.5</v>
      </c>
      <c r="W6" s="28"/>
    </row>
    <row r="7" spans="1:24" s="19" customFormat="1" x14ac:dyDescent="0.2">
      <c r="A7" s="22"/>
      <c r="B7" s="22"/>
      <c r="C7" s="22"/>
      <c r="D7" s="22"/>
      <c r="E7" s="22"/>
      <c r="F7" s="22"/>
      <c r="G7" s="18">
        <v>-4</v>
      </c>
      <c r="H7" s="22"/>
      <c r="I7" s="28"/>
      <c r="J7" s="24" t="s">
        <v>75</v>
      </c>
      <c r="K7" s="27">
        <v>60</v>
      </c>
      <c r="L7" s="27">
        <v>120</v>
      </c>
      <c r="M7" s="27">
        <v>210</v>
      </c>
      <c r="N7" s="27">
        <v>6.6</v>
      </c>
      <c r="O7" s="27">
        <v>13</v>
      </c>
      <c r="P7" s="27">
        <v>35</v>
      </c>
      <c r="Q7" s="27">
        <v>82</v>
      </c>
      <c r="R7" s="27">
        <v>80</v>
      </c>
      <c r="S7" s="27">
        <v>10</v>
      </c>
      <c r="T7" s="27">
        <v>85</v>
      </c>
      <c r="U7" s="27">
        <v>3</v>
      </c>
      <c r="V7" s="27">
        <v>3</v>
      </c>
      <c r="W7" s="28"/>
    </row>
    <row r="8" spans="1:24" s="19" customFormat="1" x14ac:dyDescent="0.2">
      <c r="A8" s="22"/>
      <c r="B8" s="22"/>
      <c r="C8" s="22"/>
      <c r="D8" s="22"/>
      <c r="E8" s="22"/>
      <c r="F8" s="22"/>
      <c r="G8" s="18">
        <v>-3</v>
      </c>
      <c r="H8" s="22"/>
      <c r="I8" s="28"/>
      <c r="J8" s="23" t="s">
        <v>76</v>
      </c>
      <c r="K8" s="27">
        <v>75</v>
      </c>
      <c r="L8" s="27">
        <v>140</v>
      </c>
      <c r="M8" s="27">
        <v>250</v>
      </c>
      <c r="N8" s="27">
        <v>8</v>
      </c>
      <c r="O8" s="27">
        <v>20</v>
      </c>
      <c r="P8" s="27">
        <v>50</v>
      </c>
      <c r="Q8" s="27">
        <v>95</v>
      </c>
      <c r="R8" s="27">
        <v>95</v>
      </c>
      <c r="S8" s="27">
        <v>16</v>
      </c>
      <c r="T8" s="27">
        <v>95</v>
      </c>
      <c r="U8" s="27">
        <v>5</v>
      </c>
      <c r="V8" s="27">
        <v>5</v>
      </c>
      <c r="W8" s="28"/>
    </row>
    <row r="9" spans="1:24" s="22" customFormat="1" ht="12" customHeight="1" x14ac:dyDescent="0.2">
      <c r="G9" s="18">
        <v>-2</v>
      </c>
      <c r="I9" s="28"/>
      <c r="J9" s="97" t="s">
        <v>31</v>
      </c>
      <c r="K9" s="82" t="str">
        <f t="shared" ref="K9:V9" ca="1" si="0">OFFSET(rP1.Node,K$2,3)</f>
        <v>LP</v>
      </c>
      <c r="L9" s="82" t="str">
        <f t="shared" ca="1" si="0"/>
        <v>LP</v>
      </c>
      <c r="M9" s="82" t="str">
        <f t="shared" ca="1" si="0"/>
        <v>LP</v>
      </c>
      <c r="N9" s="82" t="str">
        <f t="shared" ca="1" si="0"/>
        <v>LP</v>
      </c>
      <c r="O9" s="82" t="str">
        <f t="shared" ca="1" si="0"/>
        <v>BPL</v>
      </c>
      <c r="P9" s="82" t="str">
        <f t="shared" ca="1" si="0"/>
        <v>BPL</v>
      </c>
      <c r="Q9" s="82" t="str">
        <f t="shared" ca="1" si="0"/>
        <v>BPL</v>
      </c>
      <c r="R9" s="82" t="str">
        <f t="shared" ca="1" si="0"/>
        <v>PM</v>
      </c>
      <c r="S9" s="82" t="str">
        <f t="shared" ca="1" si="0"/>
        <v>PS</v>
      </c>
      <c r="T9" s="82" t="str">
        <f t="shared" ca="1" si="0"/>
        <v>HR</v>
      </c>
      <c r="U9" s="82" t="str">
        <f t="shared" ca="1" si="0"/>
        <v>HR</v>
      </c>
      <c r="V9" s="82" t="str">
        <f t="shared" ca="1" si="0"/>
        <v>HR</v>
      </c>
      <c r="W9" s="28"/>
    </row>
    <row r="10" spans="1:24" s="17" customFormat="1" ht="5.25" customHeight="1" x14ac:dyDescent="0.2">
      <c r="G10" s="18">
        <v>-1</v>
      </c>
      <c r="I10" s="28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28"/>
    </row>
    <row r="11" spans="1:24" s="16" customFormat="1" ht="153.75" x14ac:dyDescent="0.2">
      <c r="E11" s="25">
        <v>1</v>
      </c>
      <c r="G11" s="101">
        <v>0</v>
      </c>
      <c r="I11" s="28"/>
      <c r="J11" s="96" t="s">
        <v>30</v>
      </c>
      <c r="K11" s="81" t="str">
        <f t="shared" ref="K11:V11" ca="1" si="1">OFFSET(rP1.Node,K$2,$E11)</f>
        <v>Cash Ratio</v>
      </c>
      <c r="L11" s="81" t="str">
        <f t="shared" ca="1" si="1"/>
        <v>Quick Ratio</v>
      </c>
      <c r="M11" s="81" t="str">
        <f t="shared" ca="1" si="1"/>
        <v>Current Ratio</v>
      </c>
      <c r="N11" s="81" t="str">
        <f t="shared" ca="1" si="1"/>
        <v>Profit-Turnover Ratio</v>
      </c>
      <c r="O11" s="81" t="str">
        <f t="shared" ca="1" si="1"/>
        <v>Outstanding Receivables Quota</v>
      </c>
      <c r="P11" s="81" t="str">
        <f t="shared" ca="1" si="1"/>
        <v>Debt Quota</v>
      </c>
      <c r="Q11" s="81" t="str">
        <f t="shared" ca="1" si="1"/>
        <v>Production Volume</v>
      </c>
      <c r="R11" s="81" t="str">
        <f t="shared" ca="1" si="1"/>
        <v>Utilized Capacity</v>
      </c>
      <c r="S11" s="81" t="str">
        <f t="shared" ca="1" si="1"/>
        <v>Quantity Stored</v>
      </c>
      <c r="T11" s="81" t="str">
        <f t="shared" ca="1" si="1"/>
        <v>Labor Time performed</v>
      </c>
      <c r="U11" s="81" t="str">
        <f t="shared" ca="1" si="1"/>
        <v>Absence from Work</v>
      </c>
      <c r="V11" s="81" t="str">
        <f t="shared" ca="1" si="1"/>
        <v>Employee Turnover</v>
      </c>
      <c r="W11" s="28"/>
    </row>
    <row r="12" spans="1:24" s="22" customFormat="1" x14ac:dyDescent="0.2">
      <c r="G12" s="18">
        <v>1</v>
      </c>
      <c r="I12" s="28"/>
      <c r="J12" s="83" t="s">
        <v>78</v>
      </c>
      <c r="K12" s="21">
        <v>70.8</v>
      </c>
      <c r="L12" s="21">
        <v>110.6</v>
      </c>
      <c r="M12" s="21">
        <v>210</v>
      </c>
      <c r="N12" s="21">
        <v>6.5</v>
      </c>
      <c r="O12" s="21">
        <v>16.399999999999999</v>
      </c>
      <c r="P12" s="21">
        <v>50.9</v>
      </c>
      <c r="Q12" s="21">
        <v>83.3</v>
      </c>
      <c r="R12" s="21">
        <v>84.6</v>
      </c>
      <c r="S12" s="21">
        <v>11.3</v>
      </c>
      <c r="T12" s="21">
        <v>90.2</v>
      </c>
      <c r="U12" s="21">
        <v>4.3</v>
      </c>
      <c r="V12" s="21">
        <v>4.4000000000000004</v>
      </c>
      <c r="W12" s="28"/>
    </row>
    <row r="13" spans="1:24" s="22" customFormat="1" x14ac:dyDescent="0.2">
      <c r="G13" s="18">
        <v>2</v>
      </c>
      <c r="I13" s="28"/>
      <c r="J13" s="83" t="s">
        <v>79</v>
      </c>
      <c r="K13" s="21">
        <v>73.5</v>
      </c>
      <c r="L13" s="21">
        <v>116.2</v>
      </c>
      <c r="M13" s="21">
        <v>250.3</v>
      </c>
      <c r="N13" s="21">
        <v>6.7</v>
      </c>
      <c r="O13" s="21">
        <v>13.1</v>
      </c>
      <c r="P13" s="21">
        <v>40.700000000000003</v>
      </c>
      <c r="Q13" s="21">
        <v>82.1</v>
      </c>
      <c r="R13" s="21">
        <v>91.9</v>
      </c>
      <c r="S13" s="21">
        <v>13</v>
      </c>
      <c r="T13" s="21">
        <v>87.8</v>
      </c>
      <c r="U13" s="21">
        <v>4.7</v>
      </c>
      <c r="V13" s="21">
        <v>3.2</v>
      </c>
      <c r="W13" s="28"/>
      <c r="X13" s="84"/>
    </row>
    <row r="14" spans="1:24" s="19" customFormat="1" x14ac:dyDescent="0.2">
      <c r="A14" s="22"/>
      <c r="B14" s="22"/>
      <c r="C14" s="22"/>
      <c r="D14" s="22"/>
      <c r="E14" s="22"/>
      <c r="F14" s="22"/>
      <c r="G14" s="18">
        <v>3</v>
      </c>
      <c r="H14" s="22"/>
      <c r="I14" s="28"/>
      <c r="J14" s="83" t="s">
        <v>80</v>
      </c>
      <c r="K14" s="21">
        <v>73.400000000000006</v>
      </c>
      <c r="L14" s="21">
        <v>110.7</v>
      </c>
      <c r="M14" s="21">
        <v>209</v>
      </c>
      <c r="N14" s="21">
        <v>7</v>
      </c>
      <c r="O14" s="21">
        <v>15.5</v>
      </c>
      <c r="P14" s="21">
        <v>46.2</v>
      </c>
      <c r="Q14" s="21">
        <v>81.900000000000006</v>
      </c>
      <c r="R14" s="21">
        <v>85.1</v>
      </c>
      <c r="S14" s="21">
        <v>9.6</v>
      </c>
      <c r="T14" s="21">
        <v>88.9</v>
      </c>
      <c r="U14" s="21">
        <v>4.7</v>
      </c>
      <c r="V14" s="21">
        <v>3.4</v>
      </c>
      <c r="W14" s="28"/>
    </row>
    <row r="15" spans="1:24" s="19" customFormat="1" x14ac:dyDescent="0.2">
      <c r="A15" s="22"/>
      <c r="B15" s="22"/>
      <c r="C15" s="22"/>
      <c r="D15" s="22"/>
      <c r="E15" s="22"/>
      <c r="F15" s="22"/>
      <c r="G15" s="18">
        <v>4</v>
      </c>
      <c r="H15" s="22"/>
      <c r="I15" s="28"/>
      <c r="J15" s="83" t="s">
        <v>0</v>
      </c>
      <c r="K15" s="21">
        <v>73.2</v>
      </c>
      <c r="L15" s="21">
        <v>129.5</v>
      </c>
      <c r="M15" s="21">
        <v>200.3</v>
      </c>
      <c r="N15" s="21">
        <v>6.8</v>
      </c>
      <c r="O15" s="21">
        <v>16</v>
      </c>
      <c r="P15" s="21">
        <v>51.8</v>
      </c>
      <c r="Q15" s="21">
        <v>81.5</v>
      </c>
      <c r="R15" s="21">
        <v>90</v>
      </c>
      <c r="S15" s="21">
        <v>9.4</v>
      </c>
      <c r="T15" s="21">
        <v>87.7</v>
      </c>
      <c r="U15" s="21">
        <v>3.8</v>
      </c>
      <c r="V15" s="21">
        <v>5.8</v>
      </c>
      <c r="W15" s="28"/>
    </row>
    <row r="16" spans="1:24" s="19" customFormat="1" x14ac:dyDescent="0.2">
      <c r="A16" s="22"/>
      <c r="B16" s="22"/>
      <c r="C16" s="22"/>
      <c r="D16" s="22"/>
      <c r="E16" s="22"/>
      <c r="F16" s="22"/>
      <c r="G16" s="18">
        <v>5</v>
      </c>
      <c r="H16" s="22"/>
      <c r="I16" s="28"/>
      <c r="J16" s="83" t="s">
        <v>81</v>
      </c>
      <c r="K16" s="21">
        <v>68.7</v>
      </c>
      <c r="L16" s="21">
        <v>130.69999999999999</v>
      </c>
      <c r="M16" s="21">
        <v>225.1</v>
      </c>
      <c r="N16" s="21">
        <v>7.1</v>
      </c>
      <c r="O16" s="21">
        <v>13.7</v>
      </c>
      <c r="P16" s="21">
        <v>51.5</v>
      </c>
      <c r="Q16" s="21">
        <v>87.4</v>
      </c>
      <c r="R16" s="21">
        <v>91.1</v>
      </c>
      <c r="S16" s="21">
        <v>9.1999999999999993</v>
      </c>
      <c r="T16" s="21">
        <v>89.2</v>
      </c>
      <c r="U16" s="21">
        <v>4.0999999999999996</v>
      </c>
      <c r="V16" s="21">
        <v>5.2</v>
      </c>
      <c r="W16" s="28"/>
    </row>
    <row r="17" spans="1:23" s="19" customFormat="1" x14ac:dyDescent="0.2">
      <c r="A17" s="22"/>
      <c r="B17" s="22"/>
      <c r="C17" s="22"/>
      <c r="D17" s="22"/>
      <c r="E17" s="22"/>
      <c r="F17" s="22"/>
      <c r="G17" s="18">
        <v>6</v>
      </c>
      <c r="H17" s="22"/>
      <c r="I17" s="28"/>
      <c r="J17" s="83" t="s">
        <v>82</v>
      </c>
      <c r="K17" s="21">
        <v>71.599999999999994</v>
      </c>
      <c r="L17" s="21">
        <v>117</v>
      </c>
      <c r="M17" s="21">
        <v>206.3</v>
      </c>
      <c r="N17" s="21">
        <v>6.6</v>
      </c>
      <c r="O17" s="21">
        <v>14.4</v>
      </c>
      <c r="P17" s="21">
        <v>49.2</v>
      </c>
      <c r="Q17" s="21">
        <v>87.6</v>
      </c>
      <c r="R17" s="21">
        <v>84.1</v>
      </c>
      <c r="S17" s="21">
        <v>10.199999999999999</v>
      </c>
      <c r="T17" s="21">
        <v>88.5</v>
      </c>
      <c r="U17" s="21">
        <v>4.4000000000000004</v>
      </c>
      <c r="V17" s="21">
        <v>4.4000000000000004</v>
      </c>
      <c r="W17" s="28"/>
    </row>
    <row r="18" spans="1:23" s="19" customFormat="1" x14ac:dyDescent="0.2">
      <c r="A18" s="22"/>
      <c r="B18" s="22"/>
      <c r="C18" s="22"/>
      <c r="D18" s="22"/>
      <c r="E18" s="22"/>
      <c r="F18" s="22"/>
      <c r="G18" s="18">
        <v>7</v>
      </c>
      <c r="H18" s="22"/>
      <c r="I18" s="28"/>
      <c r="J18" s="83" t="s">
        <v>83</v>
      </c>
      <c r="K18" s="21">
        <v>66.7</v>
      </c>
      <c r="L18" s="21">
        <v>118.7</v>
      </c>
      <c r="M18" s="21">
        <v>256.5</v>
      </c>
      <c r="N18" s="21">
        <v>6.9</v>
      </c>
      <c r="O18" s="21">
        <v>14.1</v>
      </c>
      <c r="P18" s="21">
        <v>46.9</v>
      </c>
      <c r="Q18" s="21">
        <v>90.2</v>
      </c>
      <c r="R18" s="21">
        <v>90</v>
      </c>
      <c r="S18" s="21">
        <v>13.8</v>
      </c>
      <c r="T18" s="21">
        <v>87.7</v>
      </c>
      <c r="U18" s="21">
        <v>4.7</v>
      </c>
      <c r="V18" s="21">
        <v>5</v>
      </c>
      <c r="W18" s="28"/>
    </row>
    <row r="19" spans="1:23" s="19" customFormat="1" x14ac:dyDescent="0.2">
      <c r="A19" s="22"/>
      <c r="B19" s="22"/>
      <c r="C19" s="22"/>
      <c r="D19" s="22"/>
      <c r="E19" s="22"/>
      <c r="F19" s="22"/>
      <c r="G19" s="18">
        <v>8</v>
      </c>
      <c r="H19" s="22"/>
      <c r="I19" s="28"/>
      <c r="J19" s="83" t="s">
        <v>2</v>
      </c>
      <c r="K19" s="21">
        <v>60.2</v>
      </c>
      <c r="L19" s="21">
        <v>110.6</v>
      </c>
      <c r="M19" s="21">
        <v>254.8</v>
      </c>
      <c r="N19" s="21">
        <v>6.2</v>
      </c>
      <c r="O19" s="21">
        <v>16.100000000000001</v>
      </c>
      <c r="P19" s="21">
        <v>43.3</v>
      </c>
      <c r="Q19" s="21">
        <v>82.6</v>
      </c>
      <c r="R19" s="21">
        <v>94.5</v>
      </c>
      <c r="S19" s="21">
        <v>14.1</v>
      </c>
      <c r="T19" s="21">
        <v>87.1</v>
      </c>
      <c r="U19" s="21">
        <v>4.9000000000000004</v>
      </c>
      <c r="V19" s="21">
        <v>5.5</v>
      </c>
      <c r="W19" s="28"/>
    </row>
    <row r="20" spans="1:23" s="19" customFormat="1" x14ac:dyDescent="0.2">
      <c r="A20" s="22"/>
      <c r="B20" s="22"/>
      <c r="C20" s="22"/>
      <c r="D20" s="22"/>
      <c r="E20" s="22"/>
      <c r="F20" s="22"/>
      <c r="G20" s="18">
        <v>9</v>
      </c>
      <c r="H20" s="22"/>
      <c r="I20" s="28"/>
      <c r="J20" s="83" t="s">
        <v>3</v>
      </c>
      <c r="K20" s="21">
        <v>77</v>
      </c>
      <c r="L20" s="21">
        <v>135.69999999999999</v>
      </c>
      <c r="M20" s="21">
        <v>239.6</v>
      </c>
      <c r="N20" s="21">
        <v>6.1</v>
      </c>
      <c r="O20" s="21">
        <v>16.100000000000001</v>
      </c>
      <c r="P20" s="21">
        <v>42.1</v>
      </c>
      <c r="Q20" s="21">
        <v>89.5</v>
      </c>
      <c r="R20" s="21">
        <v>86.9</v>
      </c>
      <c r="S20" s="21">
        <v>15.5</v>
      </c>
      <c r="T20" s="21">
        <v>84.3</v>
      </c>
      <c r="U20" s="21">
        <v>5.3000000000000007</v>
      </c>
      <c r="V20" s="21">
        <v>6.5</v>
      </c>
      <c r="W20" s="28"/>
    </row>
    <row r="21" spans="1:23" s="19" customFormat="1" x14ac:dyDescent="0.2">
      <c r="A21" s="22"/>
      <c r="B21" s="22"/>
      <c r="C21" s="22"/>
      <c r="D21" s="22"/>
      <c r="E21" s="22"/>
      <c r="F21" s="22"/>
      <c r="G21" s="18">
        <v>10</v>
      </c>
      <c r="H21" s="22"/>
      <c r="I21" s="28"/>
      <c r="J21" s="83" t="s">
        <v>84</v>
      </c>
      <c r="K21" s="31">
        <v>71</v>
      </c>
      <c r="L21" s="21">
        <v>135.6</v>
      </c>
      <c r="M21" s="21">
        <v>215</v>
      </c>
      <c r="N21" s="21">
        <v>5.8</v>
      </c>
      <c r="O21" s="21">
        <v>18.8</v>
      </c>
      <c r="P21" s="21">
        <v>41.4</v>
      </c>
      <c r="Q21" s="21">
        <v>79.3</v>
      </c>
      <c r="R21" s="21">
        <v>84.8</v>
      </c>
      <c r="S21" s="21">
        <v>16.899999999999999</v>
      </c>
      <c r="T21" s="21">
        <v>85.2</v>
      </c>
      <c r="U21" s="21">
        <v>5.8</v>
      </c>
      <c r="V21" s="21">
        <v>7.6</v>
      </c>
      <c r="W21" s="28"/>
    </row>
    <row r="22" spans="1:23" s="19" customFormat="1" x14ac:dyDescent="0.2">
      <c r="A22" s="22"/>
      <c r="B22" s="22"/>
      <c r="C22" s="22"/>
      <c r="D22" s="22"/>
      <c r="E22" s="22"/>
      <c r="F22" s="22"/>
      <c r="G22" s="18">
        <v>11</v>
      </c>
      <c r="H22" s="22"/>
      <c r="I22" s="28"/>
      <c r="J22" s="83" t="s">
        <v>4</v>
      </c>
      <c r="K22" s="21" t="e">
        <v>#N/A</v>
      </c>
      <c r="L22" s="21" t="e">
        <v>#N/A</v>
      </c>
      <c r="M22" s="21" t="e">
        <v>#N/A</v>
      </c>
      <c r="N22" s="21" t="e">
        <v>#N/A</v>
      </c>
      <c r="O22" s="21" t="e">
        <v>#N/A</v>
      </c>
      <c r="P22" s="21" t="e">
        <v>#N/A</v>
      </c>
      <c r="Q22" s="21" t="e">
        <v>#N/A</v>
      </c>
      <c r="R22" s="21" t="e">
        <v>#N/A</v>
      </c>
      <c r="S22" s="21" t="e">
        <v>#N/A</v>
      </c>
      <c r="T22" s="21" t="e">
        <v>#N/A</v>
      </c>
      <c r="U22" s="21" t="e">
        <v>#N/A</v>
      </c>
      <c r="V22" s="21" t="e">
        <v>#N/A</v>
      </c>
      <c r="W22" s="28"/>
    </row>
    <row r="23" spans="1:23" s="19" customFormat="1" x14ac:dyDescent="0.2">
      <c r="A23" s="22"/>
      <c r="B23" s="22"/>
      <c r="C23" s="22"/>
      <c r="D23" s="22"/>
      <c r="E23" s="22"/>
      <c r="F23" s="22"/>
      <c r="G23" s="18">
        <v>12</v>
      </c>
      <c r="H23" s="22"/>
      <c r="I23" s="28"/>
      <c r="J23" s="83" t="s">
        <v>85</v>
      </c>
      <c r="K23" s="21" t="e">
        <v>#N/A</v>
      </c>
      <c r="L23" s="21" t="e">
        <v>#N/A</v>
      </c>
      <c r="M23" s="21" t="e">
        <v>#N/A</v>
      </c>
      <c r="N23" s="21" t="e">
        <v>#N/A</v>
      </c>
      <c r="O23" s="21" t="e">
        <v>#N/A</v>
      </c>
      <c r="P23" s="21" t="e">
        <v>#N/A</v>
      </c>
      <c r="Q23" s="21" t="e">
        <v>#N/A</v>
      </c>
      <c r="R23" s="21" t="e">
        <v>#N/A</v>
      </c>
      <c r="S23" s="21" t="e">
        <v>#N/A</v>
      </c>
      <c r="T23" s="21" t="e">
        <v>#N/A</v>
      </c>
      <c r="U23" s="21" t="e">
        <v>#N/A</v>
      </c>
      <c r="V23" s="21" t="e">
        <v>#N/A</v>
      </c>
      <c r="W23" s="28"/>
    </row>
    <row r="24" spans="1:23" x14ac:dyDescent="0.2">
      <c r="G24" s="18">
        <v>13</v>
      </c>
      <c r="I24" s="28"/>
      <c r="J24" s="72" t="str">
        <f>"Cumulation "&amp;LEFT(INDEX(rD1.Months,COUNTIF(rD1.DataCumulation,"&lt;&gt;#n/a"),1),3)</f>
        <v>Cumulation Oct</v>
      </c>
      <c r="K24" s="73">
        <f t="shared" ref="K24:V24" si="2">SUMIF(K$12:K$23,"&lt;&gt;#n/a")/COUNTIF(K$12:K$23,"&lt;&gt;#n/a")</f>
        <v>70.61</v>
      </c>
      <c r="L24" s="73">
        <f t="shared" si="2"/>
        <v>121.53</v>
      </c>
      <c r="M24" s="73">
        <f t="shared" si="2"/>
        <v>226.68999999999997</v>
      </c>
      <c r="N24" s="73">
        <f t="shared" si="2"/>
        <v>6.57</v>
      </c>
      <c r="O24" s="73">
        <f t="shared" si="2"/>
        <v>15.420000000000002</v>
      </c>
      <c r="P24" s="73">
        <f t="shared" si="2"/>
        <v>46.4</v>
      </c>
      <c r="Q24" s="73">
        <f t="shared" si="2"/>
        <v>84.539999999999992</v>
      </c>
      <c r="R24" s="73">
        <f t="shared" si="2"/>
        <v>88.3</v>
      </c>
      <c r="S24" s="73">
        <f t="shared" si="2"/>
        <v>12.3</v>
      </c>
      <c r="T24" s="73">
        <f t="shared" si="2"/>
        <v>87.66</v>
      </c>
      <c r="U24" s="73">
        <f t="shared" si="2"/>
        <v>4.67</v>
      </c>
      <c r="V24" s="73">
        <f t="shared" si="2"/>
        <v>5.0999999999999996</v>
      </c>
      <c r="W24" s="28"/>
    </row>
    <row r="25" spans="1:23" ht="7.5" customHeight="1" x14ac:dyDescent="0.2"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</sheetData>
  <mergeCells count="1">
    <mergeCell ref="C4:F4"/>
  </mergeCells>
  <phoneticPr fontId="0" type="noConversion"/>
  <conditionalFormatting sqref="K12:V23">
    <cfRule type="expression" dxfId="3" priority="3">
      <formula>K12&gt;K$8</formula>
    </cfRule>
    <cfRule type="expression" dxfId="2" priority="4">
      <formula>K12&lt;K$7</formula>
    </cfRule>
  </conditionalFormatting>
  <conditionalFormatting sqref="K24:V24">
    <cfRule type="expression" dxfId="1" priority="1">
      <formula>K24&gt;K$8</formula>
    </cfRule>
    <cfRule type="expression" dxfId="0" priority="2">
      <formula>K24&lt;K$7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G1:Q31"/>
  <sheetViews>
    <sheetView showGridLines="0" workbookViewId="0">
      <pane ySplit="11" topLeftCell="A12" activePane="bottomLeft" state="frozenSplit"/>
      <selection sqref="A1:XFD1048576"/>
      <selection pane="bottomLeft"/>
    </sheetView>
  </sheetViews>
  <sheetFormatPr defaultColWidth="11.42578125" defaultRowHeight="15" x14ac:dyDescent="0.25"/>
  <cols>
    <col min="1" max="6" width="0.85546875" style="1" customWidth="1"/>
    <col min="7" max="7" width="3" style="2" bestFit="1" customWidth="1"/>
    <col min="8" max="10" width="0.85546875" style="1" customWidth="1"/>
    <col min="11" max="11" width="5.5703125" style="3" customWidth="1"/>
    <col min="12" max="12" width="14" style="4" bestFit="1" customWidth="1"/>
    <col min="13" max="13" width="1.7109375" style="1" customWidth="1"/>
    <col min="14" max="14" width="11.42578125" style="1"/>
    <col min="15" max="15" width="18.42578125" style="1" bestFit="1" customWidth="1"/>
    <col min="16" max="16" width="3.7109375" style="1" customWidth="1"/>
    <col min="17" max="17" width="29.28515625" style="1" bestFit="1" customWidth="1"/>
    <col min="18" max="16384" width="11.42578125" style="1"/>
  </cols>
  <sheetData>
    <row r="1" spans="7:17" ht="5.0999999999999996" customHeight="1" x14ac:dyDescent="0.25"/>
    <row r="2" spans="7:17" ht="5.0999999999999996" customHeight="1" x14ac:dyDescent="0.25"/>
    <row r="3" spans="7:17" ht="5.0999999999999996" customHeight="1" x14ac:dyDescent="0.25"/>
    <row r="4" spans="7:17" s="78" customFormat="1" ht="12.75" customHeight="1" x14ac:dyDescent="0.2">
      <c r="G4" s="77"/>
      <c r="K4" s="79"/>
      <c r="L4" s="80"/>
      <c r="Q4" s="98">
        <v>1</v>
      </c>
    </row>
    <row r="5" spans="7:17" ht="5.0999999999999996" customHeight="1" x14ac:dyDescent="0.25"/>
    <row r="6" spans="7:17" ht="5.0999999999999996" customHeight="1" x14ac:dyDescent="0.25"/>
    <row r="7" spans="7:17" s="5" customFormat="1" x14ac:dyDescent="0.25">
      <c r="G7" s="2"/>
      <c r="K7" s="6"/>
      <c r="L7" s="7"/>
      <c r="N7" s="32">
        <v>6</v>
      </c>
      <c r="Q7" s="32">
        <v>6</v>
      </c>
    </row>
    <row r="8" spans="7:17" ht="5.0999999999999996" customHeight="1" x14ac:dyDescent="0.25"/>
    <row r="9" spans="7:17" ht="5.0999999999999996" customHeight="1" x14ac:dyDescent="0.25"/>
    <row r="10" spans="7:17" ht="5.0999999999999996" customHeight="1" x14ac:dyDescent="0.25"/>
    <row r="11" spans="7:17" x14ac:dyDescent="0.25">
      <c r="N11" s="9" t="s">
        <v>49</v>
      </c>
      <c r="O11" s="58" t="s">
        <v>53</v>
      </c>
      <c r="Q11" s="9" t="s">
        <v>87</v>
      </c>
    </row>
    <row r="12" spans="7:17" x14ac:dyDescent="0.25">
      <c r="G12" s="2">
        <v>1</v>
      </c>
      <c r="N12" s="10" t="s">
        <v>5</v>
      </c>
      <c r="O12" s="57" t="s">
        <v>52</v>
      </c>
      <c r="Q12" s="74" t="str">
        <f t="shared" ref="Q12:Q23" ca="1" si="0">OFFSET(rP1.Node,$G12,Q$4)</f>
        <v>Cash Ratio</v>
      </c>
    </row>
    <row r="13" spans="7:17" x14ac:dyDescent="0.25">
      <c r="G13" s="2">
        <v>2</v>
      </c>
      <c r="L13" s="95" t="s">
        <v>54</v>
      </c>
      <c r="N13" s="10" t="s">
        <v>16</v>
      </c>
      <c r="O13" s="57" t="str">
        <f t="shared" ref="O13:O22" si="1">MID($N13,7,3)&amp;" - Dec"</f>
        <v>Feb - Dec</v>
      </c>
      <c r="Q13" s="75" t="str">
        <f t="shared" ca="1" si="0"/>
        <v>Quick Ratio</v>
      </c>
    </row>
    <row r="14" spans="7:17" x14ac:dyDescent="0.25">
      <c r="G14" s="2">
        <v>3</v>
      </c>
      <c r="L14" s="8" t="b">
        <v>1</v>
      </c>
      <c r="N14" s="10" t="s">
        <v>17</v>
      </c>
      <c r="O14" s="57" t="str">
        <f t="shared" si="1"/>
        <v>Mar - Dec</v>
      </c>
      <c r="Q14" s="75" t="str">
        <f t="shared" ca="1" si="0"/>
        <v>Current Ratio</v>
      </c>
    </row>
    <row r="15" spans="7:17" x14ac:dyDescent="0.25">
      <c r="G15" s="2">
        <v>4</v>
      </c>
      <c r="N15" s="10" t="s">
        <v>18</v>
      </c>
      <c r="O15" s="57" t="str">
        <f t="shared" si="1"/>
        <v>Apr - Dec</v>
      </c>
      <c r="Q15" s="75" t="str">
        <f t="shared" ca="1" si="0"/>
        <v>Profit-Turnover Ratio</v>
      </c>
    </row>
    <row r="16" spans="7:17" x14ac:dyDescent="0.25">
      <c r="G16" s="2">
        <v>5</v>
      </c>
      <c r="L16" s="95" t="s">
        <v>55</v>
      </c>
      <c r="N16" s="10" t="s">
        <v>50</v>
      </c>
      <c r="O16" s="57" t="str">
        <f t="shared" si="1"/>
        <v>May - Dec</v>
      </c>
      <c r="Q16" s="75" t="str">
        <f t="shared" ca="1" si="0"/>
        <v>Outstanding Receivables Quota</v>
      </c>
    </row>
    <row r="17" spans="7:17" x14ac:dyDescent="0.25">
      <c r="G17" s="2">
        <v>6</v>
      </c>
      <c r="L17" s="8" t="b">
        <v>1</v>
      </c>
      <c r="N17" s="10" t="s">
        <v>19</v>
      </c>
      <c r="O17" s="57" t="str">
        <f t="shared" si="1"/>
        <v>Jun - Dec</v>
      </c>
      <c r="Q17" s="75" t="str">
        <f t="shared" ca="1" si="0"/>
        <v>Debt Quota</v>
      </c>
    </row>
    <row r="18" spans="7:17" x14ac:dyDescent="0.25">
      <c r="G18" s="2">
        <v>7</v>
      </c>
      <c r="N18" s="10" t="s">
        <v>20</v>
      </c>
      <c r="O18" s="57" t="str">
        <f t="shared" si="1"/>
        <v>Jul - Dec</v>
      </c>
      <c r="Q18" s="75" t="str">
        <f t="shared" ca="1" si="0"/>
        <v>Production Volume</v>
      </c>
    </row>
    <row r="19" spans="7:17" x14ac:dyDescent="0.25">
      <c r="G19" s="2">
        <v>8</v>
      </c>
      <c r="N19" s="10" t="s">
        <v>21</v>
      </c>
      <c r="O19" s="57" t="str">
        <f t="shared" si="1"/>
        <v>Aug - Dec</v>
      </c>
      <c r="Q19" s="75" t="str">
        <f t="shared" ca="1" si="0"/>
        <v>Utilized Capacity</v>
      </c>
    </row>
    <row r="20" spans="7:17" x14ac:dyDescent="0.25">
      <c r="G20" s="2">
        <v>9</v>
      </c>
      <c r="N20" s="10" t="s">
        <v>22</v>
      </c>
      <c r="O20" s="57" t="str">
        <f t="shared" si="1"/>
        <v>Sep - Dec</v>
      </c>
      <c r="Q20" s="75" t="str">
        <f t="shared" ca="1" si="0"/>
        <v>Quantity Stored</v>
      </c>
    </row>
    <row r="21" spans="7:17" x14ac:dyDescent="0.25">
      <c r="G21" s="2">
        <v>10</v>
      </c>
      <c r="N21" s="10" t="s">
        <v>51</v>
      </c>
      <c r="O21" s="57" t="str">
        <f t="shared" si="1"/>
        <v>Oct - Dec</v>
      </c>
      <c r="Q21" s="75" t="str">
        <f t="shared" ca="1" si="0"/>
        <v>Labor Time performed</v>
      </c>
    </row>
    <row r="22" spans="7:17" x14ac:dyDescent="0.25">
      <c r="G22" s="2">
        <v>11</v>
      </c>
      <c r="N22" s="10" t="s">
        <v>23</v>
      </c>
      <c r="O22" s="57" t="str">
        <f t="shared" si="1"/>
        <v>Nov - Dec</v>
      </c>
      <c r="Q22" s="75" t="str">
        <f t="shared" ca="1" si="0"/>
        <v>Absence from Work</v>
      </c>
    </row>
    <row r="23" spans="7:17" x14ac:dyDescent="0.25">
      <c r="G23" s="2">
        <v>12</v>
      </c>
      <c r="N23" s="11" t="s">
        <v>52</v>
      </c>
      <c r="O23" s="57" t="s">
        <v>86</v>
      </c>
      <c r="Q23" s="76" t="str">
        <f t="shared" ca="1" si="0"/>
        <v>Employee Turnover</v>
      </c>
    </row>
    <row r="24" spans="7:17" x14ac:dyDescent="0.25">
      <c r="G24" s="2">
        <v>13</v>
      </c>
    </row>
    <row r="25" spans="7:17" x14ac:dyDescent="0.25">
      <c r="G25" s="2">
        <v>14</v>
      </c>
    </row>
    <row r="26" spans="7:17" x14ac:dyDescent="0.25">
      <c r="G26" s="2">
        <v>15</v>
      </c>
    </row>
    <row r="27" spans="7:17" x14ac:dyDescent="0.25">
      <c r="G27" s="2">
        <v>16</v>
      </c>
    </row>
    <row r="28" spans="7:17" x14ac:dyDescent="0.25">
      <c r="G28" s="2">
        <v>17</v>
      </c>
    </row>
    <row r="29" spans="7:17" x14ac:dyDescent="0.25">
      <c r="G29" s="2">
        <v>18</v>
      </c>
    </row>
    <row r="30" spans="7:17" x14ac:dyDescent="0.25">
      <c r="G30" s="2">
        <v>19</v>
      </c>
    </row>
    <row r="31" spans="7:17" x14ac:dyDescent="0.25">
      <c r="G31" s="2">
        <v>20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G1:N23"/>
  <sheetViews>
    <sheetView workbookViewId="0"/>
  </sheetViews>
  <sheetFormatPr defaultColWidth="11.42578125" defaultRowHeight="15" x14ac:dyDescent="0.2"/>
  <cols>
    <col min="1" max="6" width="1.7109375" style="59" customWidth="1"/>
    <col min="7" max="7" width="3.7109375" style="65" customWidth="1"/>
    <col min="8" max="10" width="1.7109375" style="59" customWidth="1"/>
    <col min="11" max="11" width="4.140625" style="63" customWidth="1"/>
    <col min="12" max="12" width="29.28515625" style="59" bestFit="1" customWidth="1"/>
    <col min="13" max="13" width="20.85546875" style="59" bestFit="1" customWidth="1"/>
    <col min="14" max="16384" width="11.42578125" style="59"/>
  </cols>
  <sheetData>
    <row r="1" spans="7:14" ht="8.1" customHeight="1" x14ac:dyDescent="0.2"/>
    <row r="2" spans="7:14" ht="8.1" customHeight="1" x14ac:dyDescent="0.2"/>
    <row r="3" spans="7:14" ht="8.1" customHeight="1" x14ac:dyDescent="0.2"/>
    <row r="4" spans="7:14" ht="8.1" customHeight="1" x14ac:dyDescent="0.2"/>
    <row r="5" spans="7:14" x14ac:dyDescent="0.2">
      <c r="K5" s="65">
        <v>0</v>
      </c>
      <c r="L5" s="65">
        <v>1</v>
      </c>
      <c r="M5" s="65">
        <v>2</v>
      </c>
      <c r="N5" s="65">
        <v>3</v>
      </c>
    </row>
    <row r="6" spans="7:14" ht="8.1" customHeight="1" x14ac:dyDescent="0.2"/>
    <row r="7" spans="7:14" ht="8.1" customHeight="1" x14ac:dyDescent="0.2"/>
    <row r="8" spans="7:14" ht="8.1" customHeight="1" x14ac:dyDescent="0.2"/>
    <row r="9" spans="7:14" ht="8.1" customHeight="1" x14ac:dyDescent="0.2"/>
    <row r="10" spans="7:14" x14ac:dyDescent="0.2">
      <c r="G10" s="65">
        <v>0</v>
      </c>
      <c r="K10" s="64"/>
      <c r="L10" s="61" t="s">
        <v>30</v>
      </c>
      <c r="M10" s="61" t="s">
        <v>31</v>
      </c>
      <c r="N10" s="61" t="s">
        <v>32</v>
      </c>
    </row>
    <row r="11" spans="7:14" x14ac:dyDescent="0.2">
      <c r="G11" s="65">
        <v>1</v>
      </c>
      <c r="K11" s="63">
        <v>1</v>
      </c>
      <c r="L11" s="62" t="s">
        <v>37</v>
      </c>
      <c r="M11" s="66" t="s">
        <v>26</v>
      </c>
      <c r="N11" s="59" t="s">
        <v>27</v>
      </c>
    </row>
    <row r="12" spans="7:14" x14ac:dyDescent="0.2">
      <c r="G12" s="65">
        <v>2</v>
      </c>
      <c r="K12" s="63">
        <v>2</v>
      </c>
      <c r="L12" s="62" t="s">
        <v>38</v>
      </c>
      <c r="M12" s="66" t="s">
        <v>26</v>
      </c>
      <c r="N12" s="59" t="s">
        <v>27</v>
      </c>
    </row>
    <row r="13" spans="7:14" x14ac:dyDescent="0.2">
      <c r="G13" s="65">
        <v>3</v>
      </c>
      <c r="K13" s="63">
        <v>3</v>
      </c>
      <c r="L13" s="62" t="s">
        <v>39</v>
      </c>
      <c r="M13" s="66" t="s">
        <v>26</v>
      </c>
      <c r="N13" s="59" t="s">
        <v>27</v>
      </c>
    </row>
    <row r="14" spans="7:14" x14ac:dyDescent="0.2">
      <c r="G14" s="65">
        <v>4</v>
      </c>
      <c r="K14" s="63">
        <v>4</v>
      </c>
      <c r="L14" s="62" t="s">
        <v>40</v>
      </c>
      <c r="M14" s="66" t="s">
        <v>26</v>
      </c>
      <c r="N14" s="59" t="s">
        <v>27</v>
      </c>
    </row>
    <row r="15" spans="7:14" x14ac:dyDescent="0.2">
      <c r="G15" s="65">
        <v>5</v>
      </c>
      <c r="K15" s="63">
        <v>5</v>
      </c>
      <c r="L15" s="62" t="s">
        <v>41</v>
      </c>
      <c r="M15" s="66" t="s">
        <v>28</v>
      </c>
      <c r="N15" s="59" t="s">
        <v>29</v>
      </c>
    </row>
    <row r="16" spans="7:14" x14ac:dyDescent="0.2">
      <c r="G16" s="65">
        <v>6</v>
      </c>
      <c r="K16" s="63">
        <v>6</v>
      </c>
      <c r="L16" s="62" t="s">
        <v>42</v>
      </c>
      <c r="M16" s="66" t="s">
        <v>28</v>
      </c>
      <c r="N16" s="59" t="s">
        <v>29</v>
      </c>
    </row>
    <row r="17" spans="7:14" x14ac:dyDescent="0.2">
      <c r="G17" s="65">
        <v>7</v>
      </c>
      <c r="K17" s="63">
        <v>7</v>
      </c>
      <c r="L17" s="62" t="s">
        <v>43</v>
      </c>
      <c r="M17" s="66" t="s">
        <v>28</v>
      </c>
      <c r="N17" s="59" t="s">
        <v>29</v>
      </c>
    </row>
    <row r="18" spans="7:14" x14ac:dyDescent="0.2">
      <c r="G18" s="65">
        <v>8</v>
      </c>
      <c r="K18" s="63">
        <v>8</v>
      </c>
      <c r="L18" s="62" t="s">
        <v>44</v>
      </c>
      <c r="M18" s="66" t="s">
        <v>33</v>
      </c>
      <c r="N18" s="59" t="s">
        <v>35</v>
      </c>
    </row>
    <row r="19" spans="7:14" x14ac:dyDescent="0.2">
      <c r="G19" s="65">
        <v>9</v>
      </c>
      <c r="K19" s="63">
        <v>9</v>
      </c>
      <c r="L19" s="62" t="s">
        <v>45</v>
      </c>
      <c r="M19" s="66" t="s">
        <v>34</v>
      </c>
      <c r="N19" s="59" t="s">
        <v>73</v>
      </c>
    </row>
    <row r="20" spans="7:14" x14ac:dyDescent="0.2">
      <c r="G20" s="65">
        <v>10</v>
      </c>
      <c r="K20" s="63">
        <v>10</v>
      </c>
      <c r="L20" s="62" t="s">
        <v>46</v>
      </c>
      <c r="M20" s="66" t="s">
        <v>72</v>
      </c>
      <c r="N20" s="59" t="s">
        <v>36</v>
      </c>
    </row>
    <row r="21" spans="7:14" x14ac:dyDescent="0.2">
      <c r="G21" s="65">
        <v>11</v>
      </c>
      <c r="K21" s="63">
        <v>11</v>
      </c>
      <c r="L21" s="62" t="s">
        <v>47</v>
      </c>
      <c r="M21" s="66" t="s">
        <v>72</v>
      </c>
      <c r="N21" s="59" t="s">
        <v>36</v>
      </c>
    </row>
    <row r="22" spans="7:14" x14ac:dyDescent="0.2">
      <c r="G22" s="65">
        <v>12</v>
      </c>
      <c r="K22" s="63">
        <v>12</v>
      </c>
      <c r="L22" s="62" t="s">
        <v>48</v>
      </c>
      <c r="M22" s="66" t="s">
        <v>72</v>
      </c>
      <c r="N22" s="59" t="s">
        <v>36</v>
      </c>
    </row>
    <row r="23" spans="7:14" x14ac:dyDescent="0.2">
      <c r="L23" s="60"/>
    </row>
  </sheetData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K1:M35"/>
  <sheetViews>
    <sheetView workbookViewId="0"/>
  </sheetViews>
  <sheetFormatPr defaultColWidth="11.42578125" defaultRowHeight="15" x14ac:dyDescent="0.25"/>
  <cols>
    <col min="1" max="10" width="1.7109375" style="1" customWidth="1"/>
    <col min="11" max="11" width="21.7109375" style="1" bestFit="1" customWidth="1"/>
    <col min="12" max="12" width="22" style="1" bestFit="1" customWidth="1"/>
    <col min="13" max="16384" width="11.42578125" style="1"/>
  </cols>
  <sheetData>
    <row r="1" spans="11:12" ht="8.1" customHeight="1" x14ac:dyDescent="0.25"/>
    <row r="2" spans="11:12" ht="8.1" customHeight="1" x14ac:dyDescent="0.25"/>
    <row r="3" spans="11:12" ht="8.1" customHeight="1" x14ac:dyDescent="0.25"/>
    <row r="4" spans="11:12" ht="8.1" customHeight="1" x14ac:dyDescent="0.25"/>
    <row r="5" spans="11:12" ht="15" customHeight="1" x14ac:dyDescent="0.25">
      <c r="K5" s="67" t="str">
        <f>COUNTA(L:L)&amp;" Names"</f>
        <v>14 Names</v>
      </c>
    </row>
    <row r="6" spans="11:12" ht="8.1" customHeight="1" x14ac:dyDescent="0.25"/>
    <row r="7" spans="11:12" ht="8.1" customHeight="1" x14ac:dyDescent="0.25"/>
    <row r="8" spans="11:12" ht="8.1" customHeight="1" x14ac:dyDescent="0.25"/>
    <row r="9" spans="11:12" ht="8.1" customHeight="1" x14ac:dyDescent="0.25"/>
    <row r="10" spans="11:12" ht="8.1" customHeight="1" x14ac:dyDescent="0.25"/>
    <row r="11" spans="11:12" x14ac:dyDescent="0.25">
      <c r="K11" s="33" t="s">
        <v>71</v>
      </c>
      <c r="L11" s="33" t="s">
        <v>25</v>
      </c>
    </row>
    <row r="12" spans="11:12" x14ac:dyDescent="0.25">
      <c r="K12" s="33" t="s">
        <v>88</v>
      </c>
      <c r="L12" s="33" t="s">
        <v>89</v>
      </c>
    </row>
    <row r="13" spans="11:12" x14ac:dyDescent="0.25">
      <c r="K13" s="33" t="s">
        <v>90</v>
      </c>
      <c r="L13" s="33" t="s">
        <v>91</v>
      </c>
    </row>
    <row r="14" spans="11:12" x14ac:dyDescent="0.25">
      <c r="K14" s="33" t="s">
        <v>70</v>
      </c>
      <c r="L14" s="33" t="s">
        <v>69</v>
      </c>
    </row>
    <row r="15" spans="11:12" x14ac:dyDescent="0.25">
      <c r="K15" s="33" t="s">
        <v>92</v>
      </c>
      <c r="L15" s="33" t="s">
        <v>93</v>
      </c>
    </row>
    <row r="16" spans="11:12" x14ac:dyDescent="0.25">
      <c r="K16" s="33" t="s">
        <v>68</v>
      </c>
      <c r="L16" s="33" t="s">
        <v>67</v>
      </c>
    </row>
    <row r="17" spans="11:13" x14ac:dyDescent="0.25">
      <c r="K17" s="33" t="s">
        <v>66</v>
      </c>
      <c r="L17" s="33" t="s">
        <v>65</v>
      </c>
    </row>
    <row r="18" spans="11:13" x14ac:dyDescent="0.25">
      <c r="K18" s="33" t="s">
        <v>64</v>
      </c>
      <c r="L18" s="33" t="s">
        <v>94</v>
      </c>
    </row>
    <row r="19" spans="11:13" x14ac:dyDescent="0.25">
      <c r="K19" s="33" t="s">
        <v>63</v>
      </c>
      <c r="L19" s="33" t="s">
        <v>95</v>
      </c>
    </row>
    <row r="20" spans="11:13" x14ac:dyDescent="0.25">
      <c r="K20" s="33" t="s">
        <v>62</v>
      </c>
      <c r="L20" s="33" t="s">
        <v>96</v>
      </c>
    </row>
    <row r="21" spans="11:13" x14ac:dyDescent="0.25">
      <c r="K21" s="33" t="s">
        <v>61</v>
      </c>
      <c r="L21" s="33" t="s">
        <v>60</v>
      </c>
    </row>
    <row r="22" spans="11:13" x14ac:dyDescent="0.25">
      <c r="K22" s="33" t="s">
        <v>59</v>
      </c>
      <c r="L22" s="33" t="s">
        <v>58</v>
      </c>
    </row>
    <row r="23" spans="11:13" x14ac:dyDescent="0.25">
      <c r="K23" s="33" t="s">
        <v>57</v>
      </c>
      <c r="L23" s="33" t="s">
        <v>56</v>
      </c>
    </row>
    <row r="24" spans="11:13" x14ac:dyDescent="0.25">
      <c r="K24" s="33" t="s">
        <v>97</v>
      </c>
      <c r="L24" s="33" t="s">
        <v>98</v>
      </c>
    </row>
    <row r="26" spans="11:13" x14ac:dyDescent="0.25">
      <c r="L26" s="33"/>
      <c r="M26" s="33"/>
    </row>
    <row r="27" spans="11:13" x14ac:dyDescent="0.25">
      <c r="L27" s="33"/>
      <c r="M27" s="33"/>
    </row>
    <row r="28" spans="11:13" x14ac:dyDescent="0.25">
      <c r="L28" s="33"/>
      <c r="M28" s="33"/>
    </row>
    <row r="29" spans="11:13" x14ac:dyDescent="0.25">
      <c r="L29" s="33"/>
      <c r="M29" s="33"/>
    </row>
    <row r="30" spans="11:13" x14ac:dyDescent="0.25">
      <c r="L30" s="33"/>
      <c r="M30" s="33"/>
    </row>
    <row r="31" spans="11:13" x14ac:dyDescent="0.25">
      <c r="L31" s="33"/>
      <c r="M31" s="33"/>
    </row>
    <row r="32" spans="11:13" x14ac:dyDescent="0.25">
      <c r="L32" s="33"/>
      <c r="M32" s="33"/>
    </row>
    <row r="33" spans="12:13" x14ac:dyDescent="0.25">
      <c r="L33" s="33"/>
      <c r="M33" s="33"/>
    </row>
    <row r="34" spans="12:13" x14ac:dyDescent="0.25">
      <c r="L34" s="33"/>
      <c r="M34" s="33"/>
    </row>
    <row r="35" spans="12:13" x14ac:dyDescent="0.25">
      <c r="L35" s="33"/>
      <c r="M35" s="33"/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Focus 1</vt:lpstr>
      <vt:lpstr>Basis 1</vt:lpstr>
      <vt:lpstr>Data 1</vt:lpstr>
      <vt:lpstr>Lists 1</vt:lpstr>
      <vt:lpstr>Parameters 1</vt:lpstr>
      <vt:lpstr>NamesIndex</vt:lpstr>
      <vt:lpstr>rB1.IndicatorInChart</vt:lpstr>
      <vt:lpstr>rD1.DataCumulation</vt:lpstr>
      <vt:lpstr>rD1.Months</vt:lpstr>
      <vt:lpstr>rD1.Node</vt:lpstr>
      <vt:lpstr>rD1.Year</vt:lpstr>
      <vt:lpstr>rL1.CheckIndustrySel</vt:lpstr>
      <vt:lpstr>rL1.CheckMarginSel</vt:lpstr>
      <vt:lpstr>rL1.Indicators01Header</vt:lpstr>
      <vt:lpstr>rL1.Indicators01List</vt:lpstr>
      <vt:lpstr>rL1.Indicators01Sel</vt:lpstr>
      <vt:lpstr>rL1.PeriodHeader</vt:lpstr>
      <vt:lpstr>rL1.PeriodList</vt:lpstr>
      <vt:lpstr>rL1.PeriodSel</vt:lpstr>
      <vt:lpstr>rP1.Node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Datei aus dem Buch "Präsentieren mit Microsoft Excel"</dc:title>
  <dc:creator>Reinhold Scheck</dc:creator>
  <cp:lastModifiedBy>turing</cp:lastModifiedBy>
  <dcterms:created xsi:type="dcterms:W3CDTF">2001-11-20T09:45:52Z</dcterms:created>
  <dcterms:modified xsi:type="dcterms:W3CDTF">2013-09-26T01:59:07Z</dcterms:modified>
</cp:coreProperties>
</file>