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D:\DataSet\"/>
    </mc:Choice>
  </mc:AlternateContent>
  <xr:revisionPtr revIDLastSave="0" documentId="13_ncr:1_{E5706E8B-3ABC-4BEE-AEA2-40ED6539EA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0" i="1" l="1"/>
  <c r="AD62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81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8" i="1"/>
  <c r="AD105" i="1"/>
  <c r="AD107" i="1"/>
  <c r="AD108" i="1"/>
  <c r="AD110" i="1"/>
  <c r="AD111" i="1"/>
  <c r="AD112" i="1"/>
  <c r="AD113" i="1"/>
  <c r="AD117" i="1"/>
  <c r="AD120" i="1"/>
  <c r="AD122" i="1"/>
  <c r="AD123" i="1"/>
  <c r="AE18" i="1"/>
  <c r="AE19" i="1"/>
  <c r="AE20" i="1"/>
  <c r="AE21" i="1"/>
  <c r="AE22" i="1"/>
  <c r="AE23" i="1"/>
  <c r="AE24" i="1"/>
  <c r="AE25" i="1"/>
  <c r="AE26" i="1"/>
  <c r="AE27" i="1"/>
  <c r="AE30" i="1"/>
  <c r="AE31" i="1"/>
  <c r="AE33" i="1"/>
  <c r="AE34" i="1"/>
  <c r="AD82" i="1"/>
  <c r="AD83" i="1"/>
  <c r="AD11" i="1"/>
  <c r="AD18" i="1"/>
  <c r="U128" i="1"/>
  <c r="AE5" i="1"/>
  <c r="AE6" i="1"/>
  <c r="AE10" i="1"/>
  <c r="AE11" i="1"/>
  <c r="AE12" i="1"/>
  <c r="AE13" i="1"/>
  <c r="AE14" i="1"/>
  <c r="AE16" i="1"/>
  <c r="AE17" i="1"/>
  <c r="AE35" i="1"/>
  <c r="AE36" i="1"/>
  <c r="AE37" i="1"/>
  <c r="AE38" i="1"/>
  <c r="AE40" i="1"/>
  <c r="AE41" i="1"/>
  <c r="AE44" i="1"/>
  <c r="AE45" i="1"/>
  <c r="AE46" i="1"/>
  <c r="AE47" i="1"/>
  <c r="AE54" i="1"/>
  <c r="AE55" i="1"/>
  <c r="AE58" i="1"/>
  <c r="AE59" i="1"/>
  <c r="AE60" i="1"/>
  <c r="AE61" i="1"/>
  <c r="AE62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8" i="1"/>
  <c r="AE105" i="1"/>
  <c r="AE107" i="1"/>
  <c r="AE108" i="1"/>
  <c r="AE110" i="1"/>
  <c r="AE111" i="1"/>
  <c r="AE112" i="1"/>
  <c r="AE113" i="1"/>
  <c r="AE117" i="1"/>
  <c r="AE120" i="1"/>
  <c r="AE122" i="1"/>
  <c r="AE123" i="1"/>
  <c r="T126" i="1"/>
  <c r="U126" i="1"/>
  <c r="V126" i="1"/>
  <c r="W126" i="1"/>
  <c r="X126" i="1"/>
  <c r="Y126" i="1"/>
  <c r="Z126" i="1"/>
  <c r="AA126" i="1"/>
  <c r="AB126" i="1"/>
  <c r="I131" i="1"/>
  <c r="H131" i="1"/>
  <c r="F131" i="1"/>
  <c r="B130" i="1"/>
  <c r="AG8" i="1"/>
  <c r="AG1" i="1"/>
  <c r="AD2" i="1"/>
  <c r="AD5" i="1"/>
  <c r="AD10" i="1"/>
  <c r="AD12" i="1"/>
  <c r="AD13" i="1"/>
  <c r="AD16" i="1"/>
  <c r="AD17" i="1"/>
  <c r="AD19" i="1"/>
  <c r="AD20" i="1"/>
  <c r="AD21" i="1"/>
  <c r="AD22" i="1"/>
  <c r="AD23" i="1"/>
  <c r="AD24" i="1"/>
  <c r="AD25" i="1"/>
  <c r="AD26" i="1"/>
  <c r="AD27" i="1"/>
  <c r="AD30" i="1"/>
  <c r="AD31" i="1"/>
  <c r="AD33" i="1"/>
  <c r="AD34" i="1"/>
  <c r="AD35" i="1"/>
  <c r="AD36" i="1"/>
  <c r="AD37" i="1"/>
  <c r="AD38" i="1"/>
  <c r="AD41" i="1"/>
  <c r="AD44" i="1"/>
  <c r="AD45" i="1"/>
  <c r="AD46" i="1"/>
  <c r="AD47" i="1"/>
  <c r="AD54" i="1"/>
  <c r="AD55" i="1"/>
  <c r="AD58" i="1"/>
  <c r="AD59" i="1"/>
  <c r="AD60" i="1"/>
  <c r="AD61" i="1"/>
  <c r="AD1" i="1"/>
  <c r="B129" i="1"/>
  <c r="C128" i="1"/>
  <c r="C129" i="1"/>
  <c r="B128" i="1"/>
  <c r="AD4" i="1" l="1"/>
  <c r="AE4" i="1"/>
  <c r="AD3" i="1"/>
  <c r="C131" i="1"/>
  <c r="B131" i="1"/>
  <c r="D131" i="1" s="1"/>
  <c r="AE3" i="1"/>
  <c r="AD77" i="1"/>
  <c r="AE77" i="1"/>
  <c r="AD6" i="1"/>
  <c r="AD14" i="1"/>
  <c r="AD28" i="1"/>
  <c r="AE28" i="1"/>
  <c r="AE7" i="1"/>
  <c r="AD7" i="1"/>
  <c r="AD29" i="1"/>
  <c r="AE29" i="1"/>
  <c r="AD32" i="1"/>
  <c r="AE32" i="1"/>
  <c r="AE39" i="1"/>
  <c r="AD39" i="1"/>
  <c r="AD42" i="1"/>
  <c r="AE42" i="1"/>
  <c r="AD48" i="1"/>
  <c r="AE48" i="1"/>
  <c r="AE56" i="1"/>
  <c r="AD56" i="1"/>
  <c r="AD63" i="1"/>
  <c r="AE63" i="1"/>
  <c r="AE78" i="1"/>
  <c r="AD78" i="1"/>
  <c r="AE96" i="1"/>
  <c r="AD96" i="1"/>
  <c r="AE99" i="1"/>
  <c r="AD99" i="1"/>
  <c r="AE106" i="1"/>
  <c r="AD106" i="1"/>
  <c r="AE109" i="1"/>
  <c r="AD109" i="1"/>
  <c r="AE114" i="1"/>
  <c r="AD114" i="1"/>
  <c r="AE118" i="1"/>
  <c r="AD118" i="1"/>
  <c r="AE121" i="1"/>
  <c r="AD121" i="1"/>
  <c r="AE124" i="1"/>
  <c r="AD124" i="1"/>
  <c r="E129" i="1"/>
  <c r="AD15" i="1" l="1"/>
  <c r="AE15" i="1"/>
  <c r="AE8" i="1"/>
  <c r="AD8" i="1"/>
  <c r="AD43" i="1"/>
  <c r="AE43" i="1"/>
  <c r="AD49" i="1"/>
  <c r="AE49" i="1"/>
  <c r="AE57" i="1"/>
  <c r="AD57" i="1"/>
  <c r="AD79" i="1"/>
  <c r="AE79" i="1"/>
  <c r="AD97" i="1"/>
  <c r="AE97" i="1"/>
  <c r="AD100" i="1"/>
  <c r="AE100" i="1"/>
  <c r="AD115" i="1"/>
  <c r="AE115" i="1"/>
  <c r="AD119" i="1"/>
  <c r="AE119" i="1"/>
  <c r="AD125" i="1"/>
  <c r="AE125" i="1"/>
  <c r="AE9" i="1" l="1"/>
  <c r="AD9" i="1"/>
  <c r="AD50" i="1"/>
  <c r="AE50" i="1"/>
  <c r="AD80" i="1"/>
  <c r="AE80" i="1"/>
  <c r="AD101" i="1"/>
  <c r="AE101" i="1"/>
  <c r="AD116" i="1"/>
  <c r="AE116" i="1"/>
  <c r="AD51" i="1" l="1"/>
  <c r="AE51" i="1"/>
  <c r="AD102" i="1"/>
  <c r="AE102" i="1"/>
  <c r="AE52" i="1" l="1"/>
  <c r="AD52" i="1"/>
  <c r="AD103" i="1"/>
  <c r="AE103" i="1"/>
  <c r="B137" i="1" l="1"/>
  <c r="AD53" i="1"/>
  <c r="AE53" i="1"/>
  <c r="AD104" i="1"/>
  <c r="AF8" i="1" s="1"/>
  <c r="AE104" i="1"/>
  <c r="AE128" i="1" l="1"/>
</calcChain>
</file>

<file path=xl/sharedStrings.xml><?xml version="1.0" encoding="utf-8"?>
<sst xmlns="http://schemas.openxmlformats.org/spreadsheetml/2006/main" count="1764" uniqueCount="155">
  <si>
    <t>Account</t>
  </si>
  <si>
    <t>Account Owner</t>
  </si>
  <si>
    <t>Account Type</t>
  </si>
  <si>
    <t>City</t>
  </si>
  <si>
    <t>Region</t>
  </si>
  <si>
    <t>Territory</t>
  </si>
  <si>
    <t>Product</t>
  </si>
  <si>
    <t>Product Category</t>
  </si>
  <si>
    <t>Channel</t>
  </si>
  <si>
    <t>Status</t>
  </si>
  <si>
    <t>Status Reason</t>
  </si>
  <si>
    <t>Pipeline Phase Number</t>
  </si>
  <si>
    <t>Pipeline Phase</t>
  </si>
  <si>
    <t>Probability</t>
  </si>
  <si>
    <t>Contact</t>
  </si>
  <si>
    <t>Discount Approved?</t>
  </si>
  <si>
    <t>Created On</t>
  </si>
  <si>
    <t>Estimated Close Date</t>
  </si>
  <si>
    <t>Actual Close Date</t>
  </si>
  <si>
    <t>Estimated Revenue</t>
  </si>
  <si>
    <t>Actual Revenue</t>
  </si>
  <si>
    <t>Target Revenue</t>
  </si>
  <si>
    <t>Discount Amount</t>
  </si>
  <si>
    <t>Commission Amount</t>
  </si>
  <si>
    <t>TY YTD Revenue</t>
  </si>
  <si>
    <t>LY Revenue</t>
  </si>
  <si>
    <t>Longitude</t>
  </si>
  <si>
    <t>Latitude</t>
  </si>
  <si>
    <t>Blenheim Group</t>
  </si>
  <si>
    <t>Fabrice Canel</t>
  </si>
  <si>
    <t>Platinum</t>
  </si>
  <si>
    <t>Manukau</t>
  </si>
  <si>
    <t>North Island</t>
  </si>
  <si>
    <t>West</t>
  </si>
  <si>
    <t>Mirrors</t>
  </si>
  <si>
    <t>Living Room</t>
  </si>
  <si>
    <t>Television</t>
  </si>
  <si>
    <t>Lost</t>
  </si>
  <si>
    <t>Canceled</t>
  </si>
  <si>
    <t>8-Closed</t>
  </si>
  <si>
    <t>Adrian Dumitrascu</t>
  </si>
  <si>
    <t>No</t>
  </si>
  <si>
    <t>Pfizer Group</t>
  </si>
  <si>
    <t>Derek Brown</t>
  </si>
  <si>
    <t>Wellington</t>
  </si>
  <si>
    <t>East</t>
  </si>
  <si>
    <t>Basketball</t>
  </si>
  <si>
    <t>Indoor</t>
  </si>
  <si>
    <t>Online</t>
  </si>
  <si>
    <t>Open</t>
  </si>
  <si>
    <t>In Progress</t>
  </si>
  <si>
    <t>3-Qualification</t>
  </si>
  <si>
    <t>Vincent Lauriant</t>
  </si>
  <si>
    <t>Aurobindo Corp</t>
  </si>
  <si>
    <t>Luis Alverca</t>
  </si>
  <si>
    <t>Auckland</t>
  </si>
  <si>
    <t>Dining Furniture</t>
  </si>
  <si>
    <t>Won</t>
  </si>
  <si>
    <t>Alex Wu</t>
  </si>
  <si>
    <t>Libertas Group</t>
  </si>
  <si>
    <t>Lesley Allan</t>
  </si>
  <si>
    <t>Dunedin</t>
  </si>
  <si>
    <t>South Island</t>
  </si>
  <si>
    <t>Audio</t>
  </si>
  <si>
    <t>Ivan Komashinsky</t>
  </si>
  <si>
    <t>Cecilia Cornejo</t>
  </si>
  <si>
    <t>Christchurch</t>
  </si>
  <si>
    <t>TV and video</t>
  </si>
  <si>
    <t>Bedroom</t>
  </si>
  <si>
    <t>Vases</t>
  </si>
  <si>
    <t>7-Negotiation</t>
  </si>
  <si>
    <t>5-Evaluation</t>
  </si>
  <si>
    <t xml:space="preserve">Hikma </t>
  </si>
  <si>
    <t>Computers</t>
  </si>
  <si>
    <t>Retail Store</t>
  </si>
  <si>
    <t>Physicians Ltd</t>
  </si>
  <si>
    <t>Peter Brehm</t>
  </si>
  <si>
    <t>Bathroom</t>
  </si>
  <si>
    <t>1-Discovery</t>
  </si>
  <si>
    <t>Walter Harp</t>
  </si>
  <si>
    <t>Naoki Sato</t>
  </si>
  <si>
    <t>Gold</t>
  </si>
  <si>
    <t>Wholesale</t>
  </si>
  <si>
    <t>Gabriele Cannata</t>
  </si>
  <si>
    <t>Joe Healy</t>
  </si>
  <si>
    <t>Mylan Group</t>
  </si>
  <si>
    <t>Alessio Roic</t>
  </si>
  <si>
    <t>South</t>
  </si>
  <si>
    <t>Cathan Cook</t>
  </si>
  <si>
    <t>Nelco Group</t>
  </si>
  <si>
    <t>Table Linens</t>
  </si>
  <si>
    <t>Office</t>
  </si>
  <si>
    <t>DuPuy Corp</t>
  </si>
  <si>
    <t>Enrique Gil</t>
  </si>
  <si>
    <t>Cat Francis</t>
  </si>
  <si>
    <t>Yes</t>
  </si>
  <si>
    <t xml:space="preserve">New </t>
  </si>
  <si>
    <t>Dinnerware</t>
  </si>
  <si>
    <t>Eiji Yasuda</t>
  </si>
  <si>
    <t>Bathroom Furniture</t>
  </si>
  <si>
    <t>Eva Corets</t>
  </si>
  <si>
    <t>North</t>
  </si>
  <si>
    <t>Andrew Dixon</t>
  </si>
  <si>
    <t>2-Pre-Qualification</t>
  </si>
  <si>
    <t>Table Lamps</t>
  </si>
  <si>
    <t>Out-Sold</t>
  </si>
  <si>
    <t>Daniel Durrer</t>
  </si>
  <si>
    <t>Other</t>
  </si>
  <si>
    <t>Festive</t>
  </si>
  <si>
    <t>SHISEIDO Ltd</t>
  </si>
  <si>
    <t>Eran Harel</t>
  </si>
  <si>
    <t>State Corp</t>
  </si>
  <si>
    <t>Cantrell Ltd</t>
  </si>
  <si>
    <t>Baseball</t>
  </si>
  <si>
    <t>4-Solution Design</t>
  </si>
  <si>
    <t>Major Corp</t>
  </si>
  <si>
    <t>North Shore</t>
  </si>
  <si>
    <t>Nelson</t>
  </si>
  <si>
    <t>Outdoor Decor</t>
  </si>
  <si>
    <t xml:space="preserve">Kroger </t>
  </si>
  <si>
    <t>True Corp</t>
  </si>
  <si>
    <t>Ayla Kol</t>
  </si>
  <si>
    <t>Benno Kurmann</t>
  </si>
  <si>
    <t>Bryant Corp</t>
  </si>
  <si>
    <t>Marco Tanara</t>
  </si>
  <si>
    <t>Manish Chopra</t>
  </si>
  <si>
    <t>Wine Storage</t>
  </si>
  <si>
    <t>Outdoor</t>
  </si>
  <si>
    <t>Brian LaMee</t>
  </si>
  <si>
    <t>6-Decision</t>
  </si>
  <si>
    <t>Susan Burk</t>
  </si>
  <si>
    <t>Allermed Group</t>
  </si>
  <si>
    <t>Sanjay Shah</t>
  </si>
  <si>
    <t>David Bristol</t>
  </si>
  <si>
    <t>Yvonne McKay</t>
  </si>
  <si>
    <t>Diogo Andrade</t>
  </si>
  <si>
    <t>Michel Pereira</t>
  </si>
  <si>
    <t>`</t>
  </si>
  <si>
    <t>Michael Patten</t>
  </si>
  <si>
    <t>Native Group</t>
  </si>
  <si>
    <t>Data Profiling</t>
  </si>
  <si>
    <t>Number of Columns</t>
  </si>
  <si>
    <t>Number of Rows</t>
  </si>
  <si>
    <t>Text Columns</t>
  </si>
  <si>
    <t>Integer Columns</t>
  </si>
  <si>
    <t>Decimals</t>
  </si>
  <si>
    <t>Date</t>
  </si>
  <si>
    <t>Time</t>
  </si>
  <si>
    <t>Datime</t>
  </si>
  <si>
    <t>Missing Values</t>
  </si>
  <si>
    <t>Missing value by Rows</t>
  </si>
  <si>
    <t>Missing values by Columns</t>
  </si>
  <si>
    <t>Un-Correct Data Size</t>
  </si>
  <si>
    <t>data distribution</t>
  </si>
  <si>
    <t>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</si>
</sst>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0" xfId="0" applyFont="1" applyFill="1" applyBorder="1"/>
    <xf numFmtId="15" fontId="0" fillId="3" borderId="1" xfId="0" applyNumberFormat="1" applyFont="1" applyFill="1" applyBorder="1"/>
    <xf numFmtId="15" fontId="0" fillId="0" borderId="1" xfId="0" applyNumberFormat="1" applyFont="1" applyBorder="1"/>
    <xf numFmtId="15" fontId="0" fillId="0" borderId="0" xfId="0" applyNumberFormat="1"/>
  </cellXfs>
  <cellStyles count="1"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0" formatCode="d\-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0" formatCode="d\-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0" formatCode="d\-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EF672-32DA-45E5-8F03-89473196D152}" name="Table1" displayName="Table1" ref="A2:AB125" totalsRowShown="0" headerRowDxfId="0" dataDxfId="1" tableBorderDxfId="30">
  <autoFilter ref="A2:AB125" xr:uid="{D79EF672-32DA-45E5-8F03-89473196D152}"/>
  <tableColumns count="28">
    <tableColumn id="1" xr3:uid="{3A377FD1-942E-471B-B0B0-D5CD279C88C5}" name="Account" dataDxfId="29"/>
    <tableColumn id="2" xr3:uid="{FF6A10A4-34E5-479B-A357-60D5A1F8EAF5}" name="Account Owner" dataDxfId="28"/>
    <tableColumn id="3" xr3:uid="{44414E26-BD77-44A1-98D5-766F3E6E98E7}" name="Account Type" dataDxfId="27"/>
    <tableColumn id="4" xr3:uid="{22C37D8A-CFF4-41F3-B96B-EFEBA35C533E}" name="City" dataDxfId="26"/>
    <tableColumn id="5" xr3:uid="{D8B21BBF-3BDF-484D-BC18-A76E955421B4}" name="Region" dataDxfId="25"/>
    <tableColumn id="6" xr3:uid="{AEA35788-E859-41D3-B747-4B4AE0479B0E}" name="Territory" dataDxfId="24"/>
    <tableColumn id="7" xr3:uid="{B3606DE7-6709-4B92-AF5F-C847192437E7}" name="Product" dataDxfId="23"/>
    <tableColumn id="8" xr3:uid="{C789DA83-C7E6-4B1C-B6E3-460D68B11A01}" name="Product Category" dataDxfId="22"/>
    <tableColumn id="9" xr3:uid="{299F4F18-99F6-45AC-A55E-5E355BFEF136}" name="Channel" dataDxfId="21"/>
    <tableColumn id="10" xr3:uid="{B0C785F1-62BD-4B36-B213-CFDB7532C804}" name="Status" dataDxfId="20"/>
    <tableColumn id="11" xr3:uid="{68F348EA-B03F-4C37-898A-F6C2BE268653}" name="Status Reason" dataDxfId="19"/>
    <tableColumn id="12" xr3:uid="{B559E6D8-69FB-40A1-87B6-49465D71A603}" name="Pipeline Phase Number" dataDxfId="18"/>
    <tableColumn id="13" xr3:uid="{624FA580-55AE-4503-9DBD-69C8D5B36024}" name="Pipeline Phase" dataDxfId="17"/>
    <tableColumn id="14" xr3:uid="{C17CFA0D-CA60-4ECB-BBCB-20F25106183B}" name="Probability" dataDxfId="16"/>
    <tableColumn id="15" xr3:uid="{CC7F2301-6D2A-45D9-AF69-339D8507874B}" name="Contact" dataDxfId="15"/>
    <tableColumn id="16" xr3:uid="{B0E57AC1-0E5A-4745-A9AD-A516E25AE290}" name="Discount Approved?" dataDxfId="14"/>
    <tableColumn id="17" xr3:uid="{20A946FF-1195-42AB-A7B8-039A16373101}" name="Created On" dataDxfId="13"/>
    <tableColumn id="18" xr3:uid="{AFFA6864-9D84-45C5-82F5-6AAA8BC8C505}" name="Estimated Close Date" dataDxfId="12"/>
    <tableColumn id="19" xr3:uid="{D238371F-29DC-40AD-B37C-4D0FE95B3C1D}" name="Actual Close Date" dataDxfId="11"/>
    <tableColumn id="20" xr3:uid="{E59B2EDD-F791-4903-BA1B-A8FDFF425F75}" name="Estimated Revenue" dataDxfId="10"/>
    <tableColumn id="21" xr3:uid="{F29BDD6E-F464-4E1C-9A39-635E1A721598}" name="Actual Revenue" dataDxfId="9"/>
    <tableColumn id="22" xr3:uid="{1AE3B91D-A479-4E5D-85CA-68E5E1B7E7A2}" name="Target Revenue" dataDxfId="8"/>
    <tableColumn id="23" xr3:uid="{5247A027-A2D3-4CF9-A7CD-E0DE7411AC41}" name="Discount Amount" dataDxfId="7"/>
    <tableColumn id="24" xr3:uid="{296F78FE-A100-4832-AC4D-C7A2A6FB723F}" name="Commission Amount" dataDxfId="6"/>
    <tableColumn id="25" xr3:uid="{D5145807-311B-40B1-B4F5-C9C9982F480F}" name="TY YTD Revenue" dataDxfId="5"/>
    <tableColumn id="26" xr3:uid="{B8AF9836-7ABD-4ADD-8E02-4B95D178B7DE}" name="LY Revenue" dataDxfId="4"/>
    <tableColumn id="27" xr3:uid="{3E8144C8-5E1D-4499-849C-A39377C294B4}" name="Longitude" dataDxfId="3"/>
    <tableColumn id="28" xr3:uid="{37E67DA0-BAD9-4749-AE32-5C35AA52A2E1}" name="Lat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2"/>
  <sheetViews>
    <sheetView tabSelected="1" zoomScaleNormal="100" workbookViewId="0">
      <selection activeCell="L14" sqref="L14"/>
    </sheetView>
  </sheetViews>
  <sheetFormatPr defaultRowHeight="10.199999999999999" x14ac:dyDescent="0.2"/>
  <cols>
    <col min="1" max="1" width="24" bestFit="1" customWidth="1"/>
    <col min="2" max="2" width="27.42578125" bestFit="1" customWidth="1"/>
    <col min="3" max="3" width="16" customWidth="1"/>
    <col min="5" max="5" width="10.140625" customWidth="1"/>
    <col min="6" max="6" width="11.42578125" customWidth="1"/>
    <col min="7" max="7" width="17" bestFit="1" customWidth="1"/>
    <col min="8" max="8" width="19.42578125" customWidth="1"/>
    <col min="9" max="9" width="11.28515625" customWidth="1"/>
    <col min="10" max="10" width="9.28515625" customWidth="1"/>
    <col min="11" max="11" width="16.5703125" customWidth="1"/>
    <col min="12" max="12" width="25.140625" customWidth="1"/>
    <col min="13" max="13" width="17.42578125" customWidth="1"/>
    <col min="14" max="14" width="13.5703125" customWidth="1"/>
    <col min="15" max="15" width="10.5703125" customWidth="1"/>
    <col min="16" max="16" width="21.85546875" customWidth="1"/>
    <col min="17" max="17" width="14" customWidth="1"/>
    <col min="18" max="18" width="22.85546875" customWidth="1"/>
    <col min="19" max="19" width="19.7109375" customWidth="1"/>
    <col min="20" max="20" width="21.140625" customWidth="1"/>
    <col min="21" max="21" width="18" customWidth="1"/>
    <col min="22" max="22" width="18.140625" customWidth="1"/>
    <col min="23" max="23" width="19" customWidth="1"/>
    <col min="24" max="24" width="22.28515625" customWidth="1"/>
    <col min="25" max="25" width="18.7109375" customWidth="1"/>
    <col min="26" max="26" width="14.5703125" customWidth="1"/>
    <col min="27" max="27" width="12.85546875" customWidth="1"/>
    <col min="28" max="28" width="11.140625" customWidth="1"/>
  </cols>
  <sheetData>
    <row r="1" spans="1:33" x14ac:dyDescent="0.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f>COUNTA(A1:AC1)</f>
        <v>29</v>
      </c>
      <c r="AG1" t="str">
        <f ca="1">_xlfn.FORMULATEXT(AD1)</f>
        <v>=COUNTA(A1:AC1)</v>
      </c>
    </row>
    <row r="2" spans="1:33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>
        <v>1</v>
      </c>
      <c r="AD2">
        <f>COUNTA(A2:AC2)</f>
        <v>29</v>
      </c>
    </row>
    <row r="3" spans="1:33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>
        <v>8</v>
      </c>
      <c r="M3" s="1" t="s">
        <v>39</v>
      </c>
      <c r="N3" s="1">
        <v>0</v>
      </c>
      <c r="O3" s="1" t="s">
        <v>40</v>
      </c>
      <c r="P3" s="1" t="s">
        <v>41</v>
      </c>
      <c r="Q3" s="4">
        <v>42022.892569444448</v>
      </c>
      <c r="R3" s="4">
        <v>42024.892569444448</v>
      </c>
      <c r="S3" s="4">
        <v>42024.892569444448</v>
      </c>
      <c r="T3" s="1">
        <v>2792325</v>
      </c>
      <c r="U3" s="1">
        <v>0</v>
      </c>
      <c r="V3" s="1">
        <v>1340000</v>
      </c>
      <c r="W3" s="1">
        <v>0</v>
      </c>
      <c r="X3" s="1">
        <v>0</v>
      </c>
      <c r="Y3" s="1">
        <v>0</v>
      </c>
      <c r="Z3" s="1">
        <v>1608000</v>
      </c>
      <c r="AA3" s="1">
        <v>174.90922399999999</v>
      </c>
      <c r="AB3" s="1">
        <v>-36.939931999999999</v>
      </c>
      <c r="AC3">
        <v>1</v>
      </c>
      <c r="AD3">
        <f>COUNTA(A3:AC3)</f>
        <v>29</v>
      </c>
      <c r="AE3">
        <f>COUNTBLANK(A3:AB3)</f>
        <v>0</v>
      </c>
    </row>
    <row r="4" spans="1:33" x14ac:dyDescent="0.2">
      <c r="A4" s="2" t="s">
        <v>42</v>
      </c>
      <c r="B4" s="2" t="s">
        <v>43</v>
      </c>
      <c r="C4" s="2" t="s">
        <v>30</v>
      </c>
      <c r="D4" s="2" t="s">
        <v>44</v>
      </c>
      <c r="E4" s="2" t="s">
        <v>32</v>
      </c>
      <c r="F4" s="2" t="s">
        <v>45</v>
      </c>
      <c r="G4" s="2" t="s">
        <v>46</v>
      </c>
      <c r="H4" s="2" t="s">
        <v>47</v>
      </c>
      <c r="I4" s="2" t="s">
        <v>48</v>
      </c>
      <c r="J4" s="2" t="s">
        <v>49</v>
      </c>
      <c r="K4" s="2" t="s">
        <v>50</v>
      </c>
      <c r="L4" s="2">
        <v>3</v>
      </c>
      <c r="M4" s="2" t="s">
        <v>51</v>
      </c>
      <c r="N4" s="2">
        <v>60</v>
      </c>
      <c r="O4" s="2" t="s">
        <v>52</v>
      </c>
      <c r="P4" s="2" t="s">
        <v>41</v>
      </c>
      <c r="Q4" s="5">
        <v>42248.893078703702</v>
      </c>
      <c r="R4" s="5">
        <v>42254.893078703702</v>
      </c>
      <c r="S4" s="5"/>
      <c r="T4" s="2">
        <v>3124900</v>
      </c>
      <c r="U4" s="2"/>
      <c r="V4" s="2">
        <v>6922000</v>
      </c>
      <c r="W4" s="2">
        <v>0</v>
      </c>
      <c r="X4" s="2">
        <v>0</v>
      </c>
      <c r="Y4" s="2">
        <v>12113500</v>
      </c>
      <c r="Z4" s="2">
        <v>8306400</v>
      </c>
      <c r="AA4" s="2">
        <v>174.77500900000001</v>
      </c>
      <c r="AB4" s="2">
        <v>-41.250489999999999</v>
      </c>
      <c r="AC4">
        <v>1</v>
      </c>
      <c r="AD4">
        <f>COUNTA(A4:AC4)</f>
        <v>27</v>
      </c>
      <c r="AE4">
        <f>COUNTBLANK(A4:AB4)</f>
        <v>2</v>
      </c>
    </row>
    <row r="5" spans="1:33" x14ac:dyDescent="0.2">
      <c r="A5" s="1" t="s">
        <v>53</v>
      </c>
      <c r="B5" s="1" t="s">
        <v>54</v>
      </c>
      <c r="C5" s="1" t="s">
        <v>30</v>
      </c>
      <c r="D5" s="1" t="s">
        <v>55</v>
      </c>
      <c r="E5" s="1" t="s">
        <v>32</v>
      </c>
      <c r="F5" s="1" t="s">
        <v>45</v>
      </c>
      <c r="G5" s="1" t="s">
        <v>56</v>
      </c>
      <c r="H5" s="1" t="s">
        <v>47</v>
      </c>
      <c r="I5" s="1" t="s">
        <v>36</v>
      </c>
      <c r="J5" s="1" t="s">
        <v>57</v>
      </c>
      <c r="K5" s="1" t="s">
        <v>57</v>
      </c>
      <c r="L5" s="1">
        <v>8</v>
      </c>
      <c r="M5" s="1" t="s">
        <v>39</v>
      </c>
      <c r="N5" s="1">
        <v>100</v>
      </c>
      <c r="O5" s="1" t="s">
        <v>58</v>
      </c>
      <c r="P5" s="1" t="s">
        <v>41</v>
      </c>
      <c r="Q5" s="4">
        <v>42022.892569444448</v>
      </c>
      <c r="R5" s="4">
        <v>42025.892569444448</v>
      </c>
      <c r="S5" s="4">
        <v>42028.892569444448</v>
      </c>
      <c r="T5" s="1">
        <v>747000</v>
      </c>
      <c r="U5" s="1">
        <v>4120000</v>
      </c>
      <c r="V5" s="1">
        <v>4120000</v>
      </c>
      <c r="W5" s="1">
        <v>0</v>
      </c>
      <c r="X5" s="1">
        <v>82400</v>
      </c>
      <c r="Y5" s="1">
        <v>747000</v>
      </c>
      <c r="Z5" s="1">
        <v>4944000</v>
      </c>
      <c r="AA5" s="1">
        <v>174.83178100000001</v>
      </c>
      <c r="AB5" s="1">
        <v>-36.934137</v>
      </c>
      <c r="AC5">
        <v>1</v>
      </c>
      <c r="AD5">
        <f>COUNTA(A5:AC5)</f>
        <v>29</v>
      </c>
      <c r="AE5">
        <f>COUNTBLANK(A5:AB5)</f>
        <v>0</v>
      </c>
    </row>
    <row r="6" spans="1:33" x14ac:dyDescent="0.2">
      <c r="A6" s="2" t="s">
        <v>59</v>
      </c>
      <c r="B6" s="2" t="s">
        <v>60</v>
      </c>
      <c r="C6" s="2" t="s">
        <v>30</v>
      </c>
      <c r="D6" s="2" t="s">
        <v>61</v>
      </c>
      <c r="E6" s="2" t="s">
        <v>62</v>
      </c>
      <c r="F6" s="2" t="s">
        <v>45</v>
      </c>
      <c r="G6" s="2" t="s">
        <v>63</v>
      </c>
      <c r="H6" s="2" t="s">
        <v>35</v>
      </c>
      <c r="I6" s="2" t="s">
        <v>48</v>
      </c>
      <c r="J6" s="2" t="s">
        <v>49</v>
      </c>
      <c r="K6" s="2" t="s">
        <v>50</v>
      </c>
      <c r="L6" s="2">
        <v>3</v>
      </c>
      <c r="M6" s="2" t="s">
        <v>51</v>
      </c>
      <c r="N6" s="2">
        <v>60</v>
      </c>
      <c r="O6" s="2" t="s">
        <v>64</v>
      </c>
      <c r="P6" s="2" t="s">
        <v>41</v>
      </c>
      <c r="Q6" s="5">
        <v>42248.893078703702</v>
      </c>
      <c r="R6" s="5">
        <v>42254.893078703702</v>
      </c>
      <c r="S6" s="5"/>
      <c r="T6" s="2">
        <v>10709985</v>
      </c>
      <c r="U6" s="2"/>
      <c r="V6" s="2">
        <v>8135000</v>
      </c>
      <c r="W6" s="2">
        <v>0</v>
      </c>
      <c r="X6" s="2">
        <v>0</v>
      </c>
      <c r="Y6" s="2">
        <v>14236250</v>
      </c>
      <c r="Z6" s="2">
        <v>9762000</v>
      </c>
      <c r="AA6" s="2">
        <v>170.52409299999999</v>
      </c>
      <c r="AB6" s="2">
        <v>-45.839748999999998</v>
      </c>
      <c r="AC6">
        <v>1</v>
      </c>
      <c r="AD6">
        <f>COUNTA(A6:AC6)</f>
        <v>27</v>
      </c>
      <c r="AE6">
        <f>COUNTBLANK(A6:AB6)</f>
        <v>2</v>
      </c>
    </row>
    <row r="7" spans="1:33" x14ac:dyDescent="0.2">
      <c r="A7" s="1" t="s">
        <v>53</v>
      </c>
      <c r="B7" s="1" t="s">
        <v>65</v>
      </c>
      <c r="C7" s="1" t="s">
        <v>30</v>
      </c>
      <c r="D7" s="1" t="s">
        <v>66</v>
      </c>
      <c r="E7" s="1" t="s">
        <v>62</v>
      </c>
      <c r="F7" s="1" t="s">
        <v>45</v>
      </c>
      <c r="G7" s="1" t="s">
        <v>67</v>
      </c>
      <c r="H7" s="1" t="s">
        <v>68</v>
      </c>
      <c r="I7" s="1" t="s">
        <v>36</v>
      </c>
      <c r="J7" s="1" t="s">
        <v>49</v>
      </c>
      <c r="K7" s="1" t="s">
        <v>50</v>
      </c>
      <c r="L7" s="1">
        <v>3</v>
      </c>
      <c r="M7" s="1" t="s">
        <v>51</v>
      </c>
      <c r="N7" s="1">
        <v>80</v>
      </c>
      <c r="O7" s="1" t="s">
        <v>58</v>
      </c>
      <c r="P7" s="1" t="s">
        <v>41</v>
      </c>
      <c r="Q7" s="4">
        <v>42248.893078703702</v>
      </c>
      <c r="R7" s="4">
        <v>42254.893078703702</v>
      </c>
      <c r="S7" s="4"/>
      <c r="T7" s="1">
        <v>359997</v>
      </c>
      <c r="U7" s="1"/>
      <c r="V7" s="1">
        <v>3145000</v>
      </c>
      <c r="W7" s="1">
        <v>0</v>
      </c>
      <c r="X7" s="1">
        <v>0</v>
      </c>
      <c r="Y7" s="1">
        <v>5503750</v>
      </c>
      <c r="Z7" s="1">
        <v>3774000</v>
      </c>
      <c r="AA7" s="1">
        <v>172.62884399999999</v>
      </c>
      <c r="AB7" s="1">
        <v>-43.514068000000002</v>
      </c>
      <c r="AC7">
        <v>1</v>
      </c>
      <c r="AD7">
        <f>COUNTA(A7:AC7)</f>
        <v>27</v>
      </c>
      <c r="AE7">
        <f>COUNTBLANK(A7:AB7)</f>
        <v>2</v>
      </c>
    </row>
    <row r="8" spans="1:33" x14ac:dyDescent="0.2">
      <c r="A8" s="2" t="s">
        <v>42</v>
      </c>
      <c r="B8" s="2" t="s">
        <v>60</v>
      </c>
      <c r="C8" s="2" t="s">
        <v>30</v>
      </c>
      <c r="D8" s="2" t="s">
        <v>31</v>
      </c>
      <c r="E8" s="2" t="s">
        <v>32</v>
      </c>
      <c r="F8" s="2" t="s">
        <v>33</v>
      </c>
      <c r="G8" s="2" t="s">
        <v>69</v>
      </c>
      <c r="H8" s="2" t="s">
        <v>68</v>
      </c>
      <c r="I8" s="2" t="s">
        <v>48</v>
      </c>
      <c r="J8" s="2" t="s">
        <v>49</v>
      </c>
      <c r="K8" s="2" t="s">
        <v>50</v>
      </c>
      <c r="L8" s="2">
        <v>7</v>
      </c>
      <c r="M8" s="2" t="s">
        <v>70</v>
      </c>
      <c r="N8" s="2">
        <v>80</v>
      </c>
      <c r="O8" s="2" t="s">
        <v>58</v>
      </c>
      <c r="P8" s="2" t="s">
        <v>41</v>
      </c>
      <c r="Q8" s="5">
        <v>42248.893078703702</v>
      </c>
      <c r="R8" s="5">
        <v>42254.893078703702</v>
      </c>
      <c r="S8" s="5"/>
      <c r="T8" s="2">
        <v>4725000</v>
      </c>
      <c r="U8" s="2"/>
      <c r="V8" s="2">
        <v>8142000</v>
      </c>
      <c r="W8" s="2">
        <v>0</v>
      </c>
      <c r="X8" s="2">
        <v>0</v>
      </c>
      <c r="Y8" s="2">
        <v>814200</v>
      </c>
      <c r="Z8" s="2">
        <v>9770400</v>
      </c>
      <c r="AA8" s="2">
        <v>174.90922399999999</v>
      </c>
      <c r="AB8" s="2">
        <v>-36.939931999999999</v>
      </c>
      <c r="AC8">
        <v>1</v>
      </c>
      <c r="AD8">
        <f>COUNTA(A8:AC8)</f>
        <v>27</v>
      </c>
      <c r="AE8">
        <f>COUNTBLANK(A8:AB8)</f>
        <v>2</v>
      </c>
      <c r="AF8">
        <f>MAX(AD2:AD1000)-1</f>
        <v>28</v>
      </c>
      <c r="AG8" t="str">
        <f ca="1">_xlfn.FORMULATEXT(AF8)</f>
        <v>=MAX(AD2:AD1000)-1</v>
      </c>
    </row>
    <row r="9" spans="1:33" x14ac:dyDescent="0.2">
      <c r="A9" s="1" t="s">
        <v>28</v>
      </c>
      <c r="B9" s="1" t="s">
        <v>29</v>
      </c>
      <c r="C9" s="1" t="s">
        <v>30</v>
      </c>
      <c r="D9" s="1" t="s">
        <v>55</v>
      </c>
      <c r="E9" s="1" t="s">
        <v>32</v>
      </c>
      <c r="F9" s="1" t="s">
        <v>33</v>
      </c>
      <c r="G9" s="1" t="s">
        <v>63</v>
      </c>
      <c r="H9" s="1" t="s">
        <v>47</v>
      </c>
      <c r="I9" s="1" t="s">
        <v>36</v>
      </c>
      <c r="J9" s="1" t="s">
        <v>49</v>
      </c>
      <c r="K9" s="1" t="s">
        <v>50</v>
      </c>
      <c r="L9" s="1">
        <v>5</v>
      </c>
      <c r="M9" s="1" t="s">
        <v>71</v>
      </c>
      <c r="N9" s="1">
        <v>80</v>
      </c>
      <c r="O9" s="1" t="s">
        <v>58</v>
      </c>
      <c r="P9" s="1" t="s">
        <v>41</v>
      </c>
      <c r="Q9" s="4">
        <v>42248.893078703702</v>
      </c>
      <c r="R9" s="4">
        <v>42254.893078703702</v>
      </c>
      <c r="S9" s="4"/>
      <c r="T9" s="1">
        <v>1319998</v>
      </c>
      <c r="U9" s="1"/>
      <c r="V9" s="1">
        <v>2230000</v>
      </c>
      <c r="W9" s="1">
        <v>0</v>
      </c>
      <c r="X9" s="1">
        <v>0</v>
      </c>
      <c r="Y9" s="1">
        <v>669000</v>
      </c>
      <c r="Z9" s="1">
        <v>2676000</v>
      </c>
      <c r="AA9" s="1">
        <v>174.83178100000001</v>
      </c>
      <c r="AB9" s="1">
        <v>-36.934137</v>
      </c>
      <c r="AC9">
        <v>1</v>
      </c>
      <c r="AD9">
        <f>COUNTA(A9:AC9)</f>
        <v>27</v>
      </c>
      <c r="AE9">
        <f>COUNTBLANK(A9:AB9)</f>
        <v>2</v>
      </c>
    </row>
    <row r="10" spans="1:33" x14ac:dyDescent="0.2">
      <c r="A10" s="2" t="s">
        <v>72</v>
      </c>
      <c r="B10" s="2" t="s">
        <v>43</v>
      </c>
      <c r="C10" s="2" t="s">
        <v>30</v>
      </c>
      <c r="D10" s="2" t="s">
        <v>55</v>
      </c>
      <c r="E10" s="2" t="s">
        <v>32</v>
      </c>
      <c r="F10" s="2" t="s">
        <v>45</v>
      </c>
      <c r="G10" s="2" t="s">
        <v>73</v>
      </c>
      <c r="H10" s="2" t="s">
        <v>68</v>
      </c>
      <c r="I10" s="2" t="s">
        <v>74</v>
      </c>
      <c r="J10" s="2" t="s">
        <v>57</v>
      </c>
      <c r="K10" s="2" t="s">
        <v>57</v>
      </c>
      <c r="L10" s="2">
        <v>8</v>
      </c>
      <c r="M10" s="2" t="s">
        <v>39</v>
      </c>
      <c r="N10" s="2">
        <v>100</v>
      </c>
      <c r="O10" s="2" t="s">
        <v>58</v>
      </c>
      <c r="P10" s="2" t="s">
        <v>41</v>
      </c>
      <c r="Q10" s="5">
        <v>42022.892569444448</v>
      </c>
      <c r="R10" s="5">
        <v>42025.892569444448</v>
      </c>
      <c r="S10" s="5">
        <v>42028.892569444448</v>
      </c>
      <c r="T10" s="2">
        <v>1450000</v>
      </c>
      <c r="U10" s="2">
        <v>4137000</v>
      </c>
      <c r="V10" s="2">
        <v>4137000</v>
      </c>
      <c r="W10" s="2">
        <v>0</v>
      </c>
      <c r="X10" s="2">
        <v>82740</v>
      </c>
      <c r="Y10" s="2">
        <v>1450000</v>
      </c>
      <c r="Z10" s="2">
        <v>1595000.0000000002</v>
      </c>
      <c r="AA10" s="2">
        <v>174.83178100000001</v>
      </c>
      <c r="AB10" s="2">
        <v>-36.934137</v>
      </c>
      <c r="AC10">
        <v>1</v>
      </c>
      <c r="AD10">
        <f>COUNTA(A10:AC10)</f>
        <v>29</v>
      </c>
      <c r="AE10">
        <f>COUNTBLANK(A10:AB10)</f>
        <v>0</v>
      </c>
    </row>
    <row r="11" spans="1:33" x14ac:dyDescent="0.2">
      <c r="A11" s="1" t="s">
        <v>75</v>
      </c>
      <c r="B11" s="1" t="s">
        <v>76</v>
      </c>
      <c r="C11" s="1" t="s">
        <v>30</v>
      </c>
      <c r="D11" s="1" t="s">
        <v>55</v>
      </c>
      <c r="E11" s="1" t="s">
        <v>32</v>
      </c>
      <c r="F11" s="1" t="s">
        <v>33</v>
      </c>
      <c r="G11" s="1" t="s">
        <v>73</v>
      </c>
      <c r="H11" s="1" t="s">
        <v>77</v>
      </c>
      <c r="I11" s="1" t="s">
        <v>74</v>
      </c>
      <c r="J11" s="1" t="s">
        <v>49</v>
      </c>
      <c r="K11" s="1" t="s">
        <v>50</v>
      </c>
      <c r="L11" s="1">
        <v>1</v>
      </c>
      <c r="M11" s="1" t="s">
        <v>78</v>
      </c>
      <c r="N11" s="1">
        <v>20</v>
      </c>
      <c r="O11" s="1" t="s">
        <v>79</v>
      </c>
      <c r="P11" s="1" t="s">
        <v>41</v>
      </c>
      <c r="Q11" s="4">
        <v>42248.893078703702</v>
      </c>
      <c r="R11" s="4">
        <v>42254.893078703702</v>
      </c>
      <c r="S11" s="4"/>
      <c r="T11" s="1">
        <v>3499.9</v>
      </c>
      <c r="U11" s="1"/>
      <c r="V11" s="1">
        <v>3170000</v>
      </c>
      <c r="W11" s="1">
        <v>0</v>
      </c>
      <c r="X11" s="1">
        <v>0</v>
      </c>
      <c r="Y11" s="1">
        <v>4755000</v>
      </c>
      <c r="Z11" s="1">
        <v>5230500</v>
      </c>
      <c r="AA11" s="1">
        <v>174.83178100000001</v>
      </c>
      <c r="AB11" s="1">
        <v>-36.934137</v>
      </c>
      <c r="AC11">
        <v>1</v>
      </c>
      <c r="AD11">
        <f>COUNTA(A11:AC11)</f>
        <v>27</v>
      </c>
      <c r="AE11">
        <f>COUNTBLANK(A11:AB11)</f>
        <v>2</v>
      </c>
    </row>
    <row r="12" spans="1:33" x14ac:dyDescent="0.2">
      <c r="A12" s="2" t="s">
        <v>72</v>
      </c>
      <c r="B12" s="2" t="s">
        <v>80</v>
      </c>
      <c r="C12" s="2" t="s">
        <v>81</v>
      </c>
      <c r="D12" s="2" t="s">
        <v>66</v>
      </c>
      <c r="E12" s="2" t="s">
        <v>62</v>
      </c>
      <c r="F12" s="2" t="s">
        <v>33</v>
      </c>
      <c r="G12" s="2" t="s">
        <v>63</v>
      </c>
      <c r="H12" s="2" t="s">
        <v>35</v>
      </c>
      <c r="I12" s="2" t="s">
        <v>82</v>
      </c>
      <c r="J12" s="2" t="s">
        <v>57</v>
      </c>
      <c r="K12" s="2" t="s">
        <v>57</v>
      </c>
      <c r="L12" s="2">
        <v>8</v>
      </c>
      <c r="M12" s="2" t="s">
        <v>39</v>
      </c>
      <c r="N12" s="2">
        <v>100</v>
      </c>
      <c r="O12" s="2" t="s">
        <v>83</v>
      </c>
      <c r="P12" s="2" t="s">
        <v>41</v>
      </c>
      <c r="Q12" s="5">
        <v>42053.892824074072</v>
      </c>
      <c r="R12" s="5">
        <v>42056.892824074072</v>
      </c>
      <c r="S12" s="5">
        <v>42059.892824074072</v>
      </c>
      <c r="T12" s="2">
        <v>415</v>
      </c>
      <c r="U12" s="2">
        <v>5000000</v>
      </c>
      <c r="V12" s="2">
        <v>4230000</v>
      </c>
      <c r="W12" s="2">
        <v>0</v>
      </c>
      <c r="X12" s="2">
        <v>100000</v>
      </c>
      <c r="Y12" s="2">
        <v>415</v>
      </c>
      <c r="Z12" s="2">
        <v>456.50000000000006</v>
      </c>
      <c r="AA12" s="2">
        <v>172.62884399999999</v>
      </c>
      <c r="AB12" s="2">
        <v>-43.514068000000002</v>
      </c>
      <c r="AC12">
        <v>1</v>
      </c>
      <c r="AD12">
        <f>COUNTA(A12:AC12)</f>
        <v>29</v>
      </c>
      <c r="AE12">
        <f>COUNTBLANK(A12:AB12)</f>
        <v>0</v>
      </c>
    </row>
    <row r="13" spans="1:33" x14ac:dyDescent="0.2">
      <c r="A13" s="1" t="s">
        <v>59</v>
      </c>
      <c r="B13" s="1" t="s">
        <v>84</v>
      </c>
      <c r="C13" s="1" t="s">
        <v>81</v>
      </c>
      <c r="D13" s="1" t="s">
        <v>44</v>
      </c>
      <c r="E13" s="1" t="s">
        <v>32</v>
      </c>
      <c r="F13" s="1" t="s">
        <v>45</v>
      </c>
      <c r="G13" s="1" t="s">
        <v>46</v>
      </c>
      <c r="H13" s="1" t="s">
        <v>77</v>
      </c>
      <c r="I13" s="1" t="s">
        <v>74</v>
      </c>
      <c r="J13" s="1" t="s">
        <v>57</v>
      </c>
      <c r="K13" s="1" t="s">
        <v>57</v>
      </c>
      <c r="L13" s="1">
        <v>8</v>
      </c>
      <c r="M13" s="1" t="s">
        <v>39</v>
      </c>
      <c r="N13" s="1">
        <v>100</v>
      </c>
      <c r="O13" s="1" t="s">
        <v>58</v>
      </c>
      <c r="P13" s="1" t="s">
        <v>41</v>
      </c>
      <c r="Q13" s="4">
        <v>42053.892824074072</v>
      </c>
      <c r="R13" s="4">
        <v>42056.892824074072</v>
      </c>
      <c r="S13" s="4">
        <v>42059.892824074072</v>
      </c>
      <c r="T13" s="1">
        <v>4910000</v>
      </c>
      <c r="U13" s="1">
        <v>4910000</v>
      </c>
      <c r="V13" s="1">
        <v>4910000</v>
      </c>
      <c r="W13" s="1">
        <v>0</v>
      </c>
      <c r="X13" s="1">
        <v>98200</v>
      </c>
      <c r="Y13" s="1">
        <v>4910000</v>
      </c>
      <c r="Z13" s="1">
        <v>5401000</v>
      </c>
      <c r="AA13" s="1">
        <v>174.77500900000001</v>
      </c>
      <c r="AB13" s="1">
        <v>-41.250489999999999</v>
      </c>
      <c r="AC13">
        <v>1</v>
      </c>
      <c r="AD13">
        <f>COUNTA(A13:AC13)</f>
        <v>29</v>
      </c>
      <c r="AE13">
        <f>COUNTBLANK(A13:AB13)</f>
        <v>0</v>
      </c>
    </row>
    <row r="14" spans="1:33" x14ac:dyDescent="0.2">
      <c r="A14" s="2" t="s">
        <v>85</v>
      </c>
      <c r="B14" s="2" t="s">
        <v>86</v>
      </c>
      <c r="C14" s="2" t="s">
        <v>81</v>
      </c>
      <c r="D14" s="2" t="s">
        <v>31</v>
      </c>
      <c r="E14" s="2" t="s">
        <v>32</v>
      </c>
      <c r="F14" s="2" t="s">
        <v>87</v>
      </c>
      <c r="G14" s="2" t="s">
        <v>73</v>
      </c>
      <c r="H14" s="2" t="s">
        <v>77</v>
      </c>
      <c r="I14" s="2" t="s">
        <v>48</v>
      </c>
      <c r="J14" s="2" t="s">
        <v>49</v>
      </c>
      <c r="K14" s="2" t="s">
        <v>50</v>
      </c>
      <c r="L14" s="2">
        <v>5</v>
      </c>
      <c r="M14" s="2" t="s">
        <v>71</v>
      </c>
      <c r="N14" s="2">
        <v>60</v>
      </c>
      <c r="O14" s="2" t="s">
        <v>88</v>
      </c>
      <c r="P14" s="2" t="s">
        <v>41</v>
      </c>
      <c r="Q14" s="5">
        <v>42248.893078703702</v>
      </c>
      <c r="R14" s="5">
        <v>42254.893078703702</v>
      </c>
      <c r="S14" s="5"/>
      <c r="T14" s="2">
        <v>93375</v>
      </c>
      <c r="U14" s="2"/>
      <c r="V14" s="2">
        <v>3140000</v>
      </c>
      <c r="W14" s="2">
        <v>0</v>
      </c>
      <c r="X14" s="2">
        <v>0</v>
      </c>
      <c r="Y14" s="2">
        <v>2512000</v>
      </c>
      <c r="Z14" s="2">
        <v>2763200</v>
      </c>
      <c r="AA14" s="2">
        <v>174.90922399999999</v>
      </c>
      <c r="AB14" s="2">
        <v>-36.939931999999999</v>
      </c>
      <c r="AC14">
        <v>1</v>
      </c>
      <c r="AD14">
        <f>COUNTA(A14:AC14)</f>
        <v>27</v>
      </c>
      <c r="AE14">
        <f>COUNTBLANK(A14:AB14)</f>
        <v>2</v>
      </c>
    </row>
    <row r="15" spans="1:33" x14ac:dyDescent="0.2">
      <c r="A15" s="1" t="s">
        <v>89</v>
      </c>
      <c r="B15" s="1" t="s">
        <v>84</v>
      </c>
      <c r="C15" s="1" t="s">
        <v>81</v>
      </c>
      <c r="D15" s="1" t="s">
        <v>44</v>
      </c>
      <c r="E15" s="1" t="s">
        <v>32</v>
      </c>
      <c r="F15" s="1" t="s">
        <v>45</v>
      </c>
      <c r="G15" s="1" t="s">
        <v>90</v>
      </c>
      <c r="H15" s="1" t="s">
        <v>91</v>
      </c>
      <c r="I15" s="1" t="s">
        <v>48</v>
      </c>
      <c r="J15" s="1" t="s">
        <v>49</v>
      </c>
      <c r="K15" s="1" t="s">
        <v>50</v>
      </c>
      <c r="L15" s="1">
        <v>5</v>
      </c>
      <c r="M15" s="1" t="s">
        <v>71</v>
      </c>
      <c r="N15" s="1">
        <v>60</v>
      </c>
      <c r="O15" s="1" t="s">
        <v>58</v>
      </c>
      <c r="P15" s="1" t="s">
        <v>41</v>
      </c>
      <c r="Q15" s="4">
        <v>42248.893078703702</v>
      </c>
      <c r="R15" s="4">
        <v>42254.893078703702</v>
      </c>
      <c r="S15" s="4"/>
      <c r="T15" s="1">
        <v>2000000</v>
      </c>
      <c r="U15" s="1"/>
      <c r="V15" s="1">
        <v>2440000</v>
      </c>
      <c r="W15" s="1">
        <v>0</v>
      </c>
      <c r="X15" s="1">
        <v>0</v>
      </c>
      <c r="Y15" s="1">
        <v>1464000</v>
      </c>
      <c r="Z15" s="1">
        <v>1610400.0000000002</v>
      </c>
      <c r="AA15" s="1">
        <v>174.77500900000001</v>
      </c>
      <c r="AB15" s="1">
        <v>-41.250489999999999</v>
      </c>
      <c r="AC15">
        <v>1</v>
      </c>
      <c r="AD15">
        <f>COUNTA(A15:AC15)</f>
        <v>27</v>
      </c>
      <c r="AE15">
        <f>COUNTBLANK(A15:AB15)</f>
        <v>2</v>
      </c>
    </row>
    <row r="16" spans="1:33" x14ac:dyDescent="0.2">
      <c r="A16" s="2" t="s">
        <v>92</v>
      </c>
      <c r="B16" s="2" t="s">
        <v>93</v>
      </c>
      <c r="C16" s="2" t="s">
        <v>81</v>
      </c>
      <c r="D16" s="2" t="s">
        <v>31</v>
      </c>
      <c r="E16" s="2" t="s">
        <v>32</v>
      </c>
      <c r="F16" s="2" t="s">
        <v>87</v>
      </c>
      <c r="G16" s="2" t="s">
        <v>63</v>
      </c>
      <c r="H16" s="2" t="s">
        <v>77</v>
      </c>
      <c r="I16" s="2" t="s">
        <v>36</v>
      </c>
      <c r="J16" s="2" t="s">
        <v>57</v>
      </c>
      <c r="K16" s="2" t="s">
        <v>57</v>
      </c>
      <c r="L16" s="2">
        <v>8</v>
      </c>
      <c r="M16" s="2" t="s">
        <v>39</v>
      </c>
      <c r="N16" s="2">
        <v>100</v>
      </c>
      <c r="O16" s="2" t="s">
        <v>94</v>
      </c>
      <c r="P16" s="2" t="s">
        <v>95</v>
      </c>
      <c r="Q16" s="5">
        <v>42053.892824074072</v>
      </c>
      <c r="R16" s="5">
        <v>42056.892824074072</v>
      </c>
      <c r="S16" s="5">
        <v>42059.892824074072</v>
      </c>
      <c r="T16" s="2">
        <v>5305032</v>
      </c>
      <c r="U16" s="2">
        <v>5035000</v>
      </c>
      <c r="V16" s="2">
        <v>5305032</v>
      </c>
      <c r="W16" s="2">
        <v>503500</v>
      </c>
      <c r="X16" s="2">
        <v>100700</v>
      </c>
      <c r="Y16" s="2">
        <v>5305032</v>
      </c>
      <c r="Z16" s="2">
        <v>5835535.2000000002</v>
      </c>
      <c r="AA16" s="2">
        <v>174.90922399999999</v>
      </c>
      <c r="AB16" s="2">
        <v>-36.939931999999999</v>
      </c>
      <c r="AC16">
        <v>1</v>
      </c>
      <c r="AD16">
        <f>COUNTA(A16:AC16)</f>
        <v>29</v>
      </c>
      <c r="AE16">
        <f>COUNTBLANK(A16:AB16)</f>
        <v>0</v>
      </c>
    </row>
    <row r="17" spans="1:31" x14ac:dyDescent="0.2">
      <c r="A17" s="1" t="s">
        <v>96</v>
      </c>
      <c r="B17" s="1" t="s">
        <v>76</v>
      </c>
      <c r="C17" s="1" t="s">
        <v>30</v>
      </c>
      <c r="D17" s="1" t="s">
        <v>55</v>
      </c>
      <c r="E17" s="1" t="s">
        <v>32</v>
      </c>
      <c r="F17" s="1" t="s">
        <v>33</v>
      </c>
      <c r="G17" s="1" t="s">
        <v>97</v>
      </c>
      <c r="H17" s="1" t="s">
        <v>68</v>
      </c>
      <c r="I17" s="1" t="s">
        <v>48</v>
      </c>
      <c r="J17" s="1" t="s">
        <v>57</v>
      </c>
      <c r="K17" s="1" t="s">
        <v>57</v>
      </c>
      <c r="L17" s="1">
        <v>8</v>
      </c>
      <c r="M17" s="1" t="s">
        <v>39</v>
      </c>
      <c r="N17" s="1">
        <v>100</v>
      </c>
      <c r="O17" s="1" t="s">
        <v>79</v>
      </c>
      <c r="P17" s="1" t="s">
        <v>41</v>
      </c>
      <c r="Q17" s="4">
        <v>42081.892847222225</v>
      </c>
      <c r="R17" s="4">
        <v>42084.892847222225</v>
      </c>
      <c r="S17" s="4">
        <v>42087.892847222225</v>
      </c>
      <c r="T17" s="1">
        <v>290000</v>
      </c>
      <c r="U17" s="1">
        <v>290000</v>
      </c>
      <c r="V17" s="1">
        <v>795000</v>
      </c>
      <c r="W17" s="1">
        <v>0</v>
      </c>
      <c r="X17" s="1">
        <v>5800</v>
      </c>
      <c r="Y17" s="1">
        <v>290000</v>
      </c>
      <c r="Z17" s="1">
        <v>319000</v>
      </c>
      <c r="AA17" s="1">
        <v>174.83178100000001</v>
      </c>
      <c r="AB17" s="1">
        <v>-36.934137</v>
      </c>
      <c r="AC17">
        <v>1</v>
      </c>
      <c r="AD17">
        <f>COUNTA(A17:AC17)</f>
        <v>29</v>
      </c>
      <c r="AE17">
        <f>COUNTBLANK(A17:AB17)</f>
        <v>0</v>
      </c>
    </row>
    <row r="18" spans="1:31" x14ac:dyDescent="0.2">
      <c r="A18" s="2" t="s">
        <v>72</v>
      </c>
      <c r="B18" s="2" t="s">
        <v>98</v>
      </c>
      <c r="C18" s="2" t="s">
        <v>81</v>
      </c>
      <c r="D18" s="2" t="s">
        <v>66</v>
      </c>
      <c r="E18" s="2" t="s">
        <v>62</v>
      </c>
      <c r="F18" s="2" t="s">
        <v>33</v>
      </c>
      <c r="G18" s="2" t="s">
        <v>99</v>
      </c>
      <c r="H18" s="2" t="s">
        <v>91</v>
      </c>
      <c r="I18" s="2" t="s">
        <v>82</v>
      </c>
      <c r="J18" s="2" t="s">
        <v>49</v>
      </c>
      <c r="K18" s="2" t="s">
        <v>50</v>
      </c>
      <c r="L18" s="2">
        <v>5</v>
      </c>
      <c r="M18" s="2" t="s">
        <v>71</v>
      </c>
      <c r="N18" s="2">
        <v>60</v>
      </c>
      <c r="O18" s="2" t="s">
        <v>100</v>
      </c>
      <c r="P18" s="2" t="s">
        <v>41</v>
      </c>
      <c r="Q18" s="5">
        <v>42248.893078703702</v>
      </c>
      <c r="R18" s="5">
        <v>42254.893078703702</v>
      </c>
      <c r="S18" s="5"/>
      <c r="T18" s="2">
        <v>2132000</v>
      </c>
      <c r="U18" s="2"/>
      <c r="V18" s="2">
        <v>2132000</v>
      </c>
      <c r="W18" s="2">
        <v>0</v>
      </c>
      <c r="X18" s="2">
        <v>0</v>
      </c>
      <c r="Y18" s="2">
        <v>1279200</v>
      </c>
      <c r="Z18" s="2">
        <v>1407120</v>
      </c>
      <c r="AA18" s="2">
        <v>172.62884399999999</v>
      </c>
      <c r="AB18" s="2">
        <v>-43.514068000000002</v>
      </c>
      <c r="AC18">
        <v>1</v>
      </c>
      <c r="AD18">
        <f>COUNTA(A18:AC18)</f>
        <v>27</v>
      </c>
      <c r="AE18">
        <f>COUNTBLANK(A18:AB18)</f>
        <v>2</v>
      </c>
    </row>
    <row r="19" spans="1:31" x14ac:dyDescent="0.2">
      <c r="A19" s="1" t="s">
        <v>92</v>
      </c>
      <c r="B19" s="1" t="s">
        <v>84</v>
      </c>
      <c r="C19" s="1" t="s">
        <v>81</v>
      </c>
      <c r="D19" s="1" t="s">
        <v>66</v>
      </c>
      <c r="E19" s="1" t="s">
        <v>62</v>
      </c>
      <c r="F19" s="1" t="s">
        <v>101</v>
      </c>
      <c r="G19" s="1" t="s">
        <v>56</v>
      </c>
      <c r="H19" s="1" t="s">
        <v>68</v>
      </c>
      <c r="I19" s="1" t="s">
        <v>82</v>
      </c>
      <c r="J19" s="1" t="s">
        <v>37</v>
      </c>
      <c r="K19" s="1" t="s">
        <v>38</v>
      </c>
      <c r="L19" s="1">
        <v>8</v>
      </c>
      <c r="M19" s="1" t="s">
        <v>39</v>
      </c>
      <c r="N19" s="1">
        <v>0</v>
      </c>
      <c r="O19" s="1" t="s">
        <v>102</v>
      </c>
      <c r="P19" s="1" t="s">
        <v>41</v>
      </c>
      <c r="Q19" s="4">
        <v>42081.892847222225</v>
      </c>
      <c r="R19" s="4">
        <v>42083.892847222225</v>
      </c>
      <c r="S19" s="4">
        <v>42083.892847222225</v>
      </c>
      <c r="T19" s="1">
        <v>4910000</v>
      </c>
      <c r="U19" s="1">
        <v>0</v>
      </c>
      <c r="V19" s="1">
        <v>4910000</v>
      </c>
      <c r="W19" s="1">
        <v>0</v>
      </c>
      <c r="X19" s="1">
        <v>0</v>
      </c>
      <c r="Y19" s="1">
        <v>0</v>
      </c>
      <c r="Z19" s="1">
        <v>0</v>
      </c>
      <c r="AA19" s="1">
        <v>172.62884399999999</v>
      </c>
      <c r="AB19" s="1">
        <v>-43.514068000000002</v>
      </c>
      <c r="AC19">
        <v>1</v>
      </c>
      <c r="AD19">
        <f>COUNTA(A19:AC19)</f>
        <v>29</v>
      </c>
      <c r="AE19">
        <f>COUNTBLANK(A19:AB19)</f>
        <v>0</v>
      </c>
    </row>
    <row r="20" spans="1:31" x14ac:dyDescent="0.2">
      <c r="A20" s="2" t="s">
        <v>42</v>
      </c>
      <c r="B20" s="2" t="s">
        <v>65</v>
      </c>
      <c r="C20" s="2" t="s">
        <v>30</v>
      </c>
      <c r="D20" s="2" t="s">
        <v>31</v>
      </c>
      <c r="E20" s="2" t="s">
        <v>32</v>
      </c>
      <c r="F20" s="2" t="s">
        <v>45</v>
      </c>
      <c r="G20" s="2" t="s">
        <v>34</v>
      </c>
      <c r="H20" s="2" t="s">
        <v>68</v>
      </c>
      <c r="I20" s="2" t="s">
        <v>48</v>
      </c>
      <c r="J20" s="2" t="s">
        <v>49</v>
      </c>
      <c r="K20" s="2" t="s">
        <v>50</v>
      </c>
      <c r="L20" s="2">
        <v>2</v>
      </c>
      <c r="M20" s="2" t="s">
        <v>103</v>
      </c>
      <c r="N20" s="2">
        <v>60</v>
      </c>
      <c r="O20" s="2" t="s">
        <v>58</v>
      </c>
      <c r="P20" s="2" t="s">
        <v>41</v>
      </c>
      <c r="Q20" s="5">
        <v>42248.893078703702</v>
      </c>
      <c r="R20" s="5">
        <v>42254.893078703702</v>
      </c>
      <c r="S20" s="5"/>
      <c r="T20" s="2">
        <v>12434000</v>
      </c>
      <c r="U20" s="2"/>
      <c r="V20" s="2">
        <v>500000</v>
      </c>
      <c r="W20" s="2">
        <v>0</v>
      </c>
      <c r="X20" s="2">
        <v>0</v>
      </c>
      <c r="Y20" s="2">
        <v>750000</v>
      </c>
      <c r="Z20" s="2">
        <v>825000.00000000012</v>
      </c>
      <c r="AA20" s="2">
        <v>174.90922399999999</v>
      </c>
      <c r="AB20" s="2">
        <v>-36.939931999999999</v>
      </c>
      <c r="AC20">
        <v>1</v>
      </c>
      <c r="AD20">
        <f>COUNTA(A20:AC20)</f>
        <v>27</v>
      </c>
      <c r="AE20">
        <f>COUNTBLANK(A20:AB20)</f>
        <v>2</v>
      </c>
    </row>
    <row r="21" spans="1:31" x14ac:dyDescent="0.2">
      <c r="A21" s="1" t="s">
        <v>85</v>
      </c>
      <c r="B21" s="1" t="s">
        <v>29</v>
      </c>
      <c r="C21" s="1" t="s">
        <v>30</v>
      </c>
      <c r="D21" s="1" t="s">
        <v>55</v>
      </c>
      <c r="E21" s="1" t="s">
        <v>32</v>
      </c>
      <c r="F21" s="1" t="s">
        <v>33</v>
      </c>
      <c r="G21" s="1" t="s">
        <v>104</v>
      </c>
      <c r="H21" s="1" t="s">
        <v>35</v>
      </c>
      <c r="I21" s="1" t="s">
        <v>48</v>
      </c>
      <c r="J21" s="1" t="s">
        <v>37</v>
      </c>
      <c r="K21" s="1" t="s">
        <v>105</v>
      </c>
      <c r="L21" s="1">
        <v>8</v>
      </c>
      <c r="M21" s="1" t="s">
        <v>39</v>
      </c>
      <c r="N21" s="1">
        <v>0</v>
      </c>
      <c r="O21" s="1" t="s">
        <v>40</v>
      </c>
      <c r="P21" s="1" t="s">
        <v>41</v>
      </c>
      <c r="Q21" s="4">
        <v>42081.892847222225</v>
      </c>
      <c r="R21" s="4">
        <v>42083.892847222225</v>
      </c>
      <c r="S21" s="4">
        <v>42083.892847222225</v>
      </c>
      <c r="T21" s="1">
        <v>3910000</v>
      </c>
      <c r="U21" s="1">
        <v>0</v>
      </c>
      <c r="V21" s="1">
        <v>3910000</v>
      </c>
      <c r="W21" s="1">
        <v>0</v>
      </c>
      <c r="X21" s="1">
        <v>0</v>
      </c>
      <c r="Y21" s="1">
        <v>0</v>
      </c>
      <c r="Z21" s="1">
        <v>0</v>
      </c>
      <c r="AA21" s="1">
        <v>174.83178100000001</v>
      </c>
      <c r="AB21" s="1">
        <v>-36.934137</v>
      </c>
      <c r="AC21">
        <v>1</v>
      </c>
      <c r="AD21">
        <f>COUNTA(A21:AC21)</f>
        <v>29</v>
      </c>
      <c r="AE21">
        <f>COUNTBLANK(A21:AB21)</f>
        <v>0</v>
      </c>
    </row>
    <row r="22" spans="1:31" x14ac:dyDescent="0.2">
      <c r="A22" s="2" t="s">
        <v>28</v>
      </c>
      <c r="B22" s="2" t="s">
        <v>106</v>
      </c>
      <c r="C22" s="2" t="s">
        <v>107</v>
      </c>
      <c r="D22" s="2" t="s">
        <v>31</v>
      </c>
      <c r="E22" s="2" t="s">
        <v>32</v>
      </c>
      <c r="F22" s="2" t="s">
        <v>45</v>
      </c>
      <c r="G22" s="2" t="s">
        <v>63</v>
      </c>
      <c r="H22" s="2" t="s">
        <v>77</v>
      </c>
      <c r="I22" s="2" t="s">
        <v>74</v>
      </c>
      <c r="J22" s="2" t="s">
        <v>57</v>
      </c>
      <c r="K22" s="2" t="s">
        <v>57</v>
      </c>
      <c r="L22" s="2">
        <v>8</v>
      </c>
      <c r="M22" s="2" t="s">
        <v>39</v>
      </c>
      <c r="N22" s="2">
        <v>100</v>
      </c>
      <c r="O22" s="2" t="s">
        <v>40</v>
      </c>
      <c r="P22" s="2" t="s">
        <v>41</v>
      </c>
      <c r="Q22" s="5">
        <v>42112.893171296295</v>
      </c>
      <c r="R22" s="5">
        <v>42117.893171296295</v>
      </c>
      <c r="S22" s="5">
        <v>42120.893171296295</v>
      </c>
      <c r="T22" s="2">
        <v>6165000</v>
      </c>
      <c r="U22" s="2">
        <v>6165000</v>
      </c>
      <c r="V22" s="2">
        <v>6165000</v>
      </c>
      <c r="W22" s="2">
        <v>0</v>
      </c>
      <c r="X22" s="2">
        <v>123300</v>
      </c>
      <c r="Y22" s="2">
        <v>6165000</v>
      </c>
      <c r="Z22" s="2">
        <v>6781500.0000000009</v>
      </c>
      <c r="AA22" s="2">
        <v>174.90922399999999</v>
      </c>
      <c r="AB22" s="2">
        <v>-36.939931999999999</v>
      </c>
      <c r="AC22">
        <v>1</v>
      </c>
      <c r="AD22">
        <f>COUNTA(A22:AC22)</f>
        <v>29</v>
      </c>
      <c r="AE22">
        <f>COUNTBLANK(A22:AB22)</f>
        <v>0</v>
      </c>
    </row>
    <row r="23" spans="1:31" x14ac:dyDescent="0.2">
      <c r="A23" s="1" t="s">
        <v>92</v>
      </c>
      <c r="B23" s="1" t="s">
        <v>80</v>
      </c>
      <c r="C23" s="1" t="s">
        <v>81</v>
      </c>
      <c r="D23" s="1" t="s">
        <v>31</v>
      </c>
      <c r="E23" s="1" t="s">
        <v>32</v>
      </c>
      <c r="F23" s="1" t="s">
        <v>45</v>
      </c>
      <c r="G23" s="1" t="s">
        <v>108</v>
      </c>
      <c r="H23" s="1" t="s">
        <v>77</v>
      </c>
      <c r="I23" s="1" t="s">
        <v>74</v>
      </c>
      <c r="J23" s="1" t="s">
        <v>57</v>
      </c>
      <c r="K23" s="1" t="s">
        <v>57</v>
      </c>
      <c r="L23" s="1">
        <v>8</v>
      </c>
      <c r="M23" s="1" t="s">
        <v>39</v>
      </c>
      <c r="N23" s="1">
        <v>100</v>
      </c>
      <c r="O23" s="1" t="s">
        <v>58</v>
      </c>
      <c r="P23" s="1" t="s">
        <v>41</v>
      </c>
      <c r="Q23" s="4">
        <v>42112.893171296295</v>
      </c>
      <c r="R23" s="4">
        <v>42113.893171296295</v>
      </c>
      <c r="S23" s="4">
        <v>42114.893171296295</v>
      </c>
      <c r="T23" s="1">
        <v>3334776</v>
      </c>
      <c r="U23" s="1">
        <v>3334776</v>
      </c>
      <c r="V23" s="1">
        <v>3334776</v>
      </c>
      <c r="W23" s="1">
        <v>0</v>
      </c>
      <c r="X23" s="1">
        <v>66695.520000000004</v>
      </c>
      <c r="Y23" s="1">
        <v>3334776</v>
      </c>
      <c r="Z23" s="1">
        <v>3668253.6</v>
      </c>
      <c r="AA23" s="1">
        <v>174.90922399999999</v>
      </c>
      <c r="AB23" s="1">
        <v>-36.939931999999999</v>
      </c>
      <c r="AC23">
        <v>1</v>
      </c>
      <c r="AD23">
        <f>COUNTA(A23:AC23)</f>
        <v>29</v>
      </c>
      <c r="AE23">
        <f>COUNTBLANK(A23:AB23)</f>
        <v>0</v>
      </c>
    </row>
    <row r="24" spans="1:31" x14ac:dyDescent="0.2">
      <c r="A24" s="2" t="s">
        <v>109</v>
      </c>
      <c r="B24" s="2" t="s">
        <v>110</v>
      </c>
      <c r="C24" s="2" t="s">
        <v>107</v>
      </c>
      <c r="D24" s="2" t="s">
        <v>55</v>
      </c>
      <c r="E24" s="2" t="s">
        <v>32</v>
      </c>
      <c r="F24" s="2" t="s">
        <v>45</v>
      </c>
      <c r="G24" s="2" t="s">
        <v>67</v>
      </c>
      <c r="H24" s="2" t="s">
        <v>68</v>
      </c>
      <c r="I24" s="2" t="s">
        <v>82</v>
      </c>
      <c r="J24" s="2" t="s">
        <v>49</v>
      </c>
      <c r="K24" s="2" t="s">
        <v>50</v>
      </c>
      <c r="L24" s="2">
        <v>7</v>
      </c>
      <c r="M24" s="2" t="s">
        <v>70</v>
      </c>
      <c r="N24" s="2">
        <v>80</v>
      </c>
      <c r="O24" s="2" t="s">
        <v>52</v>
      </c>
      <c r="P24" s="2" t="s">
        <v>41</v>
      </c>
      <c r="Q24" s="5">
        <v>42248.893078703702</v>
      </c>
      <c r="R24" s="5">
        <v>42254.893078703702</v>
      </c>
      <c r="S24" s="5"/>
      <c r="T24" s="2">
        <v>2132000</v>
      </c>
      <c r="U24" s="2"/>
      <c r="V24" s="2">
        <v>2922000</v>
      </c>
      <c r="W24" s="2">
        <v>0</v>
      </c>
      <c r="X24" s="2">
        <v>0</v>
      </c>
      <c r="Y24" s="2">
        <v>321420</v>
      </c>
      <c r="Z24" s="2">
        <v>353562</v>
      </c>
      <c r="AA24" s="2">
        <v>174.83178100000001</v>
      </c>
      <c r="AB24" s="2">
        <v>-36.934137</v>
      </c>
      <c r="AC24">
        <v>1</v>
      </c>
      <c r="AD24">
        <f>COUNTA(A24:AC24)</f>
        <v>27</v>
      </c>
      <c r="AE24">
        <f>COUNTBLANK(A24:AB24)</f>
        <v>2</v>
      </c>
    </row>
    <row r="25" spans="1:31" x14ac:dyDescent="0.2">
      <c r="A25" s="1" t="s">
        <v>109</v>
      </c>
      <c r="B25" s="1" t="s">
        <v>98</v>
      </c>
      <c r="C25" s="1" t="s">
        <v>81</v>
      </c>
      <c r="D25" s="1" t="s">
        <v>61</v>
      </c>
      <c r="E25" s="1" t="s">
        <v>62</v>
      </c>
      <c r="F25" s="1" t="s">
        <v>45</v>
      </c>
      <c r="G25" s="1" t="s">
        <v>56</v>
      </c>
      <c r="H25" s="1" t="s">
        <v>77</v>
      </c>
      <c r="I25" s="1" t="s">
        <v>82</v>
      </c>
      <c r="J25" s="1" t="s">
        <v>57</v>
      </c>
      <c r="K25" s="1" t="s">
        <v>57</v>
      </c>
      <c r="L25" s="1">
        <v>8</v>
      </c>
      <c r="M25" s="1" t="s">
        <v>39</v>
      </c>
      <c r="N25" s="1">
        <v>100</v>
      </c>
      <c r="O25" s="1" t="s">
        <v>100</v>
      </c>
      <c r="P25" s="1" t="s">
        <v>41</v>
      </c>
      <c r="Q25" s="4">
        <v>42112.893171296295</v>
      </c>
      <c r="R25" s="4">
        <v>42113.893171296295</v>
      </c>
      <c r="S25" s="4">
        <v>42114.893171296295</v>
      </c>
      <c r="T25" s="1">
        <v>340000</v>
      </c>
      <c r="U25" s="1">
        <v>326250</v>
      </c>
      <c r="V25" s="1">
        <v>340000</v>
      </c>
      <c r="W25" s="1">
        <v>0</v>
      </c>
      <c r="X25" s="1">
        <v>6525</v>
      </c>
      <c r="Y25" s="1">
        <v>340000</v>
      </c>
      <c r="Z25" s="1">
        <v>374000.00000000006</v>
      </c>
      <c r="AA25" s="1">
        <v>170.52409299999999</v>
      </c>
      <c r="AB25" s="1">
        <v>-45.839748999999998</v>
      </c>
      <c r="AC25">
        <v>1</v>
      </c>
      <c r="AD25">
        <f>COUNTA(A25:AC25)</f>
        <v>29</v>
      </c>
      <c r="AE25">
        <f>COUNTBLANK(A25:AB25)</f>
        <v>0</v>
      </c>
    </row>
    <row r="26" spans="1:31" x14ac:dyDescent="0.2">
      <c r="A26" s="2" t="s">
        <v>92</v>
      </c>
      <c r="B26" s="2" t="s">
        <v>54</v>
      </c>
      <c r="C26" s="2" t="s">
        <v>30</v>
      </c>
      <c r="D26" s="2" t="s">
        <v>31</v>
      </c>
      <c r="E26" s="2" t="s">
        <v>32</v>
      </c>
      <c r="F26" s="2" t="s">
        <v>45</v>
      </c>
      <c r="G26" s="2" t="s">
        <v>108</v>
      </c>
      <c r="H26" s="2" t="s">
        <v>77</v>
      </c>
      <c r="I26" s="2" t="s">
        <v>82</v>
      </c>
      <c r="J26" s="2" t="s">
        <v>57</v>
      </c>
      <c r="K26" s="2" t="s">
        <v>57</v>
      </c>
      <c r="L26" s="2">
        <v>8</v>
      </c>
      <c r="M26" s="2" t="s">
        <v>39</v>
      </c>
      <c r="N26" s="2">
        <v>100</v>
      </c>
      <c r="O26" s="2" t="s">
        <v>58</v>
      </c>
      <c r="P26" s="2" t="s">
        <v>41</v>
      </c>
      <c r="Q26" s="5">
        <v>42142.892997685201</v>
      </c>
      <c r="R26" s="5">
        <v>42143.892997685201</v>
      </c>
      <c r="S26" s="5">
        <v>42144.892997685201</v>
      </c>
      <c r="T26" s="2">
        <v>14230000</v>
      </c>
      <c r="U26" s="2">
        <v>14250000</v>
      </c>
      <c r="V26" s="2">
        <v>14230000</v>
      </c>
      <c r="W26" s="2">
        <v>0</v>
      </c>
      <c r="X26" s="2">
        <v>285000</v>
      </c>
      <c r="Y26" s="2">
        <v>14230000</v>
      </c>
      <c r="Z26" s="2">
        <v>15653000.000000002</v>
      </c>
      <c r="AA26" s="2">
        <v>174.90922399999999</v>
      </c>
      <c r="AB26" s="2">
        <v>-36.939931999999999</v>
      </c>
      <c r="AC26">
        <v>1</v>
      </c>
      <c r="AD26">
        <f>COUNTA(A26:AC26)</f>
        <v>29</v>
      </c>
      <c r="AE26">
        <f>COUNTBLANK(A26:AB26)</f>
        <v>0</v>
      </c>
    </row>
    <row r="27" spans="1:31" x14ac:dyDescent="0.2">
      <c r="A27" s="1" t="s">
        <v>111</v>
      </c>
      <c r="B27" s="1" t="s">
        <v>80</v>
      </c>
      <c r="C27" s="1" t="s">
        <v>81</v>
      </c>
      <c r="D27" s="1" t="s">
        <v>44</v>
      </c>
      <c r="E27" s="1" t="s">
        <v>32</v>
      </c>
      <c r="F27" s="1" t="s">
        <v>33</v>
      </c>
      <c r="G27" s="1" t="s">
        <v>99</v>
      </c>
      <c r="H27" s="1" t="s">
        <v>68</v>
      </c>
      <c r="I27" s="1" t="s">
        <v>82</v>
      </c>
      <c r="J27" s="1" t="s">
        <v>49</v>
      </c>
      <c r="K27" s="1" t="s">
        <v>50</v>
      </c>
      <c r="L27" s="1">
        <v>1</v>
      </c>
      <c r="M27" s="1" t="s">
        <v>78</v>
      </c>
      <c r="N27" s="1">
        <v>20</v>
      </c>
      <c r="O27" s="1" t="s">
        <v>83</v>
      </c>
      <c r="P27" s="1" t="s">
        <v>41</v>
      </c>
      <c r="Q27" s="4">
        <v>42278.893078703702</v>
      </c>
      <c r="R27" s="4">
        <v>42284.893078703702</v>
      </c>
      <c r="S27" s="4"/>
      <c r="T27" s="1">
        <v>3142000</v>
      </c>
      <c r="U27" s="1"/>
      <c r="V27" s="1">
        <v>3142000</v>
      </c>
      <c r="W27" s="1">
        <v>0</v>
      </c>
      <c r="X27" s="1">
        <v>0</v>
      </c>
      <c r="Y27" s="1">
        <v>4713000</v>
      </c>
      <c r="Z27" s="1">
        <v>5184300</v>
      </c>
      <c r="AA27" s="1">
        <v>174.77500900000001</v>
      </c>
      <c r="AB27" s="1">
        <v>-41.250489999999999</v>
      </c>
      <c r="AC27">
        <v>1</v>
      </c>
      <c r="AD27">
        <f>COUNTA(A27:AC27)</f>
        <v>27</v>
      </c>
      <c r="AE27">
        <f>COUNTBLANK(A27:AB27)</f>
        <v>2</v>
      </c>
    </row>
    <row r="28" spans="1:31" x14ac:dyDescent="0.2">
      <c r="A28" s="2" t="s">
        <v>112</v>
      </c>
      <c r="B28" s="2" t="s">
        <v>98</v>
      </c>
      <c r="C28" s="2" t="s">
        <v>81</v>
      </c>
      <c r="D28" s="2" t="s">
        <v>44</v>
      </c>
      <c r="E28" s="2" t="s">
        <v>32</v>
      </c>
      <c r="F28" s="2" t="s">
        <v>33</v>
      </c>
      <c r="G28" s="2" t="s">
        <v>113</v>
      </c>
      <c r="H28" s="2" t="s">
        <v>68</v>
      </c>
      <c r="I28" s="2" t="s">
        <v>82</v>
      </c>
      <c r="J28" s="2" t="s">
        <v>49</v>
      </c>
      <c r="K28" s="2" t="s">
        <v>50</v>
      </c>
      <c r="L28" s="2">
        <v>4</v>
      </c>
      <c r="M28" s="2" t="s">
        <v>114</v>
      </c>
      <c r="N28" s="2">
        <v>80</v>
      </c>
      <c r="O28" s="2" t="s">
        <v>100</v>
      </c>
      <c r="P28" s="2" t="s">
        <v>41</v>
      </c>
      <c r="Q28" s="5">
        <v>42278.893078703702</v>
      </c>
      <c r="R28" s="5">
        <v>42284.893078703702</v>
      </c>
      <c r="S28" s="5"/>
      <c r="T28" s="2">
        <v>36314</v>
      </c>
      <c r="U28" s="2"/>
      <c r="V28" s="2">
        <v>40000</v>
      </c>
      <c r="W28" s="2">
        <v>0</v>
      </c>
      <c r="X28" s="2">
        <v>0</v>
      </c>
      <c r="Y28" s="2">
        <v>70000</v>
      </c>
      <c r="Z28" s="2">
        <v>77000</v>
      </c>
      <c r="AA28" s="2">
        <v>174.77500900000001</v>
      </c>
      <c r="AB28" s="2">
        <v>-41.250489999999999</v>
      </c>
      <c r="AC28">
        <v>1</v>
      </c>
      <c r="AD28">
        <f>COUNTA(A28:AC28)</f>
        <v>27</v>
      </c>
      <c r="AE28">
        <f>COUNTBLANK(A28:AB28)</f>
        <v>2</v>
      </c>
    </row>
    <row r="29" spans="1:31" x14ac:dyDescent="0.2">
      <c r="A29" s="1" t="s">
        <v>115</v>
      </c>
      <c r="B29" s="1" t="s">
        <v>106</v>
      </c>
      <c r="C29" s="1" t="s">
        <v>107</v>
      </c>
      <c r="D29" s="1" t="s">
        <v>116</v>
      </c>
      <c r="E29" s="1" t="s">
        <v>32</v>
      </c>
      <c r="F29" s="1" t="s">
        <v>45</v>
      </c>
      <c r="G29" s="1" t="s">
        <v>104</v>
      </c>
      <c r="H29" s="1" t="s">
        <v>68</v>
      </c>
      <c r="I29" s="1" t="s">
        <v>48</v>
      </c>
      <c r="J29" s="1" t="s">
        <v>49</v>
      </c>
      <c r="K29" s="1" t="s">
        <v>50</v>
      </c>
      <c r="L29" s="1">
        <v>4</v>
      </c>
      <c r="M29" s="1" t="s">
        <v>114</v>
      </c>
      <c r="N29" s="1">
        <v>60</v>
      </c>
      <c r="O29" s="1" t="s">
        <v>40</v>
      </c>
      <c r="P29" s="1" t="s">
        <v>41</v>
      </c>
      <c r="Q29" s="4">
        <v>42278.893078703702</v>
      </c>
      <c r="R29" s="4">
        <v>42284.893078703702</v>
      </c>
      <c r="S29" s="4"/>
      <c r="T29" s="1">
        <v>900000</v>
      </c>
      <c r="U29" s="1"/>
      <c r="V29" s="1">
        <v>2325000</v>
      </c>
      <c r="W29" s="1">
        <v>0</v>
      </c>
      <c r="X29" s="1">
        <v>0</v>
      </c>
      <c r="Y29" s="1">
        <v>4068750</v>
      </c>
      <c r="Z29" s="1">
        <v>4475625</v>
      </c>
      <c r="AA29" s="1">
        <v>174.706762</v>
      </c>
      <c r="AB29" s="1">
        <v>-36.801375999999998</v>
      </c>
      <c r="AC29">
        <v>1</v>
      </c>
      <c r="AD29">
        <f>COUNTA(A29:AC29)</f>
        <v>27</v>
      </c>
      <c r="AE29">
        <f>COUNTBLANK(A29:AB29)</f>
        <v>2</v>
      </c>
    </row>
    <row r="30" spans="1:31" x14ac:dyDescent="0.2">
      <c r="A30" s="2" t="s">
        <v>89</v>
      </c>
      <c r="B30" s="2" t="s">
        <v>29</v>
      </c>
      <c r="C30" s="2" t="s">
        <v>30</v>
      </c>
      <c r="D30" s="2" t="s">
        <v>117</v>
      </c>
      <c r="E30" s="2" t="s">
        <v>62</v>
      </c>
      <c r="F30" s="2" t="s">
        <v>33</v>
      </c>
      <c r="G30" s="2" t="s">
        <v>118</v>
      </c>
      <c r="H30" s="2" t="s">
        <v>47</v>
      </c>
      <c r="I30" s="2" t="s">
        <v>36</v>
      </c>
      <c r="J30" s="2" t="s">
        <v>57</v>
      </c>
      <c r="K30" s="2" t="s">
        <v>57</v>
      </c>
      <c r="L30" s="2">
        <v>8</v>
      </c>
      <c r="M30" s="2" t="s">
        <v>39</v>
      </c>
      <c r="N30" s="2">
        <v>100</v>
      </c>
      <c r="O30" s="2" t="s">
        <v>40</v>
      </c>
      <c r="P30" s="2" t="s">
        <v>41</v>
      </c>
      <c r="Q30" s="5">
        <v>42142.892731481501</v>
      </c>
      <c r="R30" s="5">
        <v>42143.892731481501</v>
      </c>
      <c r="S30" s="5">
        <v>42144.892731481501</v>
      </c>
      <c r="T30" s="2">
        <v>1750000</v>
      </c>
      <c r="U30" s="2">
        <v>2500000</v>
      </c>
      <c r="V30" s="2">
        <v>2226000</v>
      </c>
      <c r="W30" s="2">
        <v>0</v>
      </c>
      <c r="X30" s="2">
        <v>50000</v>
      </c>
      <c r="Y30" s="2">
        <v>1750000</v>
      </c>
      <c r="Z30" s="2">
        <v>1925000.0000000002</v>
      </c>
      <c r="AA30" s="2">
        <v>173.266232</v>
      </c>
      <c r="AB30" s="2">
        <v>-41.276724999999999</v>
      </c>
      <c r="AC30">
        <v>1</v>
      </c>
      <c r="AD30">
        <f>COUNTA(A30:AC30)</f>
        <v>29</v>
      </c>
      <c r="AE30">
        <f>COUNTBLANK(A30:AB30)</f>
        <v>0</v>
      </c>
    </row>
    <row r="31" spans="1:31" x14ac:dyDescent="0.2">
      <c r="A31" s="1" t="s">
        <v>53</v>
      </c>
      <c r="B31" s="1" t="s">
        <v>80</v>
      </c>
      <c r="C31" s="1" t="s">
        <v>81</v>
      </c>
      <c r="D31" s="1" t="s">
        <v>116</v>
      </c>
      <c r="E31" s="1" t="s">
        <v>32</v>
      </c>
      <c r="F31" s="1" t="s">
        <v>33</v>
      </c>
      <c r="G31" s="1" t="s">
        <v>108</v>
      </c>
      <c r="H31" s="1" t="s">
        <v>47</v>
      </c>
      <c r="I31" s="1" t="s">
        <v>74</v>
      </c>
      <c r="J31" s="1" t="s">
        <v>49</v>
      </c>
      <c r="K31" s="1" t="s">
        <v>50</v>
      </c>
      <c r="L31" s="1">
        <v>1</v>
      </c>
      <c r="M31" s="1" t="s">
        <v>78</v>
      </c>
      <c r="N31" s="1">
        <v>50</v>
      </c>
      <c r="O31" s="1" t="s">
        <v>83</v>
      </c>
      <c r="P31" s="1" t="s">
        <v>41</v>
      </c>
      <c r="Q31" s="4">
        <v>42217.893078703702</v>
      </c>
      <c r="R31" s="4">
        <v>42223.893078703702</v>
      </c>
      <c r="S31" s="4"/>
      <c r="T31" s="1">
        <v>807500</v>
      </c>
      <c r="U31" s="1"/>
      <c r="V31" s="1">
        <v>3152000</v>
      </c>
      <c r="W31" s="1">
        <v>0</v>
      </c>
      <c r="X31" s="1">
        <v>0</v>
      </c>
      <c r="Y31" s="1">
        <v>4728000</v>
      </c>
      <c r="Z31" s="1">
        <v>5200800</v>
      </c>
      <c r="AA31" s="1">
        <v>174.706762</v>
      </c>
      <c r="AB31" s="1">
        <v>-36.801375999999998</v>
      </c>
      <c r="AC31">
        <v>1</v>
      </c>
      <c r="AD31">
        <f>COUNTA(A31:AC31)</f>
        <v>27</v>
      </c>
      <c r="AE31">
        <f>COUNTBLANK(A31:AB31)</f>
        <v>2</v>
      </c>
    </row>
    <row r="32" spans="1:31" x14ac:dyDescent="0.2">
      <c r="A32" s="2" t="s">
        <v>119</v>
      </c>
      <c r="B32" s="2" t="s">
        <v>65</v>
      </c>
      <c r="C32" s="2" t="s">
        <v>30</v>
      </c>
      <c r="D32" s="2" t="s">
        <v>55</v>
      </c>
      <c r="E32" s="2" t="s">
        <v>32</v>
      </c>
      <c r="F32" s="2" t="s">
        <v>33</v>
      </c>
      <c r="G32" s="2" t="s">
        <v>108</v>
      </c>
      <c r="H32" s="2" t="s">
        <v>35</v>
      </c>
      <c r="I32" s="2" t="s">
        <v>48</v>
      </c>
      <c r="J32" s="2" t="s">
        <v>49</v>
      </c>
      <c r="K32" s="2" t="s">
        <v>50</v>
      </c>
      <c r="L32" s="2">
        <v>4</v>
      </c>
      <c r="M32" s="2" t="s">
        <v>114</v>
      </c>
      <c r="N32" s="2">
        <v>80</v>
      </c>
      <c r="O32" s="2" t="s">
        <v>58</v>
      </c>
      <c r="P32" s="2" t="s">
        <v>41</v>
      </c>
      <c r="Q32" s="5">
        <v>42217.893078703702</v>
      </c>
      <c r="R32" s="5">
        <v>42223.893078703702</v>
      </c>
      <c r="S32" s="5"/>
      <c r="T32" s="2">
        <v>28726.6</v>
      </c>
      <c r="U32" s="2"/>
      <c r="V32" s="2">
        <v>100000</v>
      </c>
      <c r="W32" s="2">
        <v>0</v>
      </c>
      <c r="X32" s="2">
        <v>0</v>
      </c>
      <c r="Y32" s="2">
        <v>175000</v>
      </c>
      <c r="Z32" s="2">
        <v>192500.00000000003</v>
      </c>
      <c r="AA32" s="2">
        <v>174.83178100000001</v>
      </c>
      <c r="AB32" s="2">
        <v>-36.934137</v>
      </c>
      <c r="AC32">
        <v>1</v>
      </c>
      <c r="AD32">
        <f>COUNTA(A32:AC32)</f>
        <v>27</v>
      </c>
      <c r="AE32">
        <f>COUNTBLANK(A32:AB32)</f>
        <v>2</v>
      </c>
    </row>
    <row r="33" spans="1:31" x14ac:dyDescent="0.2">
      <c r="A33" s="1" t="s">
        <v>119</v>
      </c>
      <c r="B33" s="1" t="s">
        <v>65</v>
      </c>
      <c r="C33" s="1" t="s">
        <v>30</v>
      </c>
      <c r="D33" s="1" t="s">
        <v>55</v>
      </c>
      <c r="E33" s="1" t="s">
        <v>32</v>
      </c>
      <c r="F33" s="1" t="s">
        <v>101</v>
      </c>
      <c r="G33" s="1" t="s">
        <v>104</v>
      </c>
      <c r="H33" s="1" t="s">
        <v>91</v>
      </c>
      <c r="I33" s="1" t="s">
        <v>36</v>
      </c>
      <c r="J33" s="1" t="s">
        <v>57</v>
      </c>
      <c r="K33" s="1" t="s">
        <v>57</v>
      </c>
      <c r="L33" s="1">
        <v>8</v>
      </c>
      <c r="M33" s="1" t="s">
        <v>39</v>
      </c>
      <c r="N33" s="1">
        <v>100</v>
      </c>
      <c r="O33" s="1" t="s">
        <v>58</v>
      </c>
      <c r="P33" s="1" t="s">
        <v>41</v>
      </c>
      <c r="Q33" s="4">
        <v>42142.893159722204</v>
      </c>
      <c r="R33" s="4">
        <v>42143.893159722204</v>
      </c>
      <c r="S33" s="4">
        <v>42144.893159722204</v>
      </c>
      <c r="T33" s="1">
        <v>2132000</v>
      </c>
      <c r="U33" s="1">
        <v>2132000</v>
      </c>
      <c r="V33" s="1">
        <v>2132000</v>
      </c>
      <c r="W33" s="1">
        <v>0</v>
      </c>
      <c r="X33" s="1">
        <v>42640</v>
      </c>
      <c r="Y33" s="1">
        <v>2132000</v>
      </c>
      <c r="Z33" s="1">
        <v>2345200</v>
      </c>
      <c r="AA33" s="1">
        <v>174.83178100000001</v>
      </c>
      <c r="AB33" s="1">
        <v>-36.934137</v>
      </c>
      <c r="AC33">
        <v>1</v>
      </c>
      <c r="AD33">
        <f>COUNTA(A33:AC33)</f>
        <v>29</v>
      </c>
      <c r="AE33">
        <f>COUNTBLANK(A33:AB33)</f>
        <v>0</v>
      </c>
    </row>
    <row r="34" spans="1:31" x14ac:dyDescent="0.2">
      <c r="A34" s="2" t="s">
        <v>59</v>
      </c>
      <c r="B34" s="2" t="s">
        <v>29</v>
      </c>
      <c r="C34" s="2" t="s">
        <v>30</v>
      </c>
      <c r="D34" s="2" t="s">
        <v>117</v>
      </c>
      <c r="E34" s="2" t="s">
        <v>62</v>
      </c>
      <c r="F34" s="2" t="s">
        <v>33</v>
      </c>
      <c r="G34" s="2" t="s">
        <v>34</v>
      </c>
      <c r="H34" s="2" t="s">
        <v>91</v>
      </c>
      <c r="I34" s="2" t="s">
        <v>74</v>
      </c>
      <c r="J34" s="2" t="s">
        <v>49</v>
      </c>
      <c r="K34" s="2" t="s">
        <v>50</v>
      </c>
      <c r="L34" s="2">
        <v>1</v>
      </c>
      <c r="M34" s="2" t="s">
        <v>78</v>
      </c>
      <c r="N34" s="2">
        <v>20</v>
      </c>
      <c r="O34" s="2" t="s">
        <v>40</v>
      </c>
      <c r="P34" s="2" t="s">
        <v>41</v>
      </c>
      <c r="Q34" s="5">
        <v>42217.893078703702</v>
      </c>
      <c r="R34" s="5">
        <v>42223.893078703702</v>
      </c>
      <c r="S34" s="5"/>
      <c r="T34" s="2">
        <v>2470860</v>
      </c>
      <c r="U34" s="2"/>
      <c r="V34" s="2">
        <v>2216000</v>
      </c>
      <c r="W34" s="2">
        <v>0</v>
      </c>
      <c r="X34" s="2">
        <v>0</v>
      </c>
      <c r="Y34" s="2">
        <v>3324000</v>
      </c>
      <c r="Z34" s="2">
        <v>3656400.0000000005</v>
      </c>
      <c r="AA34" s="2">
        <v>173.266232</v>
      </c>
      <c r="AB34" s="2">
        <v>-41.276724999999999</v>
      </c>
      <c r="AC34">
        <v>1</v>
      </c>
      <c r="AD34">
        <f>COUNTA(A34:AC34)</f>
        <v>27</v>
      </c>
      <c r="AE34">
        <f>COUNTBLANK(A34:AB34)</f>
        <v>2</v>
      </c>
    </row>
    <row r="35" spans="1:31" x14ac:dyDescent="0.2">
      <c r="A35" s="1" t="s">
        <v>96</v>
      </c>
      <c r="B35" s="1" t="s">
        <v>98</v>
      </c>
      <c r="C35" s="1" t="s">
        <v>81</v>
      </c>
      <c r="D35" s="1" t="s">
        <v>66</v>
      </c>
      <c r="E35" s="1" t="s">
        <v>62</v>
      </c>
      <c r="F35" s="1" t="s">
        <v>101</v>
      </c>
      <c r="G35" s="1" t="s">
        <v>118</v>
      </c>
      <c r="H35" s="1" t="s">
        <v>91</v>
      </c>
      <c r="I35" s="1" t="s">
        <v>74</v>
      </c>
      <c r="J35" s="1" t="s">
        <v>57</v>
      </c>
      <c r="K35" s="1" t="s">
        <v>57</v>
      </c>
      <c r="L35" s="1">
        <v>8</v>
      </c>
      <c r="M35" s="1" t="s">
        <v>39</v>
      </c>
      <c r="N35" s="1">
        <v>100</v>
      </c>
      <c r="O35" s="1" t="s">
        <v>100</v>
      </c>
      <c r="P35" s="1" t="s">
        <v>41</v>
      </c>
      <c r="Q35" s="4">
        <v>42173.892685185187</v>
      </c>
      <c r="R35" s="4">
        <v>42177.892685185187</v>
      </c>
      <c r="S35" s="4">
        <v>42181.892685185187</v>
      </c>
      <c r="T35" s="1">
        <v>2170000</v>
      </c>
      <c r="U35" s="1">
        <v>2794350</v>
      </c>
      <c r="V35" s="1">
        <v>2170000</v>
      </c>
      <c r="W35" s="1">
        <v>0</v>
      </c>
      <c r="X35" s="1">
        <v>55887</v>
      </c>
      <c r="Y35" s="1">
        <v>2170000</v>
      </c>
      <c r="Z35" s="1">
        <v>2387000</v>
      </c>
      <c r="AA35" s="1">
        <v>172.62884399999999</v>
      </c>
      <c r="AB35" s="1">
        <v>-43.514068000000002</v>
      </c>
      <c r="AC35">
        <v>1</v>
      </c>
      <c r="AD35">
        <f>COUNTA(A35:AC35)</f>
        <v>29</v>
      </c>
      <c r="AE35">
        <f>COUNTBLANK(A35:AB35)</f>
        <v>0</v>
      </c>
    </row>
    <row r="36" spans="1:31" x14ac:dyDescent="0.2">
      <c r="A36" s="2" t="s">
        <v>112</v>
      </c>
      <c r="B36" s="2" t="s">
        <v>84</v>
      </c>
      <c r="C36" s="2" t="s">
        <v>81</v>
      </c>
      <c r="D36" s="2" t="s">
        <v>44</v>
      </c>
      <c r="E36" s="2" t="s">
        <v>32</v>
      </c>
      <c r="F36" s="2" t="s">
        <v>87</v>
      </c>
      <c r="G36" s="2" t="s">
        <v>99</v>
      </c>
      <c r="H36" s="2" t="s">
        <v>35</v>
      </c>
      <c r="I36" s="2" t="s">
        <v>48</v>
      </c>
      <c r="J36" s="2" t="s">
        <v>57</v>
      </c>
      <c r="K36" s="2" t="s">
        <v>57</v>
      </c>
      <c r="L36" s="2">
        <v>8</v>
      </c>
      <c r="M36" s="2" t="s">
        <v>39</v>
      </c>
      <c r="N36" s="2">
        <v>100</v>
      </c>
      <c r="O36" s="2" t="s">
        <v>102</v>
      </c>
      <c r="P36" s="2" t="s">
        <v>41</v>
      </c>
      <c r="Q36" s="5">
        <v>42173.892685185187</v>
      </c>
      <c r="R36" s="5">
        <v>42177.892685185187</v>
      </c>
      <c r="S36" s="5">
        <v>42181.892685185187</v>
      </c>
      <c r="T36" s="2">
        <v>937500</v>
      </c>
      <c r="U36" s="2">
        <v>937500</v>
      </c>
      <c r="V36" s="2">
        <v>6425000</v>
      </c>
      <c r="W36" s="2">
        <v>0</v>
      </c>
      <c r="X36" s="2">
        <v>18750</v>
      </c>
      <c r="Y36" s="2">
        <v>937500</v>
      </c>
      <c r="Z36" s="2">
        <v>1031250.0000000001</v>
      </c>
      <c r="AA36" s="2">
        <v>174.77500900000001</v>
      </c>
      <c r="AB36" s="2">
        <v>-41.250489999999999</v>
      </c>
      <c r="AC36">
        <v>1</v>
      </c>
      <c r="AD36">
        <f>COUNTA(A36:AC36)</f>
        <v>29</v>
      </c>
      <c r="AE36">
        <f>COUNTBLANK(A36:AB36)</f>
        <v>0</v>
      </c>
    </row>
    <row r="37" spans="1:31" x14ac:dyDescent="0.2">
      <c r="A37" s="1" t="s">
        <v>75</v>
      </c>
      <c r="B37" s="1" t="s">
        <v>86</v>
      </c>
      <c r="C37" s="1" t="s">
        <v>81</v>
      </c>
      <c r="D37" s="1" t="s">
        <v>116</v>
      </c>
      <c r="E37" s="1" t="s">
        <v>32</v>
      </c>
      <c r="F37" s="1" t="s">
        <v>87</v>
      </c>
      <c r="G37" s="1" t="s">
        <v>67</v>
      </c>
      <c r="H37" s="1" t="s">
        <v>35</v>
      </c>
      <c r="I37" s="1" t="s">
        <v>36</v>
      </c>
      <c r="J37" s="1" t="s">
        <v>37</v>
      </c>
      <c r="K37" s="1" t="s">
        <v>38</v>
      </c>
      <c r="L37" s="1">
        <v>8</v>
      </c>
      <c r="M37" s="1" t="s">
        <v>39</v>
      </c>
      <c r="N37" s="1">
        <v>0</v>
      </c>
      <c r="O37" s="1" t="s">
        <v>58</v>
      </c>
      <c r="P37" s="1" t="s">
        <v>41</v>
      </c>
      <c r="Q37" s="4">
        <v>42173.892685185187</v>
      </c>
      <c r="R37" s="4">
        <v>42177.892685185187</v>
      </c>
      <c r="S37" s="4">
        <v>42180.892685185187</v>
      </c>
      <c r="T37" s="1">
        <v>230000</v>
      </c>
      <c r="U37" s="1">
        <v>0</v>
      </c>
      <c r="V37" s="1">
        <v>1722240</v>
      </c>
      <c r="W37" s="1">
        <v>0</v>
      </c>
      <c r="X37" s="1">
        <v>0</v>
      </c>
      <c r="Y37" s="1">
        <v>0</v>
      </c>
      <c r="Z37" s="1">
        <v>1722240</v>
      </c>
      <c r="AA37" s="1">
        <v>174.706762</v>
      </c>
      <c r="AB37" s="1">
        <v>-36.801375999999998</v>
      </c>
      <c r="AC37">
        <v>1</v>
      </c>
      <c r="AD37">
        <f>COUNTA(A37:AC37)</f>
        <v>29</v>
      </c>
      <c r="AE37">
        <f>COUNTBLANK(A37:AB37)</f>
        <v>0</v>
      </c>
    </row>
    <row r="38" spans="1:31" x14ac:dyDescent="0.2">
      <c r="A38" s="2" t="s">
        <v>120</v>
      </c>
      <c r="B38" s="2" t="s">
        <v>80</v>
      </c>
      <c r="C38" s="2" t="s">
        <v>81</v>
      </c>
      <c r="D38" s="2" t="s">
        <v>31</v>
      </c>
      <c r="E38" s="2" t="s">
        <v>32</v>
      </c>
      <c r="F38" s="2" t="s">
        <v>101</v>
      </c>
      <c r="G38" s="2" t="s">
        <v>73</v>
      </c>
      <c r="H38" s="2" t="s">
        <v>77</v>
      </c>
      <c r="I38" s="2" t="s">
        <v>48</v>
      </c>
      <c r="J38" s="2" t="s">
        <v>49</v>
      </c>
      <c r="K38" s="2" t="s">
        <v>50</v>
      </c>
      <c r="L38" s="2">
        <v>4</v>
      </c>
      <c r="M38" s="2" t="s">
        <v>114</v>
      </c>
      <c r="N38" s="2">
        <v>80</v>
      </c>
      <c r="O38" s="2" t="s">
        <v>83</v>
      </c>
      <c r="P38" s="2" t="s">
        <v>41</v>
      </c>
      <c r="Q38" s="5">
        <v>42217.893078703702</v>
      </c>
      <c r="R38" s="5">
        <v>42223.893078703702</v>
      </c>
      <c r="S38" s="5"/>
      <c r="T38" s="2">
        <v>67500</v>
      </c>
      <c r="U38" s="2"/>
      <c r="V38" s="2">
        <v>4137000</v>
      </c>
      <c r="W38" s="2">
        <v>0</v>
      </c>
      <c r="X38" s="2">
        <v>0</v>
      </c>
      <c r="Y38" s="2">
        <v>7239750</v>
      </c>
      <c r="Z38" s="2">
        <v>7963725.0000000009</v>
      </c>
      <c r="AA38" s="2">
        <v>174.90922399999999</v>
      </c>
      <c r="AB38" s="2">
        <v>-36.939931999999999</v>
      </c>
      <c r="AC38">
        <v>1</v>
      </c>
      <c r="AD38">
        <f>COUNTA(A38:AC38)</f>
        <v>27</v>
      </c>
      <c r="AE38">
        <f>COUNTBLANK(A38:AB38)</f>
        <v>2</v>
      </c>
    </row>
    <row r="39" spans="1:31" x14ac:dyDescent="0.2">
      <c r="A39" s="1" t="s">
        <v>85</v>
      </c>
      <c r="B39" s="1" t="s">
        <v>121</v>
      </c>
      <c r="C39" s="1" t="s">
        <v>107</v>
      </c>
      <c r="D39" s="1" t="s">
        <v>55</v>
      </c>
      <c r="E39" s="1" t="s">
        <v>32</v>
      </c>
      <c r="F39" s="1" t="s">
        <v>101</v>
      </c>
      <c r="G39" s="1" t="s">
        <v>67</v>
      </c>
      <c r="H39" s="1" t="s">
        <v>91</v>
      </c>
      <c r="I39" s="1" t="s">
        <v>48</v>
      </c>
      <c r="J39" s="1" t="s">
        <v>49</v>
      </c>
      <c r="K39" s="1" t="s">
        <v>50</v>
      </c>
      <c r="L39" s="1">
        <v>4</v>
      </c>
      <c r="M39" s="1" t="s">
        <v>114</v>
      </c>
      <c r="N39" s="1">
        <v>80</v>
      </c>
      <c r="O39" s="1" t="s">
        <v>122</v>
      </c>
      <c r="P39" s="1" t="s">
        <v>41</v>
      </c>
      <c r="Q39" s="4">
        <v>42217.893078703702</v>
      </c>
      <c r="R39" s="4">
        <v>42223.893078703702</v>
      </c>
      <c r="S39" s="4"/>
      <c r="T39" s="1">
        <v>2470860</v>
      </c>
      <c r="U39" s="1"/>
      <c r="V39" s="1">
        <v>4500000</v>
      </c>
      <c r="W39" s="1">
        <v>0</v>
      </c>
      <c r="X39" s="1">
        <v>0</v>
      </c>
      <c r="Y39" s="1">
        <v>7875000</v>
      </c>
      <c r="Z39" s="1">
        <v>4500000</v>
      </c>
      <c r="AA39" s="1">
        <v>174.83178100000001</v>
      </c>
      <c r="AB39" s="1">
        <v>-36.934137</v>
      </c>
      <c r="AC39">
        <v>1</v>
      </c>
      <c r="AD39">
        <f>COUNTA(A39:AC39)</f>
        <v>27</v>
      </c>
      <c r="AE39">
        <f>COUNTBLANK(A39:AB39)</f>
        <v>2</v>
      </c>
    </row>
    <row r="40" spans="1:31" x14ac:dyDescent="0.2">
      <c r="A40" s="2" t="s">
        <v>123</v>
      </c>
      <c r="B40" s="2" t="s">
        <v>84</v>
      </c>
      <c r="C40" s="2" t="s">
        <v>81</v>
      </c>
      <c r="D40" s="2" t="s">
        <v>44</v>
      </c>
      <c r="E40" s="2" t="s">
        <v>32</v>
      </c>
      <c r="F40" s="2" t="s">
        <v>101</v>
      </c>
      <c r="G40" s="2" t="s">
        <v>113</v>
      </c>
      <c r="H40" s="2" t="s">
        <v>77</v>
      </c>
      <c r="I40" s="2" t="s">
        <v>82</v>
      </c>
      <c r="J40" s="2" t="s">
        <v>37</v>
      </c>
      <c r="K40" s="2" t="s">
        <v>105</v>
      </c>
      <c r="L40" s="2">
        <v>8</v>
      </c>
      <c r="M40" s="2" t="s">
        <v>39</v>
      </c>
      <c r="N40" s="2">
        <v>0</v>
      </c>
      <c r="O40" s="2" t="s">
        <v>124</v>
      </c>
      <c r="P40" s="2" t="s">
        <v>41</v>
      </c>
      <c r="Q40" s="5">
        <v>42202.623055555552</v>
      </c>
      <c r="R40" s="5">
        <v>42203.623055555552</v>
      </c>
      <c r="S40" s="5">
        <v>42206.623055555552</v>
      </c>
      <c r="T40" s="2">
        <v>517500</v>
      </c>
      <c r="U40" s="2">
        <v>0</v>
      </c>
      <c r="V40" s="2">
        <v>1550000</v>
      </c>
      <c r="W40" s="2">
        <v>0</v>
      </c>
      <c r="X40" s="2">
        <v>0</v>
      </c>
      <c r="Y40" s="2">
        <v>0</v>
      </c>
      <c r="Z40" s="2">
        <v>0</v>
      </c>
      <c r="AA40" s="2">
        <v>174.77500900000001</v>
      </c>
      <c r="AB40" s="2">
        <v>-41.250489999999999</v>
      </c>
      <c r="AC40">
        <v>1</v>
      </c>
      <c r="AD40">
        <f>COUNTA(A40:AC40)</f>
        <v>29</v>
      </c>
      <c r="AE40">
        <f>COUNTBLANK(A40:AB40)</f>
        <v>0</v>
      </c>
    </row>
    <row r="41" spans="1:31" x14ac:dyDescent="0.2">
      <c r="A41" s="1" t="s">
        <v>28</v>
      </c>
      <c r="B41" s="1" t="s">
        <v>125</v>
      </c>
      <c r="C41" s="1" t="s">
        <v>107</v>
      </c>
      <c r="D41" s="1" t="s">
        <v>66</v>
      </c>
      <c r="E41" s="1" t="s">
        <v>62</v>
      </c>
      <c r="F41" s="1" t="s">
        <v>101</v>
      </c>
      <c r="G41" s="1" t="s">
        <v>126</v>
      </c>
      <c r="H41" s="1" t="s">
        <v>127</v>
      </c>
      <c r="I41" s="1" t="s">
        <v>48</v>
      </c>
      <c r="J41" s="1" t="s">
        <v>49</v>
      </c>
      <c r="K41" s="1" t="s">
        <v>50</v>
      </c>
      <c r="L41" s="1">
        <v>2</v>
      </c>
      <c r="M41" s="1" t="s">
        <v>103</v>
      </c>
      <c r="N41" s="1">
        <v>10</v>
      </c>
      <c r="O41" s="1" t="s">
        <v>128</v>
      </c>
      <c r="P41" s="1" t="s">
        <v>41</v>
      </c>
      <c r="Q41" s="4">
        <v>42217.893078703702</v>
      </c>
      <c r="R41" s="4">
        <v>42223.893078703702</v>
      </c>
      <c r="S41" s="4"/>
      <c r="T41" s="1">
        <v>2817000</v>
      </c>
      <c r="U41" s="1"/>
      <c r="V41" s="1">
        <v>2203800</v>
      </c>
      <c r="W41" s="1">
        <v>0</v>
      </c>
      <c r="X41" s="1">
        <v>0</v>
      </c>
      <c r="Y41" s="1">
        <v>3305700</v>
      </c>
      <c r="Z41" s="1">
        <v>3636270.0000000005</v>
      </c>
      <c r="AA41" s="1">
        <v>172.62884399999999</v>
      </c>
      <c r="AB41" s="1">
        <v>-43.514068000000002</v>
      </c>
      <c r="AC41">
        <v>1</v>
      </c>
      <c r="AD41">
        <f>COUNTA(A41:AC41)</f>
        <v>27</v>
      </c>
      <c r="AE41">
        <f>COUNTBLANK(A41:AB41)</f>
        <v>2</v>
      </c>
    </row>
    <row r="42" spans="1:31" x14ac:dyDescent="0.2">
      <c r="A42" s="2" t="s">
        <v>96</v>
      </c>
      <c r="B42" s="2" t="s">
        <v>110</v>
      </c>
      <c r="C42" s="2" t="s">
        <v>107</v>
      </c>
      <c r="D42" s="2" t="s">
        <v>44</v>
      </c>
      <c r="E42" s="2" t="s">
        <v>32</v>
      </c>
      <c r="F42" s="2" t="s">
        <v>101</v>
      </c>
      <c r="G42" s="2" t="s">
        <v>97</v>
      </c>
      <c r="H42" s="2" t="s">
        <v>35</v>
      </c>
      <c r="I42" s="2" t="s">
        <v>48</v>
      </c>
      <c r="J42" s="2" t="s">
        <v>49</v>
      </c>
      <c r="K42" s="2" t="s">
        <v>50</v>
      </c>
      <c r="L42" s="2">
        <v>6</v>
      </c>
      <c r="M42" s="2" t="s">
        <v>129</v>
      </c>
      <c r="N42" s="2">
        <v>80</v>
      </c>
      <c r="O42" s="2" t="s">
        <v>58</v>
      </c>
      <c r="P42" s="2" t="s">
        <v>41</v>
      </c>
      <c r="Q42" s="5">
        <v>42217.893078703702</v>
      </c>
      <c r="R42" s="5">
        <v>42223.893078703702</v>
      </c>
      <c r="S42" s="5"/>
      <c r="T42" s="2">
        <v>1361200</v>
      </c>
      <c r="U42" s="2"/>
      <c r="V42" s="2">
        <v>1542800</v>
      </c>
      <c r="W42" s="2">
        <v>0</v>
      </c>
      <c r="X42" s="2">
        <v>0</v>
      </c>
      <c r="Y42" s="2">
        <v>786828</v>
      </c>
      <c r="Z42" s="2">
        <v>1542800</v>
      </c>
      <c r="AA42" s="2">
        <v>174.77500900000001</v>
      </c>
      <c r="AB42" s="2">
        <v>-41.250489999999999</v>
      </c>
      <c r="AC42">
        <v>1</v>
      </c>
      <c r="AD42">
        <f>COUNTA(A42:AC42)</f>
        <v>27</v>
      </c>
      <c r="AE42">
        <f>COUNTBLANK(A42:AB42)</f>
        <v>2</v>
      </c>
    </row>
    <row r="43" spans="1:31" x14ac:dyDescent="0.2">
      <c r="A43" s="1" t="s">
        <v>111</v>
      </c>
      <c r="B43" s="1" t="s">
        <v>110</v>
      </c>
      <c r="C43" s="1" t="s">
        <v>107</v>
      </c>
      <c r="D43" s="1" t="s">
        <v>31</v>
      </c>
      <c r="E43" s="1" t="s">
        <v>32</v>
      </c>
      <c r="F43" s="1" t="s">
        <v>87</v>
      </c>
      <c r="G43" s="1" t="s">
        <v>108</v>
      </c>
      <c r="H43" s="1" t="s">
        <v>91</v>
      </c>
      <c r="I43" s="1" t="s">
        <v>82</v>
      </c>
      <c r="J43" s="1" t="s">
        <v>49</v>
      </c>
      <c r="K43" s="1" t="s">
        <v>50</v>
      </c>
      <c r="L43" s="1">
        <v>6</v>
      </c>
      <c r="M43" s="1" t="s">
        <v>129</v>
      </c>
      <c r="N43" s="1">
        <v>60</v>
      </c>
      <c r="O43" s="1" t="s">
        <v>130</v>
      </c>
      <c r="P43" s="1" t="s">
        <v>41</v>
      </c>
      <c r="Q43" s="4">
        <v>42217.893078703702</v>
      </c>
      <c r="R43" s="4">
        <v>42223.893078703702</v>
      </c>
      <c r="S43" s="4"/>
      <c r="T43" s="1">
        <v>7500000</v>
      </c>
      <c r="U43" s="1"/>
      <c r="V43" s="1">
        <v>1542800</v>
      </c>
      <c r="W43" s="1">
        <v>0</v>
      </c>
      <c r="X43" s="1">
        <v>0</v>
      </c>
      <c r="Y43" s="1">
        <v>786828</v>
      </c>
      <c r="Z43" s="1">
        <v>865510.8</v>
      </c>
      <c r="AA43" s="1">
        <v>174.90922399999999</v>
      </c>
      <c r="AB43" s="1">
        <v>-36.939931999999999</v>
      </c>
      <c r="AC43">
        <v>1</v>
      </c>
      <c r="AD43">
        <f>COUNTA(A43:AC43)</f>
        <v>27</v>
      </c>
      <c r="AE43">
        <f>COUNTBLANK(A43:AB43)</f>
        <v>2</v>
      </c>
    </row>
    <row r="44" spans="1:31" x14ac:dyDescent="0.2">
      <c r="A44" s="2" t="s">
        <v>115</v>
      </c>
      <c r="B44" s="2" t="s">
        <v>106</v>
      </c>
      <c r="C44" s="2" t="s">
        <v>107</v>
      </c>
      <c r="D44" s="2" t="s">
        <v>31</v>
      </c>
      <c r="E44" s="2" t="s">
        <v>32</v>
      </c>
      <c r="F44" s="2" t="s">
        <v>45</v>
      </c>
      <c r="G44" s="2" t="s">
        <v>73</v>
      </c>
      <c r="H44" s="2" t="s">
        <v>47</v>
      </c>
      <c r="I44" s="2" t="s">
        <v>82</v>
      </c>
      <c r="J44" s="2" t="s">
        <v>37</v>
      </c>
      <c r="K44" s="2" t="s">
        <v>38</v>
      </c>
      <c r="L44" s="2">
        <v>8</v>
      </c>
      <c r="M44" s="2" t="s">
        <v>39</v>
      </c>
      <c r="N44" s="2">
        <v>0</v>
      </c>
      <c r="O44" s="2" t="s">
        <v>58</v>
      </c>
      <c r="P44" s="2" t="s">
        <v>41</v>
      </c>
      <c r="Q44" s="5">
        <v>42202.623055555552</v>
      </c>
      <c r="R44" s="5">
        <v>42206.623055555552</v>
      </c>
      <c r="S44" s="5">
        <v>42207.623055555552</v>
      </c>
      <c r="T44" s="2">
        <v>11025</v>
      </c>
      <c r="U44" s="2">
        <v>0</v>
      </c>
      <c r="V44" s="2">
        <v>795000</v>
      </c>
      <c r="W44" s="2">
        <v>0</v>
      </c>
      <c r="X44" s="2">
        <v>0</v>
      </c>
      <c r="Y44" s="2">
        <v>0</v>
      </c>
      <c r="Z44" s="2">
        <v>795000</v>
      </c>
      <c r="AA44" s="2">
        <v>174.90922399999999</v>
      </c>
      <c r="AB44" s="2">
        <v>-36.939931999999999</v>
      </c>
      <c r="AC44">
        <v>1</v>
      </c>
      <c r="AD44">
        <f>COUNTA(A44:AC44)</f>
        <v>29</v>
      </c>
      <c r="AE44">
        <f>COUNTBLANK(A44:AB44)</f>
        <v>0</v>
      </c>
    </row>
    <row r="45" spans="1:31" x14ac:dyDescent="0.2">
      <c r="A45" s="1" t="s">
        <v>120</v>
      </c>
      <c r="B45" s="1" t="s">
        <v>84</v>
      </c>
      <c r="C45" s="1" t="s">
        <v>81</v>
      </c>
      <c r="D45" s="1" t="s">
        <v>31</v>
      </c>
      <c r="E45" s="1" t="s">
        <v>32</v>
      </c>
      <c r="F45" s="1" t="s">
        <v>45</v>
      </c>
      <c r="G45" s="1" t="s">
        <v>118</v>
      </c>
      <c r="H45" s="1" t="s">
        <v>127</v>
      </c>
      <c r="I45" s="1" t="s">
        <v>48</v>
      </c>
      <c r="J45" s="1" t="s">
        <v>49</v>
      </c>
      <c r="K45" s="1" t="s">
        <v>50</v>
      </c>
      <c r="L45" s="1">
        <v>7</v>
      </c>
      <c r="M45" s="1" t="s">
        <v>70</v>
      </c>
      <c r="N45" s="1">
        <v>40</v>
      </c>
      <c r="O45" s="1" t="s">
        <v>58</v>
      </c>
      <c r="P45" s="1" t="s">
        <v>41</v>
      </c>
      <c r="Q45" s="4">
        <v>42217.893078703702</v>
      </c>
      <c r="R45" s="4">
        <v>42223.893078703702</v>
      </c>
      <c r="S45" s="4"/>
      <c r="T45" s="1">
        <v>1361200</v>
      </c>
      <c r="U45" s="1"/>
      <c r="V45" s="1">
        <v>6175000</v>
      </c>
      <c r="W45" s="1">
        <v>0</v>
      </c>
      <c r="X45" s="1">
        <v>0</v>
      </c>
      <c r="Y45" s="1">
        <v>1667250</v>
      </c>
      <c r="Z45" s="1">
        <v>1833975.0000000002</v>
      </c>
      <c r="AA45" s="1">
        <v>174.90922399999999</v>
      </c>
      <c r="AB45" s="1">
        <v>-36.939931999999999</v>
      </c>
      <c r="AC45">
        <v>1</v>
      </c>
      <c r="AD45">
        <f>COUNTA(A45:AC45)</f>
        <v>27</v>
      </c>
      <c r="AE45">
        <f>COUNTBLANK(A45:AB45)</f>
        <v>2</v>
      </c>
    </row>
    <row r="46" spans="1:31" x14ac:dyDescent="0.2">
      <c r="A46" s="2" t="s">
        <v>131</v>
      </c>
      <c r="B46" s="2" t="s">
        <v>84</v>
      </c>
      <c r="C46" s="2" t="s">
        <v>81</v>
      </c>
      <c r="D46" s="2" t="s">
        <v>55</v>
      </c>
      <c r="E46" s="2" t="s">
        <v>32</v>
      </c>
      <c r="F46" s="2" t="s">
        <v>101</v>
      </c>
      <c r="G46" s="2" t="s">
        <v>113</v>
      </c>
      <c r="H46" s="2" t="s">
        <v>47</v>
      </c>
      <c r="I46" s="2" t="s">
        <v>48</v>
      </c>
      <c r="J46" s="2" t="s">
        <v>57</v>
      </c>
      <c r="K46" s="2" t="s">
        <v>57</v>
      </c>
      <c r="L46" s="2">
        <v>8</v>
      </c>
      <c r="M46" s="2" t="s">
        <v>39</v>
      </c>
      <c r="N46" s="2">
        <v>100</v>
      </c>
      <c r="O46" s="2" t="s">
        <v>58</v>
      </c>
      <c r="P46" s="2" t="s">
        <v>41</v>
      </c>
      <c r="Q46" s="5">
        <v>42202.623055555552</v>
      </c>
      <c r="R46" s="5">
        <v>42204.623055555552</v>
      </c>
      <c r="S46" s="5">
        <v>42208.623055555552</v>
      </c>
      <c r="T46" s="2">
        <v>5136000</v>
      </c>
      <c r="U46" s="2">
        <v>5136000</v>
      </c>
      <c r="V46" s="2">
        <v>5136000</v>
      </c>
      <c r="W46" s="2">
        <v>0</v>
      </c>
      <c r="X46" s="2">
        <v>102720</v>
      </c>
      <c r="Y46" s="2">
        <v>5136000</v>
      </c>
      <c r="Z46" s="2">
        <v>5649600</v>
      </c>
      <c r="AA46" s="2">
        <v>174.83178100000001</v>
      </c>
      <c r="AB46" s="2">
        <v>-36.934137</v>
      </c>
      <c r="AC46">
        <v>1</v>
      </c>
      <c r="AD46">
        <f>COUNTA(A46:AC46)</f>
        <v>29</v>
      </c>
      <c r="AE46">
        <f>COUNTBLANK(A46:AB46)</f>
        <v>0</v>
      </c>
    </row>
    <row r="47" spans="1:31" x14ac:dyDescent="0.2">
      <c r="A47" s="1" t="s">
        <v>72</v>
      </c>
      <c r="B47" s="1" t="s">
        <v>84</v>
      </c>
      <c r="C47" s="1" t="s">
        <v>81</v>
      </c>
      <c r="D47" s="1" t="s">
        <v>55</v>
      </c>
      <c r="E47" s="1" t="s">
        <v>32</v>
      </c>
      <c r="F47" s="1" t="s">
        <v>45</v>
      </c>
      <c r="G47" s="1" t="s">
        <v>104</v>
      </c>
      <c r="H47" s="1" t="s">
        <v>68</v>
      </c>
      <c r="I47" s="1" t="s">
        <v>74</v>
      </c>
      <c r="J47" s="1" t="s">
        <v>49</v>
      </c>
      <c r="K47" s="1" t="s">
        <v>50</v>
      </c>
      <c r="L47" s="1">
        <v>7</v>
      </c>
      <c r="M47" s="1" t="s">
        <v>70</v>
      </c>
      <c r="N47" s="1">
        <v>40</v>
      </c>
      <c r="O47" s="1" t="s">
        <v>58</v>
      </c>
      <c r="P47" s="1" t="s">
        <v>41</v>
      </c>
      <c r="Q47" s="4">
        <v>42217.893078703702</v>
      </c>
      <c r="R47" s="4">
        <v>42223.893078703702</v>
      </c>
      <c r="S47" s="4"/>
      <c r="T47" s="1">
        <v>2226000</v>
      </c>
      <c r="U47" s="1"/>
      <c r="V47" s="1">
        <v>2226000</v>
      </c>
      <c r="W47" s="1">
        <v>0</v>
      </c>
      <c r="X47" s="1">
        <v>0</v>
      </c>
      <c r="Y47" s="1">
        <v>601020</v>
      </c>
      <c r="Z47" s="1">
        <v>661122</v>
      </c>
      <c r="AA47" s="1">
        <v>174.83178100000001</v>
      </c>
      <c r="AB47" s="1">
        <v>-36.934137</v>
      </c>
      <c r="AC47">
        <v>1</v>
      </c>
      <c r="AD47">
        <f>COUNTA(A47:AC47)</f>
        <v>27</v>
      </c>
      <c r="AE47">
        <f>COUNTBLANK(A47:AB47)</f>
        <v>2</v>
      </c>
    </row>
    <row r="48" spans="1:31" x14ac:dyDescent="0.2">
      <c r="A48" s="2" t="s">
        <v>92</v>
      </c>
      <c r="B48" s="2" t="s">
        <v>65</v>
      </c>
      <c r="C48" s="2" t="s">
        <v>30</v>
      </c>
      <c r="D48" s="2" t="s">
        <v>117</v>
      </c>
      <c r="E48" s="2" t="s">
        <v>62</v>
      </c>
      <c r="F48" s="2" t="s">
        <v>101</v>
      </c>
      <c r="G48" s="2" t="s">
        <v>46</v>
      </c>
      <c r="H48" s="2" t="s">
        <v>77</v>
      </c>
      <c r="I48" s="2" t="s">
        <v>36</v>
      </c>
      <c r="J48" s="2" t="s">
        <v>49</v>
      </c>
      <c r="K48" s="2" t="s">
        <v>50</v>
      </c>
      <c r="L48" s="2">
        <v>7</v>
      </c>
      <c r="M48" s="2" t="s">
        <v>70</v>
      </c>
      <c r="N48" s="2">
        <v>40</v>
      </c>
      <c r="O48" s="2" t="s">
        <v>58</v>
      </c>
      <c r="P48" s="2" t="s">
        <v>41</v>
      </c>
      <c r="Q48" s="5">
        <v>42278.893078703702</v>
      </c>
      <c r="R48" s="5">
        <v>42284.893078703702</v>
      </c>
      <c r="S48" s="5"/>
      <c r="T48" s="2">
        <v>2160000</v>
      </c>
      <c r="U48" s="2"/>
      <c r="V48" s="2">
        <v>2160000</v>
      </c>
      <c r="W48" s="2">
        <v>0</v>
      </c>
      <c r="X48" s="2">
        <v>0</v>
      </c>
      <c r="Y48" s="2">
        <v>583200</v>
      </c>
      <c r="Z48" s="2">
        <v>641520</v>
      </c>
      <c r="AA48" s="2">
        <v>173.266232</v>
      </c>
      <c r="AB48" s="2">
        <v>-41.276724999999999</v>
      </c>
      <c r="AC48">
        <v>1</v>
      </c>
      <c r="AD48">
        <f>COUNTA(A48:AC48)</f>
        <v>27</v>
      </c>
      <c r="AE48">
        <f>COUNTBLANK(A48:AB48)</f>
        <v>2</v>
      </c>
    </row>
    <row r="49" spans="1:31" x14ac:dyDescent="0.2">
      <c r="A49" s="1" t="s">
        <v>120</v>
      </c>
      <c r="B49" s="1" t="s">
        <v>125</v>
      </c>
      <c r="C49" s="1" t="s">
        <v>107</v>
      </c>
      <c r="D49" s="1" t="s">
        <v>31</v>
      </c>
      <c r="E49" s="1" t="s">
        <v>32</v>
      </c>
      <c r="F49" s="1" t="s">
        <v>87</v>
      </c>
      <c r="G49" s="1" t="s">
        <v>97</v>
      </c>
      <c r="H49" s="1" t="s">
        <v>47</v>
      </c>
      <c r="I49" s="1" t="s">
        <v>82</v>
      </c>
      <c r="J49" s="1" t="s">
        <v>49</v>
      </c>
      <c r="K49" s="1" t="s">
        <v>50</v>
      </c>
      <c r="L49" s="1">
        <v>6</v>
      </c>
      <c r="M49" s="1" t="s">
        <v>129</v>
      </c>
      <c r="N49" s="1">
        <v>40</v>
      </c>
      <c r="O49" s="1" t="s">
        <v>128</v>
      </c>
      <c r="P49" s="1" t="s">
        <v>41</v>
      </c>
      <c r="Q49" s="4">
        <v>42278.893078703702</v>
      </c>
      <c r="R49" s="4">
        <v>42284.893078703702</v>
      </c>
      <c r="S49" s="4"/>
      <c r="T49" s="1">
        <v>2187500</v>
      </c>
      <c r="U49" s="1"/>
      <c r="V49" s="1">
        <v>4155000</v>
      </c>
      <c r="W49" s="1">
        <v>0</v>
      </c>
      <c r="X49" s="1">
        <v>0</v>
      </c>
      <c r="Y49" s="1">
        <v>2119050</v>
      </c>
      <c r="Z49" s="1">
        <v>2330955</v>
      </c>
      <c r="AA49" s="1">
        <v>174.90922399999999</v>
      </c>
      <c r="AB49" s="1">
        <v>-36.939931999999999</v>
      </c>
      <c r="AC49">
        <v>1</v>
      </c>
      <c r="AD49">
        <f>COUNTA(A49:AC49)</f>
        <v>27</v>
      </c>
      <c r="AE49">
        <f>COUNTBLANK(A49:AB49)</f>
        <v>2</v>
      </c>
    </row>
    <row r="50" spans="1:31" x14ac:dyDescent="0.2">
      <c r="A50" s="2" t="s">
        <v>123</v>
      </c>
      <c r="B50" s="2" t="s">
        <v>43</v>
      </c>
      <c r="C50" s="2" t="s">
        <v>30</v>
      </c>
      <c r="D50" s="2" t="s">
        <v>31</v>
      </c>
      <c r="E50" s="2" t="s">
        <v>32</v>
      </c>
      <c r="F50" s="2" t="s">
        <v>45</v>
      </c>
      <c r="G50" s="2" t="s">
        <v>34</v>
      </c>
      <c r="H50" s="2" t="s">
        <v>127</v>
      </c>
      <c r="I50" s="2" t="s">
        <v>82</v>
      </c>
      <c r="J50" s="2" t="s">
        <v>49</v>
      </c>
      <c r="K50" s="2" t="s">
        <v>50</v>
      </c>
      <c r="L50" s="2">
        <v>7</v>
      </c>
      <c r="M50" s="2" t="s">
        <v>70</v>
      </c>
      <c r="N50" s="2">
        <v>60</v>
      </c>
      <c r="O50" s="2" t="s">
        <v>52</v>
      </c>
      <c r="P50" s="2" t="s">
        <v>41</v>
      </c>
      <c r="Q50" s="5">
        <v>42278.893078703702</v>
      </c>
      <c r="R50" s="5">
        <v>42284.893078703702</v>
      </c>
      <c r="S50" s="5"/>
      <c r="T50" s="2">
        <v>5974900</v>
      </c>
      <c r="U50" s="2"/>
      <c r="V50" s="2">
        <v>8922000</v>
      </c>
      <c r="W50" s="2">
        <v>0</v>
      </c>
      <c r="X50" s="2">
        <v>0</v>
      </c>
      <c r="Y50" s="2">
        <v>2408940</v>
      </c>
      <c r="Z50" s="2">
        <v>2649834</v>
      </c>
      <c r="AA50" s="2">
        <v>174.90922399999999</v>
      </c>
      <c r="AB50" s="2">
        <v>-36.939931999999999</v>
      </c>
      <c r="AC50">
        <v>1</v>
      </c>
      <c r="AD50">
        <f>COUNTA(A50:AC50)</f>
        <v>27</v>
      </c>
      <c r="AE50">
        <f>COUNTBLANK(A50:AB50)</f>
        <v>2</v>
      </c>
    </row>
    <row r="51" spans="1:31" x14ac:dyDescent="0.2">
      <c r="A51" s="1" t="s">
        <v>111</v>
      </c>
      <c r="B51" s="1" t="s">
        <v>125</v>
      </c>
      <c r="C51" s="1" t="s">
        <v>81</v>
      </c>
      <c r="D51" s="1" t="s">
        <v>55</v>
      </c>
      <c r="E51" s="1" t="s">
        <v>32</v>
      </c>
      <c r="F51" s="1" t="s">
        <v>87</v>
      </c>
      <c r="G51" s="1" t="s">
        <v>97</v>
      </c>
      <c r="H51" s="1" t="s">
        <v>127</v>
      </c>
      <c r="I51" s="1" t="s">
        <v>74</v>
      </c>
      <c r="J51" s="1" t="s">
        <v>49</v>
      </c>
      <c r="K51" s="1" t="s">
        <v>50</v>
      </c>
      <c r="L51" s="1">
        <v>3</v>
      </c>
      <c r="M51" s="1" t="s">
        <v>51</v>
      </c>
      <c r="N51" s="1">
        <v>20</v>
      </c>
      <c r="O51" s="1" t="s">
        <v>102</v>
      </c>
      <c r="P51" s="1" t="s">
        <v>41</v>
      </c>
      <c r="Q51" s="4">
        <v>42278.893078703702</v>
      </c>
      <c r="R51" s="4">
        <v>42284.893078703702</v>
      </c>
      <c r="S51" s="4"/>
      <c r="T51" s="1">
        <v>1200</v>
      </c>
      <c r="U51" s="1"/>
      <c r="V51" s="1">
        <v>2500</v>
      </c>
      <c r="W51" s="1">
        <v>0</v>
      </c>
      <c r="X51" s="1">
        <v>0</v>
      </c>
      <c r="Y51" s="1">
        <v>4375</v>
      </c>
      <c r="Z51" s="1">
        <v>4812.5</v>
      </c>
      <c r="AA51" s="1">
        <v>174.83178100000001</v>
      </c>
      <c r="AB51" s="1">
        <v>-36.934137</v>
      </c>
      <c r="AC51">
        <v>1</v>
      </c>
      <c r="AD51">
        <f>COUNTA(A51:AC51)</f>
        <v>27</v>
      </c>
      <c r="AE51">
        <f>COUNTBLANK(A51:AB51)</f>
        <v>2</v>
      </c>
    </row>
    <row r="52" spans="1:31" x14ac:dyDescent="0.2">
      <c r="A52" s="2" t="s">
        <v>75</v>
      </c>
      <c r="B52" s="2" t="s">
        <v>43</v>
      </c>
      <c r="C52" s="2" t="s">
        <v>30</v>
      </c>
      <c r="D52" s="2" t="s">
        <v>44</v>
      </c>
      <c r="E52" s="2" t="s">
        <v>32</v>
      </c>
      <c r="F52" s="2" t="s">
        <v>45</v>
      </c>
      <c r="G52" s="2" t="s">
        <v>104</v>
      </c>
      <c r="H52" s="2" t="s">
        <v>68</v>
      </c>
      <c r="I52" s="2" t="s">
        <v>48</v>
      </c>
      <c r="J52" s="2" t="s">
        <v>49</v>
      </c>
      <c r="K52" s="2" t="s">
        <v>50</v>
      </c>
      <c r="L52" s="2">
        <v>6</v>
      </c>
      <c r="M52" s="2" t="s">
        <v>129</v>
      </c>
      <c r="N52" s="2">
        <v>40</v>
      </c>
      <c r="O52" s="2" t="s">
        <v>58</v>
      </c>
      <c r="P52" s="2" t="s">
        <v>41</v>
      </c>
      <c r="Q52" s="5">
        <v>42278.893078703702</v>
      </c>
      <c r="R52" s="5">
        <v>42284.893078703702</v>
      </c>
      <c r="S52" s="5"/>
      <c r="T52" s="2">
        <v>3750000</v>
      </c>
      <c r="U52" s="2"/>
      <c r="V52" s="2">
        <v>4137000</v>
      </c>
      <c r="W52" s="2">
        <v>0</v>
      </c>
      <c r="X52" s="2">
        <v>0</v>
      </c>
      <c r="Y52" s="2">
        <v>2109870</v>
      </c>
      <c r="Z52" s="2">
        <v>2320857</v>
      </c>
      <c r="AA52" s="2">
        <v>174.77500900000001</v>
      </c>
      <c r="AB52" s="2">
        <v>-41.250489999999999</v>
      </c>
      <c r="AC52">
        <v>1</v>
      </c>
      <c r="AD52">
        <f>COUNTA(A52:AC52)</f>
        <v>27</v>
      </c>
      <c r="AE52">
        <f>COUNTBLANK(A52:AB52)</f>
        <v>2</v>
      </c>
    </row>
    <row r="53" spans="1:31" x14ac:dyDescent="0.2">
      <c r="A53" s="1" t="s">
        <v>92</v>
      </c>
      <c r="B53" s="1" t="s">
        <v>125</v>
      </c>
      <c r="C53" s="1" t="s">
        <v>107</v>
      </c>
      <c r="D53" s="1" t="s">
        <v>44</v>
      </c>
      <c r="E53" s="1" t="s">
        <v>32</v>
      </c>
      <c r="F53" s="1" t="s">
        <v>45</v>
      </c>
      <c r="G53" s="1" t="s">
        <v>73</v>
      </c>
      <c r="H53" s="1" t="s">
        <v>77</v>
      </c>
      <c r="I53" s="1" t="s">
        <v>36</v>
      </c>
      <c r="J53" s="1" t="s">
        <v>49</v>
      </c>
      <c r="K53" s="1" t="s">
        <v>50</v>
      </c>
      <c r="L53" s="1">
        <v>6</v>
      </c>
      <c r="M53" s="1" t="s">
        <v>129</v>
      </c>
      <c r="N53" s="1">
        <v>40</v>
      </c>
      <c r="O53" s="1" t="s">
        <v>128</v>
      </c>
      <c r="P53" s="1" t="s">
        <v>41</v>
      </c>
      <c r="Q53" s="4">
        <v>42278.893078703702</v>
      </c>
      <c r="R53" s="4">
        <v>42284.893078703702</v>
      </c>
      <c r="S53" s="4"/>
      <c r="T53" s="1">
        <v>1890000</v>
      </c>
      <c r="U53" s="1"/>
      <c r="V53" s="1">
        <v>2000000</v>
      </c>
      <c r="W53" s="1">
        <v>0</v>
      </c>
      <c r="X53" s="1">
        <v>0</v>
      </c>
      <c r="Y53" s="1">
        <v>1020000</v>
      </c>
      <c r="Z53" s="1">
        <v>1122000</v>
      </c>
      <c r="AA53" s="1">
        <v>174.77500900000001</v>
      </c>
      <c r="AB53" s="1">
        <v>-41.250489999999999</v>
      </c>
      <c r="AC53">
        <v>1</v>
      </c>
      <c r="AD53">
        <f>COUNTA(A53:AC53)</f>
        <v>27</v>
      </c>
      <c r="AE53">
        <f>COUNTBLANK(A53:AB53)</f>
        <v>2</v>
      </c>
    </row>
    <row r="54" spans="1:31" x14ac:dyDescent="0.2">
      <c r="A54" s="2" t="s">
        <v>89</v>
      </c>
      <c r="B54" s="2" t="s">
        <v>110</v>
      </c>
      <c r="C54" s="2" t="s">
        <v>107</v>
      </c>
      <c r="D54" s="2" t="s">
        <v>55</v>
      </c>
      <c r="E54" s="2" t="s">
        <v>32</v>
      </c>
      <c r="F54" s="2" t="s">
        <v>45</v>
      </c>
      <c r="G54" s="2" t="s">
        <v>118</v>
      </c>
      <c r="H54" s="2" t="s">
        <v>77</v>
      </c>
      <c r="I54" s="2" t="s">
        <v>48</v>
      </c>
      <c r="J54" s="2" t="s">
        <v>37</v>
      </c>
      <c r="K54" s="2" t="s">
        <v>38</v>
      </c>
      <c r="L54" s="2">
        <v>8</v>
      </c>
      <c r="M54" s="2" t="s">
        <v>39</v>
      </c>
      <c r="N54" s="2">
        <v>0</v>
      </c>
      <c r="O54" s="2" t="s">
        <v>58</v>
      </c>
      <c r="P54" s="2" t="s">
        <v>41</v>
      </c>
      <c r="Q54" s="5">
        <v>42202.623055555552</v>
      </c>
      <c r="R54" s="5">
        <v>42206.623055555552</v>
      </c>
      <c r="S54" s="5">
        <v>42207.623055555552</v>
      </c>
      <c r="T54" s="2">
        <v>100000</v>
      </c>
      <c r="U54" s="2">
        <v>0</v>
      </c>
      <c r="V54" s="2">
        <v>12230000</v>
      </c>
      <c r="W54" s="2">
        <v>0</v>
      </c>
      <c r="X54" s="2">
        <v>0</v>
      </c>
      <c r="Y54" s="2">
        <v>0</v>
      </c>
      <c r="Z54" s="2">
        <v>0</v>
      </c>
      <c r="AA54" s="2">
        <v>174.83178100000001</v>
      </c>
      <c r="AB54" s="2">
        <v>-36.934137</v>
      </c>
      <c r="AC54">
        <v>1</v>
      </c>
      <c r="AD54">
        <f>COUNTA(A54:AC54)</f>
        <v>29</v>
      </c>
      <c r="AE54">
        <f>COUNTBLANK(A54:AB54)</f>
        <v>0</v>
      </c>
    </row>
    <row r="55" spans="1:31" x14ac:dyDescent="0.2">
      <c r="A55" s="1" t="s">
        <v>112</v>
      </c>
      <c r="B55" s="1" t="s">
        <v>110</v>
      </c>
      <c r="C55" s="1" t="s">
        <v>107</v>
      </c>
      <c r="D55" s="1" t="s">
        <v>44</v>
      </c>
      <c r="E55" s="1" t="s">
        <v>32</v>
      </c>
      <c r="F55" s="1" t="s">
        <v>45</v>
      </c>
      <c r="G55" s="1" t="s">
        <v>67</v>
      </c>
      <c r="H55" s="1" t="s">
        <v>91</v>
      </c>
      <c r="I55" s="1" t="s">
        <v>36</v>
      </c>
      <c r="J55" s="1" t="s">
        <v>49</v>
      </c>
      <c r="K55" s="1" t="s">
        <v>50</v>
      </c>
      <c r="L55" s="1">
        <v>4</v>
      </c>
      <c r="M55" s="1" t="s">
        <v>114</v>
      </c>
      <c r="N55" s="1">
        <v>80</v>
      </c>
      <c r="O55" s="1" t="s">
        <v>52</v>
      </c>
      <c r="P55" s="1" t="s">
        <v>41</v>
      </c>
      <c r="Q55" s="4">
        <v>42278.893078703702</v>
      </c>
      <c r="R55" s="4">
        <v>42284.893078703702</v>
      </c>
      <c r="S55" s="4"/>
      <c r="T55" s="1">
        <v>1890000</v>
      </c>
      <c r="U55" s="1"/>
      <c r="V55" s="1">
        <v>4644800</v>
      </c>
      <c r="W55" s="1">
        <v>0</v>
      </c>
      <c r="X55" s="1">
        <v>0</v>
      </c>
      <c r="Y55" s="1">
        <v>8128400</v>
      </c>
      <c r="Z55" s="1">
        <v>8941240</v>
      </c>
      <c r="AA55" s="1">
        <v>174.77500900000001</v>
      </c>
      <c r="AB55" s="1">
        <v>-41.250489999999999</v>
      </c>
      <c r="AC55">
        <v>1</v>
      </c>
      <c r="AD55">
        <f>COUNTA(A55:AC55)</f>
        <v>27</v>
      </c>
      <c r="AE55">
        <f>COUNTBLANK(A55:AB55)</f>
        <v>2</v>
      </c>
    </row>
    <row r="56" spans="1:31" x14ac:dyDescent="0.2">
      <c r="A56" s="2" t="s">
        <v>119</v>
      </c>
      <c r="B56" s="2" t="s">
        <v>106</v>
      </c>
      <c r="C56" s="2" t="s">
        <v>107</v>
      </c>
      <c r="D56" s="2" t="s">
        <v>55</v>
      </c>
      <c r="E56" s="2" t="s">
        <v>32</v>
      </c>
      <c r="F56" s="2" t="s">
        <v>45</v>
      </c>
      <c r="G56" s="2" t="s">
        <v>118</v>
      </c>
      <c r="H56" s="2" t="s">
        <v>68</v>
      </c>
      <c r="I56" s="2" t="s">
        <v>82</v>
      </c>
      <c r="J56" s="2" t="s">
        <v>49</v>
      </c>
      <c r="K56" s="2" t="s">
        <v>50</v>
      </c>
      <c r="L56" s="2">
        <v>6</v>
      </c>
      <c r="M56" s="2" t="s">
        <v>129</v>
      </c>
      <c r="N56" s="2">
        <v>50</v>
      </c>
      <c r="O56" s="2" t="s">
        <v>40</v>
      </c>
      <c r="P56" s="2" t="s">
        <v>41</v>
      </c>
      <c r="Q56" s="5">
        <v>42278.893078703702</v>
      </c>
      <c r="R56" s="5">
        <v>42284.893078703702</v>
      </c>
      <c r="S56" s="5"/>
      <c r="T56" s="2">
        <v>409700</v>
      </c>
      <c r="U56" s="2"/>
      <c r="V56" s="2">
        <v>15136000</v>
      </c>
      <c r="W56" s="2">
        <v>0</v>
      </c>
      <c r="X56" s="2">
        <v>0</v>
      </c>
      <c r="Y56" s="2">
        <v>7719360</v>
      </c>
      <c r="Z56" s="2">
        <v>8491296</v>
      </c>
      <c r="AA56" s="2">
        <v>174.83178100000001</v>
      </c>
      <c r="AB56" s="2">
        <v>-36.934137</v>
      </c>
      <c r="AC56">
        <v>1</v>
      </c>
      <c r="AD56">
        <f>COUNTA(A56:AC56)</f>
        <v>27</v>
      </c>
      <c r="AE56">
        <f>COUNTBLANK(A56:AB56)</f>
        <v>2</v>
      </c>
    </row>
    <row r="57" spans="1:31" x14ac:dyDescent="0.2">
      <c r="A57" s="1" t="s">
        <v>109</v>
      </c>
      <c r="B57" s="1" t="s">
        <v>76</v>
      </c>
      <c r="C57" s="1" t="s">
        <v>30</v>
      </c>
      <c r="D57" s="1" t="s">
        <v>44</v>
      </c>
      <c r="E57" s="1" t="s">
        <v>32</v>
      </c>
      <c r="F57" s="1" t="s">
        <v>33</v>
      </c>
      <c r="G57" s="1" t="s">
        <v>34</v>
      </c>
      <c r="H57" s="1" t="s">
        <v>68</v>
      </c>
      <c r="I57" s="1" t="s">
        <v>48</v>
      </c>
      <c r="J57" s="1" t="s">
        <v>49</v>
      </c>
      <c r="K57" s="1" t="s">
        <v>50</v>
      </c>
      <c r="L57" s="1">
        <v>6</v>
      </c>
      <c r="M57" s="1" t="s">
        <v>129</v>
      </c>
      <c r="N57" s="1">
        <v>60</v>
      </c>
      <c r="O57" s="1" t="s">
        <v>79</v>
      </c>
      <c r="P57" s="1" t="s">
        <v>41</v>
      </c>
      <c r="Q57" s="4">
        <v>42278.893078703702</v>
      </c>
      <c r="R57" s="4">
        <v>42284.893078703702</v>
      </c>
      <c r="S57" s="4"/>
      <c r="T57" s="1">
        <v>2441475</v>
      </c>
      <c r="U57" s="1"/>
      <c r="V57" s="1">
        <v>3150000</v>
      </c>
      <c r="W57" s="1">
        <v>0</v>
      </c>
      <c r="X57" s="1">
        <v>0</v>
      </c>
      <c r="Y57" s="1">
        <v>1606500</v>
      </c>
      <c r="Z57" s="1">
        <v>1767150.0000000002</v>
      </c>
      <c r="AA57" s="1">
        <v>174.77500900000001</v>
      </c>
      <c r="AB57" s="1">
        <v>-41.250489999999999</v>
      </c>
      <c r="AC57">
        <v>1</v>
      </c>
      <c r="AD57">
        <f>COUNTA(A57:AC57)</f>
        <v>27</v>
      </c>
      <c r="AE57">
        <f>COUNTBLANK(A57:AB57)</f>
        <v>2</v>
      </c>
    </row>
    <row r="58" spans="1:31" x14ac:dyDescent="0.2">
      <c r="A58" s="2" t="s">
        <v>85</v>
      </c>
      <c r="B58" s="2" t="s">
        <v>132</v>
      </c>
      <c r="C58" s="2" t="s">
        <v>81</v>
      </c>
      <c r="D58" s="2" t="s">
        <v>31</v>
      </c>
      <c r="E58" s="2" t="s">
        <v>32</v>
      </c>
      <c r="F58" s="2" t="s">
        <v>45</v>
      </c>
      <c r="G58" s="2" t="s">
        <v>126</v>
      </c>
      <c r="H58" s="2" t="s">
        <v>127</v>
      </c>
      <c r="I58" s="2" t="s">
        <v>48</v>
      </c>
      <c r="J58" s="2" t="s">
        <v>37</v>
      </c>
      <c r="K58" s="2" t="s">
        <v>38</v>
      </c>
      <c r="L58" s="2">
        <v>8</v>
      </c>
      <c r="M58" s="2" t="s">
        <v>39</v>
      </c>
      <c r="N58" s="2">
        <v>0</v>
      </c>
      <c r="O58" s="2" t="s">
        <v>102</v>
      </c>
      <c r="P58" s="2" t="s">
        <v>41</v>
      </c>
      <c r="Q58" s="5">
        <v>42234.89303240741</v>
      </c>
      <c r="R58" s="5">
        <v>42238.89303240741</v>
      </c>
      <c r="S58" s="5">
        <v>42239.89303240741</v>
      </c>
      <c r="T58" s="2">
        <v>2134000</v>
      </c>
      <c r="U58" s="2">
        <v>0</v>
      </c>
      <c r="V58" s="2">
        <v>2134000</v>
      </c>
      <c r="W58" s="2">
        <v>0</v>
      </c>
      <c r="X58" s="2">
        <v>0</v>
      </c>
      <c r="Y58" s="2">
        <v>0</v>
      </c>
      <c r="Z58" s="2">
        <v>0</v>
      </c>
      <c r="AA58" s="2">
        <v>174.90922399999999</v>
      </c>
      <c r="AB58" s="2">
        <v>-36.939931999999999</v>
      </c>
      <c r="AC58">
        <v>1</v>
      </c>
      <c r="AD58">
        <f>COUNTA(A58:AC58)</f>
        <v>29</v>
      </c>
      <c r="AE58">
        <f>COUNTBLANK(A58:AB58)</f>
        <v>0</v>
      </c>
    </row>
    <row r="59" spans="1:31" x14ac:dyDescent="0.2">
      <c r="A59" s="1" t="s">
        <v>96</v>
      </c>
      <c r="B59" s="1" t="s">
        <v>125</v>
      </c>
      <c r="C59" s="1" t="s">
        <v>107</v>
      </c>
      <c r="D59" s="1" t="s">
        <v>55</v>
      </c>
      <c r="E59" s="1" t="s">
        <v>32</v>
      </c>
      <c r="F59" s="1" t="s">
        <v>101</v>
      </c>
      <c r="G59" s="1" t="s">
        <v>56</v>
      </c>
      <c r="H59" s="1" t="s">
        <v>77</v>
      </c>
      <c r="I59" s="1" t="s">
        <v>74</v>
      </c>
      <c r="J59" s="1" t="s">
        <v>57</v>
      </c>
      <c r="K59" s="1" t="s">
        <v>57</v>
      </c>
      <c r="L59" s="1">
        <v>8</v>
      </c>
      <c r="M59" s="1" t="s">
        <v>39</v>
      </c>
      <c r="N59" s="1">
        <v>100</v>
      </c>
      <c r="O59" s="1" t="s">
        <v>128</v>
      </c>
      <c r="P59" s="1" t="s">
        <v>41</v>
      </c>
      <c r="Q59" s="4">
        <v>42234.89303240741</v>
      </c>
      <c r="R59" s="4">
        <v>42236.89303240741</v>
      </c>
      <c r="S59" s="4">
        <v>42240.89303240741</v>
      </c>
      <c r="T59" s="1">
        <v>9230000</v>
      </c>
      <c r="U59" s="1">
        <v>9250000</v>
      </c>
      <c r="V59" s="1">
        <v>9230000</v>
      </c>
      <c r="W59" s="1">
        <v>0</v>
      </c>
      <c r="X59" s="1">
        <v>185000</v>
      </c>
      <c r="Y59" s="1">
        <v>9230000</v>
      </c>
      <c r="Z59" s="1">
        <v>10153000</v>
      </c>
      <c r="AA59" s="1">
        <v>174.83178100000001</v>
      </c>
      <c r="AB59" s="1">
        <v>-36.934137</v>
      </c>
      <c r="AC59">
        <v>1</v>
      </c>
      <c r="AD59">
        <f>COUNTA(A59:AC59)</f>
        <v>29</v>
      </c>
      <c r="AE59">
        <f>COUNTBLANK(A59:AB59)</f>
        <v>0</v>
      </c>
    </row>
    <row r="60" spans="1:31" x14ac:dyDescent="0.2">
      <c r="A60" s="2" t="s">
        <v>111</v>
      </c>
      <c r="B60" s="2" t="s">
        <v>76</v>
      </c>
      <c r="C60" s="2" t="s">
        <v>81</v>
      </c>
      <c r="D60" s="2" t="s">
        <v>55</v>
      </c>
      <c r="E60" s="2" t="s">
        <v>32</v>
      </c>
      <c r="F60" s="2" t="s">
        <v>33</v>
      </c>
      <c r="G60" s="2" t="s">
        <v>63</v>
      </c>
      <c r="H60" s="2" t="s">
        <v>127</v>
      </c>
      <c r="I60" s="2" t="s">
        <v>48</v>
      </c>
      <c r="J60" s="2" t="s">
        <v>37</v>
      </c>
      <c r="K60" s="2" t="s">
        <v>38</v>
      </c>
      <c r="L60" s="2">
        <v>8</v>
      </c>
      <c r="M60" s="2" t="s">
        <v>39</v>
      </c>
      <c r="N60" s="2">
        <v>0</v>
      </c>
      <c r="O60" s="2" t="s">
        <v>102</v>
      </c>
      <c r="P60" s="2" t="s">
        <v>41</v>
      </c>
      <c r="Q60" s="5">
        <v>42234.89303240741</v>
      </c>
      <c r="R60" s="5">
        <v>42238.89303240741</v>
      </c>
      <c r="S60" s="5">
        <v>42239.89303240741</v>
      </c>
      <c r="T60" s="2">
        <v>2136000</v>
      </c>
      <c r="U60" s="2">
        <v>0</v>
      </c>
      <c r="V60" s="2">
        <v>2136000</v>
      </c>
      <c r="W60" s="2">
        <v>0</v>
      </c>
      <c r="X60" s="2">
        <v>0</v>
      </c>
      <c r="Y60" s="2">
        <v>0</v>
      </c>
      <c r="Z60" s="2">
        <v>0</v>
      </c>
      <c r="AA60" s="2">
        <v>174.83178100000001</v>
      </c>
      <c r="AB60" s="2">
        <v>-36.934137</v>
      </c>
      <c r="AC60">
        <v>1</v>
      </c>
      <c r="AD60">
        <f>COUNTA(A60:AC60)</f>
        <v>29</v>
      </c>
      <c r="AE60">
        <f>COUNTBLANK(A60:AB60)</f>
        <v>0</v>
      </c>
    </row>
    <row r="61" spans="1:31" x14ac:dyDescent="0.2">
      <c r="A61" s="1" t="s">
        <v>123</v>
      </c>
      <c r="B61" s="1" t="s">
        <v>80</v>
      </c>
      <c r="C61" s="1" t="s">
        <v>81</v>
      </c>
      <c r="D61" s="1" t="s">
        <v>44</v>
      </c>
      <c r="E61" s="1" t="s">
        <v>32</v>
      </c>
      <c r="F61" s="1" t="s">
        <v>101</v>
      </c>
      <c r="G61" s="1" t="s">
        <v>118</v>
      </c>
      <c r="H61" s="1" t="s">
        <v>47</v>
      </c>
      <c r="I61" s="1" t="s">
        <v>36</v>
      </c>
      <c r="J61" s="1" t="s">
        <v>57</v>
      </c>
      <c r="K61" s="1" t="s">
        <v>57</v>
      </c>
      <c r="L61" s="1">
        <v>8</v>
      </c>
      <c r="M61" s="1" t="s">
        <v>39</v>
      </c>
      <c r="N61" s="1">
        <v>100</v>
      </c>
      <c r="O61" s="1" t="s">
        <v>83</v>
      </c>
      <c r="P61" s="1" t="s">
        <v>41</v>
      </c>
      <c r="Q61" s="4">
        <v>42234.89303240741</v>
      </c>
      <c r="R61" s="4">
        <v>42236.89303240741</v>
      </c>
      <c r="S61" s="4">
        <v>42240.89303240741</v>
      </c>
      <c r="T61" s="1">
        <v>4140000</v>
      </c>
      <c r="U61" s="1">
        <v>4140000</v>
      </c>
      <c r="V61" s="1">
        <v>4140000</v>
      </c>
      <c r="W61" s="1">
        <v>0</v>
      </c>
      <c r="X61" s="1">
        <v>82800</v>
      </c>
      <c r="Y61" s="1">
        <v>4140000</v>
      </c>
      <c r="Z61" s="1">
        <v>4554000</v>
      </c>
      <c r="AA61" s="1">
        <v>174.77500900000001</v>
      </c>
      <c r="AB61" s="1">
        <v>-41.250489999999999</v>
      </c>
      <c r="AC61">
        <v>1</v>
      </c>
      <c r="AD61">
        <f>COUNTA(A61:AC61)</f>
        <v>29</v>
      </c>
      <c r="AE61">
        <f>COUNTBLANK(A61:AB61)</f>
        <v>0</v>
      </c>
    </row>
    <row r="62" spans="1:31" x14ac:dyDescent="0.2">
      <c r="A62" s="2" t="s">
        <v>112</v>
      </c>
      <c r="B62" s="2" t="s">
        <v>133</v>
      </c>
      <c r="C62" s="2" t="s">
        <v>107</v>
      </c>
      <c r="D62" s="2" t="s">
        <v>61</v>
      </c>
      <c r="E62" s="2" t="s">
        <v>62</v>
      </c>
      <c r="F62" s="2" t="s">
        <v>33</v>
      </c>
      <c r="G62" s="2" t="s">
        <v>118</v>
      </c>
      <c r="H62" s="2" t="s">
        <v>91</v>
      </c>
      <c r="I62" s="2" t="s">
        <v>82</v>
      </c>
      <c r="J62" s="2" t="s">
        <v>49</v>
      </c>
      <c r="K62" s="2" t="s">
        <v>50</v>
      </c>
      <c r="L62" s="2">
        <v>5</v>
      </c>
      <c r="M62" s="2" t="s">
        <v>71</v>
      </c>
      <c r="N62" s="2">
        <v>80</v>
      </c>
      <c r="O62" s="2" t="s">
        <v>40</v>
      </c>
      <c r="P62" s="2" t="s">
        <v>41</v>
      </c>
      <c r="Q62" s="5">
        <v>42278.893078703702</v>
      </c>
      <c r="R62" s="5">
        <v>42284.893078703702</v>
      </c>
      <c r="S62" s="5"/>
      <c r="T62" s="2">
        <v>3858600</v>
      </c>
      <c r="U62" s="2"/>
      <c r="V62" s="2">
        <v>3230000</v>
      </c>
      <c r="W62" s="2">
        <v>0</v>
      </c>
      <c r="X62" s="2">
        <v>0</v>
      </c>
      <c r="Y62" s="2">
        <v>1938000</v>
      </c>
      <c r="Z62" s="2">
        <v>2131800</v>
      </c>
      <c r="AA62" s="2">
        <v>170.52409299999999</v>
      </c>
      <c r="AB62" s="2">
        <v>-45.839748999999998</v>
      </c>
      <c r="AC62">
        <v>1</v>
      </c>
      <c r="AD62">
        <f>COUNTA(A62:AC62)</f>
        <v>27</v>
      </c>
      <c r="AE62">
        <f>COUNTBLANK(A62:AB62)</f>
        <v>2</v>
      </c>
    </row>
    <row r="63" spans="1:31" x14ac:dyDescent="0.2">
      <c r="A63" s="1" t="s">
        <v>131</v>
      </c>
      <c r="B63" s="1" t="s">
        <v>98</v>
      </c>
      <c r="C63" s="1" t="s">
        <v>81</v>
      </c>
      <c r="D63" s="1" t="s">
        <v>55</v>
      </c>
      <c r="E63" s="1" t="s">
        <v>32</v>
      </c>
      <c r="F63" s="1" t="s">
        <v>33</v>
      </c>
      <c r="G63" s="1" t="s">
        <v>113</v>
      </c>
      <c r="H63" s="1" t="s">
        <v>35</v>
      </c>
      <c r="I63" s="1" t="s">
        <v>82</v>
      </c>
      <c r="J63" s="1" t="s">
        <v>49</v>
      </c>
      <c r="K63" s="1" t="s">
        <v>50</v>
      </c>
      <c r="L63" s="1">
        <v>5</v>
      </c>
      <c r="M63" s="1" t="s">
        <v>71</v>
      </c>
      <c r="N63" s="1">
        <v>60</v>
      </c>
      <c r="O63" s="1" t="s">
        <v>100</v>
      </c>
      <c r="P63" s="1" t="s">
        <v>41</v>
      </c>
      <c r="Q63" s="4">
        <v>42186.893078703702</v>
      </c>
      <c r="R63" s="4">
        <v>42192.893078703702</v>
      </c>
      <c r="S63" s="4"/>
      <c r="T63" s="1">
        <v>2078125</v>
      </c>
      <c r="U63" s="1"/>
      <c r="V63" s="1">
        <v>2135000</v>
      </c>
      <c r="W63" s="1">
        <v>0</v>
      </c>
      <c r="X63" s="1">
        <v>0</v>
      </c>
      <c r="Y63" s="1">
        <v>1281000</v>
      </c>
      <c r="Z63" s="1">
        <v>1409100</v>
      </c>
      <c r="AA63" s="1">
        <v>174.83178100000001</v>
      </c>
      <c r="AB63" s="1">
        <v>-36.934137</v>
      </c>
      <c r="AC63">
        <v>1</v>
      </c>
      <c r="AD63">
        <f>COUNTA(A63:AC63)</f>
        <v>27</v>
      </c>
      <c r="AE63">
        <f>COUNTBLANK(A63:AB63)</f>
        <v>2</v>
      </c>
    </row>
    <row r="64" spans="1:31" x14ac:dyDescent="0.2">
      <c r="A64" s="2" t="s">
        <v>53</v>
      </c>
      <c r="B64" s="2" t="s">
        <v>98</v>
      </c>
      <c r="C64" s="2" t="s">
        <v>81</v>
      </c>
      <c r="D64" s="2" t="s">
        <v>61</v>
      </c>
      <c r="E64" s="2" t="s">
        <v>62</v>
      </c>
      <c r="F64" s="2" t="s">
        <v>87</v>
      </c>
      <c r="G64" s="2" t="s">
        <v>73</v>
      </c>
      <c r="H64" s="2" t="s">
        <v>77</v>
      </c>
      <c r="I64" s="2" t="s">
        <v>36</v>
      </c>
      <c r="J64" s="2" t="s">
        <v>57</v>
      </c>
      <c r="K64" s="2" t="s">
        <v>57</v>
      </c>
      <c r="L64" s="2">
        <v>8</v>
      </c>
      <c r="M64" s="2" t="s">
        <v>39</v>
      </c>
      <c r="N64" s="2">
        <v>100</v>
      </c>
      <c r="O64" s="2" t="s">
        <v>102</v>
      </c>
      <c r="P64" s="2" t="s">
        <v>95</v>
      </c>
      <c r="Q64" s="5">
        <v>42234.89303240741</v>
      </c>
      <c r="R64" s="5">
        <v>42239.89303240741</v>
      </c>
      <c r="S64" s="5">
        <v>42242.89303240741</v>
      </c>
      <c r="T64" s="2">
        <v>3230000</v>
      </c>
      <c r="U64" s="2">
        <v>3230000</v>
      </c>
      <c r="V64" s="2">
        <v>3230000</v>
      </c>
      <c r="W64" s="2">
        <v>323000</v>
      </c>
      <c r="X64" s="2">
        <v>64600</v>
      </c>
      <c r="Y64" s="2">
        <v>3230000</v>
      </c>
      <c r="Z64" s="2">
        <v>2584000</v>
      </c>
      <c r="AA64" s="2">
        <v>170.52409299999999</v>
      </c>
      <c r="AB64" s="2">
        <v>-45.839748999999998</v>
      </c>
      <c r="AC64">
        <v>1</v>
      </c>
      <c r="AD64">
        <f>COUNTA(A64:AC64)</f>
        <v>29</v>
      </c>
      <c r="AE64">
        <f>COUNTBLANK(A64:AB64)</f>
        <v>0</v>
      </c>
    </row>
    <row r="65" spans="1:31" x14ac:dyDescent="0.2">
      <c r="A65" s="1" t="s">
        <v>59</v>
      </c>
      <c r="B65" s="1" t="s">
        <v>84</v>
      </c>
      <c r="C65" s="1" t="s">
        <v>81</v>
      </c>
      <c r="D65" s="1" t="s">
        <v>55</v>
      </c>
      <c r="E65" s="1" t="s">
        <v>32</v>
      </c>
      <c r="F65" s="1" t="s">
        <v>45</v>
      </c>
      <c r="G65" s="1" t="s">
        <v>126</v>
      </c>
      <c r="H65" s="1" t="s">
        <v>35</v>
      </c>
      <c r="I65" s="1" t="s">
        <v>82</v>
      </c>
      <c r="J65" s="1" t="s">
        <v>57</v>
      </c>
      <c r="K65" s="1" t="s">
        <v>57</v>
      </c>
      <c r="L65" s="1">
        <v>8</v>
      </c>
      <c r="M65" s="1" t="s">
        <v>39</v>
      </c>
      <c r="N65" s="1">
        <v>100</v>
      </c>
      <c r="O65" s="1" t="s">
        <v>102</v>
      </c>
      <c r="P65" s="1" t="s">
        <v>95</v>
      </c>
      <c r="Q65" s="4">
        <v>42265.892939814818</v>
      </c>
      <c r="R65" s="4">
        <v>42270.892939814818</v>
      </c>
      <c r="S65" s="4">
        <v>42274.892939814818</v>
      </c>
      <c r="T65" s="1">
        <v>3075000</v>
      </c>
      <c r="U65" s="1">
        <v>3075000</v>
      </c>
      <c r="V65" s="1">
        <v>3910000</v>
      </c>
      <c r="W65" s="1">
        <v>307500</v>
      </c>
      <c r="X65" s="1">
        <v>61500</v>
      </c>
      <c r="Y65" s="1">
        <v>3075000</v>
      </c>
      <c r="Z65" s="1">
        <v>2460000</v>
      </c>
      <c r="AA65" s="1">
        <v>174.83178100000001</v>
      </c>
      <c r="AB65" s="1">
        <v>-36.934137</v>
      </c>
      <c r="AC65">
        <v>1</v>
      </c>
      <c r="AD65">
        <f>COUNTA(A65:AC65)</f>
        <v>29</v>
      </c>
      <c r="AE65">
        <f>COUNTBLANK(A65:AB65)</f>
        <v>0</v>
      </c>
    </row>
    <row r="66" spans="1:31" x14ac:dyDescent="0.2">
      <c r="A66" s="2" t="s">
        <v>75</v>
      </c>
      <c r="B66" s="2" t="s">
        <v>125</v>
      </c>
      <c r="C66" s="2" t="s">
        <v>107</v>
      </c>
      <c r="D66" s="2" t="s">
        <v>61</v>
      </c>
      <c r="E66" s="2" t="s">
        <v>62</v>
      </c>
      <c r="F66" s="2" t="s">
        <v>87</v>
      </c>
      <c r="G66" s="2" t="s">
        <v>113</v>
      </c>
      <c r="H66" s="2" t="s">
        <v>68</v>
      </c>
      <c r="I66" s="2" t="s">
        <v>48</v>
      </c>
      <c r="J66" s="2" t="s">
        <v>57</v>
      </c>
      <c r="K66" s="2" t="s">
        <v>57</v>
      </c>
      <c r="L66" s="2">
        <v>8</v>
      </c>
      <c r="M66" s="2" t="s">
        <v>39</v>
      </c>
      <c r="N66" s="2">
        <v>100</v>
      </c>
      <c r="O66" s="2" t="s">
        <v>128</v>
      </c>
      <c r="P66" s="2" t="s">
        <v>95</v>
      </c>
      <c r="Q66" s="5">
        <v>42265.892939814818</v>
      </c>
      <c r="R66" s="5">
        <v>42270.892939814818</v>
      </c>
      <c r="S66" s="5">
        <v>42274.892939814818</v>
      </c>
      <c r="T66" s="2">
        <v>3230000</v>
      </c>
      <c r="U66" s="2">
        <v>3230000</v>
      </c>
      <c r="V66" s="2">
        <v>3230000</v>
      </c>
      <c r="W66" s="2">
        <v>323000</v>
      </c>
      <c r="X66" s="2">
        <v>64600</v>
      </c>
      <c r="Y66" s="2">
        <v>3230000</v>
      </c>
      <c r="Z66" s="2">
        <v>2584000</v>
      </c>
      <c r="AA66" s="2">
        <v>170.52409299999999</v>
      </c>
      <c r="AB66" s="2">
        <v>-45.839748999999998</v>
      </c>
      <c r="AC66">
        <v>1</v>
      </c>
      <c r="AD66">
        <f>COUNTA(A66:AC66)</f>
        <v>29</v>
      </c>
      <c r="AE66">
        <f>COUNTBLANK(A66:AB66)</f>
        <v>0</v>
      </c>
    </row>
    <row r="67" spans="1:31" x14ac:dyDescent="0.2">
      <c r="A67" s="1" t="s">
        <v>120</v>
      </c>
      <c r="B67" s="1" t="s">
        <v>54</v>
      </c>
      <c r="C67" s="1" t="s">
        <v>30</v>
      </c>
      <c r="D67" s="1" t="s">
        <v>55</v>
      </c>
      <c r="E67" s="1" t="s">
        <v>32</v>
      </c>
      <c r="F67" s="1" t="s">
        <v>33</v>
      </c>
      <c r="G67" s="1" t="s">
        <v>99</v>
      </c>
      <c r="H67" s="1" t="s">
        <v>127</v>
      </c>
      <c r="I67" s="1" t="s">
        <v>82</v>
      </c>
      <c r="J67" s="1" t="s">
        <v>57</v>
      </c>
      <c r="K67" s="1" t="s">
        <v>57</v>
      </c>
      <c r="L67" s="1">
        <v>8</v>
      </c>
      <c r="M67" s="1" t="s">
        <v>39</v>
      </c>
      <c r="N67" s="1">
        <v>100</v>
      </c>
      <c r="O67" s="1" t="s">
        <v>58</v>
      </c>
      <c r="P67" s="1" t="s">
        <v>95</v>
      </c>
      <c r="Q67" s="4">
        <v>42265.892939814818</v>
      </c>
      <c r="R67" s="4">
        <v>42270.892939814818</v>
      </c>
      <c r="S67" s="4">
        <v>42274.892939814818</v>
      </c>
      <c r="T67" s="1">
        <v>7140000</v>
      </c>
      <c r="U67" s="1">
        <v>7050000</v>
      </c>
      <c r="V67" s="1">
        <v>7140000</v>
      </c>
      <c r="W67" s="1">
        <v>705000</v>
      </c>
      <c r="X67" s="1">
        <v>141000</v>
      </c>
      <c r="Y67" s="1">
        <v>7140000</v>
      </c>
      <c r="Z67" s="1">
        <v>5712000</v>
      </c>
      <c r="AA67" s="1">
        <v>174.83178100000001</v>
      </c>
      <c r="AB67" s="1">
        <v>-36.934137</v>
      </c>
      <c r="AC67">
        <v>1</v>
      </c>
      <c r="AD67">
        <f>COUNTA(A67:AC67)</f>
        <v>29</v>
      </c>
      <c r="AE67">
        <f>COUNTBLANK(A67:AB67)</f>
        <v>0</v>
      </c>
    </row>
    <row r="68" spans="1:31" x14ac:dyDescent="0.2">
      <c r="A68" s="2" t="s">
        <v>75</v>
      </c>
      <c r="B68" s="2" t="s">
        <v>43</v>
      </c>
      <c r="C68" s="2" t="s">
        <v>30</v>
      </c>
      <c r="D68" s="2" t="s">
        <v>44</v>
      </c>
      <c r="E68" s="2" t="s">
        <v>32</v>
      </c>
      <c r="F68" s="2" t="s">
        <v>33</v>
      </c>
      <c r="G68" s="2" t="s">
        <v>113</v>
      </c>
      <c r="H68" s="2" t="s">
        <v>35</v>
      </c>
      <c r="I68" s="2" t="s">
        <v>82</v>
      </c>
      <c r="J68" s="2" t="s">
        <v>57</v>
      </c>
      <c r="K68" s="2" t="s">
        <v>57</v>
      </c>
      <c r="L68" s="2">
        <v>8</v>
      </c>
      <c r="M68" s="2" t="s">
        <v>39</v>
      </c>
      <c r="N68" s="2">
        <v>100</v>
      </c>
      <c r="O68" s="2" t="s">
        <v>58</v>
      </c>
      <c r="P68" s="2" t="s">
        <v>95</v>
      </c>
      <c r="Q68" s="5">
        <v>42265.892939814818</v>
      </c>
      <c r="R68" s="5">
        <v>42270.892939814818</v>
      </c>
      <c r="S68" s="5">
        <v>42274.892939814818</v>
      </c>
      <c r="T68" s="2">
        <v>2134000</v>
      </c>
      <c r="U68" s="2">
        <v>2134000</v>
      </c>
      <c r="V68" s="2">
        <v>2134000</v>
      </c>
      <c r="W68" s="2">
        <v>213400</v>
      </c>
      <c r="X68" s="2">
        <v>42680</v>
      </c>
      <c r="Y68" s="2">
        <v>2134000</v>
      </c>
      <c r="Z68" s="2">
        <v>1707200</v>
      </c>
      <c r="AA68" s="2">
        <v>174.77500900000001</v>
      </c>
      <c r="AB68" s="2">
        <v>-41.250489999999999</v>
      </c>
      <c r="AC68">
        <v>1</v>
      </c>
      <c r="AD68">
        <f>COUNTA(A68:AC68)</f>
        <v>29</v>
      </c>
      <c r="AE68">
        <f t="shared" ref="AE68:AE125" si="0">COUNTBLANK(A68:AB68)</f>
        <v>0</v>
      </c>
    </row>
    <row r="69" spans="1:31" x14ac:dyDescent="0.2">
      <c r="A69" s="1" t="s">
        <v>115</v>
      </c>
      <c r="B69" s="1" t="s">
        <v>54</v>
      </c>
      <c r="C69" s="1" t="s">
        <v>30</v>
      </c>
      <c r="D69" s="1" t="s">
        <v>55</v>
      </c>
      <c r="E69" s="1" t="s">
        <v>32</v>
      </c>
      <c r="F69" s="1" t="s">
        <v>101</v>
      </c>
      <c r="G69" s="1" t="s">
        <v>108</v>
      </c>
      <c r="H69" s="1" t="s">
        <v>68</v>
      </c>
      <c r="I69" s="1" t="s">
        <v>82</v>
      </c>
      <c r="J69" s="1" t="s">
        <v>57</v>
      </c>
      <c r="K69" s="1" t="s">
        <v>57</v>
      </c>
      <c r="L69" s="1">
        <v>8</v>
      </c>
      <c r="M69" s="1" t="s">
        <v>39</v>
      </c>
      <c r="N69" s="1">
        <v>100</v>
      </c>
      <c r="O69" s="1" t="s">
        <v>134</v>
      </c>
      <c r="P69" s="1" t="s">
        <v>41</v>
      </c>
      <c r="Q69" s="4">
        <v>42265.892939814818</v>
      </c>
      <c r="R69" s="4">
        <v>42270.892939814818</v>
      </c>
      <c r="S69" s="4">
        <v>42273.892939814818</v>
      </c>
      <c r="T69" s="1">
        <v>4300000</v>
      </c>
      <c r="U69" s="1">
        <v>4300000</v>
      </c>
      <c r="V69" s="1">
        <v>4300000</v>
      </c>
      <c r="W69" s="1">
        <v>0</v>
      </c>
      <c r="X69" s="1">
        <v>86000</v>
      </c>
      <c r="Y69" s="1">
        <v>4300000</v>
      </c>
      <c r="Z69" s="1">
        <v>3440000</v>
      </c>
      <c r="AA69" s="1">
        <v>174.83178100000001</v>
      </c>
      <c r="AB69" s="1">
        <v>-36.934137</v>
      </c>
      <c r="AC69">
        <v>1</v>
      </c>
      <c r="AD69">
        <f>COUNTA(A69:AC69)</f>
        <v>29</v>
      </c>
      <c r="AE69">
        <f t="shared" si="0"/>
        <v>0</v>
      </c>
    </row>
    <row r="70" spans="1:31" x14ac:dyDescent="0.2">
      <c r="A70" s="2" t="s">
        <v>53</v>
      </c>
      <c r="B70" s="2" t="s">
        <v>84</v>
      </c>
      <c r="C70" s="2" t="s">
        <v>81</v>
      </c>
      <c r="D70" s="2" t="s">
        <v>55</v>
      </c>
      <c r="E70" s="2" t="s">
        <v>32</v>
      </c>
      <c r="F70" s="2" t="s">
        <v>45</v>
      </c>
      <c r="G70" s="2" t="s">
        <v>90</v>
      </c>
      <c r="H70" s="2" t="s">
        <v>77</v>
      </c>
      <c r="I70" s="2" t="s">
        <v>36</v>
      </c>
      <c r="J70" s="2" t="s">
        <v>57</v>
      </c>
      <c r="K70" s="2" t="s">
        <v>57</v>
      </c>
      <c r="L70" s="2">
        <v>8</v>
      </c>
      <c r="M70" s="2" t="s">
        <v>39</v>
      </c>
      <c r="N70" s="2">
        <v>100</v>
      </c>
      <c r="O70" s="2" t="s">
        <v>134</v>
      </c>
      <c r="P70" s="2" t="s">
        <v>41</v>
      </c>
      <c r="Q70" s="5">
        <v>42265.892939814818</v>
      </c>
      <c r="R70" s="5">
        <v>42270.892939814818</v>
      </c>
      <c r="S70" s="5">
        <v>42273.892939814818</v>
      </c>
      <c r="T70" s="2">
        <v>3470000</v>
      </c>
      <c r="U70" s="2">
        <v>3470000</v>
      </c>
      <c r="V70" s="2">
        <v>3470000</v>
      </c>
      <c r="W70" s="2">
        <v>0</v>
      </c>
      <c r="X70" s="2">
        <v>69400</v>
      </c>
      <c r="Y70" s="2">
        <v>3470000</v>
      </c>
      <c r="Z70" s="2">
        <v>2776000</v>
      </c>
      <c r="AA70" s="2">
        <v>174.83178100000001</v>
      </c>
      <c r="AB70" s="2">
        <v>-36.934137</v>
      </c>
      <c r="AC70">
        <v>1</v>
      </c>
      <c r="AD70">
        <f>COUNTA(A70:AC70)</f>
        <v>29</v>
      </c>
      <c r="AE70">
        <f t="shared" si="0"/>
        <v>0</v>
      </c>
    </row>
    <row r="71" spans="1:31" x14ac:dyDescent="0.2">
      <c r="A71" s="1" t="s">
        <v>92</v>
      </c>
      <c r="B71" s="1" t="s">
        <v>106</v>
      </c>
      <c r="C71" s="1" t="s">
        <v>107</v>
      </c>
      <c r="D71" s="1" t="s">
        <v>44</v>
      </c>
      <c r="E71" s="1" t="s">
        <v>32</v>
      </c>
      <c r="F71" s="1" t="s">
        <v>45</v>
      </c>
      <c r="G71" s="1" t="s">
        <v>118</v>
      </c>
      <c r="H71" s="1" t="s">
        <v>47</v>
      </c>
      <c r="I71" s="1" t="s">
        <v>36</v>
      </c>
      <c r="J71" s="1" t="s">
        <v>57</v>
      </c>
      <c r="K71" s="1" t="s">
        <v>57</v>
      </c>
      <c r="L71" s="1">
        <v>8</v>
      </c>
      <c r="M71" s="1" t="s">
        <v>39</v>
      </c>
      <c r="N71" s="1">
        <v>100</v>
      </c>
      <c r="O71" s="1" t="s">
        <v>40</v>
      </c>
      <c r="P71" s="1" t="s">
        <v>41</v>
      </c>
      <c r="Q71" s="4">
        <v>42022.892569444448</v>
      </c>
      <c r="R71" s="4">
        <v>42027.892569444448</v>
      </c>
      <c r="S71" s="4">
        <v>42030.892569444448</v>
      </c>
      <c r="T71" s="1">
        <v>3140000</v>
      </c>
      <c r="U71" s="1">
        <v>3140000</v>
      </c>
      <c r="V71" s="1">
        <v>3140000</v>
      </c>
      <c r="W71" s="1">
        <v>0</v>
      </c>
      <c r="X71" s="1">
        <v>62800</v>
      </c>
      <c r="Y71" s="1">
        <v>3140000</v>
      </c>
      <c r="Z71" s="1">
        <v>2512000</v>
      </c>
      <c r="AA71" s="1">
        <v>174.77500900000001</v>
      </c>
      <c r="AB71" s="1">
        <v>-41.250489999999999</v>
      </c>
      <c r="AC71">
        <v>1</v>
      </c>
      <c r="AD71">
        <f>COUNTA(A71:AC71)</f>
        <v>29</v>
      </c>
      <c r="AE71">
        <f t="shared" si="0"/>
        <v>0</v>
      </c>
    </row>
    <row r="72" spans="1:31" x14ac:dyDescent="0.2">
      <c r="A72" s="2" t="s">
        <v>75</v>
      </c>
      <c r="B72" s="2" t="s">
        <v>54</v>
      </c>
      <c r="C72" s="2" t="s">
        <v>30</v>
      </c>
      <c r="D72" s="2" t="s">
        <v>31</v>
      </c>
      <c r="E72" s="2" t="s">
        <v>32</v>
      </c>
      <c r="F72" s="2" t="s">
        <v>87</v>
      </c>
      <c r="G72" s="2" t="s">
        <v>126</v>
      </c>
      <c r="H72" s="2" t="s">
        <v>77</v>
      </c>
      <c r="I72" s="2" t="s">
        <v>36</v>
      </c>
      <c r="J72" s="2" t="s">
        <v>49</v>
      </c>
      <c r="K72" s="2" t="s">
        <v>50</v>
      </c>
      <c r="L72" s="2">
        <v>5</v>
      </c>
      <c r="M72" s="2" t="s">
        <v>71</v>
      </c>
      <c r="N72" s="2">
        <v>60</v>
      </c>
      <c r="O72" s="2" t="s">
        <v>134</v>
      </c>
      <c r="P72" s="2" t="s">
        <v>41</v>
      </c>
      <c r="Q72" s="5">
        <v>42186.893078703702</v>
      </c>
      <c r="R72" s="5">
        <v>42192.893078703702</v>
      </c>
      <c r="S72" s="5"/>
      <c r="T72" s="2">
        <v>298500</v>
      </c>
      <c r="U72" s="2"/>
      <c r="V72" s="2">
        <v>2167000</v>
      </c>
      <c r="W72" s="2">
        <v>0</v>
      </c>
      <c r="X72" s="2">
        <v>0</v>
      </c>
      <c r="Y72" s="2">
        <v>1733600</v>
      </c>
      <c r="Z72" s="2">
        <v>1386880</v>
      </c>
      <c r="AA72" s="2">
        <v>174.90922399999999</v>
      </c>
      <c r="AB72" s="2">
        <v>-36.939931999999999</v>
      </c>
      <c r="AC72">
        <v>1</v>
      </c>
      <c r="AD72">
        <f>COUNTA(A72:AC72)</f>
        <v>27</v>
      </c>
      <c r="AE72">
        <f t="shared" si="0"/>
        <v>2</v>
      </c>
    </row>
    <row r="73" spans="1:31" x14ac:dyDescent="0.2">
      <c r="A73" s="1" t="s">
        <v>28</v>
      </c>
      <c r="B73" s="1" t="s">
        <v>106</v>
      </c>
      <c r="C73" s="1" t="s">
        <v>107</v>
      </c>
      <c r="D73" s="1" t="s">
        <v>55</v>
      </c>
      <c r="E73" s="1" t="s">
        <v>32</v>
      </c>
      <c r="F73" s="1" t="s">
        <v>45</v>
      </c>
      <c r="G73" s="1" t="s">
        <v>118</v>
      </c>
      <c r="H73" s="1" t="s">
        <v>47</v>
      </c>
      <c r="I73" s="1" t="s">
        <v>74</v>
      </c>
      <c r="J73" s="1" t="s">
        <v>37</v>
      </c>
      <c r="K73" s="1" t="s">
        <v>105</v>
      </c>
      <c r="L73" s="1">
        <v>8</v>
      </c>
      <c r="M73" s="1" t="s">
        <v>39</v>
      </c>
      <c r="N73" s="1">
        <v>0</v>
      </c>
      <c r="O73" s="1" t="s">
        <v>58</v>
      </c>
      <c r="P73" s="1" t="s">
        <v>41</v>
      </c>
      <c r="Q73" s="4">
        <v>42022.892569444448</v>
      </c>
      <c r="R73" s="4">
        <v>42026.892569444448</v>
      </c>
      <c r="S73" s="4">
        <v>42027.892569444448</v>
      </c>
      <c r="T73" s="1">
        <v>100000</v>
      </c>
      <c r="U73" s="1">
        <v>0</v>
      </c>
      <c r="V73" s="1">
        <v>116000</v>
      </c>
      <c r="W73" s="1">
        <v>0</v>
      </c>
      <c r="X73" s="1">
        <v>0</v>
      </c>
      <c r="Y73" s="1">
        <v>0</v>
      </c>
      <c r="Z73" s="1">
        <v>0</v>
      </c>
      <c r="AA73" s="1">
        <v>174.83178100000001</v>
      </c>
      <c r="AB73" s="1">
        <v>-36.934137</v>
      </c>
      <c r="AC73">
        <v>1</v>
      </c>
      <c r="AD73">
        <f>COUNTA(A73:AC73)</f>
        <v>29</v>
      </c>
      <c r="AE73">
        <f t="shared" si="0"/>
        <v>0</v>
      </c>
    </row>
    <row r="74" spans="1:31" x14ac:dyDescent="0.2">
      <c r="A74" s="2" t="s">
        <v>112</v>
      </c>
      <c r="B74" s="2" t="s">
        <v>110</v>
      </c>
      <c r="C74" s="2" t="s">
        <v>107</v>
      </c>
      <c r="D74" s="2" t="s">
        <v>117</v>
      </c>
      <c r="E74" s="2" t="s">
        <v>62</v>
      </c>
      <c r="F74" s="2" t="s">
        <v>87</v>
      </c>
      <c r="G74" s="2" t="s">
        <v>63</v>
      </c>
      <c r="H74" s="2" t="s">
        <v>91</v>
      </c>
      <c r="I74" s="2" t="s">
        <v>82</v>
      </c>
      <c r="J74" s="2" t="s">
        <v>49</v>
      </c>
      <c r="K74" s="2" t="s">
        <v>50</v>
      </c>
      <c r="L74" s="2">
        <v>5</v>
      </c>
      <c r="M74" s="2" t="s">
        <v>71</v>
      </c>
      <c r="N74" s="2">
        <v>80</v>
      </c>
      <c r="O74" s="2" t="s">
        <v>58</v>
      </c>
      <c r="P74" s="2" t="s">
        <v>41</v>
      </c>
      <c r="Q74" s="5">
        <v>42186.893078703702</v>
      </c>
      <c r="R74" s="5">
        <v>42192.893078703702</v>
      </c>
      <c r="S74" s="5"/>
      <c r="T74" s="2">
        <v>79200</v>
      </c>
      <c r="U74" s="2"/>
      <c r="V74" s="2">
        <v>500000</v>
      </c>
      <c r="W74" s="2">
        <v>0</v>
      </c>
      <c r="X74" s="2">
        <v>0</v>
      </c>
      <c r="Y74" s="2">
        <v>400000</v>
      </c>
      <c r="Z74" s="2">
        <v>320000</v>
      </c>
      <c r="AA74" s="2">
        <v>173.266232</v>
      </c>
      <c r="AB74" s="2">
        <v>-41.276724999999999</v>
      </c>
      <c r="AC74">
        <v>1</v>
      </c>
      <c r="AD74">
        <f>COUNTA(A74:AC74)</f>
        <v>27</v>
      </c>
      <c r="AE74">
        <f t="shared" si="0"/>
        <v>2</v>
      </c>
    </row>
    <row r="75" spans="1:31" x14ac:dyDescent="0.2">
      <c r="A75" s="1" t="s">
        <v>112</v>
      </c>
      <c r="B75" s="1" t="s">
        <v>84</v>
      </c>
      <c r="C75" s="1" t="s">
        <v>81</v>
      </c>
      <c r="D75" s="1" t="s">
        <v>31</v>
      </c>
      <c r="E75" s="1" t="s">
        <v>32</v>
      </c>
      <c r="F75" s="1" t="s">
        <v>45</v>
      </c>
      <c r="G75" s="1" t="s">
        <v>69</v>
      </c>
      <c r="H75" s="1" t="s">
        <v>68</v>
      </c>
      <c r="I75" s="1" t="s">
        <v>48</v>
      </c>
      <c r="J75" s="1" t="s">
        <v>57</v>
      </c>
      <c r="K75" s="1" t="s">
        <v>57</v>
      </c>
      <c r="L75" s="1">
        <v>8</v>
      </c>
      <c r="M75" s="1" t="s">
        <v>39</v>
      </c>
      <c r="N75" s="1">
        <v>100</v>
      </c>
      <c r="O75" s="1" t="s">
        <v>102</v>
      </c>
      <c r="P75" s="1" t="s">
        <v>41</v>
      </c>
      <c r="Q75" s="4">
        <v>42022.892569444448</v>
      </c>
      <c r="R75" s="4">
        <v>42027.892569444448</v>
      </c>
      <c r="S75" s="4">
        <v>42030.892569444448</v>
      </c>
      <c r="T75" s="1">
        <v>6126000</v>
      </c>
      <c r="U75" s="1">
        <v>6126000</v>
      </c>
      <c r="V75" s="1">
        <v>6126000</v>
      </c>
      <c r="W75" s="1">
        <v>0</v>
      </c>
      <c r="X75" s="1">
        <v>122520</v>
      </c>
      <c r="Y75" s="1">
        <v>6126000</v>
      </c>
      <c r="Z75" s="1">
        <v>4900800</v>
      </c>
      <c r="AA75" s="1">
        <v>174.90922399999999</v>
      </c>
      <c r="AB75" s="1">
        <v>-36.939931999999999</v>
      </c>
      <c r="AC75">
        <v>1</v>
      </c>
      <c r="AD75">
        <f>COUNTA(A75:AC75)</f>
        <v>29</v>
      </c>
      <c r="AE75">
        <f t="shared" si="0"/>
        <v>0</v>
      </c>
    </row>
    <row r="76" spans="1:31" x14ac:dyDescent="0.2">
      <c r="A76" s="2" t="s">
        <v>42</v>
      </c>
      <c r="B76" s="2" t="s">
        <v>65</v>
      </c>
      <c r="C76" s="2" t="s">
        <v>30</v>
      </c>
      <c r="D76" s="2" t="s">
        <v>61</v>
      </c>
      <c r="E76" s="2" t="s">
        <v>62</v>
      </c>
      <c r="F76" s="2" t="s">
        <v>87</v>
      </c>
      <c r="G76" s="2" t="s">
        <v>63</v>
      </c>
      <c r="H76" s="2" t="s">
        <v>127</v>
      </c>
      <c r="I76" s="2" t="s">
        <v>36</v>
      </c>
      <c r="J76" s="2" t="s">
        <v>49</v>
      </c>
      <c r="K76" s="2" t="s">
        <v>50</v>
      </c>
      <c r="L76" s="2">
        <v>6</v>
      </c>
      <c r="M76" s="2" t="s">
        <v>129</v>
      </c>
      <c r="N76" s="2">
        <v>60</v>
      </c>
      <c r="O76" s="2" t="s">
        <v>58</v>
      </c>
      <c r="P76" s="2" t="s">
        <v>41</v>
      </c>
      <c r="Q76" s="5">
        <v>42186.893078703702</v>
      </c>
      <c r="R76" s="5">
        <v>42192.893078703702</v>
      </c>
      <c r="S76" s="5"/>
      <c r="T76" s="2">
        <v>2000000</v>
      </c>
      <c r="U76" s="2"/>
      <c r="V76" s="2">
        <v>3170000</v>
      </c>
      <c r="W76" s="2">
        <v>0</v>
      </c>
      <c r="X76" s="2">
        <v>0</v>
      </c>
      <c r="Y76" s="2">
        <v>1616700</v>
      </c>
      <c r="Z76" s="2">
        <v>1293360</v>
      </c>
      <c r="AA76" s="2">
        <v>170.52409299999999</v>
      </c>
      <c r="AB76" s="2">
        <v>-45.839748999999998</v>
      </c>
      <c r="AC76">
        <v>1</v>
      </c>
      <c r="AD76">
        <f>COUNTA(A76:AC76)</f>
        <v>27</v>
      </c>
      <c r="AE76">
        <f t="shared" si="0"/>
        <v>2</v>
      </c>
    </row>
    <row r="77" spans="1:31" x14ac:dyDescent="0.2">
      <c r="A77" s="1" t="s">
        <v>92</v>
      </c>
      <c r="B77" s="1" t="s">
        <v>29</v>
      </c>
      <c r="C77" s="1" t="s">
        <v>30</v>
      </c>
      <c r="D77" s="1" t="s">
        <v>31</v>
      </c>
      <c r="E77" s="1" t="s">
        <v>32</v>
      </c>
      <c r="F77" s="1" t="s">
        <v>33</v>
      </c>
      <c r="G77" s="1" t="s">
        <v>69</v>
      </c>
      <c r="H77" s="1" t="s">
        <v>91</v>
      </c>
      <c r="I77" s="1" t="s">
        <v>74</v>
      </c>
      <c r="J77" s="1" t="s">
        <v>49</v>
      </c>
      <c r="K77" s="1" t="s">
        <v>50</v>
      </c>
      <c r="L77" s="1">
        <v>5</v>
      </c>
      <c r="M77" s="1" t="s">
        <v>71</v>
      </c>
      <c r="N77" s="1">
        <v>80</v>
      </c>
      <c r="O77" s="1" t="s">
        <v>40</v>
      </c>
      <c r="P77" s="1" t="s">
        <v>41</v>
      </c>
      <c r="Q77" s="4">
        <v>42186.893078703702</v>
      </c>
      <c r="R77" s="4">
        <v>42192.893078703702</v>
      </c>
      <c r="S77" s="4"/>
      <c r="T77" s="1">
        <v>4931300</v>
      </c>
      <c r="U77" s="1"/>
      <c r="V77" s="1">
        <v>5136000</v>
      </c>
      <c r="W77" s="1">
        <v>0</v>
      </c>
      <c r="X77" s="1">
        <v>0</v>
      </c>
      <c r="Y77" s="1">
        <v>4108800</v>
      </c>
      <c r="Z77" s="1">
        <v>3287040</v>
      </c>
      <c r="AA77" s="1">
        <v>174.90922399999999</v>
      </c>
      <c r="AB77" s="1">
        <v>-36.939931999999999</v>
      </c>
      <c r="AC77">
        <v>1</v>
      </c>
      <c r="AD77">
        <f>COUNTA(A77:AC77)</f>
        <v>27</v>
      </c>
      <c r="AE77">
        <f t="shared" si="0"/>
        <v>2</v>
      </c>
    </row>
    <row r="78" spans="1:31" x14ac:dyDescent="0.2">
      <c r="A78" s="2" t="s">
        <v>111</v>
      </c>
      <c r="B78" s="2" t="s">
        <v>29</v>
      </c>
      <c r="C78" s="2" t="s">
        <v>30</v>
      </c>
      <c r="D78" s="2" t="s">
        <v>117</v>
      </c>
      <c r="E78" s="2" t="s">
        <v>62</v>
      </c>
      <c r="F78" s="2" t="s">
        <v>33</v>
      </c>
      <c r="G78" s="2" t="s">
        <v>113</v>
      </c>
      <c r="H78" s="2" t="s">
        <v>35</v>
      </c>
      <c r="I78" s="2" t="s">
        <v>36</v>
      </c>
      <c r="J78" s="2" t="s">
        <v>49</v>
      </c>
      <c r="K78" s="2" t="s">
        <v>50</v>
      </c>
      <c r="L78" s="2">
        <v>7</v>
      </c>
      <c r="M78" s="2" t="s">
        <v>70</v>
      </c>
      <c r="N78" s="2">
        <v>80</v>
      </c>
      <c r="O78" s="2" t="s">
        <v>40</v>
      </c>
      <c r="P78" s="2" t="s">
        <v>41</v>
      </c>
      <c r="Q78" s="5">
        <v>42186.893078703702</v>
      </c>
      <c r="R78" s="5">
        <v>42192.893078703702</v>
      </c>
      <c r="S78" s="5"/>
      <c r="T78" s="2">
        <v>2134000</v>
      </c>
      <c r="U78" s="2"/>
      <c r="V78" s="2">
        <v>2134000</v>
      </c>
      <c r="W78" s="2">
        <v>0</v>
      </c>
      <c r="X78" s="2">
        <v>0</v>
      </c>
      <c r="Y78" s="2">
        <v>576180</v>
      </c>
      <c r="Z78" s="2">
        <v>460944</v>
      </c>
      <c r="AA78" s="2">
        <v>173.266232</v>
      </c>
      <c r="AB78" s="2">
        <v>-41.276724999999999</v>
      </c>
      <c r="AC78">
        <v>1</v>
      </c>
      <c r="AD78">
        <f>COUNTA(A78:AC78)</f>
        <v>27</v>
      </c>
      <c r="AE78">
        <f t="shared" si="0"/>
        <v>2</v>
      </c>
    </row>
    <row r="79" spans="1:31" x14ac:dyDescent="0.2">
      <c r="A79" s="1" t="s">
        <v>115</v>
      </c>
      <c r="B79" s="1" t="s">
        <v>98</v>
      </c>
      <c r="C79" s="1" t="s">
        <v>81</v>
      </c>
      <c r="D79" s="1" t="s">
        <v>31</v>
      </c>
      <c r="E79" s="1" t="s">
        <v>32</v>
      </c>
      <c r="F79" s="1" t="s">
        <v>87</v>
      </c>
      <c r="G79" s="1" t="s">
        <v>108</v>
      </c>
      <c r="H79" s="1" t="s">
        <v>47</v>
      </c>
      <c r="I79" s="1" t="s">
        <v>48</v>
      </c>
      <c r="J79" s="1" t="s">
        <v>49</v>
      </c>
      <c r="K79" s="1" t="s">
        <v>50</v>
      </c>
      <c r="L79" s="1">
        <v>6</v>
      </c>
      <c r="M79" s="1" t="s">
        <v>129</v>
      </c>
      <c r="N79" s="1">
        <v>60</v>
      </c>
      <c r="O79" s="1" t="s">
        <v>100</v>
      </c>
      <c r="P79" s="1" t="s">
        <v>41</v>
      </c>
      <c r="Q79" s="4">
        <v>42186.893078703702</v>
      </c>
      <c r="R79" s="4">
        <v>42192.893078703702</v>
      </c>
      <c r="S79" s="4"/>
      <c r="T79" s="1">
        <v>40450</v>
      </c>
      <c r="U79" s="1"/>
      <c r="V79" s="1">
        <v>910000</v>
      </c>
      <c r="W79" s="1">
        <v>0</v>
      </c>
      <c r="X79" s="1">
        <v>0</v>
      </c>
      <c r="Y79" s="1">
        <v>464100</v>
      </c>
      <c r="Z79" s="1">
        <v>371280</v>
      </c>
      <c r="AA79" s="1">
        <v>174.90922399999999</v>
      </c>
      <c r="AB79" s="1">
        <v>-36.939931999999999</v>
      </c>
      <c r="AC79">
        <v>1</v>
      </c>
      <c r="AD79">
        <f>COUNTA(A79:AC79)</f>
        <v>27</v>
      </c>
      <c r="AE79">
        <f t="shared" si="0"/>
        <v>2</v>
      </c>
    </row>
    <row r="80" spans="1:31" x14ac:dyDescent="0.2">
      <c r="A80" s="2" t="s">
        <v>123</v>
      </c>
      <c r="B80" s="2" t="s">
        <v>84</v>
      </c>
      <c r="C80" s="2" t="s">
        <v>81</v>
      </c>
      <c r="D80" s="2" t="s">
        <v>31</v>
      </c>
      <c r="E80" s="2" t="s">
        <v>32</v>
      </c>
      <c r="F80" s="2" t="s">
        <v>33</v>
      </c>
      <c r="G80" s="2" t="s">
        <v>126</v>
      </c>
      <c r="H80" s="2" t="s">
        <v>47</v>
      </c>
      <c r="I80" s="2" t="s">
        <v>48</v>
      </c>
      <c r="J80" s="2" t="s">
        <v>49</v>
      </c>
      <c r="K80" s="2" t="s">
        <v>50</v>
      </c>
      <c r="L80" s="2">
        <v>7</v>
      </c>
      <c r="M80" s="2" t="s">
        <v>70</v>
      </c>
      <c r="N80" s="2">
        <v>40</v>
      </c>
      <c r="O80" s="2" t="s">
        <v>58</v>
      </c>
      <c r="P80" s="2" t="s">
        <v>41</v>
      </c>
      <c r="Q80" s="5">
        <v>42278.893078703702</v>
      </c>
      <c r="R80" s="5">
        <v>42284.893078703702</v>
      </c>
      <c r="S80" s="5"/>
      <c r="T80" s="2">
        <v>3550000</v>
      </c>
      <c r="U80" s="2"/>
      <c r="V80" s="2">
        <v>3136000</v>
      </c>
      <c r="W80" s="2">
        <v>0</v>
      </c>
      <c r="X80" s="2">
        <v>0</v>
      </c>
      <c r="Y80" s="2">
        <v>846720</v>
      </c>
      <c r="Z80" s="2">
        <v>677376</v>
      </c>
      <c r="AA80" s="2">
        <v>174.90922399999999</v>
      </c>
      <c r="AB80" s="2">
        <v>-36.939931999999999</v>
      </c>
      <c r="AC80">
        <v>1</v>
      </c>
      <c r="AD80">
        <f>COUNTA(A80:AC80)</f>
        <v>27</v>
      </c>
      <c r="AE80">
        <f t="shared" si="0"/>
        <v>2</v>
      </c>
    </row>
    <row r="81" spans="1:31" x14ac:dyDescent="0.2">
      <c r="A81" s="1" t="s">
        <v>123</v>
      </c>
      <c r="B81" s="1" t="s">
        <v>29</v>
      </c>
      <c r="C81" s="1" t="s">
        <v>30</v>
      </c>
      <c r="D81" s="1" t="s">
        <v>55</v>
      </c>
      <c r="E81" s="1" t="s">
        <v>32</v>
      </c>
      <c r="F81" s="1" t="s">
        <v>33</v>
      </c>
      <c r="G81" s="1" t="s">
        <v>63</v>
      </c>
      <c r="H81" s="1" t="s">
        <v>127</v>
      </c>
      <c r="I81" s="1" t="s">
        <v>48</v>
      </c>
      <c r="J81" s="1" t="s">
        <v>57</v>
      </c>
      <c r="K81" s="1" t="s">
        <v>57</v>
      </c>
      <c r="L81" s="1">
        <v>8</v>
      </c>
      <c r="M81" s="1" t="s">
        <v>39</v>
      </c>
      <c r="N81" s="1">
        <v>100</v>
      </c>
      <c r="O81" s="1" t="s">
        <v>40</v>
      </c>
      <c r="P81" s="1" t="s">
        <v>41</v>
      </c>
      <c r="Q81" s="4">
        <v>42022.892569444448</v>
      </c>
      <c r="R81" s="4">
        <v>42027.892569444448</v>
      </c>
      <c r="S81" s="4">
        <v>42030.892569444448</v>
      </c>
      <c r="T81" s="1">
        <v>4345000</v>
      </c>
      <c r="U81" s="1">
        <v>4345000</v>
      </c>
      <c r="V81" s="1">
        <v>4345000</v>
      </c>
      <c r="W81" s="1">
        <v>0</v>
      </c>
      <c r="X81" s="1">
        <v>86900</v>
      </c>
      <c r="Y81" s="1">
        <v>4345000</v>
      </c>
      <c r="Z81" s="1">
        <v>3476000</v>
      </c>
      <c r="AA81" s="1">
        <v>174.83178100000001</v>
      </c>
      <c r="AB81" s="1">
        <v>-36.934137</v>
      </c>
      <c r="AC81">
        <v>1</v>
      </c>
      <c r="AD81">
        <f>COUNTA(A81:AC81)</f>
        <v>29</v>
      </c>
      <c r="AE81">
        <f t="shared" si="0"/>
        <v>0</v>
      </c>
    </row>
    <row r="82" spans="1:31" x14ac:dyDescent="0.2">
      <c r="A82" s="2" t="s">
        <v>89</v>
      </c>
      <c r="B82" s="2" t="s">
        <v>84</v>
      </c>
      <c r="C82" s="2" t="s">
        <v>81</v>
      </c>
      <c r="D82" s="2" t="s">
        <v>66</v>
      </c>
      <c r="E82" s="2" t="s">
        <v>62</v>
      </c>
      <c r="F82" s="2" t="s">
        <v>87</v>
      </c>
      <c r="G82" s="2" t="s">
        <v>67</v>
      </c>
      <c r="H82" s="2" t="s">
        <v>127</v>
      </c>
      <c r="I82" s="2" t="s">
        <v>48</v>
      </c>
      <c r="J82" s="2" t="s">
        <v>49</v>
      </c>
      <c r="K82" s="2" t="s">
        <v>50</v>
      </c>
      <c r="L82" s="2">
        <v>2</v>
      </c>
      <c r="M82" s="2" t="s">
        <v>103</v>
      </c>
      <c r="N82" s="2">
        <v>60</v>
      </c>
      <c r="O82" s="2" t="s">
        <v>124</v>
      </c>
      <c r="P82" s="2" t="s">
        <v>41</v>
      </c>
      <c r="Q82" s="5">
        <v>42278.893078703702</v>
      </c>
      <c r="R82" s="5">
        <v>42284.893078703702</v>
      </c>
      <c r="S82" s="5"/>
      <c r="T82" s="2">
        <v>4345000</v>
      </c>
      <c r="U82" s="2"/>
      <c r="V82" s="2">
        <v>2340000</v>
      </c>
      <c r="W82" s="2">
        <v>0</v>
      </c>
      <c r="X82" s="2">
        <v>0</v>
      </c>
      <c r="Y82" s="2">
        <v>3510000</v>
      </c>
      <c r="Z82" s="2">
        <v>2808000</v>
      </c>
      <c r="AA82" s="2">
        <v>172.62884399999999</v>
      </c>
      <c r="AB82" s="2">
        <v>-43.514068000000002</v>
      </c>
      <c r="AC82">
        <v>1</v>
      </c>
      <c r="AD82">
        <f>COUNTA(A82:AC82)</f>
        <v>27</v>
      </c>
      <c r="AE82">
        <f t="shared" si="0"/>
        <v>2</v>
      </c>
    </row>
    <row r="83" spans="1:31" x14ac:dyDescent="0.2">
      <c r="A83" s="1" t="s">
        <v>112</v>
      </c>
      <c r="B83" s="1" t="s">
        <v>135</v>
      </c>
      <c r="C83" s="1" t="s">
        <v>81</v>
      </c>
      <c r="D83" s="1" t="s">
        <v>55</v>
      </c>
      <c r="E83" s="1" t="s">
        <v>32</v>
      </c>
      <c r="F83" s="1" t="s">
        <v>101</v>
      </c>
      <c r="G83" s="1" t="s">
        <v>118</v>
      </c>
      <c r="H83" s="1" t="s">
        <v>47</v>
      </c>
      <c r="I83" s="1" t="s">
        <v>48</v>
      </c>
      <c r="J83" s="1" t="s">
        <v>57</v>
      </c>
      <c r="K83" s="1" t="s">
        <v>57</v>
      </c>
      <c r="L83" s="1">
        <v>8</v>
      </c>
      <c r="M83" s="1" t="s">
        <v>39</v>
      </c>
      <c r="N83" s="1">
        <v>100</v>
      </c>
      <c r="O83" s="1" t="s">
        <v>102</v>
      </c>
      <c r="P83" s="1" t="s">
        <v>41</v>
      </c>
      <c r="Q83" s="4">
        <v>42053.892824074072</v>
      </c>
      <c r="R83" s="4">
        <v>42058.892824074072</v>
      </c>
      <c r="S83" s="4">
        <v>42061.892824074072</v>
      </c>
      <c r="T83" s="1">
        <v>715000</v>
      </c>
      <c r="U83" s="1">
        <v>724000</v>
      </c>
      <c r="V83" s="1">
        <v>715000</v>
      </c>
      <c r="W83" s="1">
        <v>0</v>
      </c>
      <c r="X83" s="1">
        <v>14480</v>
      </c>
      <c r="Y83" s="1">
        <v>715000</v>
      </c>
      <c r="Z83" s="1">
        <v>572000</v>
      </c>
      <c r="AA83" s="1">
        <v>174.83178100000001</v>
      </c>
      <c r="AB83" s="1">
        <v>-36.934137</v>
      </c>
      <c r="AC83">
        <v>1</v>
      </c>
      <c r="AD83">
        <f>COUNTA(A83:AC83)</f>
        <v>29</v>
      </c>
      <c r="AE83">
        <f t="shared" si="0"/>
        <v>0</v>
      </c>
    </row>
    <row r="84" spans="1:31" x14ac:dyDescent="0.2">
      <c r="A84" s="2" t="s">
        <v>28</v>
      </c>
      <c r="B84" s="2" t="s">
        <v>43</v>
      </c>
      <c r="C84" s="2" t="s">
        <v>30</v>
      </c>
      <c r="D84" s="2" t="s">
        <v>44</v>
      </c>
      <c r="E84" s="2" t="s">
        <v>32</v>
      </c>
      <c r="F84" s="2" t="s">
        <v>101</v>
      </c>
      <c r="G84" s="2" t="s">
        <v>126</v>
      </c>
      <c r="H84" s="2" t="s">
        <v>35</v>
      </c>
      <c r="I84" s="2" t="s">
        <v>74</v>
      </c>
      <c r="J84" s="2" t="s">
        <v>57</v>
      </c>
      <c r="K84" s="2" t="s">
        <v>57</v>
      </c>
      <c r="L84" s="2">
        <v>8</v>
      </c>
      <c r="M84" s="2" t="s">
        <v>39</v>
      </c>
      <c r="N84" s="2">
        <v>100</v>
      </c>
      <c r="O84" s="2" t="s">
        <v>58</v>
      </c>
      <c r="P84" s="2" t="s">
        <v>41</v>
      </c>
      <c r="Q84" s="5">
        <v>42053.892824074072</v>
      </c>
      <c r="R84" s="5">
        <v>42053.892824074072</v>
      </c>
      <c r="S84" s="5">
        <v>42053.892824074072</v>
      </c>
      <c r="T84" s="2">
        <v>2134000</v>
      </c>
      <c r="U84" s="2">
        <v>2134000</v>
      </c>
      <c r="V84" s="2">
        <v>2134000</v>
      </c>
      <c r="W84" s="2">
        <v>0</v>
      </c>
      <c r="X84" s="2">
        <v>42680</v>
      </c>
      <c r="Y84" s="2">
        <v>2134000</v>
      </c>
      <c r="Z84" s="2">
        <v>1707200</v>
      </c>
      <c r="AA84" s="2">
        <v>174.77500900000001</v>
      </c>
      <c r="AB84" s="2">
        <v>-41.250489999999999</v>
      </c>
      <c r="AC84">
        <v>1</v>
      </c>
      <c r="AD84">
        <f>COUNTA(A84:AC84)</f>
        <v>29</v>
      </c>
      <c r="AE84">
        <f t="shared" si="0"/>
        <v>0</v>
      </c>
    </row>
    <row r="85" spans="1:31" x14ac:dyDescent="0.2">
      <c r="A85" s="1" t="s">
        <v>59</v>
      </c>
      <c r="B85" s="1" t="s">
        <v>84</v>
      </c>
      <c r="C85" s="1" t="s">
        <v>81</v>
      </c>
      <c r="D85" s="1" t="s">
        <v>55</v>
      </c>
      <c r="E85" s="1" t="s">
        <v>32</v>
      </c>
      <c r="F85" s="1" t="s">
        <v>87</v>
      </c>
      <c r="G85" s="1" t="s">
        <v>118</v>
      </c>
      <c r="H85" s="1" t="s">
        <v>127</v>
      </c>
      <c r="I85" s="1" t="s">
        <v>82</v>
      </c>
      <c r="J85" s="1" t="s">
        <v>49</v>
      </c>
      <c r="K85" s="1" t="s">
        <v>50</v>
      </c>
      <c r="L85" s="1">
        <v>2</v>
      </c>
      <c r="M85" s="1" t="s">
        <v>103</v>
      </c>
      <c r="N85" s="1">
        <v>60</v>
      </c>
      <c r="O85" s="1" t="s">
        <v>124</v>
      </c>
      <c r="P85" s="1" t="s">
        <v>41</v>
      </c>
      <c r="Q85" s="4">
        <v>42278.893078703702</v>
      </c>
      <c r="R85" s="4">
        <v>42284.893078703702</v>
      </c>
      <c r="S85" s="4"/>
      <c r="T85" s="1">
        <v>22368</v>
      </c>
      <c r="U85" s="1"/>
      <c r="V85" s="1">
        <v>55000</v>
      </c>
      <c r="W85" s="1">
        <v>0</v>
      </c>
      <c r="X85" s="1">
        <v>0</v>
      </c>
      <c r="Y85" s="1">
        <v>82500</v>
      </c>
      <c r="Z85" s="1">
        <v>66000</v>
      </c>
      <c r="AA85" s="1">
        <v>174.83178100000001</v>
      </c>
      <c r="AB85" s="1">
        <v>-36.934137</v>
      </c>
      <c r="AC85">
        <v>1</v>
      </c>
      <c r="AD85">
        <f>COUNTA(A85:AC85)</f>
        <v>27</v>
      </c>
      <c r="AE85">
        <f t="shared" si="0"/>
        <v>2</v>
      </c>
    </row>
    <row r="86" spans="1:31" x14ac:dyDescent="0.2">
      <c r="A86" s="2" t="s">
        <v>119</v>
      </c>
      <c r="B86" s="2" t="s">
        <v>43</v>
      </c>
      <c r="C86" s="2" t="s">
        <v>30</v>
      </c>
      <c r="D86" s="2" t="s">
        <v>55</v>
      </c>
      <c r="E86" s="2" t="s">
        <v>32</v>
      </c>
      <c r="F86" s="2" t="s">
        <v>87</v>
      </c>
      <c r="G86" s="2" t="s">
        <v>113</v>
      </c>
      <c r="H86" s="2" t="s">
        <v>68</v>
      </c>
      <c r="I86" s="2" t="s">
        <v>74</v>
      </c>
      <c r="J86" s="2" t="s">
        <v>37</v>
      </c>
      <c r="K86" s="2" t="s">
        <v>38</v>
      </c>
      <c r="L86" s="2">
        <v>8</v>
      </c>
      <c r="M86" s="2" t="s">
        <v>39</v>
      </c>
      <c r="N86" s="2">
        <v>0</v>
      </c>
      <c r="O86" s="2" t="s">
        <v>52</v>
      </c>
      <c r="P86" s="2" t="s">
        <v>41</v>
      </c>
      <c r="Q86" s="5">
        <v>42053.892824074072</v>
      </c>
      <c r="R86" s="5">
        <v>42053.892824074072</v>
      </c>
      <c r="S86" s="5">
        <v>42054.892824074072</v>
      </c>
      <c r="T86" s="2">
        <v>116000</v>
      </c>
      <c r="U86" s="2">
        <v>0</v>
      </c>
      <c r="V86" s="2">
        <v>116000</v>
      </c>
      <c r="W86" s="2">
        <v>0</v>
      </c>
      <c r="X86" s="2">
        <v>0</v>
      </c>
      <c r="Y86" s="2">
        <v>0</v>
      </c>
      <c r="Z86" s="2">
        <v>0</v>
      </c>
      <c r="AA86" s="2">
        <v>174.83178100000001</v>
      </c>
      <c r="AB86" s="2">
        <v>-36.934137</v>
      </c>
      <c r="AC86">
        <v>1</v>
      </c>
      <c r="AD86">
        <f>COUNTA(A86:AC86)</f>
        <v>29</v>
      </c>
      <c r="AE86">
        <f t="shared" si="0"/>
        <v>0</v>
      </c>
    </row>
    <row r="87" spans="1:31" x14ac:dyDescent="0.2">
      <c r="A87" s="1" t="s">
        <v>96</v>
      </c>
      <c r="B87" s="1" t="s">
        <v>76</v>
      </c>
      <c r="C87" s="1" t="s">
        <v>30</v>
      </c>
      <c r="D87" s="1" t="s">
        <v>44</v>
      </c>
      <c r="E87" s="1" t="s">
        <v>32</v>
      </c>
      <c r="F87" s="1" t="s">
        <v>33</v>
      </c>
      <c r="G87" s="1" t="s">
        <v>99</v>
      </c>
      <c r="H87" s="1" t="s">
        <v>77</v>
      </c>
      <c r="I87" s="1" t="s">
        <v>48</v>
      </c>
      <c r="J87" s="1" t="s">
        <v>49</v>
      </c>
      <c r="K87" s="1" t="s">
        <v>50</v>
      </c>
      <c r="L87" s="1">
        <v>2</v>
      </c>
      <c r="M87" s="1" t="s">
        <v>103</v>
      </c>
      <c r="N87" s="1">
        <v>40</v>
      </c>
      <c r="O87" s="1" t="s">
        <v>79</v>
      </c>
      <c r="P87" s="1" t="s">
        <v>41</v>
      </c>
      <c r="Q87" s="4">
        <v>42278.893078703702</v>
      </c>
      <c r="R87" s="4">
        <v>42284.893078703702</v>
      </c>
      <c r="S87" s="4"/>
      <c r="T87" s="1">
        <v>1023000</v>
      </c>
      <c r="U87" s="1"/>
      <c r="V87" s="1">
        <v>2134000</v>
      </c>
      <c r="W87" s="1">
        <v>0</v>
      </c>
      <c r="X87" s="1">
        <v>0</v>
      </c>
      <c r="Y87" s="1">
        <v>3201000</v>
      </c>
      <c r="Z87" s="1">
        <v>2560800</v>
      </c>
      <c r="AA87" s="1">
        <v>174.77500900000001</v>
      </c>
      <c r="AB87" s="1">
        <v>-41.250489999999999</v>
      </c>
      <c r="AC87">
        <v>1</v>
      </c>
      <c r="AD87">
        <f>COUNTA(A87:AC87)</f>
        <v>27</v>
      </c>
      <c r="AE87">
        <f t="shared" si="0"/>
        <v>2</v>
      </c>
    </row>
    <row r="88" spans="1:31" x14ac:dyDescent="0.2">
      <c r="A88" s="2" t="s">
        <v>109</v>
      </c>
      <c r="B88" s="2" t="s">
        <v>54</v>
      </c>
      <c r="C88" s="2" t="s">
        <v>30</v>
      </c>
      <c r="D88" s="2" t="s">
        <v>61</v>
      </c>
      <c r="E88" s="2" t="s">
        <v>62</v>
      </c>
      <c r="F88" s="2" t="s">
        <v>101</v>
      </c>
      <c r="G88" s="2" t="s">
        <v>56</v>
      </c>
      <c r="H88" s="2" t="s">
        <v>127</v>
      </c>
      <c r="I88" s="2" t="s">
        <v>48</v>
      </c>
      <c r="J88" s="2" t="s">
        <v>37</v>
      </c>
      <c r="K88" s="2" t="s">
        <v>105</v>
      </c>
      <c r="L88" s="2">
        <v>8</v>
      </c>
      <c r="M88" s="2" t="s">
        <v>39</v>
      </c>
      <c r="N88" s="2">
        <v>0</v>
      </c>
      <c r="O88" s="2" t="s">
        <v>134</v>
      </c>
      <c r="P88" s="2" t="s">
        <v>41</v>
      </c>
      <c r="Q88" s="5">
        <v>42081.892650462964</v>
      </c>
      <c r="R88" s="5">
        <v>42081.892650462964</v>
      </c>
      <c r="S88" s="5">
        <v>42082.892650462964</v>
      </c>
      <c r="T88" s="2">
        <v>89500</v>
      </c>
      <c r="U88" s="2">
        <v>0</v>
      </c>
      <c r="V88" s="2">
        <v>4140000</v>
      </c>
      <c r="W88" s="2">
        <v>0</v>
      </c>
      <c r="X88" s="2">
        <v>0</v>
      </c>
      <c r="Y88" s="2">
        <v>0</v>
      </c>
      <c r="Z88" s="2">
        <v>4140000</v>
      </c>
      <c r="AA88" s="2">
        <v>170.52409299999999</v>
      </c>
      <c r="AB88" s="2">
        <v>-45.839748999999998</v>
      </c>
      <c r="AC88">
        <v>1</v>
      </c>
      <c r="AD88">
        <f>COUNTA(A88:AC88)</f>
        <v>29</v>
      </c>
      <c r="AE88">
        <f t="shared" si="0"/>
        <v>0</v>
      </c>
    </row>
    <row r="89" spans="1:31" x14ac:dyDescent="0.2">
      <c r="A89" s="1" t="s">
        <v>119</v>
      </c>
      <c r="B89" s="1" t="s">
        <v>136</v>
      </c>
      <c r="C89" s="1" t="s">
        <v>81</v>
      </c>
      <c r="D89" s="1" t="s">
        <v>55</v>
      </c>
      <c r="E89" s="1" t="s">
        <v>32</v>
      </c>
      <c r="F89" s="1" t="s">
        <v>33</v>
      </c>
      <c r="G89" s="1" t="s">
        <v>108</v>
      </c>
      <c r="H89" s="1" t="s">
        <v>68</v>
      </c>
      <c r="I89" s="1" t="s">
        <v>36</v>
      </c>
      <c r="J89" s="1" t="s">
        <v>49</v>
      </c>
      <c r="K89" s="1" t="s">
        <v>50</v>
      </c>
      <c r="L89" s="1">
        <v>7</v>
      </c>
      <c r="M89" s="1" t="s">
        <v>70</v>
      </c>
      <c r="N89" s="1">
        <v>60</v>
      </c>
      <c r="O89" s="1" t="s">
        <v>102</v>
      </c>
      <c r="P89" s="1" t="s">
        <v>41</v>
      </c>
      <c r="Q89" s="4">
        <v>42278.893078703702</v>
      </c>
      <c r="R89" s="4">
        <v>42284.893078703702</v>
      </c>
      <c r="S89" s="4"/>
      <c r="T89" s="1">
        <v>2699982</v>
      </c>
      <c r="U89" s="1"/>
      <c r="V89" s="1">
        <v>6116000</v>
      </c>
      <c r="W89" s="1">
        <v>0</v>
      </c>
      <c r="X89" s="1">
        <v>0</v>
      </c>
      <c r="Y89" s="1">
        <v>1651320</v>
      </c>
      <c r="Z89" s="1">
        <v>6116000</v>
      </c>
      <c r="AA89" s="1">
        <v>174.83178100000001</v>
      </c>
      <c r="AB89" s="1">
        <v>-36.934137</v>
      </c>
      <c r="AC89">
        <v>1</v>
      </c>
      <c r="AD89">
        <f>COUNTA(A89:AC89)</f>
        <v>27</v>
      </c>
      <c r="AE89">
        <f t="shared" si="0"/>
        <v>2</v>
      </c>
    </row>
    <row r="90" spans="1:31" x14ac:dyDescent="0.2">
      <c r="A90" s="2" t="s">
        <v>28</v>
      </c>
      <c r="B90" s="2" t="s">
        <v>43</v>
      </c>
      <c r="C90" s="2" t="s">
        <v>30</v>
      </c>
      <c r="D90" s="2" t="s">
        <v>66</v>
      </c>
      <c r="E90" s="2" t="s">
        <v>62</v>
      </c>
      <c r="F90" s="2" t="s">
        <v>137</v>
      </c>
      <c r="G90" s="2" t="s">
        <v>56</v>
      </c>
      <c r="H90" s="2" t="s">
        <v>127</v>
      </c>
      <c r="I90" s="2" t="s">
        <v>36</v>
      </c>
      <c r="J90" s="2" t="s">
        <v>57</v>
      </c>
      <c r="K90" s="2" t="s">
        <v>57</v>
      </c>
      <c r="L90" s="2">
        <v>8</v>
      </c>
      <c r="M90" s="2" t="s">
        <v>39</v>
      </c>
      <c r="N90" s="2">
        <v>100</v>
      </c>
      <c r="O90" s="2" t="s">
        <v>52</v>
      </c>
      <c r="P90" s="2" t="s">
        <v>41</v>
      </c>
      <c r="Q90" s="5">
        <v>42081.892650462964</v>
      </c>
      <c r="R90" s="5">
        <v>42086.892650462964</v>
      </c>
      <c r="S90" s="5">
        <v>42089.892650462964</v>
      </c>
      <c r="T90" s="2">
        <v>2052000</v>
      </c>
      <c r="U90" s="2">
        <v>2052000</v>
      </c>
      <c r="V90" s="2">
        <v>2052000</v>
      </c>
      <c r="W90" s="2">
        <v>0</v>
      </c>
      <c r="X90" s="2">
        <v>41040</v>
      </c>
      <c r="Y90" s="2">
        <v>2052000</v>
      </c>
      <c r="Z90" s="2">
        <v>2052000</v>
      </c>
      <c r="AA90" s="2">
        <v>172.62884399999999</v>
      </c>
      <c r="AB90" s="2">
        <v>-43.514068000000002</v>
      </c>
      <c r="AC90">
        <v>1</v>
      </c>
      <c r="AD90">
        <f>COUNTA(A90:AC90)</f>
        <v>29</v>
      </c>
      <c r="AE90">
        <f t="shared" si="0"/>
        <v>0</v>
      </c>
    </row>
    <row r="91" spans="1:31" x14ac:dyDescent="0.2">
      <c r="A91" s="1" t="s">
        <v>59</v>
      </c>
      <c r="B91" s="1" t="s">
        <v>54</v>
      </c>
      <c r="C91" s="1" t="s">
        <v>30</v>
      </c>
      <c r="D91" s="1" t="s">
        <v>66</v>
      </c>
      <c r="E91" s="1" t="s">
        <v>62</v>
      </c>
      <c r="F91" s="1" t="s">
        <v>33</v>
      </c>
      <c r="G91" s="1" t="s">
        <v>63</v>
      </c>
      <c r="H91" s="1" t="s">
        <v>35</v>
      </c>
      <c r="I91" s="1" t="s">
        <v>36</v>
      </c>
      <c r="J91" s="1" t="s">
        <v>57</v>
      </c>
      <c r="K91" s="1" t="s">
        <v>57</v>
      </c>
      <c r="L91" s="1">
        <v>8</v>
      </c>
      <c r="M91" s="1" t="s">
        <v>39</v>
      </c>
      <c r="N91" s="1">
        <v>100</v>
      </c>
      <c r="O91" s="1" t="s">
        <v>134</v>
      </c>
      <c r="P91" s="1" t="s">
        <v>41</v>
      </c>
      <c r="Q91" s="4">
        <v>42081.892650462964</v>
      </c>
      <c r="R91" s="4">
        <v>42085.892650462964</v>
      </c>
      <c r="S91" s="4">
        <v>42085.892650462964</v>
      </c>
      <c r="T91" s="1">
        <v>2367000</v>
      </c>
      <c r="U91" s="1">
        <v>2367000</v>
      </c>
      <c r="V91" s="1">
        <v>2367000</v>
      </c>
      <c r="W91" s="1">
        <v>0</v>
      </c>
      <c r="X91" s="1">
        <v>47340</v>
      </c>
      <c r="Y91" s="1">
        <v>2367000</v>
      </c>
      <c r="Z91" s="1">
        <v>2367000</v>
      </c>
      <c r="AA91" s="1">
        <v>172.62884399999999</v>
      </c>
      <c r="AB91" s="1">
        <v>-43.514068000000002</v>
      </c>
      <c r="AC91">
        <v>1</v>
      </c>
      <c r="AD91">
        <f>COUNTA(A91:AC91)</f>
        <v>29</v>
      </c>
      <c r="AE91">
        <f t="shared" si="0"/>
        <v>0</v>
      </c>
    </row>
    <row r="92" spans="1:31" x14ac:dyDescent="0.2">
      <c r="A92" s="2" t="s">
        <v>111</v>
      </c>
      <c r="B92" s="2" t="s">
        <v>93</v>
      </c>
      <c r="C92" s="2" t="s">
        <v>81</v>
      </c>
      <c r="D92" s="2" t="s">
        <v>44</v>
      </c>
      <c r="E92" s="2" t="s">
        <v>32</v>
      </c>
      <c r="F92" s="2" t="s">
        <v>87</v>
      </c>
      <c r="G92" s="2" t="s">
        <v>67</v>
      </c>
      <c r="H92" s="2" t="s">
        <v>68</v>
      </c>
      <c r="I92" s="2" t="s">
        <v>74</v>
      </c>
      <c r="J92" s="2" t="s">
        <v>49</v>
      </c>
      <c r="K92" s="2" t="s">
        <v>50</v>
      </c>
      <c r="L92" s="2"/>
      <c r="M92" s="2" t="s">
        <v>70</v>
      </c>
      <c r="N92" s="2">
        <v>80</v>
      </c>
      <c r="O92" s="2" t="s">
        <v>94</v>
      </c>
      <c r="P92" s="2" t="s">
        <v>41</v>
      </c>
      <c r="Q92" s="5">
        <v>42278.893078703702</v>
      </c>
      <c r="R92" s="5">
        <v>42284.893078703702</v>
      </c>
      <c r="S92" s="5"/>
      <c r="T92" s="2">
        <v>21990</v>
      </c>
      <c r="U92" s="2"/>
      <c r="V92" s="2">
        <v>55000</v>
      </c>
      <c r="W92" s="2">
        <v>0</v>
      </c>
      <c r="X92" s="2">
        <v>0</v>
      </c>
      <c r="Y92" s="2">
        <v>14850.000000000002</v>
      </c>
      <c r="Z92" s="2">
        <v>55000</v>
      </c>
      <c r="AA92" s="2">
        <v>174.77500900000001</v>
      </c>
      <c r="AB92" s="2">
        <v>-41.250489999999999</v>
      </c>
      <c r="AC92">
        <v>1</v>
      </c>
      <c r="AD92">
        <f>COUNTA(A92:AC92)</f>
        <v>26</v>
      </c>
      <c r="AE92">
        <f t="shared" si="0"/>
        <v>3</v>
      </c>
    </row>
    <row r="93" spans="1:31" x14ac:dyDescent="0.2">
      <c r="A93" s="1" t="s">
        <v>120</v>
      </c>
      <c r="B93" s="1" t="s">
        <v>136</v>
      </c>
      <c r="C93" s="1" t="s">
        <v>81</v>
      </c>
      <c r="D93" s="1" t="s">
        <v>44</v>
      </c>
      <c r="E93" s="1" t="s">
        <v>32</v>
      </c>
      <c r="F93" s="1" t="s">
        <v>33</v>
      </c>
      <c r="G93" s="1" t="s">
        <v>56</v>
      </c>
      <c r="H93" s="1" t="s">
        <v>77</v>
      </c>
      <c r="I93" s="1" t="s">
        <v>82</v>
      </c>
      <c r="J93" s="1" t="s">
        <v>57</v>
      </c>
      <c r="K93" s="1" t="s">
        <v>57</v>
      </c>
      <c r="L93" s="1">
        <v>8</v>
      </c>
      <c r="M93" s="1" t="s">
        <v>39</v>
      </c>
      <c r="N93" s="1">
        <v>100</v>
      </c>
      <c r="O93" s="1" t="s">
        <v>102</v>
      </c>
      <c r="P93" s="1" t="s">
        <v>95</v>
      </c>
      <c r="Q93" s="4">
        <v>42081.892650462964</v>
      </c>
      <c r="R93" s="4">
        <v>42085.892650462964</v>
      </c>
      <c r="S93" s="4">
        <v>42085.892650462964</v>
      </c>
      <c r="T93" s="1">
        <v>3226000</v>
      </c>
      <c r="U93" s="1">
        <v>3226000</v>
      </c>
      <c r="V93" s="1">
        <v>3226000</v>
      </c>
      <c r="W93" s="1">
        <v>322600</v>
      </c>
      <c r="X93" s="1">
        <v>64520</v>
      </c>
      <c r="Y93" s="1">
        <v>3226000</v>
      </c>
      <c r="Z93" s="1">
        <v>3226000</v>
      </c>
      <c r="AA93" s="1">
        <v>174.77500900000001</v>
      </c>
      <c r="AB93" s="1">
        <v>-41.250489999999999</v>
      </c>
      <c r="AC93">
        <v>1</v>
      </c>
      <c r="AD93">
        <f>COUNTA(A93:AC93)</f>
        <v>29</v>
      </c>
      <c r="AE93">
        <f t="shared" si="0"/>
        <v>0</v>
      </c>
    </row>
    <row r="94" spans="1:31" x14ac:dyDescent="0.2">
      <c r="A94" s="2" t="s">
        <v>89</v>
      </c>
      <c r="B94" s="2" t="s">
        <v>29</v>
      </c>
      <c r="C94" s="2" t="s">
        <v>30</v>
      </c>
      <c r="D94" s="2" t="s">
        <v>55</v>
      </c>
      <c r="E94" s="2" t="s">
        <v>32</v>
      </c>
      <c r="F94" s="2" t="s">
        <v>33</v>
      </c>
      <c r="G94" s="2" t="s">
        <v>118</v>
      </c>
      <c r="H94" s="2" t="s">
        <v>68</v>
      </c>
      <c r="I94" s="2" t="s">
        <v>36</v>
      </c>
      <c r="J94" s="2" t="s">
        <v>57</v>
      </c>
      <c r="K94" s="2" t="s">
        <v>57</v>
      </c>
      <c r="L94" s="2">
        <v>8</v>
      </c>
      <c r="M94" s="2" t="s">
        <v>39</v>
      </c>
      <c r="N94" s="2">
        <v>100</v>
      </c>
      <c r="O94" s="2" t="s">
        <v>40</v>
      </c>
      <c r="P94" s="2" t="s">
        <v>95</v>
      </c>
      <c r="Q94" s="5">
        <v>42112.892824074072</v>
      </c>
      <c r="R94" s="5">
        <v>42116.892824074072</v>
      </c>
      <c r="S94" s="5">
        <v>42116.892824074072</v>
      </c>
      <c r="T94" s="2">
        <v>116000</v>
      </c>
      <c r="U94" s="2">
        <v>116000</v>
      </c>
      <c r="V94" s="2">
        <v>116000</v>
      </c>
      <c r="W94" s="2">
        <v>11600</v>
      </c>
      <c r="X94" s="2">
        <v>2320</v>
      </c>
      <c r="Y94" s="2">
        <v>116000</v>
      </c>
      <c r="Z94" s="2">
        <v>116000</v>
      </c>
      <c r="AA94" s="2">
        <v>174.83178100000001</v>
      </c>
      <c r="AB94" s="2">
        <v>-36.934137</v>
      </c>
      <c r="AC94">
        <v>1</v>
      </c>
      <c r="AD94">
        <f>COUNTA(A94:AC94)</f>
        <v>29</v>
      </c>
      <c r="AE94">
        <f t="shared" si="0"/>
        <v>0</v>
      </c>
    </row>
    <row r="95" spans="1:31" x14ac:dyDescent="0.2">
      <c r="A95" s="1" t="s">
        <v>119</v>
      </c>
      <c r="B95" s="1" t="s">
        <v>135</v>
      </c>
      <c r="C95" s="1" t="s">
        <v>81</v>
      </c>
      <c r="D95" s="1" t="s">
        <v>116</v>
      </c>
      <c r="E95" s="1" t="s">
        <v>32</v>
      </c>
      <c r="F95" s="1" t="s">
        <v>33</v>
      </c>
      <c r="G95" s="1" t="s">
        <v>90</v>
      </c>
      <c r="H95" s="1" t="s">
        <v>68</v>
      </c>
      <c r="I95" s="1" t="s">
        <v>48</v>
      </c>
      <c r="J95" s="1" t="s">
        <v>57</v>
      </c>
      <c r="K95" s="1" t="s">
        <v>57</v>
      </c>
      <c r="L95" s="1">
        <v>8</v>
      </c>
      <c r="M95" s="1" t="s">
        <v>39</v>
      </c>
      <c r="N95" s="1">
        <v>100</v>
      </c>
      <c r="O95" s="1" t="s">
        <v>102</v>
      </c>
      <c r="P95" s="1" t="s">
        <v>95</v>
      </c>
      <c r="Q95" s="4">
        <v>42112.892824074072</v>
      </c>
      <c r="R95" s="4">
        <v>42116.892824074072</v>
      </c>
      <c r="S95" s="4">
        <v>42116.892824074072</v>
      </c>
      <c r="T95" s="1">
        <v>4910000</v>
      </c>
      <c r="U95" s="1">
        <v>153385.37</v>
      </c>
      <c r="V95" s="1">
        <v>4910000</v>
      </c>
      <c r="W95" s="1">
        <v>15338.537</v>
      </c>
      <c r="X95" s="1">
        <v>3067.7073999999998</v>
      </c>
      <c r="Y95" s="1">
        <v>4910000</v>
      </c>
      <c r="Z95" s="1">
        <v>4910000</v>
      </c>
      <c r="AA95" s="1">
        <v>174.706762</v>
      </c>
      <c r="AB95" s="1">
        <v>-36.801375999999998</v>
      </c>
      <c r="AC95">
        <v>1</v>
      </c>
      <c r="AD95">
        <f>COUNTA(A95:AC95)</f>
        <v>29</v>
      </c>
      <c r="AE95">
        <f t="shared" si="0"/>
        <v>0</v>
      </c>
    </row>
    <row r="96" spans="1:31" x14ac:dyDescent="0.2">
      <c r="A96" s="2" t="s">
        <v>131</v>
      </c>
      <c r="B96" s="2" t="s">
        <v>138</v>
      </c>
      <c r="C96" s="2" t="s">
        <v>81</v>
      </c>
      <c r="D96" s="2" t="s">
        <v>61</v>
      </c>
      <c r="E96" s="2" t="s">
        <v>62</v>
      </c>
      <c r="F96" s="2" t="s">
        <v>87</v>
      </c>
      <c r="G96" s="2" t="s">
        <v>126</v>
      </c>
      <c r="H96" s="2" t="s">
        <v>77</v>
      </c>
      <c r="I96" s="2" t="s">
        <v>74</v>
      </c>
      <c r="J96" s="2" t="s">
        <v>49</v>
      </c>
      <c r="K96" s="2" t="s">
        <v>50</v>
      </c>
      <c r="L96" s="2">
        <v>7</v>
      </c>
      <c r="M96" s="2" t="s">
        <v>70</v>
      </c>
      <c r="N96" s="2">
        <v>80</v>
      </c>
      <c r="O96" s="2" t="s">
        <v>102</v>
      </c>
      <c r="P96" s="2" t="s">
        <v>41</v>
      </c>
      <c r="Q96" s="5">
        <v>42278.893078703702</v>
      </c>
      <c r="R96" s="5">
        <v>42284.893078703702</v>
      </c>
      <c r="S96" s="5"/>
      <c r="T96" s="2">
        <v>102570</v>
      </c>
      <c r="U96" s="2"/>
      <c r="V96" s="2">
        <v>3136000</v>
      </c>
      <c r="W96" s="2">
        <v>0</v>
      </c>
      <c r="X96" s="2">
        <v>0</v>
      </c>
      <c r="Y96" s="2">
        <v>846720</v>
      </c>
      <c r="Z96" s="2">
        <v>3136000</v>
      </c>
      <c r="AA96" s="2">
        <v>170.52409299999999</v>
      </c>
      <c r="AB96" s="2">
        <v>-45.839748999999998</v>
      </c>
      <c r="AC96">
        <v>1</v>
      </c>
      <c r="AD96">
        <f>COUNTA(A96:AC96)</f>
        <v>27</v>
      </c>
      <c r="AE96">
        <f t="shared" si="0"/>
        <v>2</v>
      </c>
    </row>
    <row r="97" spans="1:31" x14ac:dyDescent="0.2">
      <c r="A97" s="1" t="s">
        <v>120</v>
      </c>
      <c r="B97" s="1" t="s">
        <v>43</v>
      </c>
      <c r="C97" s="1" t="s">
        <v>30</v>
      </c>
      <c r="D97" s="1" t="s">
        <v>61</v>
      </c>
      <c r="E97" s="1" t="s">
        <v>62</v>
      </c>
      <c r="F97" s="1" t="s">
        <v>87</v>
      </c>
      <c r="G97" s="1" t="s">
        <v>118</v>
      </c>
      <c r="H97" s="1" t="s">
        <v>35</v>
      </c>
      <c r="I97" s="1" t="s">
        <v>82</v>
      </c>
      <c r="J97" s="1" t="s">
        <v>49</v>
      </c>
      <c r="K97" s="1" t="s">
        <v>50</v>
      </c>
      <c r="L97" s="1">
        <v>1</v>
      </c>
      <c r="M97" s="1" t="s">
        <v>78</v>
      </c>
      <c r="N97" s="1">
        <v>40</v>
      </c>
      <c r="O97" s="1" t="s">
        <v>58</v>
      </c>
      <c r="P97" s="1" t="s">
        <v>41</v>
      </c>
      <c r="Q97" s="4">
        <v>42278.893078703702</v>
      </c>
      <c r="R97" s="4">
        <v>42284.893078703702</v>
      </c>
      <c r="S97" s="4"/>
      <c r="T97" s="1">
        <v>74820</v>
      </c>
      <c r="U97" s="1"/>
      <c r="V97" s="1">
        <v>3795000</v>
      </c>
      <c r="W97" s="1">
        <v>0</v>
      </c>
      <c r="X97" s="1">
        <v>0</v>
      </c>
      <c r="Y97" s="1">
        <v>5692500</v>
      </c>
      <c r="Z97" s="1">
        <v>3795000</v>
      </c>
      <c r="AA97" s="1">
        <v>170.52409299999999</v>
      </c>
      <c r="AB97" s="1">
        <v>-45.839748999999998</v>
      </c>
      <c r="AC97">
        <v>1</v>
      </c>
      <c r="AD97">
        <f>COUNTA(A97:AC97)</f>
        <v>27</v>
      </c>
      <c r="AE97">
        <f t="shared" si="0"/>
        <v>2</v>
      </c>
    </row>
    <row r="98" spans="1:31" x14ac:dyDescent="0.2">
      <c r="A98" s="2" t="s">
        <v>28</v>
      </c>
      <c r="B98" s="2" t="s">
        <v>125</v>
      </c>
      <c r="C98" s="2" t="s">
        <v>107</v>
      </c>
      <c r="D98" s="2" t="s">
        <v>55</v>
      </c>
      <c r="E98" s="2" t="s">
        <v>32</v>
      </c>
      <c r="F98" s="2" t="s">
        <v>45</v>
      </c>
      <c r="G98" s="2" t="s">
        <v>46</v>
      </c>
      <c r="H98" s="2" t="s">
        <v>35</v>
      </c>
      <c r="I98" s="2" t="s">
        <v>48</v>
      </c>
      <c r="J98" s="2" t="s">
        <v>57</v>
      </c>
      <c r="K98" s="2" t="s">
        <v>57</v>
      </c>
      <c r="L98" s="2">
        <v>8</v>
      </c>
      <c r="M98" s="2" t="s">
        <v>39</v>
      </c>
      <c r="N98" s="2">
        <v>100</v>
      </c>
      <c r="O98" s="2" t="s">
        <v>128</v>
      </c>
      <c r="P98" s="2" t="s">
        <v>41</v>
      </c>
      <c r="Q98" s="5">
        <v>42112.892824074072</v>
      </c>
      <c r="R98" s="5">
        <v>42117.892824074072</v>
      </c>
      <c r="S98" s="5">
        <v>42120.892824074072</v>
      </c>
      <c r="T98" s="2">
        <v>800000</v>
      </c>
      <c r="U98" s="2">
        <v>800000</v>
      </c>
      <c r="V98" s="2">
        <v>2136000</v>
      </c>
      <c r="W98" s="2">
        <v>0</v>
      </c>
      <c r="X98" s="2">
        <v>16000</v>
      </c>
      <c r="Y98" s="2">
        <v>800000</v>
      </c>
      <c r="Z98" s="2">
        <v>2136000</v>
      </c>
      <c r="AA98" s="2">
        <v>174.83178100000001</v>
      </c>
      <c r="AB98" s="2">
        <v>-36.934137</v>
      </c>
      <c r="AC98">
        <v>1</v>
      </c>
      <c r="AD98">
        <f>COUNTA(A98:AC98)</f>
        <v>29</v>
      </c>
      <c r="AE98">
        <f t="shared" si="0"/>
        <v>0</v>
      </c>
    </row>
    <row r="99" spans="1:31" x14ac:dyDescent="0.2">
      <c r="A99" s="1" t="s">
        <v>42</v>
      </c>
      <c r="B99" s="1" t="s">
        <v>98</v>
      </c>
      <c r="C99" s="1" t="s">
        <v>81</v>
      </c>
      <c r="D99" s="1" t="s">
        <v>66</v>
      </c>
      <c r="E99" s="1" t="s">
        <v>62</v>
      </c>
      <c r="F99" s="1" t="s">
        <v>45</v>
      </c>
      <c r="G99" s="1" t="s">
        <v>56</v>
      </c>
      <c r="H99" s="1" t="s">
        <v>35</v>
      </c>
      <c r="I99" s="1" t="s">
        <v>48</v>
      </c>
      <c r="J99" s="1" t="s">
        <v>49</v>
      </c>
      <c r="K99" s="1" t="s">
        <v>50</v>
      </c>
      <c r="L99" s="1">
        <v>7</v>
      </c>
      <c r="M99" s="1" t="s">
        <v>70</v>
      </c>
      <c r="N99" s="1">
        <v>60</v>
      </c>
      <c r="O99" s="1" t="s">
        <v>100</v>
      </c>
      <c r="P99" s="1" t="s">
        <v>41</v>
      </c>
      <c r="Q99" s="4">
        <v>42278.893078703702</v>
      </c>
      <c r="R99" s="4">
        <v>42284.893078703702</v>
      </c>
      <c r="S99" s="4"/>
      <c r="T99" s="1">
        <v>1180000</v>
      </c>
      <c r="U99" s="1"/>
      <c r="V99" s="1">
        <v>6175000</v>
      </c>
      <c r="W99" s="1">
        <v>0</v>
      </c>
      <c r="X99" s="1">
        <v>0</v>
      </c>
      <c r="Y99" s="1">
        <v>1667250</v>
      </c>
      <c r="Z99" s="1">
        <v>6175000</v>
      </c>
      <c r="AA99" s="1">
        <v>172.62884399999999</v>
      </c>
      <c r="AB99" s="1">
        <v>-43.514068000000002</v>
      </c>
      <c r="AC99">
        <v>1</v>
      </c>
      <c r="AD99">
        <f>COUNTA(A99:AC99)</f>
        <v>27</v>
      </c>
      <c r="AE99">
        <f t="shared" si="0"/>
        <v>2</v>
      </c>
    </row>
    <row r="100" spans="1:31" x14ac:dyDescent="0.2">
      <c r="A100" s="2" t="s">
        <v>59</v>
      </c>
      <c r="B100" s="2" t="s">
        <v>133</v>
      </c>
      <c r="C100" s="2" t="s">
        <v>107</v>
      </c>
      <c r="D100" s="2" t="s">
        <v>55</v>
      </c>
      <c r="E100" s="2" t="s">
        <v>32</v>
      </c>
      <c r="F100" s="2" t="s">
        <v>101</v>
      </c>
      <c r="G100" s="2" t="s">
        <v>99</v>
      </c>
      <c r="H100" s="2" t="s">
        <v>91</v>
      </c>
      <c r="I100" s="2" t="s">
        <v>36</v>
      </c>
      <c r="J100" s="2" t="s">
        <v>49</v>
      </c>
      <c r="K100" s="2" t="s">
        <v>50</v>
      </c>
      <c r="L100" s="2">
        <v>7</v>
      </c>
      <c r="M100" s="2" t="s">
        <v>70</v>
      </c>
      <c r="N100" s="2">
        <v>60</v>
      </c>
      <c r="O100" s="2" t="s">
        <v>58</v>
      </c>
      <c r="P100" s="2" t="s">
        <v>41</v>
      </c>
      <c r="Q100" s="5">
        <v>42278.893078703702</v>
      </c>
      <c r="R100" s="5">
        <v>42284.893078703702</v>
      </c>
      <c r="S100" s="5"/>
      <c r="T100" s="2">
        <v>1401750</v>
      </c>
      <c r="U100" s="2"/>
      <c r="V100" s="2">
        <v>3136000</v>
      </c>
      <c r="W100" s="2">
        <v>0</v>
      </c>
      <c r="X100" s="2">
        <v>0</v>
      </c>
      <c r="Y100" s="2">
        <v>846720</v>
      </c>
      <c r="Z100" s="2">
        <v>3136000</v>
      </c>
      <c r="AA100" s="2">
        <v>174.83178100000001</v>
      </c>
      <c r="AB100" s="2">
        <v>-36.934137</v>
      </c>
      <c r="AC100">
        <v>1</v>
      </c>
      <c r="AD100">
        <f>COUNTA(A100:AC100)</f>
        <v>27</v>
      </c>
      <c r="AE100">
        <f t="shared" si="0"/>
        <v>2</v>
      </c>
    </row>
    <row r="101" spans="1:31" x14ac:dyDescent="0.2">
      <c r="A101" s="1" t="s">
        <v>72</v>
      </c>
      <c r="B101" s="1" t="s">
        <v>80</v>
      </c>
      <c r="C101" s="1" t="s">
        <v>81</v>
      </c>
      <c r="D101" s="1" t="s">
        <v>66</v>
      </c>
      <c r="E101" s="1" t="s">
        <v>62</v>
      </c>
      <c r="F101" s="1" t="s">
        <v>101</v>
      </c>
      <c r="G101" s="1" t="s">
        <v>56</v>
      </c>
      <c r="H101" s="1" t="s">
        <v>91</v>
      </c>
      <c r="I101" s="1" t="s">
        <v>82</v>
      </c>
      <c r="J101" s="1" t="s">
        <v>49</v>
      </c>
      <c r="K101" s="1" t="s">
        <v>50</v>
      </c>
      <c r="L101" s="1">
        <v>2</v>
      </c>
      <c r="M101" s="1" t="s">
        <v>103</v>
      </c>
      <c r="N101" s="1">
        <v>50</v>
      </c>
      <c r="O101" s="1" t="s">
        <v>83</v>
      </c>
      <c r="P101" s="1" t="s">
        <v>41</v>
      </c>
      <c r="Q101" s="4">
        <v>42278.893078703702</v>
      </c>
      <c r="R101" s="4">
        <v>42284.893078703702</v>
      </c>
      <c r="S101" s="4"/>
      <c r="T101" s="1">
        <v>2086850</v>
      </c>
      <c r="U101" s="1"/>
      <c r="V101" s="1">
        <v>3140000</v>
      </c>
      <c r="W101" s="1">
        <v>0</v>
      </c>
      <c r="X101" s="1">
        <v>0</v>
      </c>
      <c r="Y101" s="1">
        <v>4710000</v>
      </c>
      <c r="Z101" s="1">
        <v>3140000</v>
      </c>
      <c r="AA101" s="1">
        <v>172.62884399999999</v>
      </c>
      <c r="AB101" s="1">
        <v>-43.514068000000002</v>
      </c>
      <c r="AC101">
        <v>1</v>
      </c>
      <c r="AD101">
        <f>COUNTA(A101:AC101)</f>
        <v>27</v>
      </c>
      <c r="AE101">
        <f t="shared" si="0"/>
        <v>2</v>
      </c>
    </row>
    <row r="102" spans="1:31" x14ac:dyDescent="0.2">
      <c r="A102" s="2" t="s">
        <v>123</v>
      </c>
      <c r="B102" s="2" t="s">
        <v>29</v>
      </c>
      <c r="C102" s="2" t="s">
        <v>30</v>
      </c>
      <c r="D102" s="2" t="s">
        <v>31</v>
      </c>
      <c r="E102" s="2" t="s">
        <v>32</v>
      </c>
      <c r="F102" s="2" t="s">
        <v>33</v>
      </c>
      <c r="G102" s="2" t="s">
        <v>34</v>
      </c>
      <c r="H102" s="2" t="s">
        <v>77</v>
      </c>
      <c r="I102" s="2" t="s">
        <v>82</v>
      </c>
      <c r="J102" s="2" t="s">
        <v>49</v>
      </c>
      <c r="K102" s="2" t="s">
        <v>50</v>
      </c>
      <c r="L102" s="2">
        <v>2</v>
      </c>
      <c r="M102" s="2" t="s">
        <v>103</v>
      </c>
      <c r="N102" s="2">
        <v>60</v>
      </c>
      <c r="O102" s="2" t="s">
        <v>40</v>
      </c>
      <c r="P102" s="2" t="s">
        <v>41</v>
      </c>
      <c r="Q102" s="5">
        <v>42278.893078703702</v>
      </c>
      <c r="R102" s="5">
        <v>42284.893078703702</v>
      </c>
      <c r="S102" s="5"/>
      <c r="T102" s="2">
        <v>4750000</v>
      </c>
      <c r="U102" s="2"/>
      <c r="V102" s="2">
        <v>5116000</v>
      </c>
      <c r="W102" s="2">
        <v>0</v>
      </c>
      <c r="X102" s="2">
        <v>0</v>
      </c>
      <c r="Y102" s="2">
        <v>7674000</v>
      </c>
      <c r="Z102" s="2">
        <v>5116000</v>
      </c>
      <c r="AA102" s="2">
        <v>174.90922399999999</v>
      </c>
      <c r="AB102" s="2">
        <v>-36.939931999999999</v>
      </c>
      <c r="AC102">
        <v>1</v>
      </c>
      <c r="AD102">
        <f>COUNTA(A102:AC102)</f>
        <v>27</v>
      </c>
      <c r="AE102">
        <f t="shared" si="0"/>
        <v>2</v>
      </c>
    </row>
    <row r="103" spans="1:31" x14ac:dyDescent="0.2">
      <c r="A103" s="1" t="s">
        <v>92</v>
      </c>
      <c r="B103" s="1" t="s">
        <v>29</v>
      </c>
      <c r="C103" s="1" t="s">
        <v>30</v>
      </c>
      <c r="D103" s="1" t="s">
        <v>55</v>
      </c>
      <c r="E103" s="1" t="s">
        <v>32</v>
      </c>
      <c r="F103" s="1" t="s">
        <v>33</v>
      </c>
      <c r="G103" s="1" t="s">
        <v>46</v>
      </c>
      <c r="H103" s="1" t="s">
        <v>91</v>
      </c>
      <c r="I103" s="1" t="s">
        <v>48</v>
      </c>
      <c r="J103" s="1" t="s">
        <v>49</v>
      </c>
      <c r="K103" s="1" t="s">
        <v>50</v>
      </c>
      <c r="L103" s="1">
        <v>7</v>
      </c>
      <c r="M103" s="1" t="s">
        <v>70</v>
      </c>
      <c r="N103" s="1">
        <v>60</v>
      </c>
      <c r="O103" s="1" t="s">
        <v>40</v>
      </c>
      <c r="P103" s="1" t="s">
        <v>41</v>
      </c>
      <c r="Q103" s="4">
        <v>42278.893078703702</v>
      </c>
      <c r="R103" s="4">
        <v>42284.893078703702</v>
      </c>
      <c r="S103" s="4"/>
      <c r="T103" s="1">
        <v>607000</v>
      </c>
      <c r="U103" s="1"/>
      <c r="V103" s="1">
        <v>3795000</v>
      </c>
      <c r="W103" s="1">
        <v>0</v>
      </c>
      <c r="X103" s="1">
        <v>0</v>
      </c>
      <c r="Y103" s="1">
        <v>1024650.0000000001</v>
      </c>
      <c r="Z103" s="1">
        <v>3795000</v>
      </c>
      <c r="AA103" s="1">
        <v>174.83178100000001</v>
      </c>
      <c r="AB103" s="1">
        <v>-36.934137</v>
      </c>
      <c r="AC103">
        <v>1</v>
      </c>
      <c r="AD103">
        <f>COUNTA(A103:AC103)</f>
        <v>27</v>
      </c>
      <c r="AE103">
        <f t="shared" si="0"/>
        <v>2</v>
      </c>
    </row>
    <row r="104" spans="1:31" x14ac:dyDescent="0.2">
      <c r="A104" s="2" t="s">
        <v>115</v>
      </c>
      <c r="B104" s="2" t="s">
        <v>106</v>
      </c>
      <c r="C104" s="2" t="s">
        <v>107</v>
      </c>
      <c r="D104" s="2" t="s">
        <v>31</v>
      </c>
      <c r="E104" s="2" t="s">
        <v>32</v>
      </c>
      <c r="F104" s="2" t="s">
        <v>45</v>
      </c>
      <c r="G104" s="2" t="s">
        <v>67</v>
      </c>
      <c r="H104" s="2" t="s">
        <v>68</v>
      </c>
      <c r="I104" s="2" t="s">
        <v>82</v>
      </c>
      <c r="J104" s="2" t="s">
        <v>49</v>
      </c>
      <c r="K104" s="2" t="s">
        <v>50</v>
      </c>
      <c r="L104" s="2">
        <v>7</v>
      </c>
      <c r="M104" s="2" t="s">
        <v>70</v>
      </c>
      <c r="N104" s="2">
        <v>80</v>
      </c>
      <c r="O104" s="2" t="s">
        <v>58</v>
      </c>
      <c r="P104" s="2" t="s">
        <v>41</v>
      </c>
      <c r="Q104" s="5">
        <v>42278.893078703702</v>
      </c>
      <c r="R104" s="5">
        <v>42284.893078703702</v>
      </c>
      <c r="S104" s="5"/>
      <c r="T104" s="2">
        <v>125000</v>
      </c>
      <c r="U104" s="2"/>
      <c r="V104" s="2">
        <v>2150000</v>
      </c>
      <c r="W104" s="2">
        <v>0</v>
      </c>
      <c r="X104" s="2">
        <v>0</v>
      </c>
      <c r="Y104" s="2">
        <v>580500</v>
      </c>
      <c r="Z104" s="2">
        <v>2150000</v>
      </c>
      <c r="AA104" s="2">
        <v>174.90922399999999</v>
      </c>
      <c r="AB104" s="2">
        <v>-36.939931999999999</v>
      </c>
      <c r="AC104">
        <v>1</v>
      </c>
      <c r="AD104">
        <f>COUNTA(A104:AC104)</f>
        <v>27</v>
      </c>
      <c r="AE104">
        <f t="shared" si="0"/>
        <v>2</v>
      </c>
    </row>
    <row r="105" spans="1:31" x14ac:dyDescent="0.2">
      <c r="A105" s="1" t="s">
        <v>96</v>
      </c>
      <c r="B105" s="1" t="s">
        <v>133</v>
      </c>
      <c r="C105" s="1" t="s">
        <v>107</v>
      </c>
      <c r="D105" s="1" t="s">
        <v>55</v>
      </c>
      <c r="E105" s="1" t="s">
        <v>32</v>
      </c>
      <c r="F105" s="1"/>
      <c r="G105" s="1" t="s">
        <v>46</v>
      </c>
      <c r="H105" s="1" t="s">
        <v>77</v>
      </c>
      <c r="I105" s="1" t="s">
        <v>82</v>
      </c>
      <c r="J105" s="1" t="s">
        <v>57</v>
      </c>
      <c r="K105" s="1" t="s">
        <v>57</v>
      </c>
      <c r="L105" s="1">
        <v>8</v>
      </c>
      <c r="M105" s="1" t="s">
        <v>39</v>
      </c>
      <c r="N105" s="1">
        <v>100</v>
      </c>
      <c r="O105" s="1" t="s">
        <v>58</v>
      </c>
      <c r="P105" s="1" t="s">
        <v>41</v>
      </c>
      <c r="Q105" s="4">
        <v>42112.892824074072</v>
      </c>
      <c r="R105" s="4">
        <v>42117.892824074072</v>
      </c>
      <c r="S105" s="4">
        <v>42120.892824074072</v>
      </c>
      <c r="T105" s="1">
        <v>4230000</v>
      </c>
      <c r="U105" s="1">
        <v>4250000</v>
      </c>
      <c r="V105" s="1">
        <v>4230000</v>
      </c>
      <c r="W105" s="1">
        <v>0</v>
      </c>
      <c r="X105" s="1">
        <v>85000</v>
      </c>
      <c r="Y105" s="1">
        <v>4230000</v>
      </c>
      <c r="Z105" s="1">
        <v>4230000</v>
      </c>
      <c r="AA105" s="1">
        <v>174.83178100000001</v>
      </c>
      <c r="AB105" s="1">
        <v>-36.934137</v>
      </c>
      <c r="AC105">
        <v>1</v>
      </c>
      <c r="AD105">
        <f>COUNTA(A105:AC105)</f>
        <v>28</v>
      </c>
      <c r="AE105">
        <f t="shared" si="0"/>
        <v>1</v>
      </c>
    </row>
    <row r="106" spans="1:31" x14ac:dyDescent="0.2">
      <c r="A106" s="2" t="s">
        <v>112</v>
      </c>
      <c r="B106" s="2" t="s">
        <v>43</v>
      </c>
      <c r="C106" s="2" t="s">
        <v>30</v>
      </c>
      <c r="D106" s="2" t="s">
        <v>55</v>
      </c>
      <c r="E106" s="2" t="s">
        <v>32</v>
      </c>
      <c r="F106" s="2" t="s">
        <v>45</v>
      </c>
      <c r="G106" s="2" t="s">
        <v>97</v>
      </c>
      <c r="H106" s="2" t="s">
        <v>68</v>
      </c>
      <c r="I106" s="2" t="s">
        <v>48</v>
      </c>
      <c r="J106" s="2" t="s">
        <v>49</v>
      </c>
      <c r="K106" s="2" t="s">
        <v>50</v>
      </c>
      <c r="L106" s="2">
        <v>7</v>
      </c>
      <c r="M106" s="2" t="s">
        <v>70</v>
      </c>
      <c r="N106" s="2">
        <v>60</v>
      </c>
      <c r="O106" s="2" t="s">
        <v>52</v>
      </c>
      <c r="P106" s="2" t="s">
        <v>41</v>
      </c>
      <c r="Q106" s="5">
        <v>42278.893078703702</v>
      </c>
      <c r="R106" s="5">
        <v>42283.893078703702</v>
      </c>
      <c r="S106" s="5"/>
      <c r="T106" s="2">
        <v>3124900</v>
      </c>
      <c r="U106" s="2"/>
      <c r="V106" s="2">
        <v>6922000</v>
      </c>
      <c r="W106" s="2">
        <v>0</v>
      </c>
      <c r="X106" s="2">
        <v>0</v>
      </c>
      <c r="Y106" s="2">
        <v>1868940.0000000002</v>
      </c>
      <c r="Z106" s="2">
        <v>6922000</v>
      </c>
      <c r="AA106" s="2">
        <v>174.83178100000001</v>
      </c>
      <c r="AB106" s="2">
        <v>-36.934137</v>
      </c>
      <c r="AC106">
        <v>1</v>
      </c>
      <c r="AD106">
        <f>COUNTA(A106:AC106)</f>
        <v>27</v>
      </c>
      <c r="AE106">
        <f t="shared" si="0"/>
        <v>2</v>
      </c>
    </row>
    <row r="107" spans="1:31" x14ac:dyDescent="0.2">
      <c r="A107" s="1" t="s">
        <v>53</v>
      </c>
      <c r="B107" s="1" t="s">
        <v>43</v>
      </c>
      <c r="C107" s="1" t="s">
        <v>30</v>
      </c>
      <c r="D107" s="1" t="s">
        <v>44</v>
      </c>
      <c r="E107" s="1" t="s">
        <v>32</v>
      </c>
      <c r="F107" s="1" t="s">
        <v>45</v>
      </c>
      <c r="G107" s="1" t="s">
        <v>126</v>
      </c>
      <c r="H107" s="1" t="s">
        <v>77</v>
      </c>
      <c r="I107" s="1" t="s">
        <v>74</v>
      </c>
      <c r="J107" s="1" t="s">
        <v>57</v>
      </c>
      <c r="K107" s="1" t="s">
        <v>57</v>
      </c>
      <c r="L107" s="1">
        <v>8</v>
      </c>
      <c r="M107" s="1" t="s">
        <v>39</v>
      </c>
      <c r="N107" s="1">
        <v>100</v>
      </c>
      <c r="O107" s="1" t="s">
        <v>58</v>
      </c>
      <c r="P107" s="1" t="s">
        <v>41</v>
      </c>
      <c r="Q107" s="4">
        <v>42326.892569444448</v>
      </c>
      <c r="R107" s="4">
        <v>42331.892569444448</v>
      </c>
      <c r="S107" s="4">
        <v>42333.892569444448</v>
      </c>
      <c r="T107" s="1">
        <v>1450000</v>
      </c>
      <c r="U107" s="1">
        <v>4137000</v>
      </c>
      <c r="V107" s="1">
        <v>4137000</v>
      </c>
      <c r="W107" s="1">
        <v>0</v>
      </c>
      <c r="X107" s="1">
        <v>0</v>
      </c>
      <c r="Y107" s="1">
        <v>4137000</v>
      </c>
      <c r="Z107" s="1">
        <v>4137000</v>
      </c>
      <c r="AA107" s="1">
        <v>174.77500900000001</v>
      </c>
      <c r="AB107" s="1">
        <v>-41.250489999999999</v>
      </c>
      <c r="AC107">
        <v>1</v>
      </c>
      <c r="AD107">
        <f>COUNTA(A107:AC107)</f>
        <v>29</v>
      </c>
      <c r="AE107">
        <f t="shared" si="0"/>
        <v>0</v>
      </c>
    </row>
    <row r="108" spans="1:31" x14ac:dyDescent="0.2">
      <c r="A108" s="2" t="s">
        <v>96</v>
      </c>
      <c r="B108" s="2" t="s">
        <v>84</v>
      </c>
      <c r="C108" s="2" t="s">
        <v>81</v>
      </c>
      <c r="D108" s="2" t="s">
        <v>117</v>
      </c>
      <c r="E108" s="2" t="s">
        <v>62</v>
      </c>
      <c r="F108" s="2" t="s">
        <v>45</v>
      </c>
      <c r="G108" s="2" t="s">
        <v>63</v>
      </c>
      <c r="H108" s="2" t="s">
        <v>47</v>
      </c>
      <c r="I108" s="2" t="s">
        <v>48</v>
      </c>
      <c r="J108" s="2" t="s">
        <v>57</v>
      </c>
      <c r="K108" s="2" t="s">
        <v>57</v>
      </c>
      <c r="L108" s="2">
        <v>8</v>
      </c>
      <c r="M108" s="2" t="s">
        <v>39</v>
      </c>
      <c r="N108" s="2">
        <v>100</v>
      </c>
      <c r="O108" s="2" t="s">
        <v>58</v>
      </c>
      <c r="P108" s="2" t="s">
        <v>41</v>
      </c>
      <c r="Q108" s="5">
        <v>42326.892569444448</v>
      </c>
      <c r="R108" s="5">
        <v>42331.892569444448</v>
      </c>
      <c r="S108" s="5">
        <v>42333.892569444448</v>
      </c>
      <c r="T108" s="2">
        <v>4910000</v>
      </c>
      <c r="U108" s="2">
        <v>4910000</v>
      </c>
      <c r="V108" s="2">
        <v>7910000</v>
      </c>
      <c r="W108" s="2">
        <v>0</v>
      </c>
      <c r="X108" s="2">
        <v>0</v>
      </c>
      <c r="Y108" s="2">
        <v>4910000</v>
      </c>
      <c r="Z108" s="2">
        <v>7910000</v>
      </c>
      <c r="AA108" s="2">
        <v>173.266232</v>
      </c>
      <c r="AB108" s="2">
        <v>-41.276724999999999</v>
      </c>
      <c r="AC108">
        <v>1</v>
      </c>
      <c r="AD108">
        <f>COUNTA(A108:AC108)</f>
        <v>29</v>
      </c>
      <c r="AE108">
        <f t="shared" si="0"/>
        <v>0</v>
      </c>
    </row>
    <row r="109" spans="1:31" x14ac:dyDescent="0.2">
      <c r="A109" s="1" t="s">
        <v>111</v>
      </c>
      <c r="B109" s="1" t="s">
        <v>84</v>
      </c>
      <c r="C109" s="1" t="s">
        <v>81</v>
      </c>
      <c r="D109" s="1" t="s">
        <v>55</v>
      </c>
      <c r="E109" s="1" t="s">
        <v>32</v>
      </c>
      <c r="F109" s="1" t="s">
        <v>33</v>
      </c>
      <c r="G109" s="1" t="s">
        <v>46</v>
      </c>
      <c r="H109" s="1" t="s">
        <v>35</v>
      </c>
      <c r="I109" s="1" t="s">
        <v>48</v>
      </c>
      <c r="J109" s="1" t="s">
        <v>49</v>
      </c>
      <c r="K109" s="1" t="s">
        <v>50</v>
      </c>
      <c r="L109" s="1">
        <v>5</v>
      </c>
      <c r="M109" s="1" t="s">
        <v>71</v>
      </c>
      <c r="N109" s="1">
        <v>60</v>
      </c>
      <c r="O109" s="1" t="s">
        <v>58</v>
      </c>
      <c r="P109" s="1" t="s">
        <v>41</v>
      </c>
      <c r="Q109" s="4">
        <v>42326.892569444448</v>
      </c>
      <c r="R109" s="4">
        <v>42331.892569444448</v>
      </c>
      <c r="S109" s="4"/>
      <c r="T109" s="1">
        <v>2000000</v>
      </c>
      <c r="U109" s="1"/>
      <c r="V109" s="1">
        <v>2440000</v>
      </c>
      <c r="W109" s="1">
        <v>0</v>
      </c>
      <c r="X109" s="1"/>
      <c r="Y109" s="1">
        <v>1952000</v>
      </c>
      <c r="Z109" s="1">
        <v>2440000</v>
      </c>
      <c r="AA109" s="1">
        <v>174.83178100000001</v>
      </c>
      <c r="AB109" s="1">
        <v>-36.934137</v>
      </c>
      <c r="AC109">
        <v>1</v>
      </c>
      <c r="AD109">
        <f>COUNTA(A109:AC109)</f>
        <v>26</v>
      </c>
      <c r="AE109">
        <f t="shared" si="0"/>
        <v>3</v>
      </c>
    </row>
    <row r="110" spans="1:31" x14ac:dyDescent="0.2">
      <c r="A110" s="2" t="s">
        <v>85</v>
      </c>
      <c r="B110" s="2" t="s">
        <v>84</v>
      </c>
      <c r="C110" s="2" t="s">
        <v>81</v>
      </c>
      <c r="D110" s="2" t="s">
        <v>55</v>
      </c>
      <c r="E110" s="2" t="s">
        <v>32</v>
      </c>
      <c r="F110" s="2" t="s">
        <v>101</v>
      </c>
      <c r="G110" s="2" t="s">
        <v>118</v>
      </c>
      <c r="H110" s="2" t="s">
        <v>91</v>
      </c>
      <c r="I110" s="2" t="s">
        <v>82</v>
      </c>
      <c r="J110" s="2" t="s">
        <v>37</v>
      </c>
      <c r="K110" s="2" t="s">
        <v>38</v>
      </c>
      <c r="L110" s="2">
        <v>8</v>
      </c>
      <c r="M110" s="2" t="s">
        <v>39</v>
      </c>
      <c r="N110" s="2">
        <v>0</v>
      </c>
      <c r="O110" s="2" t="s">
        <v>102</v>
      </c>
      <c r="P110" s="2" t="s">
        <v>41</v>
      </c>
      <c r="Q110" s="5">
        <v>42326.892569444448</v>
      </c>
      <c r="R110" s="5">
        <v>42326.892569444448</v>
      </c>
      <c r="S110" s="5">
        <v>42327.892569444448</v>
      </c>
      <c r="T110" s="2">
        <v>4910000</v>
      </c>
      <c r="U110" s="2">
        <v>0</v>
      </c>
      <c r="V110" s="2">
        <v>4910000</v>
      </c>
      <c r="W110" s="2">
        <v>0</v>
      </c>
      <c r="X110" s="2"/>
      <c r="Y110" s="2"/>
      <c r="Z110" s="2">
        <v>4910000</v>
      </c>
      <c r="AA110" s="2">
        <v>174.83178100000001</v>
      </c>
      <c r="AB110" s="2">
        <v>-36.934137</v>
      </c>
      <c r="AC110">
        <v>1</v>
      </c>
      <c r="AD110">
        <f>COUNTA(A110:AC110)</f>
        <v>27</v>
      </c>
      <c r="AE110">
        <f t="shared" si="0"/>
        <v>2</v>
      </c>
    </row>
    <row r="111" spans="1:31" x14ac:dyDescent="0.2">
      <c r="A111" s="1" t="s">
        <v>112</v>
      </c>
      <c r="B111" s="1" t="s">
        <v>84</v>
      </c>
      <c r="C111" s="1" t="s">
        <v>81</v>
      </c>
      <c r="D111" s="1" t="s">
        <v>55</v>
      </c>
      <c r="E111" s="1" t="s">
        <v>32</v>
      </c>
      <c r="F111" s="1" t="s">
        <v>87</v>
      </c>
      <c r="G111" s="1" t="s">
        <v>90</v>
      </c>
      <c r="H111" s="1" t="s">
        <v>127</v>
      </c>
      <c r="I111" s="1" t="s">
        <v>48</v>
      </c>
      <c r="J111" s="1" t="s">
        <v>57</v>
      </c>
      <c r="K111" s="1" t="s">
        <v>57</v>
      </c>
      <c r="L111" s="1">
        <v>8</v>
      </c>
      <c r="M111" s="1" t="s">
        <v>39</v>
      </c>
      <c r="N111" s="1">
        <v>100</v>
      </c>
      <c r="O111" s="1" t="s">
        <v>102</v>
      </c>
      <c r="P111" s="1" t="s">
        <v>41</v>
      </c>
      <c r="Q111" s="4">
        <v>42326.892569444448</v>
      </c>
      <c r="R111" s="4">
        <v>42331.892569444448</v>
      </c>
      <c r="S111" s="4">
        <v>42333.892569444448</v>
      </c>
      <c r="T111" s="1">
        <v>937500</v>
      </c>
      <c r="U111" s="1">
        <v>937500</v>
      </c>
      <c r="V111" s="1">
        <v>6425000</v>
      </c>
      <c r="W111" s="1">
        <v>0</v>
      </c>
      <c r="X111" s="1">
        <v>0</v>
      </c>
      <c r="Y111" s="1">
        <v>6425000</v>
      </c>
      <c r="Z111" s="1">
        <v>6425000</v>
      </c>
      <c r="AA111" s="1">
        <v>174.83178100000001</v>
      </c>
      <c r="AB111" s="1">
        <v>-36.934137</v>
      </c>
      <c r="AC111">
        <v>1</v>
      </c>
      <c r="AD111">
        <f>COUNTA(A111:AC111)</f>
        <v>29</v>
      </c>
      <c r="AE111">
        <f t="shared" si="0"/>
        <v>0</v>
      </c>
    </row>
    <row r="112" spans="1:31" x14ac:dyDescent="0.2">
      <c r="A112" s="2" t="s">
        <v>131</v>
      </c>
      <c r="B112" s="2" t="s">
        <v>84</v>
      </c>
      <c r="C112" s="2" t="s">
        <v>81</v>
      </c>
      <c r="D112" s="2" t="s">
        <v>55</v>
      </c>
      <c r="E112" s="2" t="s">
        <v>32</v>
      </c>
      <c r="F112" s="2" t="s">
        <v>101</v>
      </c>
      <c r="G112" s="2" t="s">
        <v>46</v>
      </c>
      <c r="H112" s="2" t="s">
        <v>35</v>
      </c>
      <c r="I112" s="2" t="s">
        <v>82</v>
      </c>
      <c r="J112" s="2" t="s">
        <v>37</v>
      </c>
      <c r="K112" s="2" t="s">
        <v>105</v>
      </c>
      <c r="L112" s="2">
        <v>8</v>
      </c>
      <c r="M112" s="2" t="s">
        <v>39</v>
      </c>
      <c r="N112" s="2">
        <v>0</v>
      </c>
      <c r="O112" s="2" t="s">
        <v>124</v>
      </c>
      <c r="P112" s="2" t="s">
        <v>41</v>
      </c>
      <c r="Q112" s="5">
        <v>42326.892569444448</v>
      </c>
      <c r="R112" s="5">
        <v>42327.892569444448</v>
      </c>
      <c r="S112" s="5">
        <v>42329.892569444448</v>
      </c>
      <c r="T112" s="2">
        <v>517500</v>
      </c>
      <c r="U112" s="2">
        <v>0</v>
      </c>
      <c r="V112" s="2">
        <v>1550000</v>
      </c>
      <c r="W112" s="2">
        <v>0</v>
      </c>
      <c r="X112" s="2"/>
      <c r="Y112" s="2"/>
      <c r="Z112" s="2">
        <v>1550000</v>
      </c>
      <c r="AA112" s="2">
        <v>174.83178100000001</v>
      </c>
      <c r="AB112" s="2">
        <v>-36.934137</v>
      </c>
      <c r="AC112">
        <v>1</v>
      </c>
      <c r="AD112">
        <f>COUNTA(A112:AC112)</f>
        <v>27</v>
      </c>
      <c r="AE112">
        <f t="shared" si="0"/>
        <v>2</v>
      </c>
    </row>
    <row r="113" spans="1:31" x14ac:dyDescent="0.2">
      <c r="A113" s="1" t="s">
        <v>53</v>
      </c>
      <c r="B113" s="1" t="s">
        <v>84</v>
      </c>
      <c r="C113" s="1" t="s">
        <v>81</v>
      </c>
      <c r="D113" s="1" t="s">
        <v>61</v>
      </c>
      <c r="E113" s="1" t="s">
        <v>62</v>
      </c>
      <c r="F113" s="1" t="s">
        <v>101</v>
      </c>
      <c r="G113" s="1" t="s">
        <v>63</v>
      </c>
      <c r="H113" s="1" t="s">
        <v>91</v>
      </c>
      <c r="I113" s="1" t="s">
        <v>48</v>
      </c>
      <c r="J113" s="1" t="s">
        <v>57</v>
      </c>
      <c r="K113" s="1" t="s">
        <v>57</v>
      </c>
      <c r="L113" s="1">
        <v>8</v>
      </c>
      <c r="M113" s="1" t="s">
        <v>39</v>
      </c>
      <c r="N113" s="1">
        <v>100</v>
      </c>
      <c r="O113" s="1" t="s">
        <v>58</v>
      </c>
      <c r="P113" s="1" t="s">
        <v>41</v>
      </c>
      <c r="Q113" s="4">
        <v>42326.892569444448</v>
      </c>
      <c r="R113" s="4">
        <v>42331.892569444448</v>
      </c>
      <c r="S113" s="4">
        <v>42333.892569444448</v>
      </c>
      <c r="T113" s="1">
        <v>5136000</v>
      </c>
      <c r="U113" s="1">
        <v>5136000</v>
      </c>
      <c r="V113" s="1">
        <v>8136000</v>
      </c>
      <c r="W113" s="1">
        <v>0</v>
      </c>
      <c r="X113" s="1">
        <v>0</v>
      </c>
      <c r="Y113" s="1">
        <v>5136000</v>
      </c>
      <c r="Z113" s="1">
        <v>8136000</v>
      </c>
      <c r="AA113" s="1">
        <v>170.52409299999999</v>
      </c>
      <c r="AB113" s="1">
        <v>-45.839748999999998</v>
      </c>
      <c r="AC113">
        <v>1</v>
      </c>
      <c r="AD113">
        <f>COUNTA(A113:AC113)</f>
        <v>29</v>
      </c>
      <c r="AE113">
        <f t="shared" si="0"/>
        <v>0</v>
      </c>
    </row>
    <row r="114" spans="1:31" x14ac:dyDescent="0.2">
      <c r="A114" s="2" t="s">
        <v>139</v>
      </c>
      <c r="B114" s="2" t="s">
        <v>84</v>
      </c>
      <c r="C114" s="2" t="s">
        <v>81</v>
      </c>
      <c r="D114" s="2" t="s">
        <v>55</v>
      </c>
      <c r="E114" s="2" t="s">
        <v>32</v>
      </c>
      <c r="F114" s="2" t="s">
        <v>45</v>
      </c>
      <c r="G114" s="2" t="s">
        <v>90</v>
      </c>
      <c r="H114" s="2" t="s">
        <v>68</v>
      </c>
      <c r="I114" s="2" t="s">
        <v>74</v>
      </c>
      <c r="J114" s="2" t="s">
        <v>49</v>
      </c>
      <c r="K114" s="2" t="s">
        <v>50</v>
      </c>
      <c r="L114" s="2">
        <v>1</v>
      </c>
      <c r="M114" s="2" t="s">
        <v>78</v>
      </c>
      <c r="N114" s="2">
        <v>40</v>
      </c>
      <c r="O114" s="2" t="s">
        <v>58</v>
      </c>
      <c r="P114" s="2" t="s">
        <v>41</v>
      </c>
      <c r="Q114" s="5">
        <v>42339.893078703702</v>
      </c>
      <c r="R114" s="5">
        <v>42344.893078703702</v>
      </c>
      <c r="S114" s="5"/>
      <c r="T114" s="2">
        <v>2226000</v>
      </c>
      <c r="U114" s="2"/>
      <c r="V114" s="2">
        <v>2226000</v>
      </c>
      <c r="W114" s="2">
        <v>0</v>
      </c>
      <c r="X114" s="2"/>
      <c r="Y114" s="2">
        <v>3339000</v>
      </c>
      <c r="Z114" s="2">
        <v>2226000</v>
      </c>
      <c r="AA114" s="2">
        <v>174.83178100000001</v>
      </c>
      <c r="AB114" s="2">
        <v>-36.934137</v>
      </c>
      <c r="AC114">
        <v>1</v>
      </c>
      <c r="AD114">
        <f>COUNTA(A114:AC114)</f>
        <v>26</v>
      </c>
      <c r="AE114">
        <f t="shared" si="0"/>
        <v>3</v>
      </c>
    </row>
    <row r="115" spans="1:31" x14ac:dyDescent="0.2">
      <c r="A115" s="1" t="s">
        <v>112</v>
      </c>
      <c r="B115" s="1" t="s">
        <v>43</v>
      </c>
      <c r="C115" s="1" t="s">
        <v>30</v>
      </c>
      <c r="D115" s="1" t="s">
        <v>116</v>
      </c>
      <c r="E115" s="1" t="s">
        <v>32</v>
      </c>
      <c r="F115" s="1" t="s">
        <v>45</v>
      </c>
      <c r="G115" s="1" t="s">
        <v>56</v>
      </c>
      <c r="H115" s="1" t="s">
        <v>91</v>
      </c>
      <c r="I115" s="1" t="s">
        <v>82</v>
      </c>
      <c r="J115" s="1" t="s">
        <v>49</v>
      </c>
      <c r="K115" s="1" t="s">
        <v>50</v>
      </c>
      <c r="L115" s="1">
        <v>1</v>
      </c>
      <c r="M115" s="1" t="s">
        <v>78</v>
      </c>
      <c r="N115" s="1">
        <v>60</v>
      </c>
      <c r="O115" s="1" t="s">
        <v>52</v>
      </c>
      <c r="P115" s="1" t="s">
        <v>41</v>
      </c>
      <c r="Q115" s="4">
        <v>42339.893078703702</v>
      </c>
      <c r="R115" s="4">
        <v>42344.893078703702</v>
      </c>
      <c r="S115" s="4"/>
      <c r="T115" s="1">
        <v>5974900</v>
      </c>
      <c r="U115" s="1"/>
      <c r="V115" s="1">
        <v>8922000</v>
      </c>
      <c r="W115" s="1">
        <v>0</v>
      </c>
      <c r="X115" s="1"/>
      <c r="Y115" s="1">
        <v>13383000</v>
      </c>
      <c r="Z115" s="1">
        <v>8922000</v>
      </c>
      <c r="AA115" s="1">
        <v>174.706762</v>
      </c>
      <c r="AB115" s="1">
        <v>-36.801375999999998</v>
      </c>
      <c r="AC115">
        <v>1</v>
      </c>
      <c r="AD115">
        <f>COUNTA(A115:AC115)</f>
        <v>26</v>
      </c>
      <c r="AE115">
        <f t="shared" si="0"/>
        <v>3</v>
      </c>
    </row>
    <row r="116" spans="1:31" x14ac:dyDescent="0.2">
      <c r="A116" s="2" t="s">
        <v>42</v>
      </c>
      <c r="B116" s="2" t="s">
        <v>43</v>
      </c>
      <c r="C116" s="2" t="s">
        <v>30</v>
      </c>
      <c r="D116" s="2" t="s">
        <v>44</v>
      </c>
      <c r="E116" s="2" t="s">
        <v>32</v>
      </c>
      <c r="F116" s="2" t="s">
        <v>45</v>
      </c>
      <c r="G116" s="2" t="s">
        <v>90</v>
      </c>
      <c r="H116" s="2" t="s">
        <v>35</v>
      </c>
      <c r="I116" s="2" t="s">
        <v>48</v>
      </c>
      <c r="J116" s="2" t="s">
        <v>49</v>
      </c>
      <c r="K116" s="2" t="s">
        <v>50</v>
      </c>
      <c r="L116" s="2">
        <v>2</v>
      </c>
      <c r="M116" s="2" t="s">
        <v>103</v>
      </c>
      <c r="N116" s="2">
        <v>40</v>
      </c>
      <c r="O116" s="2" t="s">
        <v>58</v>
      </c>
      <c r="P116" s="2" t="s">
        <v>41</v>
      </c>
      <c r="Q116" s="5">
        <v>42339.893078703702</v>
      </c>
      <c r="R116" s="5">
        <v>42344.893078703702</v>
      </c>
      <c r="S116" s="5"/>
      <c r="T116" s="2">
        <v>3750000</v>
      </c>
      <c r="U116" s="2"/>
      <c r="V116" s="2">
        <v>4137000</v>
      </c>
      <c r="W116" s="2">
        <v>0</v>
      </c>
      <c r="X116" s="2"/>
      <c r="Y116" s="2">
        <v>6205500</v>
      </c>
      <c r="Z116" s="2">
        <v>4137000</v>
      </c>
      <c r="AA116" s="2">
        <v>174.77500900000001</v>
      </c>
      <c r="AB116" s="2">
        <v>-41.250489999999999</v>
      </c>
      <c r="AC116">
        <v>1</v>
      </c>
      <c r="AD116">
        <f>COUNTA(A116:AC116)</f>
        <v>26</v>
      </c>
      <c r="AE116">
        <f t="shared" si="0"/>
        <v>3</v>
      </c>
    </row>
    <row r="117" spans="1:31" x14ac:dyDescent="0.2">
      <c r="A117" s="1" t="s">
        <v>89</v>
      </c>
      <c r="B117" s="1" t="s">
        <v>43</v>
      </c>
      <c r="C117" s="1" t="s">
        <v>30</v>
      </c>
      <c r="D117" s="1" t="s">
        <v>66</v>
      </c>
      <c r="E117" s="1" t="s">
        <v>62</v>
      </c>
      <c r="F117" s="1" t="s">
        <v>33</v>
      </c>
      <c r="G117" s="1" t="s">
        <v>113</v>
      </c>
      <c r="H117" s="1" t="s">
        <v>77</v>
      </c>
      <c r="I117" s="1" t="s">
        <v>82</v>
      </c>
      <c r="J117" s="1" t="s">
        <v>57</v>
      </c>
      <c r="K117" s="1" t="s">
        <v>57</v>
      </c>
      <c r="L117" s="1">
        <v>8</v>
      </c>
      <c r="M117" s="1" t="s">
        <v>39</v>
      </c>
      <c r="N117" s="1">
        <v>100</v>
      </c>
      <c r="O117" s="1" t="s">
        <v>58</v>
      </c>
      <c r="P117" s="1" t="s">
        <v>95</v>
      </c>
      <c r="Q117" s="4">
        <v>42339.893078703702</v>
      </c>
      <c r="R117" s="4">
        <v>42344.893078703702</v>
      </c>
      <c r="S117" s="4">
        <v>42346.893078703702</v>
      </c>
      <c r="T117" s="1">
        <v>2134000</v>
      </c>
      <c r="U117" s="1">
        <v>2134000</v>
      </c>
      <c r="V117" s="1">
        <v>2134000</v>
      </c>
      <c r="W117" s="1">
        <v>213400</v>
      </c>
      <c r="X117" s="1">
        <v>0</v>
      </c>
      <c r="Y117" s="1">
        <v>2134000</v>
      </c>
      <c r="Z117" s="1">
        <v>2134000</v>
      </c>
      <c r="AA117" s="1">
        <v>172.62884399999999</v>
      </c>
      <c r="AB117" s="1">
        <v>-43.514068000000002</v>
      </c>
      <c r="AC117">
        <v>1</v>
      </c>
      <c r="AD117">
        <f>COUNTA(A117:AC117)</f>
        <v>29</v>
      </c>
      <c r="AE117">
        <f t="shared" si="0"/>
        <v>0</v>
      </c>
    </row>
    <row r="118" spans="1:31" x14ac:dyDescent="0.2">
      <c r="A118" s="2" t="s">
        <v>131</v>
      </c>
      <c r="B118" s="2" t="s">
        <v>84</v>
      </c>
      <c r="C118" s="2" t="s">
        <v>81</v>
      </c>
      <c r="D118" s="2" t="s">
        <v>116</v>
      </c>
      <c r="E118" s="2" t="s">
        <v>32</v>
      </c>
      <c r="F118" s="2" t="s">
        <v>33</v>
      </c>
      <c r="G118" s="2" t="s">
        <v>56</v>
      </c>
      <c r="H118" s="2" t="s">
        <v>68</v>
      </c>
      <c r="I118" s="2" t="s">
        <v>48</v>
      </c>
      <c r="J118" s="2" t="s">
        <v>49</v>
      </c>
      <c r="K118" s="2" t="s">
        <v>50</v>
      </c>
      <c r="L118" s="2">
        <v>1</v>
      </c>
      <c r="M118" s="2" t="s">
        <v>78</v>
      </c>
      <c r="N118" s="2">
        <v>40</v>
      </c>
      <c r="O118" s="2" t="s">
        <v>58</v>
      </c>
      <c r="P118" s="2" t="s">
        <v>41</v>
      </c>
      <c r="Q118" s="5">
        <v>42339.893078703702</v>
      </c>
      <c r="R118" s="5">
        <v>42344.893078703702</v>
      </c>
      <c r="S118" s="5"/>
      <c r="T118" s="2">
        <v>3550000</v>
      </c>
      <c r="U118" s="2"/>
      <c r="V118" s="2">
        <v>3136000</v>
      </c>
      <c r="W118" s="2">
        <v>0</v>
      </c>
      <c r="X118" s="2"/>
      <c r="Y118" s="2">
        <v>4704000</v>
      </c>
      <c r="Z118" s="2">
        <v>3136000</v>
      </c>
      <c r="AA118" s="2">
        <v>174.706762</v>
      </c>
      <c r="AB118" s="2">
        <v>-36.801375999999998</v>
      </c>
      <c r="AC118">
        <v>1</v>
      </c>
      <c r="AD118">
        <f>COUNTA(A118:AC118)</f>
        <v>26</v>
      </c>
      <c r="AE118">
        <f t="shared" si="0"/>
        <v>3</v>
      </c>
    </row>
    <row r="119" spans="1:31" x14ac:dyDescent="0.2">
      <c r="A119" s="1" t="s">
        <v>139</v>
      </c>
      <c r="B119" s="1" t="s">
        <v>84</v>
      </c>
      <c r="C119" s="1" t="s">
        <v>81</v>
      </c>
      <c r="D119" s="1" t="s">
        <v>55</v>
      </c>
      <c r="E119" s="1" t="s">
        <v>32</v>
      </c>
      <c r="F119" s="1" t="s">
        <v>87</v>
      </c>
      <c r="G119" s="1" t="s">
        <v>108</v>
      </c>
      <c r="H119" s="1" t="s">
        <v>35</v>
      </c>
      <c r="I119" s="1" t="s">
        <v>48</v>
      </c>
      <c r="J119" s="1" t="s">
        <v>49</v>
      </c>
      <c r="K119" s="1" t="s">
        <v>50</v>
      </c>
      <c r="L119" s="1">
        <v>2</v>
      </c>
      <c r="M119" s="1" t="s">
        <v>103</v>
      </c>
      <c r="N119" s="1">
        <v>60</v>
      </c>
      <c r="O119" s="1" t="s">
        <v>124</v>
      </c>
      <c r="P119" s="1" t="s">
        <v>41</v>
      </c>
      <c r="Q119" s="4">
        <v>42339.893078703702</v>
      </c>
      <c r="R119" s="4">
        <v>42344.893078703702</v>
      </c>
      <c r="S119" s="4"/>
      <c r="T119" s="1">
        <v>4345000</v>
      </c>
      <c r="U119" s="1"/>
      <c r="V119" s="1">
        <v>2340000</v>
      </c>
      <c r="W119" s="1">
        <v>0</v>
      </c>
      <c r="X119" s="1"/>
      <c r="Y119" s="1">
        <v>3510000</v>
      </c>
      <c r="Z119" s="1">
        <v>2340000</v>
      </c>
      <c r="AA119" s="1">
        <v>174.83178100000001</v>
      </c>
      <c r="AB119" s="1">
        <v>-36.934137</v>
      </c>
      <c r="AC119">
        <v>1</v>
      </c>
      <c r="AD119">
        <f>COUNTA(A119:AC119)</f>
        <v>26</v>
      </c>
      <c r="AE119">
        <f t="shared" si="0"/>
        <v>3</v>
      </c>
    </row>
    <row r="120" spans="1:31" x14ac:dyDescent="0.2">
      <c r="A120" s="2" t="s">
        <v>72</v>
      </c>
      <c r="B120" s="2" t="s">
        <v>43</v>
      </c>
      <c r="C120" s="2" t="s">
        <v>30</v>
      </c>
      <c r="D120" s="2" t="s">
        <v>44</v>
      </c>
      <c r="E120" s="2" t="s">
        <v>32</v>
      </c>
      <c r="F120" s="2" t="s">
        <v>101</v>
      </c>
      <c r="G120" s="2" t="s">
        <v>73</v>
      </c>
      <c r="H120" s="2" t="s">
        <v>77</v>
      </c>
      <c r="I120" s="2" t="s">
        <v>74</v>
      </c>
      <c r="J120" s="2" t="s">
        <v>57</v>
      </c>
      <c r="K120" s="2" t="s">
        <v>57</v>
      </c>
      <c r="L120" s="2">
        <v>8</v>
      </c>
      <c r="M120" s="2" t="s">
        <v>39</v>
      </c>
      <c r="N120" s="2">
        <v>100</v>
      </c>
      <c r="O120" s="2" t="s">
        <v>58</v>
      </c>
      <c r="P120" s="2" t="s">
        <v>41</v>
      </c>
      <c r="Q120" s="5">
        <v>42339.893078703702</v>
      </c>
      <c r="R120" s="5">
        <v>42344.893078703702</v>
      </c>
      <c r="S120" s="5">
        <v>42346.893078703702</v>
      </c>
      <c r="T120" s="2">
        <v>2134000</v>
      </c>
      <c r="U120" s="2">
        <v>2134000</v>
      </c>
      <c r="V120" s="2">
        <v>2134000</v>
      </c>
      <c r="W120" s="2">
        <v>0</v>
      </c>
      <c r="X120" s="2">
        <v>0</v>
      </c>
      <c r="Y120" s="2">
        <v>2134000</v>
      </c>
      <c r="Z120" s="2">
        <v>2134000</v>
      </c>
      <c r="AA120" s="2">
        <v>174.77500900000001</v>
      </c>
      <c r="AB120" s="2">
        <v>-41.250489999999999</v>
      </c>
      <c r="AC120">
        <v>1</v>
      </c>
      <c r="AD120">
        <f>COUNTA(A120:AC120)</f>
        <v>29</v>
      </c>
      <c r="AE120">
        <f t="shared" si="0"/>
        <v>0</v>
      </c>
    </row>
    <row r="121" spans="1:31" x14ac:dyDescent="0.2">
      <c r="A121" s="1" t="s">
        <v>111</v>
      </c>
      <c r="B121" s="1" t="s">
        <v>84</v>
      </c>
      <c r="C121" s="1" t="s">
        <v>81</v>
      </c>
      <c r="D121" s="1" t="s">
        <v>55</v>
      </c>
      <c r="E121" s="1" t="s">
        <v>32</v>
      </c>
      <c r="F121" s="1" t="s">
        <v>87</v>
      </c>
      <c r="G121" s="1" t="s">
        <v>69</v>
      </c>
      <c r="H121" s="1" t="s">
        <v>47</v>
      </c>
      <c r="I121" s="1" t="s">
        <v>82</v>
      </c>
      <c r="J121" s="1" t="s">
        <v>49</v>
      </c>
      <c r="K121" s="1" t="s">
        <v>50</v>
      </c>
      <c r="L121" s="1">
        <v>2</v>
      </c>
      <c r="M121" s="1" t="s">
        <v>103</v>
      </c>
      <c r="N121" s="1">
        <v>60</v>
      </c>
      <c r="O121" s="1" t="s">
        <v>124</v>
      </c>
      <c r="P121" s="1" t="s">
        <v>41</v>
      </c>
      <c r="Q121" s="4">
        <v>42339.893078703702</v>
      </c>
      <c r="R121" s="4">
        <v>42344.893078703702</v>
      </c>
      <c r="S121" s="4"/>
      <c r="T121" s="1">
        <v>22368</v>
      </c>
      <c r="U121" s="1"/>
      <c r="V121" s="1">
        <v>55000</v>
      </c>
      <c r="W121" s="1">
        <v>0</v>
      </c>
      <c r="X121" s="1"/>
      <c r="Y121" s="1"/>
      <c r="Z121" s="1">
        <v>55000</v>
      </c>
      <c r="AA121" s="1">
        <v>174.83178100000001</v>
      </c>
      <c r="AB121" s="1">
        <v>-36.934137</v>
      </c>
      <c r="AC121">
        <v>1</v>
      </c>
      <c r="AD121">
        <f>COUNTA(A121:AC121)</f>
        <v>25</v>
      </c>
      <c r="AE121">
        <f t="shared" si="0"/>
        <v>4</v>
      </c>
    </row>
    <row r="122" spans="1:31" x14ac:dyDescent="0.2">
      <c r="A122" s="2" t="s">
        <v>120</v>
      </c>
      <c r="B122" s="2" t="s">
        <v>43</v>
      </c>
      <c r="C122" s="2" t="s">
        <v>30</v>
      </c>
      <c r="D122" s="2" t="s">
        <v>116</v>
      </c>
      <c r="E122" s="2" t="s">
        <v>32</v>
      </c>
      <c r="F122" s="2" t="s">
        <v>87</v>
      </c>
      <c r="G122" s="2" t="s">
        <v>69</v>
      </c>
      <c r="H122" s="2" t="s">
        <v>35</v>
      </c>
      <c r="I122" s="2" t="s">
        <v>74</v>
      </c>
      <c r="J122" s="2" t="s">
        <v>37</v>
      </c>
      <c r="K122" s="2" t="s">
        <v>38</v>
      </c>
      <c r="L122" s="2">
        <v>8</v>
      </c>
      <c r="M122" s="2" t="s">
        <v>39</v>
      </c>
      <c r="N122" s="2">
        <v>0</v>
      </c>
      <c r="O122" s="2" t="s">
        <v>52</v>
      </c>
      <c r="P122" s="2" t="s">
        <v>41</v>
      </c>
      <c r="Q122" s="5">
        <v>42339.893078703702</v>
      </c>
      <c r="R122" s="5">
        <v>42340.893078703702</v>
      </c>
      <c r="S122" s="5">
        <v>42342.893078703702</v>
      </c>
      <c r="T122" s="2">
        <v>116000</v>
      </c>
      <c r="U122" s="2">
        <v>0</v>
      </c>
      <c r="V122" s="2">
        <v>116000</v>
      </c>
      <c r="W122" s="2">
        <v>0</v>
      </c>
      <c r="X122" s="2"/>
      <c r="Y122" s="2"/>
      <c r="Z122" s="2">
        <v>116000</v>
      </c>
      <c r="AA122" s="2">
        <v>174.706762</v>
      </c>
      <c r="AB122" s="2">
        <v>-36.801375999999998</v>
      </c>
      <c r="AC122">
        <v>1</v>
      </c>
      <c r="AD122">
        <f>COUNTA(A122:AC122)</f>
        <v>27</v>
      </c>
      <c r="AE122">
        <f t="shared" si="0"/>
        <v>2</v>
      </c>
    </row>
    <row r="123" spans="1:31" x14ac:dyDescent="0.2">
      <c r="A123" s="1" t="s">
        <v>120</v>
      </c>
      <c r="B123" s="1" t="s">
        <v>43</v>
      </c>
      <c r="C123" s="1" t="s">
        <v>30</v>
      </c>
      <c r="D123" s="1" t="s">
        <v>44</v>
      </c>
      <c r="E123" s="1" t="s">
        <v>32</v>
      </c>
      <c r="F123" s="1" t="s">
        <v>137</v>
      </c>
      <c r="G123" s="1" t="s">
        <v>67</v>
      </c>
      <c r="H123" s="1" t="s">
        <v>91</v>
      </c>
      <c r="I123" s="1" t="s">
        <v>36</v>
      </c>
      <c r="J123" s="1" t="s">
        <v>57</v>
      </c>
      <c r="K123" s="1" t="s">
        <v>57</v>
      </c>
      <c r="L123" s="1">
        <v>8</v>
      </c>
      <c r="M123" s="1" t="s">
        <v>39</v>
      </c>
      <c r="N123" s="1">
        <v>100</v>
      </c>
      <c r="O123" s="1" t="s">
        <v>52</v>
      </c>
      <c r="P123" s="1" t="s">
        <v>41</v>
      </c>
      <c r="Q123" s="4">
        <v>42339.893078703702</v>
      </c>
      <c r="R123" s="4">
        <v>42344.893078703702</v>
      </c>
      <c r="S123" s="4">
        <v>42346.893078703702</v>
      </c>
      <c r="T123" s="1">
        <v>2052000</v>
      </c>
      <c r="U123" s="1">
        <v>2052000</v>
      </c>
      <c r="V123" s="1">
        <v>2052000</v>
      </c>
      <c r="W123" s="1">
        <v>0</v>
      </c>
      <c r="X123" s="1">
        <v>0</v>
      </c>
      <c r="Y123" s="1">
        <v>2052000</v>
      </c>
      <c r="Z123" s="1">
        <v>2052000</v>
      </c>
      <c r="AA123" s="1">
        <v>174.77500900000001</v>
      </c>
      <c r="AB123" s="1">
        <v>-41.250489999999999</v>
      </c>
      <c r="AC123">
        <v>1</v>
      </c>
      <c r="AD123">
        <f>COUNTA(A123:AC123)</f>
        <v>29</v>
      </c>
      <c r="AE123">
        <f t="shared" si="0"/>
        <v>0</v>
      </c>
    </row>
    <row r="124" spans="1:31" x14ac:dyDescent="0.2">
      <c r="A124" s="2" t="s">
        <v>96</v>
      </c>
      <c r="B124" s="2" t="s">
        <v>138</v>
      </c>
      <c r="C124" s="2" t="s">
        <v>81</v>
      </c>
      <c r="D124" s="2" t="s">
        <v>55</v>
      </c>
      <c r="E124" s="2" t="s">
        <v>32</v>
      </c>
      <c r="F124" s="2" t="s">
        <v>87</v>
      </c>
      <c r="G124" s="2" t="s">
        <v>67</v>
      </c>
      <c r="H124" s="2" t="s">
        <v>127</v>
      </c>
      <c r="I124" s="2" t="s">
        <v>74</v>
      </c>
      <c r="J124" s="2" t="s">
        <v>49</v>
      </c>
      <c r="K124" s="2" t="s">
        <v>50</v>
      </c>
      <c r="L124" s="2">
        <v>5</v>
      </c>
      <c r="M124" s="2" t="s">
        <v>71</v>
      </c>
      <c r="N124" s="2">
        <v>80</v>
      </c>
      <c r="O124" s="2" t="s">
        <v>102</v>
      </c>
      <c r="P124" s="2" t="s">
        <v>41</v>
      </c>
      <c r="Q124" s="5">
        <v>42339.893078703702</v>
      </c>
      <c r="R124" s="5">
        <v>42344.893078703702</v>
      </c>
      <c r="S124" s="5"/>
      <c r="T124" s="2">
        <v>102570</v>
      </c>
      <c r="U124" s="2"/>
      <c r="V124" s="2">
        <v>3136000</v>
      </c>
      <c r="W124" s="2">
        <v>0</v>
      </c>
      <c r="X124" s="2"/>
      <c r="Y124" s="2">
        <v>2508800</v>
      </c>
      <c r="Z124" s="2">
        <v>3136000</v>
      </c>
      <c r="AA124" s="2">
        <v>174.83178100000001</v>
      </c>
      <c r="AB124" s="2">
        <v>-36.934137</v>
      </c>
      <c r="AC124">
        <v>1</v>
      </c>
      <c r="AD124">
        <f>COUNTA(A124:AC124)</f>
        <v>26</v>
      </c>
      <c r="AE124">
        <f t="shared" si="0"/>
        <v>3</v>
      </c>
    </row>
    <row r="125" spans="1:31" x14ac:dyDescent="0.2">
      <c r="A125" s="1" t="s">
        <v>111</v>
      </c>
      <c r="B125" s="1" t="s">
        <v>43</v>
      </c>
      <c r="C125" s="1" t="s">
        <v>30</v>
      </c>
      <c r="D125" s="1" t="s">
        <v>66</v>
      </c>
      <c r="E125" s="1" t="s">
        <v>62</v>
      </c>
      <c r="F125" s="1" t="s">
        <v>87</v>
      </c>
      <c r="G125" s="1" t="s">
        <v>63</v>
      </c>
      <c r="H125" s="1" t="s">
        <v>68</v>
      </c>
      <c r="I125" s="1" t="s">
        <v>82</v>
      </c>
      <c r="J125" s="1" t="s">
        <v>49</v>
      </c>
      <c r="K125" s="1" t="s">
        <v>50</v>
      </c>
      <c r="L125" s="1">
        <v>5</v>
      </c>
      <c r="M125" s="1" t="s">
        <v>71</v>
      </c>
      <c r="N125" s="1">
        <v>40</v>
      </c>
      <c r="O125" s="1" t="s">
        <v>58</v>
      </c>
      <c r="P125" s="1" t="s">
        <v>41</v>
      </c>
      <c r="Q125" s="4">
        <v>42339.893078703702</v>
      </c>
      <c r="R125" s="4">
        <v>42344.893078703702</v>
      </c>
      <c r="S125" s="4"/>
      <c r="T125" s="1">
        <v>74820</v>
      </c>
      <c r="U125" s="1"/>
      <c r="V125" s="1">
        <v>3795000</v>
      </c>
      <c r="W125" s="1">
        <v>0</v>
      </c>
      <c r="X125" s="1"/>
      <c r="Y125" s="1">
        <v>3036000</v>
      </c>
      <c r="Z125" s="1">
        <v>3795000</v>
      </c>
      <c r="AA125" s="1">
        <v>172.62884399999999</v>
      </c>
      <c r="AB125" s="1">
        <v>-43.514068000000002</v>
      </c>
      <c r="AC125">
        <v>1</v>
      </c>
      <c r="AD125">
        <f>COUNTA(A125:AC125)</f>
        <v>26</v>
      </c>
      <c r="AE125">
        <f t="shared" si="0"/>
        <v>3</v>
      </c>
    </row>
    <row r="126" spans="1:31" x14ac:dyDescent="0.2">
      <c r="Q126" s="6"/>
      <c r="R126" s="6"/>
      <c r="T126">
        <f t="shared" ref="B126:AB126" si="1">COUNTBLANK(T3:T125)</f>
        <v>0</v>
      </c>
      <c r="U126">
        <f t="shared" si="1"/>
        <v>65</v>
      </c>
      <c r="V126">
        <f t="shared" si="1"/>
        <v>0</v>
      </c>
      <c r="W126">
        <f t="shared" si="1"/>
        <v>0</v>
      </c>
      <c r="X126">
        <f t="shared" si="1"/>
        <v>12</v>
      </c>
      <c r="Y126">
        <f t="shared" si="1"/>
        <v>4</v>
      </c>
      <c r="Z126">
        <f t="shared" si="1"/>
        <v>0</v>
      </c>
      <c r="AA126">
        <f t="shared" si="1"/>
        <v>0</v>
      </c>
      <c r="AB126">
        <f t="shared" si="1"/>
        <v>0</v>
      </c>
    </row>
    <row r="128" spans="1:31" x14ac:dyDescent="0.2">
      <c r="B128" t="str">
        <f ca="1">_xlfn.FORMULATEXT(B129)</f>
        <v>=COLUMNS(Sheet1!$A$2:$AB$2)</v>
      </c>
      <c r="C128" t="str">
        <f ca="1">_xlfn.FORMULATEXT(C129)</f>
        <v>=COUNTA(Sheet1!$A$2:$AB$2)</v>
      </c>
      <c r="U128">
        <f>AVERAGE(U3:U125)</f>
        <v>2617599.3339655171</v>
      </c>
      <c r="AE128">
        <f>MAX(AE3:AE125)</f>
        <v>4</v>
      </c>
    </row>
    <row r="129" spans="1:9" x14ac:dyDescent="0.2">
      <c r="A129" t="s">
        <v>141</v>
      </c>
      <c r="B129">
        <f>COLUMNS(Sheet1!$A$2:$AB$2)</f>
        <v>28</v>
      </c>
      <c r="C129">
        <f>COUNTA(Sheet1!$A$2:$AB$2)</f>
        <v>28</v>
      </c>
      <c r="E129">
        <f>B129-C129</f>
        <v>0</v>
      </c>
    </row>
    <row r="130" spans="1:9" x14ac:dyDescent="0.2">
      <c r="A130" t="s">
        <v>142</v>
      </c>
      <c r="B130">
        <f>SUM(AC3:AC125)</f>
        <v>123</v>
      </c>
    </row>
    <row r="131" spans="1:9" x14ac:dyDescent="0.2">
      <c r="A131" t="s">
        <v>143</v>
      </c>
      <c r="B131">
        <f>COUNTA(A3:AB3)</f>
        <v>28</v>
      </c>
      <c r="C131">
        <f>COUNT(A3:AB3)</f>
        <v>14</v>
      </c>
      <c r="D131">
        <f>B131-C131</f>
        <v>14</v>
      </c>
      <c r="F131" t="str">
        <f ca="1">_xlfn.FORMULATEXT(B131)</f>
        <v>=COUNTA(A3:AB3)</v>
      </c>
      <c r="H131" t="str">
        <f ca="1">_xlfn.FORMULATEXT(C131)</f>
        <v>=COUNT(A3:AB3)</v>
      </c>
      <c r="I131" t="str">
        <f ca="1">_xlfn.FORMULATEXT(D131)</f>
        <v>=B131-C131</v>
      </c>
    </row>
    <row r="132" spans="1:9" x14ac:dyDescent="0.2">
      <c r="A132" t="s">
        <v>144</v>
      </c>
    </row>
    <row r="133" spans="1:9" x14ac:dyDescent="0.2">
      <c r="A133" t="s">
        <v>145</v>
      </c>
    </row>
    <row r="134" spans="1:9" x14ac:dyDescent="0.2">
      <c r="A134" t="s">
        <v>146</v>
      </c>
    </row>
    <row r="135" spans="1:9" x14ac:dyDescent="0.2">
      <c r="A135" t="s">
        <v>147</v>
      </c>
    </row>
    <row r="136" spans="1:9" x14ac:dyDescent="0.2">
      <c r="A136" t="s">
        <v>148</v>
      </c>
    </row>
    <row r="137" spans="1:9" x14ac:dyDescent="0.2">
      <c r="A137" t="s">
        <v>149</v>
      </c>
      <c r="B137">
        <f>COUNTBLANK(A3:AB125)</f>
        <v>148</v>
      </c>
    </row>
    <row r="138" spans="1:9" x14ac:dyDescent="0.2">
      <c r="A138" t="s">
        <v>150</v>
      </c>
    </row>
    <row r="139" spans="1:9" x14ac:dyDescent="0.2">
      <c r="A139" t="s">
        <v>151</v>
      </c>
    </row>
    <row r="140" spans="1:9" x14ac:dyDescent="0.2">
      <c r="A140" t="s">
        <v>152</v>
      </c>
    </row>
    <row r="141" spans="1:9" x14ac:dyDescent="0.2">
      <c r="A141" t="s">
        <v>153</v>
      </c>
    </row>
    <row r="142" spans="1:9" x14ac:dyDescent="0.2">
      <c r="A142" t="s">
        <v>154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6AB7-A0A7-45E1-9611-0AF8DB1A1301}">
  <dimension ref="A2:B2"/>
  <sheetViews>
    <sheetView zoomScale="325" zoomScaleNormal="325" workbookViewId="0">
      <selection activeCell="B5" sqref="B5"/>
    </sheetView>
  </sheetViews>
  <sheetFormatPr defaultRowHeight="10.199999999999999" x14ac:dyDescent="0.2"/>
  <sheetData>
    <row r="2" spans="1:2" x14ac:dyDescent="0.2">
      <c r="A2">
        <v>1</v>
      </c>
      <c r="B2" t="s">
        <v>140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6 t R W r g / e Y G m A A A A 9 w A A A B I A H A B D b 2 5 m a W c v U G F j a 2 F n Z S 5 4 b W w g o h g A K K A U A A A A A A A A A A A A A A A A A A A A A A A A A A A A h Y + 7 D o I w G E Z f h X S n F 5 R 4 y U 8 Z X C U x I R r X p l R o h G J o s b y b g 4 / k K 0 i i q J v j d 3 K G 8 z 1 u d 0 i H p g 6 u q r O 6 N Q l i m K J A G d k W 2 p Q J 6 t 0 p X K K U w 0 7 I s y h V M M r G r g d b J K h y 7 r I m x H u P / Q y 3 X U k i S h k 5 Z t t c V q o R 6 C P r / 3 K o j X X C S I U 4 H F 4 x P M J s z v A i X s W Y A Z k o Z N p 8 j W g M x h T I D 4 R N X 7 u + U 1 y Z c J 8 D m S a Q 9 w n + B F B L A w Q U A A I A C A C v q 1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6 t R W i i K R 7 g O A A A A E Q A A A B M A H A B G b 3 J t d W x h c y 9 T Z W N 0 a W 9 u M S 5 t I K I Y A C i g F A A A A A A A A A A A A A A A A A A A A A A A A A A A A C t O T S 7 J z M 9 T C I b Q h t Y A U E s B A i 0 A F A A C A A g A r 6 t R W r g / e Y G m A A A A 9 w A A A B I A A A A A A A A A A A A A A A A A A A A A A E N v b m Z p Z y 9 Q Y W N r Y W d l L n h t b F B L A Q I t A B Q A A g A I A K + r U V o P y u m r p A A A A O k A A A A T A A A A A A A A A A A A A A A A A P I A A A B b Q 2 9 u d G V u d F 9 U e X B l c 1 0 u e G 1 s U E s B A i 0 A F A A C A A g A r 6 t R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n X 6 j C y H r x M m M c s b 8 2 a R c A A A A A A A g A A A A A A E G Y A A A A B A A A g A A A A M Z j C a Z A m V N v T 1 7 i d N v 4 J M D 4 V z e V e F b 4 l k j h P 0 T T i K q 8 A A A A A D o A A A A A C A A A g A A A A G Q d V h r 7 Z 8 n T 2 H W m 9 w 2 k k E 0 B v a T U D f t Q O x h 3 t H i d T P R B Q A A A A p 8 p U s D a z f H L 3 5 B c H l O d D M 9 M O F m R v e J x + f j h b c r h j G S S O X W 9 F P V I Z f E U X 3 0 x s l k j p H 2 Q c 3 N r K m x E R 3 G 3 0 a 5 g r F 0 f S r J G + b y 5 A I R 3 s 0 a Z + B / 5 A A A A A G H J T X o r Q 4 5 4 N d i G Y X V P 7 z D J + v t G 2 T D 6 Y E w P i s o o z 5 r A a J k Y b m 6 X B V H q 5 u Z l 6 F r 0 l n n D I i C H 8 p t a m 4 0 z y 5 1 + Z Y g = = < / D a t a M a s h u p > 
</file>

<file path=customXml/itemProps1.xml><?xml version="1.0" encoding="utf-8"?>
<ds:datastoreItem xmlns:ds="http://schemas.openxmlformats.org/officeDocument/2006/customXml" ds:itemID="{80D47BD3-4CDE-4975-869E-D9C2ECD79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D Matrix Soltuions</cp:lastModifiedBy>
  <dcterms:created xsi:type="dcterms:W3CDTF">2017-02-06T08:45:08Z</dcterms:created>
  <dcterms:modified xsi:type="dcterms:W3CDTF">2025-02-17T16:35:23Z</dcterms:modified>
</cp:coreProperties>
</file>