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suvarna\ExcelR\Project Insurance  analysis excel\pp\"/>
    </mc:Choice>
  </mc:AlternateContent>
  <xr:revisionPtr revIDLastSave="0" documentId="13_ncr:1_{D10F04EC-8FD4-422F-B362-A55BF9CC8700}" xr6:coauthVersionLast="47" xr6:coauthVersionMax="47" xr10:uidLastSave="{00000000-0000-0000-0000-000000000000}"/>
  <bookViews>
    <workbookView xWindow="-108" yWindow="-108" windowWidth="23256" windowHeight="12456" firstSheet="1" activeTab="8" xr2:uid="{D742B75C-4830-43C3-BECA-A1F7A9AE0433}"/>
  </bookViews>
  <sheets>
    <sheet name="Individual Target" sheetId="5" r:id="rId1"/>
    <sheet name="brokerage" sheetId="2" r:id="rId2"/>
    <sheet name="fees" sheetId="3" r:id="rId3"/>
    <sheet name="meeting" sheetId="7" r:id="rId4"/>
    <sheet name="invoice" sheetId="6" r:id="rId5"/>
    <sheet name="opportunity" sheetId="9" r:id="rId6"/>
    <sheet name="Master sheet" sheetId="8" r:id="rId7"/>
    <sheet name="Pivot table" sheetId="11" r:id="rId8"/>
    <sheet name="Dashboard" sheetId="13" r:id="rId9"/>
  </sheets>
  <definedNames>
    <definedName name="_xlchart.v2.0" hidden="1">'Pivot table'!$D$67:$D$69</definedName>
    <definedName name="_xlchart.v2.1" hidden="1">'Pivot table'!$E$67:$E$69</definedName>
    <definedName name="_xlchart.v2.2" hidden="1">'Pivot table'!$D$67:$D$69</definedName>
    <definedName name="_xlchart.v2.3" hidden="1">'Pivot table'!$E$67:$E$69</definedName>
    <definedName name="_xlcn.WorksheetConnection_Book1brokerage1" hidden="1">brokerage[]</definedName>
    <definedName name="_xlcn.WorksheetConnection_Book1fees1" hidden="1">fees[]</definedName>
    <definedName name="_xlcn.WorksheetConnection_Book1Individual_Target1" hidden="1">Individual_Target[]</definedName>
    <definedName name="_xlcn.WorksheetConnection_Book1invoice1" hidden="1">invoice[]</definedName>
    <definedName name="_xlcn.WorksheetConnection_Book1MasterData1" hidden="1">MasterData[]</definedName>
    <definedName name="_xlcn.WorksheetConnection_Book1meeting1" hidden="1">meeting[]</definedName>
    <definedName name="_xlcn.WorksheetConnection_Book1opportunity1" hidden="1">opportunity[]</definedName>
    <definedName name="ExternalData_1" localSheetId="1" hidden="1">brokerage!$A$1:$Q$962</definedName>
    <definedName name="ExternalData_1" localSheetId="5" hidden="1">opportunity!$A$1:$M$50</definedName>
    <definedName name="ExternalData_2" localSheetId="2" hidden="1">fees!$A$1:$I$10</definedName>
    <definedName name="ExternalData_3" localSheetId="0" hidden="1">'Individual Target'!$A$1:$G$11</definedName>
    <definedName name="ExternalData_4" localSheetId="4" hidden="1">invoice!$A$1:$L$205</definedName>
    <definedName name="ExternalData_5" localSheetId="3" hidden="1">meeting!$A$1:$E$35</definedName>
    <definedName name="Slicer_Account_Executive">#N/A</definedName>
    <definedName name="Slicer_Employee_Name1">#N/A</definedName>
    <definedName name="Slicer_income_class">#N/A</definedName>
    <definedName name="Slicer_meeting_date__Year">#N/A</definedName>
  </definedNames>
  <calcPr calcId="191029"/>
  <pivotCaches>
    <pivotCache cacheId="1520" r:id="rId10"/>
    <pivotCache cacheId="1523" r:id="rId11"/>
    <pivotCache cacheId="1526" r:id="rId12"/>
    <pivotCache cacheId="1529" r:id="rId13"/>
    <pivotCache cacheId="1532" r:id="rId14"/>
    <pivotCache cacheId="1535" r:id="rId15"/>
    <pivotCache cacheId="1538" r:id="rId16"/>
    <pivotCache cacheId="1541" r:id="rId17"/>
    <pivotCache cacheId="1544" r:id="rId18"/>
    <pivotCache cacheId="1547" r:id="rId19"/>
  </pivotCaches>
  <extLst>
    <ext xmlns:x14="http://schemas.microsoft.com/office/spreadsheetml/2009/9/main" uri="{876F7934-8845-4945-9796-88D515C7AA90}">
      <x14:pivotCaches>
        <pivotCache cacheId="435" r:id="rId20"/>
        <pivotCache cacheId="464"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Book1!opportunity"/>
          <x15:modelTable id="meeting" name="meeting" connection="WorksheetConnection_Book1!meeting"/>
          <x15:modelTable id="MasterData" name="MasterData" connection="WorksheetConnection_Book1!MasterData"/>
          <x15:modelTable id="invoice" name="invoice" connection="WorksheetConnection_Book1!invoice"/>
          <x15:modelTable id="Individual_Target" name="Individual_Target" connection="WorksheetConnection_Book1!Individual_Target"/>
          <x15:modelTable id="fees" name="fees" connection="WorksheetConnection_Book1!fees"/>
          <x15:modelTable id="brokerage" name="brokerage" connection="WorksheetConnection_Book1!brokerage"/>
        </x15:modelTables>
        <x15:modelRelationships>
          <x15:modelRelationship fromTable="fees" fromColumn="Account Executive" toTable="MasterData" toColumn="Employee Name"/>
          <x15:modelRelationship fromTable="meeting" fromColumn="Account Executive" toTable="MasterData" toColumn="Employee Name"/>
          <x15:modelRelationship fromTable="invoice" fromColumn="Account Executive" toTable="MasterData" toColumn="Employee Name"/>
          <x15:modelRelationship fromTable="opportunity" fromColumn="Account Executive" toTable="MasterData" toColumn="Employee Name"/>
          <x15:modelRelationship fromTable="MasterData" fromColumn="Employee Name" toTable="Individual_Target" toColumn="Employee Name"/>
          <x15:modelRelationship fromTable="brokerage" fromColumn="Account Exe" toTable="MasterData" toColumn="Employee Name"/>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E67" i="11" l="1"/>
  <c r="H5" i="11"/>
  <c r="C32" i="11"/>
  <c r="C31" i="11"/>
  <c r="H3" i="11"/>
  <c r="G5" i="11"/>
  <c r="G4" i="11"/>
  <c r="C33" i="11"/>
  <c r="H4" i="11"/>
  <c r="E69" i="11"/>
  <c r="G3" i="11"/>
  <c r="E68" i="11"/>
  <c r="J3" i="11" l="1"/>
  <c r="I5" i="11"/>
  <c r="K5" i="11" s="1"/>
  <c r="J4" i="11"/>
  <c r="J5" i="11"/>
  <c r="I3" i="11"/>
  <c r="K3" i="11" s="1"/>
  <c r="I4" i="11"/>
  <c r="K4" i="11" s="1"/>
  <c r="D33" i="11"/>
  <c r="D31" i="11"/>
  <c r="D3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DE7AE6-5B53-4991-8F40-6AB32BA72AFA}"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9BFBC195-CD48-4D1E-BCE1-FE9358619991}"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A1259953-E6F4-4B44-A190-8A3DD39AFC7B}" keepAlive="1" name="Query - Individual Target" description="Connection to the 'Individual Target' query in the workbook." type="5" refreshedVersion="8" background="1" saveData="1">
    <dbPr connection="Provider=Microsoft.Mashup.OleDb.1;Data Source=$Workbook$;Location=&quot;Individual Target&quot;;Extended Properties=&quot;&quot;" command="SELECT * FROM [Individual Target]"/>
  </connection>
  <connection id="4" xr16:uid="{04D843A1-6CC3-4C90-B04C-E6D274205AD0}"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E3B5BC84-EC9F-43FF-AE99-2BF2AC40C773}"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6" xr16:uid="{9BD24E0F-398D-4D84-96DD-9D51AE5C1C4D}"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A2D062C8-D530-421B-A9E6-989921630F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35235A7D-459E-4416-AF7E-1BBD9EFE1597}" name="WorksheetConnection_Book1!brokerage" type="102" refreshedVersion="8" minRefreshableVersion="5">
    <extLst>
      <ext xmlns:x15="http://schemas.microsoft.com/office/spreadsheetml/2010/11/main" uri="{DE250136-89BD-433C-8126-D09CA5730AF9}">
        <x15:connection id="brokerage">
          <x15:rangePr sourceName="_xlcn.WorksheetConnection_Book1brokerage1"/>
        </x15:connection>
      </ext>
    </extLst>
  </connection>
  <connection id="9" xr16:uid="{46FFFD47-D444-4663-8443-31FE2E05D94C}" name="WorksheetConnection_Book1!fees" type="102" refreshedVersion="8" minRefreshableVersion="5">
    <extLst>
      <ext xmlns:x15="http://schemas.microsoft.com/office/spreadsheetml/2010/11/main" uri="{DE250136-89BD-433C-8126-D09CA5730AF9}">
        <x15:connection id="fees">
          <x15:rangePr sourceName="_xlcn.WorksheetConnection_Book1fees1"/>
        </x15:connection>
      </ext>
    </extLst>
  </connection>
  <connection id="10" xr16:uid="{8C226095-72C3-4C8D-AFE1-4015F711E673}" name="WorksheetConnection_Book1!Individual_Target" type="102" refreshedVersion="8" minRefreshableVersion="5">
    <extLst>
      <ext xmlns:x15="http://schemas.microsoft.com/office/spreadsheetml/2010/11/main" uri="{DE250136-89BD-433C-8126-D09CA5730AF9}">
        <x15:connection id="Individual_Target">
          <x15:rangePr sourceName="_xlcn.WorksheetConnection_Book1Individual_Target1"/>
        </x15:connection>
      </ext>
    </extLst>
  </connection>
  <connection id="11" xr16:uid="{06CA0686-4A2C-45B7-8D27-41E68EC011AC}" name="WorksheetConnection_Book1!invoice" type="102" refreshedVersion="8" minRefreshableVersion="5">
    <extLst>
      <ext xmlns:x15="http://schemas.microsoft.com/office/spreadsheetml/2010/11/main" uri="{DE250136-89BD-433C-8126-D09CA5730AF9}">
        <x15:connection id="invoice">
          <x15:rangePr sourceName="_xlcn.WorksheetConnection_Book1invoice1"/>
        </x15:connection>
      </ext>
    </extLst>
  </connection>
  <connection id="12" xr16:uid="{5074DF18-86E9-47C6-BA49-7F5F7C2BC579}" name="WorksheetConnection_Book1!MasterData" type="102" refreshedVersion="8" minRefreshableVersion="5">
    <extLst>
      <ext xmlns:x15="http://schemas.microsoft.com/office/spreadsheetml/2010/11/main" uri="{DE250136-89BD-433C-8126-D09CA5730AF9}">
        <x15:connection id="MasterData">
          <x15:rangePr sourceName="_xlcn.WorksheetConnection_Book1MasterData1"/>
        </x15:connection>
      </ext>
    </extLst>
  </connection>
  <connection id="13" xr16:uid="{57C1CAFD-C065-438D-91D0-07007D8F8180}" name="WorksheetConnection_Book1!meeting" type="102" refreshedVersion="8" minRefreshableVersion="5">
    <extLst>
      <ext xmlns:x15="http://schemas.microsoft.com/office/spreadsheetml/2010/11/main" uri="{DE250136-89BD-433C-8126-D09CA5730AF9}">
        <x15:connection id="meeting">
          <x15:rangePr sourceName="_xlcn.WorksheetConnection_Book1meeting1"/>
        </x15:connection>
      </ext>
    </extLst>
  </connection>
  <connection id="14" xr16:uid="{E013A470-0998-455B-94B5-CAACD9D9686E}" name="WorksheetConnection_Book1!opportunity" type="102" refreshedVersion="8" minRefreshableVersion="5">
    <extLst>
      <ext xmlns:x15="http://schemas.microsoft.com/office/spreadsheetml/2010/11/main" uri="{DE250136-89BD-433C-8126-D09CA5730AF9}">
        <x15:connection id="opportunity">
          <x15:rangePr sourceName="_xlcn.WorksheetConnection_Book1opportunity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pportunity].[stage].[All]}"/>
    <s v="{[opportunity].[stage].&amp;[Propose Solution],[opportunity].[stage].&amp;[Qualify Opportunit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<sst xmlns="http://schemas.openxmlformats.org/spreadsheetml/2006/main" count="11511" uniqueCount="693">
  <si>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</si>
  <si>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</si>
  <si>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</si>
  <si>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</si>
  <si>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</si>
  <si>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</si>
  <si>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</si>
  <si>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</si>
  <si>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</si>
  <si>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</si>
  <si>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</si>
  <si>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</si>
  <si>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</si>
  <si>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</si>
  <si>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</si>
  <si>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</si>
  <si>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</si>
  <si>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</si>
  <si>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</si>
  <si>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</si>
  <si>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</si>
  <si>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</si>
  <si>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</si>
  <si>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</si>
  <si>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</si>
  <si>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</si>
  <si>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</si>
  <si>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</si>
  <si>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</si>
  <si>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</si>
  <si>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</si>
  <si>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</si>
  <si>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</si>
  <si>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</si>
  <si>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</si>
  <si>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</si>
  <si>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</si>
  <si>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</si>
  <si>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</si>
  <si>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</si>
  <si>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</si>
  <si>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</si>
  <si>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</si>
  <si>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</si>
  <si>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</si>
  <si>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</si>
  <si>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</si>
  <si>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</si>
  <si>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</si>
  <si>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</si>
  <si>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</si>
  <si>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</si>
  <si>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</si>
  <si>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</si>
  <si>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</si>
  <si>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</si>
  <si>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</si>
  <si>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</si>
  <si>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</si>
  <si>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</si>
  <si>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</si>
  <si>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</si>
  <si>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</si>
  <si>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</si>
  <si>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</si>
  <si>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</si>
  <si>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</si>
  <si>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</si>
  <si>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</si>
  <si>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</si>
  <si>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</si>
  <si>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</si>
  <si>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</si>
  <si>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</si>
  <si>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</si>
  <si>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</si>
  <si>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</si>
  <si>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</si>
  <si>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</si>
  <si>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</si>
  <si>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</si>
  <si>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</si>
  <si>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</si>
  <si>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</si>
  <si>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</si>
  <si>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</si>
  <si>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</si>
  <si>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</si>
  <si>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</si>
  <si>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</si>
  <si>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</si>
  <si>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</si>
  <si>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</si>
  <si>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</si>
  <si>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</si>
  <si>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</si>
  <si>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</si>
  <si>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</si>
  <si>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</si>
  <si>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</si>
  <si>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</si>
  <si>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</si>
  <si>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</si>
  <si>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</si>
  <si>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</si>
  <si>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</si>
  <si>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</si>
  <si>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</si>
  <si>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</si>
  <si>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</si>
  <si>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</si>
  <si>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</si>
  <si>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</si>
  <si>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</si>
  <si>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</si>
  <si>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</si>
  <si>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</si>
  <si>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</si>
  <si>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</si>
  <si>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</si>
  <si>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</si>
  <si>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</si>
  <si>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</si>
  <si>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</si>
  <si>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</si>
  <si>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</si>
  <si>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</si>
  <si>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</si>
  <si>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</si>
  <si>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</si>
  <si>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</si>
  <si>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</si>
  <si>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</si>
  <si>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</si>
  <si>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</si>
  <si>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</si>
  <si>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</si>
  <si>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</si>
  <si>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</si>
  <si>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</si>
  <si>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</si>
  <si>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</si>
  <si>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</si>
  <si>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</si>
  <si>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</si>
  <si>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</si>
  <si>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</si>
  <si>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</si>
  <si>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</si>
  <si>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</si>
  <si>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</si>
  <si>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</si>
  <si>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</si>
  <si>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</si>
  <si>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</si>
  <si>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</si>
  <si>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</si>
  <si>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</si>
  <si>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</si>
  <si>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</si>
  <si>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</si>
  <si>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</si>
  <si>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</si>
  <si>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</si>
  <si>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</si>
  <si>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</si>
  <si>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</si>
  <si>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</si>
  <si>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</si>
  <si>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</si>
  <si>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</si>
  <si>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</si>
  <si>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</si>
  <si>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</si>
  <si>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</si>
  <si>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</si>
  <si>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</si>
  <si>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</si>
  <si>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</si>
  <si>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</si>
  <si>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</si>
  <si>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</si>
  <si>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</si>
  <si>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</si>
  <si>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</si>
  <si>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</si>
  <si>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</si>
  <si>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</si>
  <si>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</si>
  <si>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</si>
  <si>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</si>
  <si>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</si>
  <si>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</si>
  <si>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</si>
  <si>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</si>
  <si>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</si>
  <si>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</si>
  <si>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</si>
  <si>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</si>
  <si>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</si>
  <si>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</si>
  <si>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</si>
  <si>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</si>
  <si>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</si>
  <si>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</si>
  <si>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</si>
  <si>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</si>
  <si>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</si>
  <si>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</si>
  <si>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</si>
  <si>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</si>
  <si>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</si>
  <si>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</si>
  <si>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</si>
  <si>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</si>
  <si>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</si>
  <si>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</si>
  <si>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</si>
  <si>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</si>
  <si>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</si>
  <si>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</si>
  <si>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</si>
  <si>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</si>
  <si>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</si>
  <si>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</si>
  <si>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</si>
  <si>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</si>
  <si>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</si>
  <si>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</si>
  <si>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</si>
  <si>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</si>
  <si>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</si>
  <si>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</si>
  <si>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</si>
  <si>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</si>
  <si>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</si>
  <si>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</si>
  <si>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</si>
  <si>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</si>
  <si>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</si>
  <si>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</si>
  <si>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</si>
  <si>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</si>
  <si>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</si>
  <si>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</si>
  <si>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</si>
  <si>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</si>
  <si>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</si>
  <si>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</si>
  <si>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</si>
  <si>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</si>
  <si>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</si>
  <si>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</si>
  <si>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</si>
  <si>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</si>
  <si>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</si>
  <si>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</si>
  <si>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</si>
  <si>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</si>
  <si>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</si>
  <si>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</si>
  <si>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</si>
  <si>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</si>
  <si>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</si>
  <si>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</si>
  <si>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</si>
  <si>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</si>
  <si>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</si>
  <si>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</si>
  <si>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</si>
  <si>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</si>
  <si>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</si>
  <si>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</si>
  <si>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</si>
  <si>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</si>
  <si>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</si>
  <si>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</si>
  <si>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</si>
  <si>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</si>
  <si>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</si>
  <si>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</si>
  <si>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</si>
  <si>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</si>
  <si>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</si>
  <si>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</si>
  <si>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</si>
  <si>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</si>
  <si>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</si>
  <si>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</si>
  <si>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</si>
  <si>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</si>
  <si>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</si>
  <si>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</si>
  <si>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</si>
  <si>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</si>
  <si>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</si>
  <si>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</si>
  <si>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</si>
  <si>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</si>
  <si>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</si>
  <si>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</si>
  <si>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</si>
  <si>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</si>
  <si>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</si>
  <si>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</si>
  <si>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</si>
  <si>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</si>
  <si>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</si>
  <si>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</si>
  <si>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</si>
  <si>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</si>
  <si>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</si>
  <si>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</si>
  <si>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</si>
  <si>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</si>
  <si>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</si>
  <si>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</si>
  <si>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</si>
  <si>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</si>
  <si>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</si>
  <si>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</si>
  <si>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</si>
  <si>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</si>
  <si>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</si>
  <si>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</si>
  <si>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</si>
  <si>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</si>
  <si>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</si>
  <si>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</si>
  <si>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</si>
  <si>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</si>
  <si>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</si>
  <si>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</si>
  <si>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</si>
  <si>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</si>
  <si>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</si>
  <si>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</si>
  <si>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</si>
  <si>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</si>
  <si>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</si>
  <si>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</si>
  <si>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</si>
  <si>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</si>
  <si>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</si>
  <si>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</si>
  <si>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</si>
  <si>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</si>
  <si>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</si>
  <si>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</si>
  <si>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</si>
  <si>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</si>
  <si>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</si>
  <si>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</si>
  <si>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</si>
  <si>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</si>
  <si>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</si>
  <si>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</si>
  <si>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</si>
  <si>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</si>
  <si>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</si>
  <si>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</si>
  <si>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</si>
  <si>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</si>
  <si>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</si>
  <si>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</si>
  <si>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</si>
  <si>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</si>
  <si>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</si>
  <si>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</si>
  <si>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</si>
  <si>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</si>
  <si>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</si>
  <si>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</si>
  <si>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</si>
  <si>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</si>
  <si>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</si>
  <si>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</si>
  <si>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</si>
  <si>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</si>
  <si>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</si>
  <si>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</si>
  <si>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</si>
  <si>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</si>
  <si>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</si>
  <si>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</si>
  <si>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</si>
  <si>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</si>
  <si>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</si>
  <si>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</si>
  <si>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</si>
  <si>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</si>
  <si>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</si>
  <si>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</si>
  <si>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</si>
  <si>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</si>
  <si>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</si>
  <si>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</si>
  <si>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</si>
  <si>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</si>
  <si>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</si>
  <si>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</si>
  <si>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</si>
  <si>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</si>
  <si>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</si>
  <si>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</si>
  <si>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</si>
  <si>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</si>
  <si>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</si>
  <si>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</si>
  <si>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</si>
  <si>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</si>
  <si>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</si>
  <si>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</si>
  <si>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</si>
  <si>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</si>
  <si>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</si>
  <si>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</si>
  <si>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</si>
  <si>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</si>
  <si>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</si>
  <si>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</si>
  <si>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</si>
  <si>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</si>
  <si>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</si>
  <si>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</si>
  <si>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</si>
  <si>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</si>
  <si>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</si>
  <si>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</si>
  <si>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</si>
  <si>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</si>
  <si>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</si>
  <si>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</si>
  <si>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</si>
  <si>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</si>
  <si>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</si>
  <si>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</si>
  <si>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</si>
  <si>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</si>
  <si>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</si>
  <si>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</si>
  <si>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</si>
  <si>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</si>
  <si>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</si>
  <si>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</si>
  <si>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</si>
  <si>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</si>
  <si>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</si>
  <si>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</si>
  <si>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</si>
  <si>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</si>
  <si>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</si>
  <si>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</si>
  <si>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</si>
  <si>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</si>
  <si>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</si>
  <si>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</si>
  <si>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</si>
  <si>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</si>
  <si>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</si>
  <si>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</si>
  <si>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</si>
  <si>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</si>
  <si>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</si>
  <si>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</si>
  <si>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</si>
  <si>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</si>
  <si>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</si>
  <si>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</si>
  <si>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</si>
  <si>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</si>
  <si>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</si>
  <si>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</si>
  <si>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</si>
  <si>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</si>
  <si>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</si>
  <si>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</si>
  <si>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</si>
  <si>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</si>
  <si>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</si>
  <si>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</si>
  <si>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</si>
  <si>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</si>
  <si>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</si>
  <si>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</si>
  <si>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</si>
  <si>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</si>
  <si>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</si>
  <si>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</si>
  <si>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</si>
  <si>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</si>
  <si>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</si>
  <si>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</si>
  <si>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</si>
  <si>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</si>
  <si>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</si>
  <si>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</si>
  <si>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</si>
  <si>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</si>
  <si>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</si>
  <si>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</si>
  <si>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</si>
  <si>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</si>
  <si>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</si>
  <si>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</si>
  <si>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</si>
  <si>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</si>
  <si>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</si>
  <si>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</si>
  <si>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</si>
  <si>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</si>
  <si>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</si>
  <si>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</si>
  <si>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</si>
  <si>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</si>
  <si>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</si>
  <si>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</si>
  <si>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</si>
  <si>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</si>
  <si>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</si>
  <si>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</si>
  <si>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</si>
  <si>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</si>
  <si>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</si>
  <si>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</si>
  <si>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</si>
  <si>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</si>
  <si>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</si>
  <si>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</si>
  <si>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</si>
  <si>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</si>
  <si>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</si>
  <si>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</si>
  <si>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</si>
  <si>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</si>
  <si>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</si>
  <si>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</si>
  <si>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</si>
  <si>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</si>
  <si>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</si>
  <si>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</si>
  <si>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</si>
  <si>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</si>
  <si>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</si>
  <si>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</si>
  <si>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</si>
  <si>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</si>
  <si>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</si>
  <si>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</si>
  <si>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</si>
  <si>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</si>
  <si>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</si>
  <si>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</si>
  <si>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</si>
  <si>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</si>
  <si>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</si>
  <si>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</si>
  <si>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</si>
  <si>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</si>
  <si>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</si>
  <si>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</si>
  <si>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</si>
  <si>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</si>
  <si>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</si>
  <si>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</si>
  <si>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</si>
  <si>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</si>
  <si>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</si>
  <si>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</si>
  <si>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</si>
  <si>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</si>
  <si>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</si>
  <si>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</si>
  <si>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</si>
  <si>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</si>
  <si>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</si>
  <si>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</si>
  <si>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</si>
  <si>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</si>
  <si>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</si>
  <si>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</si>
  <si>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</si>
  <si>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</si>
  <si>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</si>
  <si>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</si>
  <si>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</si>
  <si>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</si>
  <si>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</si>
  <si>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</si>
  <si>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</si>
  <si>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</si>
  <si>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</si>
  <si>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</si>
  <si>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</si>
  <si>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</si>
  <si>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</si>
  <si>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</si>
  <si>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</si>
  <si>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</si>
  <si>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</si>
  <si>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</si>
  <si>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</si>
  <si>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</si>
  <si>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</si>
  <si>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</si>
  <si>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</si>
  <si>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</si>
  <si>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</si>
  <si>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</si>
  <si>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</si>
  <si>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</si>
  <si>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</si>
  <si>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</si>
  <si>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</si>
  <si>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</si>
  <si>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</si>
  <si>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</si>
  <si>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</si>
  <si>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</si>
  <si>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</si>
  <si>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</si>
  <si>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</si>
  <si>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</si>
  <si>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</si>
  <si>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</si>
  <si>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</si>
  <si>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</si>
  <si>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</si>
  <si>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</si>
  <si>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</si>
  <si>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</si>
  <si>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</si>
  <si>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</si>
  <si>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</si>
  <si>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</si>
  <si>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</si>
  <si>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</si>
  <si>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</si>
  <si>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</si>
  <si>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</si>
  <si>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</si>
  <si>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</si>
  <si>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</si>
  <si>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</si>
  <si>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</si>
  <si>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</si>
  <si>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</si>
  <si>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</si>
  <si>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</si>
  <si>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</si>
  <si>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</si>
  <si>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</si>
  <si>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</si>
  <si>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</si>
  <si>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</si>
  <si>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</si>
  <si>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</si>
  <si>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</si>
  <si>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</si>
  <si>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</si>
  <si>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</si>
  <si>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</si>
  <si>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</si>
  <si>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</si>
  <si>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</si>
  <si>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New Budget</t>
  </si>
  <si>
    <t>Sum of Cross sell bugdet</t>
  </si>
  <si>
    <t>Sum of Renewal Budget</t>
  </si>
  <si>
    <t>(blank)</t>
  </si>
  <si>
    <t>Sum of Amount</t>
  </si>
  <si>
    <t>Invoice</t>
  </si>
  <si>
    <t>Target Achivement</t>
  </si>
  <si>
    <t>Achivement</t>
  </si>
  <si>
    <t xml:space="preserve">Target </t>
  </si>
  <si>
    <t>1.No of Invoices by Account Executive</t>
  </si>
  <si>
    <t>Count of invoice_number</t>
  </si>
  <si>
    <t>Column Labels</t>
  </si>
  <si>
    <t>2019</t>
  </si>
  <si>
    <t>2020</t>
  </si>
  <si>
    <t>Count of Account Exe ID</t>
  </si>
  <si>
    <t>2.Yearly Meeting Count</t>
  </si>
  <si>
    <t>4.Stage Funnel by Revenue</t>
  </si>
  <si>
    <t>Sum of revenue_amount</t>
  </si>
  <si>
    <t>5.No of Meetings by Account Executive</t>
  </si>
  <si>
    <t>Count of meeting_date</t>
  </si>
  <si>
    <t>% achivement</t>
  </si>
  <si>
    <t>Won</t>
  </si>
  <si>
    <t>6.Top 4 Opportunities by Revenue</t>
  </si>
  <si>
    <t>All</t>
  </si>
  <si>
    <t>(Multiple Items)</t>
  </si>
  <si>
    <t>6.Top 5 Open Opportunities by Revenue</t>
  </si>
  <si>
    <t>invoice</t>
  </si>
  <si>
    <t>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</si>
</sst>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M&quot;"/>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7">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0" fontId="0" fillId="3" borderId="1" xfId="0" applyFill="1" applyBorder="1"/>
    <xf numFmtId="0" fontId="0" fillId="0" borderId="1" xfId="0" applyBorder="1"/>
    <xf numFmtId="0" fontId="2" fillId="2" borderId="2" xfId="0" applyFont="1" applyFill="1" applyBorder="1"/>
    <xf numFmtId="0" fontId="0" fillId="0" borderId="3" xfId="0" applyBorder="1" applyAlignment="1">
      <alignment horizontal="left"/>
    </xf>
    <xf numFmtId="0" fontId="0" fillId="0" borderId="3" xfId="0" applyBorder="1"/>
    <xf numFmtId="0" fontId="0" fillId="0" borderId="3" xfId="0" pivotButton="1" applyBorder="1"/>
    <xf numFmtId="0" fontId="0" fillId="4" borderId="3" xfId="0" applyFill="1" applyBorder="1"/>
    <xf numFmtId="10" fontId="0" fillId="0" borderId="0" xfId="1" applyNumberFormat="1" applyFont="1"/>
    <xf numFmtId="0" fontId="0" fillId="4" borderId="0" xfId="0" applyFill="1"/>
    <xf numFmtId="164" fontId="0" fillId="0" borderId="3" xfId="0" applyNumberFormat="1" applyBorder="1"/>
    <xf numFmtId="0" fontId="0" fillId="0" borderId="6" xfId="0" applyBorder="1"/>
    <xf numFmtId="0" fontId="0" fillId="4" borderId="3" xfId="0" applyFill="1" applyBorder="1" applyAlignment="1">
      <alignment horizontal="center"/>
    </xf>
    <xf numFmtId="0" fontId="0" fillId="4" borderId="0" xfId="0" applyFill="1" applyAlignment="1">
      <alignment horizontal="center"/>
    </xf>
    <xf numFmtId="0" fontId="0" fillId="4" borderId="5" xfId="0" applyFill="1" applyBorder="1" applyAlignment="1">
      <alignment horizontal="center"/>
    </xf>
    <xf numFmtId="0" fontId="0" fillId="4" borderId="4" xfId="0" applyFill="1" applyBorder="1" applyAlignment="1">
      <alignment horizontal="center"/>
    </xf>
    <xf numFmtId="0" fontId="0" fillId="0" borderId="3" xfId="0" applyNumberFormat="1" applyBorder="1"/>
  </cellXfs>
  <cellStyles count="2">
    <cellStyle name="Normal" xfId="0" builtinId="0"/>
    <cellStyle name="Percent" xfId="1" builtinId="5"/>
  </cellStyles>
  <dxfs count="198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5"/>
        </bottom>
        <vertical/>
        <horizontal/>
      </border>
    </dxf>
    <dxf>
      <font>
        <b/>
        <i val="0"/>
        <sz val="9"/>
        <color theme="1"/>
        <name val="Arial"/>
        <family val="2"/>
        <scheme val="none"/>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4945C933-FEAF-428F-9034-B178C59B9A50}">
      <tableStyleElement type="wholeTable" dxfId="1981"/>
      <tableStyleElement type="headerRow" dxfId="198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theme" Target="theme/theme1.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Cross Sell, New, Renewal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 table'!$G$2</c:f>
              <c:strCache>
                <c:ptCount val="1"/>
                <c:pt idx="0">
                  <c:v>Invoice</c:v>
                </c:pt>
              </c:strCache>
            </c:strRef>
          </c:tx>
          <c:spPr>
            <a:solidFill>
              <a:schemeClr val="accent1"/>
            </a:solidFill>
            <a:ln>
              <a:noFill/>
            </a:ln>
            <a:effectLst/>
          </c:spPr>
          <c:invertIfNegative val="0"/>
          <c:cat>
            <c:strRef>
              <c:f>'Pivot table'!$F$3:$F$5</c:f>
              <c:strCache>
                <c:ptCount val="3"/>
                <c:pt idx="0">
                  <c:v>Cross Sell</c:v>
                </c:pt>
                <c:pt idx="1">
                  <c:v>New</c:v>
                </c:pt>
                <c:pt idx="2">
                  <c:v>Renewal</c:v>
                </c:pt>
              </c:strCache>
            </c:strRef>
          </c:cat>
          <c:val>
            <c:numRef>
              <c:f>'Pivot table'!$G$3:$G$5</c:f>
              <c:numCache>
                <c:formatCode>#,##0.00,,\ "M"</c:formatCode>
                <c:ptCount val="3"/>
                <c:pt idx="0">
                  <c:v>2853842</c:v>
                </c:pt>
                <c:pt idx="1">
                  <c:v>569815</c:v>
                </c:pt>
                <c:pt idx="2">
                  <c:v>8244310</c:v>
                </c:pt>
              </c:numCache>
            </c:numRef>
          </c:val>
          <c:extLst>
            <c:ext xmlns:c16="http://schemas.microsoft.com/office/drawing/2014/chart" uri="{C3380CC4-5D6E-409C-BE32-E72D297353CC}">
              <c16:uniqueId val="{00000000-3E97-4C33-9D99-2E86D87F90CE}"/>
            </c:ext>
          </c:extLst>
        </c:ser>
        <c:ser>
          <c:idx val="1"/>
          <c:order val="1"/>
          <c:tx>
            <c:strRef>
              <c:f>'Pivot table'!$H$2</c:f>
              <c:strCache>
                <c:ptCount val="1"/>
                <c:pt idx="0">
                  <c:v>Target </c:v>
                </c:pt>
              </c:strCache>
            </c:strRef>
          </c:tx>
          <c:spPr>
            <a:solidFill>
              <a:schemeClr val="accent2"/>
            </a:solidFill>
            <a:ln>
              <a:noFill/>
            </a:ln>
            <a:effectLst/>
          </c:spPr>
          <c:invertIfNegative val="0"/>
          <c:cat>
            <c:strRef>
              <c:f>'Pivot table'!$F$3:$F$5</c:f>
              <c:strCache>
                <c:ptCount val="3"/>
                <c:pt idx="0">
                  <c:v>Cross Sell</c:v>
                </c:pt>
                <c:pt idx="1">
                  <c:v>New</c:v>
                </c:pt>
                <c:pt idx="2">
                  <c:v>Renewal</c:v>
                </c:pt>
              </c:strCache>
            </c:strRef>
          </c:cat>
          <c:val>
            <c:numRef>
              <c:f>'Pivot table'!$H$3:$H$5</c:f>
              <c:numCache>
                <c:formatCode>#,##0.00,,\ "M"</c:formatCode>
                <c:ptCount val="3"/>
                <c:pt idx="0">
                  <c:v>20083111</c:v>
                </c:pt>
                <c:pt idx="1">
                  <c:v>19673793</c:v>
                </c:pt>
                <c:pt idx="2">
                  <c:v>12319455</c:v>
                </c:pt>
              </c:numCache>
            </c:numRef>
          </c:val>
          <c:extLst>
            <c:ext xmlns:c16="http://schemas.microsoft.com/office/drawing/2014/chart" uri="{C3380CC4-5D6E-409C-BE32-E72D297353CC}">
              <c16:uniqueId val="{00000001-3E97-4C33-9D99-2E86D87F90CE}"/>
            </c:ext>
          </c:extLst>
        </c:ser>
        <c:ser>
          <c:idx val="2"/>
          <c:order val="2"/>
          <c:tx>
            <c:strRef>
              <c:f>'Pivot table'!$I$2</c:f>
              <c:strCache>
                <c:ptCount val="1"/>
                <c:pt idx="0">
                  <c:v>Achivement</c:v>
                </c:pt>
              </c:strCache>
            </c:strRef>
          </c:tx>
          <c:spPr>
            <a:solidFill>
              <a:schemeClr val="accent3"/>
            </a:solidFill>
            <a:ln>
              <a:noFill/>
            </a:ln>
            <a:effectLst/>
          </c:spPr>
          <c:invertIfNegative val="0"/>
          <c:cat>
            <c:strRef>
              <c:f>'Pivot table'!$F$3:$F$5</c:f>
              <c:strCache>
                <c:ptCount val="3"/>
                <c:pt idx="0">
                  <c:v>Cross Sell</c:v>
                </c:pt>
                <c:pt idx="1">
                  <c:v>New</c:v>
                </c:pt>
                <c:pt idx="2">
                  <c:v>Renewal</c:v>
                </c:pt>
              </c:strCache>
            </c:strRef>
          </c:cat>
          <c:val>
            <c:numRef>
              <c:f>'Pivot table'!$I$3:$I$5</c:f>
              <c:numCache>
                <c:formatCode>#,##0.00,,\ "M"</c:formatCode>
                <c:ptCount val="3"/>
                <c:pt idx="0">
                  <c:v>13041253.30000001</c:v>
                </c:pt>
                <c:pt idx="1">
                  <c:v>3531629.3099999991</c:v>
                </c:pt>
                <c:pt idx="2">
                  <c:v>18507270.640000015</c:v>
                </c:pt>
              </c:numCache>
            </c:numRef>
          </c:val>
          <c:extLst>
            <c:ext xmlns:c16="http://schemas.microsoft.com/office/drawing/2014/chart" uri="{C3380CC4-5D6E-409C-BE32-E72D297353CC}">
              <c16:uniqueId val="{00000002-3E97-4C33-9D99-2E86D87F90CE}"/>
            </c:ext>
          </c:extLst>
        </c:ser>
        <c:dLbls>
          <c:showLegendKey val="0"/>
          <c:showVal val="0"/>
          <c:showCatName val="0"/>
          <c:showSerName val="0"/>
          <c:showPercent val="0"/>
          <c:showBubbleSize val="0"/>
        </c:dLbls>
        <c:gapWidth val="219"/>
        <c:overlap val="-27"/>
        <c:axId val="434962175"/>
        <c:axId val="434968895"/>
      </c:barChart>
      <c:catAx>
        <c:axId val="4349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68895"/>
        <c:crosses val="autoZero"/>
        <c:auto val="1"/>
        <c:lblAlgn val="ctr"/>
        <c:lblOffset val="100"/>
        <c:noMultiLvlLbl val="0"/>
      </c:catAx>
      <c:valAx>
        <c:axId val="434968895"/>
        <c:scaling>
          <c:orientation val="minMax"/>
        </c:scaling>
        <c:delete val="1"/>
        <c:axPos val="l"/>
        <c:numFmt formatCode="#,##0.00,,\ &quot;M&quot;" sourceLinked="1"/>
        <c:majorTickMark val="none"/>
        <c:minorTickMark val="none"/>
        <c:tickLblPos val="nextTo"/>
        <c:crossAx val="43496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table!Top 5 Open Opportunities by Revenue</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US">
                <a:solidFill>
                  <a:schemeClr val="tx1"/>
                </a:solidFill>
                <a:latin typeface="Arial Rounded MT Bold" panose="020F0704030504030204" pitchFamily="34" charset="0"/>
              </a:rPr>
              <a:t>Top 5 Open Opportunities by Revenue</a:t>
            </a:r>
          </a:p>
        </c:rich>
      </c:tx>
      <c:layout>
        <c:manualLayout>
          <c:xMode val="edge"/>
          <c:yMode val="edge"/>
          <c:x val="0.19199493472495896"/>
          <c:y val="2.1739130434782608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45666387432034E-2"/>
          <c:y val="0.18151784676365262"/>
          <c:w val="0.95630866722513597"/>
          <c:h val="0.65199250348032456"/>
        </c:manualLayout>
      </c:layout>
      <c:barChart>
        <c:barDir val="col"/>
        <c:grouping val="clustered"/>
        <c:varyColors val="0"/>
        <c:ser>
          <c:idx val="0"/>
          <c:order val="0"/>
          <c:tx>
            <c:strRef>
              <c:f>'Pivot table'!$C$99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table'!$B$100:$B$105</c:f>
              <c:strCache>
                <c:ptCount val="5"/>
                <c:pt idx="0">
                  <c:v>BE-Mega policy</c:v>
                </c:pt>
                <c:pt idx="1">
                  <c:v>CVP GMC</c:v>
                </c:pt>
                <c:pt idx="2">
                  <c:v>DB -Mega Policy</c:v>
                </c:pt>
                <c:pt idx="3">
                  <c:v>DB -Terrorism Policy</c:v>
                </c:pt>
                <c:pt idx="4">
                  <c:v>EL-Group Mediclaim</c:v>
                </c:pt>
              </c:strCache>
            </c:strRef>
          </c:cat>
          <c:val>
            <c:numRef>
              <c:f>'Pivot table'!$C$100:$C$105</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2-C8E5-4950-BFEB-2405C2EE69BD}"/>
            </c:ext>
          </c:extLst>
        </c:ser>
        <c:dLbls>
          <c:dLblPos val="outEnd"/>
          <c:showLegendKey val="0"/>
          <c:showVal val="1"/>
          <c:showCatName val="0"/>
          <c:showSerName val="0"/>
          <c:showPercent val="0"/>
          <c:showBubbleSize val="0"/>
        </c:dLbls>
        <c:gapWidth val="208"/>
        <c:axId val="442168575"/>
        <c:axId val="442169055"/>
      </c:barChart>
      <c:catAx>
        <c:axId val="44216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442169055"/>
        <c:crosses val="autoZero"/>
        <c:auto val="1"/>
        <c:lblAlgn val="ctr"/>
        <c:lblOffset val="100"/>
        <c:noMultiLvlLbl val="0"/>
      </c:catAx>
      <c:valAx>
        <c:axId val="442169055"/>
        <c:scaling>
          <c:orientation val="minMax"/>
        </c:scaling>
        <c:delete val="1"/>
        <c:axPos val="l"/>
        <c:numFmt formatCode="General" sourceLinked="1"/>
        <c:majorTickMark val="none"/>
        <c:minorTickMark val="none"/>
        <c:tickLblPos val="nextTo"/>
        <c:crossAx val="44216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tx1"/>
                </a:solidFill>
                <a:latin typeface="Arial Rounded MT Bold" panose="020F0704030504030204" pitchFamily="34" charset="0"/>
              </a:rPr>
              <a:t>Cross Sell, New, Renewal </a:t>
            </a:r>
            <a:endParaRPr lang="en-IN">
              <a:solidFill>
                <a:schemeClr val="tx1"/>
              </a:solidFill>
              <a:latin typeface="Arial Rounded MT Bold" panose="020F0704030504030204" pitchFamily="34" charset="0"/>
            </a:endParaRP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1.4721347779959898E-2"/>
          <c:y val="0.17314537295741256"/>
          <c:w val="0.96687696749509022"/>
          <c:h val="0.6126602319871306"/>
        </c:manualLayout>
      </c:layout>
      <c:barChart>
        <c:barDir val="col"/>
        <c:grouping val="clustered"/>
        <c:varyColors val="0"/>
        <c:ser>
          <c:idx val="0"/>
          <c:order val="0"/>
          <c:tx>
            <c:strRef>
              <c:f>'Pivot table'!$G$2</c:f>
              <c:strCache>
                <c:ptCount val="1"/>
                <c:pt idx="0">
                  <c:v>Invoice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3"/>
                <c:pt idx="0">
                  <c:v>Cross Sell</c:v>
                </c:pt>
                <c:pt idx="1">
                  <c:v>New</c:v>
                </c:pt>
                <c:pt idx="2">
                  <c:v>Renewal</c:v>
                </c:pt>
              </c:strCache>
            </c:strRef>
          </c:cat>
          <c:val>
            <c:numRef>
              <c:f>'Pivot table'!$G$3:$G$5</c:f>
              <c:numCache>
                <c:formatCode>#,##0.00,,\ "M"</c:formatCode>
                <c:ptCount val="3"/>
                <c:pt idx="0">
                  <c:v>2853842</c:v>
                </c:pt>
                <c:pt idx="1">
                  <c:v>569815</c:v>
                </c:pt>
                <c:pt idx="2">
                  <c:v>8244310</c:v>
                </c:pt>
              </c:numCache>
            </c:numRef>
          </c:val>
          <c:extLst>
            <c:ext xmlns:c16="http://schemas.microsoft.com/office/drawing/2014/chart" uri="{C3380CC4-5D6E-409C-BE32-E72D297353CC}">
              <c16:uniqueId val="{00000000-3EB8-430A-9103-DCF546003EF8}"/>
            </c:ext>
          </c:extLst>
        </c:ser>
        <c:ser>
          <c:idx val="1"/>
          <c:order val="1"/>
          <c:tx>
            <c:strRef>
              <c:f>'Pivot table'!$H$2</c:f>
              <c:strCache>
                <c:ptCount val="1"/>
                <c:pt idx="0">
                  <c:v>Target </c:v>
                </c:pt>
              </c:strCache>
            </c:strRef>
          </c:tx>
          <c:spPr>
            <a:solidFill>
              <a:schemeClr val="accent2">
                <a:lumMod val="75000"/>
              </a:schemeClr>
            </a:solidFill>
            <a:ln>
              <a:noFill/>
            </a:ln>
            <a:effectLst/>
          </c:spPr>
          <c:invertIfNegative val="0"/>
          <c:dLbls>
            <c:dLbl>
              <c:idx val="2"/>
              <c:layout>
                <c:manualLayout>
                  <c:x val="-2.9442695559919796E-2"/>
                  <c:y val="-5.37634408602150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AB-4CDE-B0D6-2C525C541F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3"/>
                <c:pt idx="0">
                  <c:v>Cross Sell</c:v>
                </c:pt>
                <c:pt idx="1">
                  <c:v>New</c:v>
                </c:pt>
                <c:pt idx="2">
                  <c:v>Renewal</c:v>
                </c:pt>
              </c:strCache>
            </c:strRef>
          </c:cat>
          <c:val>
            <c:numRef>
              <c:f>'Pivot table'!$H$3:$H$5</c:f>
              <c:numCache>
                <c:formatCode>#,##0.00,,\ "M"</c:formatCode>
                <c:ptCount val="3"/>
                <c:pt idx="0">
                  <c:v>20083111</c:v>
                </c:pt>
                <c:pt idx="1">
                  <c:v>19673793</c:v>
                </c:pt>
                <c:pt idx="2">
                  <c:v>12319455</c:v>
                </c:pt>
              </c:numCache>
            </c:numRef>
          </c:val>
          <c:extLst>
            <c:ext xmlns:c16="http://schemas.microsoft.com/office/drawing/2014/chart" uri="{C3380CC4-5D6E-409C-BE32-E72D297353CC}">
              <c16:uniqueId val="{00000001-3EB8-430A-9103-DCF546003EF8}"/>
            </c:ext>
          </c:extLst>
        </c:ser>
        <c:ser>
          <c:idx val="2"/>
          <c:order val="2"/>
          <c:tx>
            <c:strRef>
              <c:f>'Pivot table'!$I$2</c:f>
              <c:strCache>
                <c:ptCount val="1"/>
                <c:pt idx="0">
                  <c:v>Achivement</c:v>
                </c:pt>
              </c:strCache>
            </c:strRef>
          </c:tx>
          <c:spPr>
            <a:solidFill>
              <a:schemeClr val="accent2">
                <a:lumMod val="50000"/>
              </a:schemeClr>
            </a:solidFill>
            <a:ln>
              <a:noFill/>
            </a:ln>
            <a:effectLst/>
          </c:spPr>
          <c:invertIfNegative val="0"/>
          <c:dLbls>
            <c:dLbl>
              <c:idx val="0"/>
              <c:layout>
                <c:manualLayout>
                  <c:x val="1.4721347779959898E-2"/>
                  <c:y val="-4.928258480523867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AB-4CDE-B0D6-2C525C541F2D}"/>
                </c:ext>
              </c:extLst>
            </c:dLbl>
            <c:dLbl>
              <c:idx val="1"/>
              <c:layout>
                <c:manualLayout>
                  <c:x val="2.2082021669939916E-2"/>
                  <c:y val="-9.856516961047735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AB-4CDE-B0D6-2C525C541F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table'!$F$3:$F$5</c:f>
              <c:strCache>
                <c:ptCount val="3"/>
                <c:pt idx="0">
                  <c:v>Cross Sell</c:v>
                </c:pt>
                <c:pt idx="1">
                  <c:v>New</c:v>
                </c:pt>
                <c:pt idx="2">
                  <c:v>Renewal</c:v>
                </c:pt>
              </c:strCache>
            </c:strRef>
          </c:cat>
          <c:val>
            <c:numRef>
              <c:f>'Pivot table'!$I$3:$I$5</c:f>
              <c:numCache>
                <c:formatCode>#,##0.00,,\ "M"</c:formatCode>
                <c:ptCount val="3"/>
                <c:pt idx="0">
                  <c:v>13041253.30000001</c:v>
                </c:pt>
                <c:pt idx="1">
                  <c:v>3531629.3099999991</c:v>
                </c:pt>
                <c:pt idx="2">
                  <c:v>18507270.640000015</c:v>
                </c:pt>
              </c:numCache>
            </c:numRef>
          </c:val>
          <c:extLst>
            <c:ext xmlns:c16="http://schemas.microsoft.com/office/drawing/2014/chart" uri="{C3380CC4-5D6E-409C-BE32-E72D297353CC}">
              <c16:uniqueId val="{00000002-3EB8-430A-9103-DCF546003EF8}"/>
            </c:ext>
          </c:extLst>
        </c:ser>
        <c:dLbls>
          <c:dLblPos val="outEnd"/>
          <c:showLegendKey val="0"/>
          <c:showVal val="1"/>
          <c:showCatName val="0"/>
          <c:showSerName val="0"/>
          <c:showPercent val="0"/>
          <c:showBubbleSize val="0"/>
        </c:dLbls>
        <c:gapWidth val="219"/>
        <c:overlap val="-27"/>
        <c:axId val="434962175"/>
        <c:axId val="434968895"/>
      </c:barChart>
      <c:catAx>
        <c:axId val="4349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Times New Roman" panose="02020603050405020304" pitchFamily="18" charset="0"/>
              </a:defRPr>
            </a:pPr>
            <a:endParaRPr lang="en-US"/>
          </a:p>
        </c:txPr>
        <c:crossAx val="434968895"/>
        <c:crosses val="autoZero"/>
        <c:auto val="1"/>
        <c:lblAlgn val="ctr"/>
        <c:lblOffset val="100"/>
        <c:noMultiLvlLbl val="0"/>
      </c:catAx>
      <c:valAx>
        <c:axId val="434968895"/>
        <c:scaling>
          <c:orientation val="minMax"/>
        </c:scaling>
        <c:delete val="1"/>
        <c:axPos val="l"/>
        <c:numFmt formatCode="#,##0.00,,\ &quot;M&quot;" sourceLinked="1"/>
        <c:majorTickMark val="none"/>
        <c:minorTickMark val="none"/>
        <c:tickLblPos val="nextTo"/>
        <c:crossAx val="43496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table!No of Invoices by Account Executive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Invoices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table'!$C$38:$C$39</c:f>
              <c:strCache>
                <c:ptCount val="1"/>
                <c:pt idx="0">
                  <c:v>(blank)</c:v>
                </c:pt>
              </c:strCache>
            </c:strRef>
          </c:tx>
          <c:spPr>
            <a:solidFill>
              <a:schemeClr val="accent1"/>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table'!$C$40:$C$51</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1-9346-4BF1-8DA7-DF8BD1074872}"/>
            </c:ext>
          </c:extLst>
        </c:ser>
        <c:ser>
          <c:idx val="1"/>
          <c:order val="1"/>
          <c:tx>
            <c:strRef>
              <c:f>'Pivot table'!$D$38:$D$39</c:f>
              <c:strCache>
                <c:ptCount val="1"/>
                <c:pt idx="0">
                  <c:v>Cross Sell</c:v>
                </c:pt>
              </c:strCache>
            </c:strRef>
          </c:tx>
          <c:spPr>
            <a:solidFill>
              <a:schemeClr val="accent2"/>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table'!$D$40:$D$51</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F-9346-4BF1-8DA7-DF8BD1074872}"/>
            </c:ext>
          </c:extLst>
        </c:ser>
        <c:ser>
          <c:idx val="2"/>
          <c:order val="2"/>
          <c:tx>
            <c:strRef>
              <c:f>'Pivot table'!$E$38:$E$39</c:f>
              <c:strCache>
                <c:ptCount val="1"/>
                <c:pt idx="0">
                  <c:v>New</c:v>
                </c:pt>
              </c:strCache>
            </c:strRef>
          </c:tx>
          <c:spPr>
            <a:solidFill>
              <a:schemeClr val="accent3"/>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table'!$E$40:$E$51</c:f>
              <c:numCache>
                <c:formatCode>General</c:formatCode>
                <c:ptCount val="11"/>
                <c:pt idx="0">
                  <c:v>1</c:v>
                </c:pt>
                <c:pt idx="4">
                  <c:v>7</c:v>
                </c:pt>
                <c:pt idx="5">
                  <c:v>8</c:v>
                </c:pt>
              </c:numCache>
            </c:numRef>
          </c:val>
          <c:extLst>
            <c:ext xmlns:c16="http://schemas.microsoft.com/office/drawing/2014/chart" uri="{C3380CC4-5D6E-409C-BE32-E72D297353CC}">
              <c16:uniqueId val="{00000010-9346-4BF1-8DA7-DF8BD1074872}"/>
            </c:ext>
          </c:extLst>
        </c:ser>
        <c:ser>
          <c:idx val="3"/>
          <c:order val="3"/>
          <c:tx>
            <c:strRef>
              <c:f>'Pivot table'!$F$38:$F$39</c:f>
              <c:strCache>
                <c:ptCount val="1"/>
                <c:pt idx="0">
                  <c:v>Renewal</c:v>
                </c:pt>
              </c:strCache>
            </c:strRef>
          </c:tx>
          <c:spPr>
            <a:solidFill>
              <a:schemeClr val="accent4"/>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table'!$F$40:$F$51</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11-9346-4BF1-8DA7-DF8BD1074872}"/>
            </c:ext>
          </c:extLst>
        </c:ser>
        <c:dLbls>
          <c:showLegendKey val="0"/>
          <c:showVal val="0"/>
          <c:showCatName val="0"/>
          <c:showSerName val="0"/>
          <c:showPercent val="0"/>
          <c:showBubbleSize val="0"/>
        </c:dLbls>
        <c:gapWidth val="150"/>
        <c:overlap val="100"/>
        <c:axId val="60306544"/>
        <c:axId val="60307024"/>
      </c:barChart>
      <c:catAx>
        <c:axId val="6030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7024"/>
        <c:crosses val="autoZero"/>
        <c:auto val="1"/>
        <c:lblAlgn val="ctr"/>
        <c:lblOffset val="100"/>
        <c:noMultiLvlLbl val="0"/>
      </c:catAx>
      <c:valAx>
        <c:axId val="603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table!Yearly Meeting 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Yearly Meeting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table'!$C$56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2F-4D53-A5E5-B1373FE32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2F-4D53-A5E5-B1373FE32B2A}"/>
              </c:ext>
            </c:extLst>
          </c:dPt>
          <c:cat>
            <c:strRef>
              <c:f>'Pivot table'!$B$57:$B$59</c:f>
              <c:strCache>
                <c:ptCount val="2"/>
                <c:pt idx="0">
                  <c:v>2019</c:v>
                </c:pt>
                <c:pt idx="1">
                  <c:v>2020</c:v>
                </c:pt>
              </c:strCache>
            </c:strRef>
          </c:cat>
          <c:val>
            <c:numRef>
              <c:f>'Pivot table'!$C$57:$C$59</c:f>
              <c:numCache>
                <c:formatCode>General</c:formatCode>
                <c:ptCount val="2"/>
                <c:pt idx="0">
                  <c:v>3</c:v>
                </c:pt>
                <c:pt idx="1">
                  <c:v>31</c:v>
                </c:pt>
              </c:numCache>
            </c:numRef>
          </c:val>
          <c:extLst>
            <c:ext xmlns:c16="http://schemas.microsoft.com/office/drawing/2014/chart" uri="{C3380CC4-5D6E-409C-BE32-E72D297353CC}">
              <c16:uniqueId val="{00000005-7F09-447A-AA7E-50A06D33D9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table!No of Meetings by Account Executive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Meetings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table'!$C$75</c:f>
              <c:strCache>
                <c:ptCount val="1"/>
                <c:pt idx="0">
                  <c:v>Total</c:v>
                </c:pt>
              </c:strCache>
            </c:strRef>
          </c:tx>
          <c:spPr>
            <a:solidFill>
              <a:schemeClr val="accent1"/>
            </a:solidFill>
            <a:ln w="25400">
              <a:noFill/>
            </a:ln>
            <a:effectLst/>
          </c:spPr>
          <c:cat>
            <c:strRef>
              <c:f>'Pivot table'!$B$76:$B$85</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'Pivot table'!$C$76:$C$85</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1-829E-4007-BE72-01A496497170}"/>
            </c:ext>
          </c:extLst>
        </c:ser>
        <c:dLbls>
          <c:showLegendKey val="0"/>
          <c:showVal val="0"/>
          <c:showCatName val="0"/>
          <c:showSerName val="0"/>
          <c:showPercent val="0"/>
          <c:showBubbleSize val="0"/>
        </c:dLbls>
        <c:axId val="434981375"/>
        <c:axId val="434979455"/>
      </c:areaChart>
      <c:catAx>
        <c:axId val="43498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79455"/>
        <c:crosses val="autoZero"/>
        <c:auto val="1"/>
        <c:lblAlgn val="ctr"/>
        <c:lblOffset val="100"/>
        <c:noMultiLvlLbl val="0"/>
      </c:catAx>
      <c:valAx>
        <c:axId val="434979455"/>
        <c:scaling>
          <c:orientation val="minMax"/>
        </c:scaling>
        <c:delete val="1"/>
        <c:axPos val="l"/>
        <c:numFmt formatCode="General" sourceLinked="1"/>
        <c:majorTickMark val="none"/>
        <c:minorTickMark val="none"/>
        <c:tickLblPos val="nextTo"/>
        <c:crossAx val="434981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table!Top 4 Opportunities by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4 Opportunities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table'!$C$90</c:f>
              <c:strCache>
                <c:ptCount val="1"/>
                <c:pt idx="0">
                  <c:v>Total</c:v>
                </c:pt>
              </c:strCache>
            </c:strRef>
          </c:tx>
          <c:spPr>
            <a:solidFill>
              <a:schemeClr val="accent1"/>
            </a:solidFill>
            <a:ln>
              <a:noFill/>
            </a:ln>
            <a:effectLst/>
          </c:spPr>
          <c:invertIfNegative val="0"/>
          <c:cat>
            <c:strRef>
              <c:f>'Pivot table'!$B$91:$B$95</c:f>
              <c:strCache>
                <c:ptCount val="4"/>
                <c:pt idx="0">
                  <c:v>CVP GMC</c:v>
                </c:pt>
                <c:pt idx="1">
                  <c:v>DB -Mega Policy</c:v>
                </c:pt>
                <c:pt idx="2">
                  <c:v>EL-Group Mediclaim</c:v>
                </c:pt>
                <c:pt idx="3">
                  <c:v>Fire</c:v>
                </c:pt>
              </c:strCache>
            </c:strRef>
          </c:cat>
          <c:val>
            <c:numRef>
              <c:f>'Pivot table'!$C$91:$C$95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1-54E3-412E-AEA8-82F4F68E9737}"/>
            </c:ext>
          </c:extLst>
        </c:ser>
        <c:dLbls>
          <c:showLegendKey val="0"/>
          <c:showVal val="0"/>
          <c:showCatName val="0"/>
          <c:showSerName val="0"/>
          <c:showPercent val="0"/>
          <c:showBubbleSize val="0"/>
        </c:dLbls>
        <c:gapWidth val="182"/>
        <c:axId val="59261984"/>
        <c:axId val="59260544"/>
      </c:barChart>
      <c:catAx>
        <c:axId val="5926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0544"/>
        <c:crosses val="autoZero"/>
        <c:auto val="1"/>
        <c:lblAlgn val="ctr"/>
        <c:lblOffset val="100"/>
        <c:noMultiLvlLbl val="0"/>
      </c:catAx>
      <c:valAx>
        <c:axId val="5926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table!Top 5 Open Opportunities by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Open Opportunities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table'!$C$99</c:f>
              <c:strCache>
                <c:ptCount val="1"/>
                <c:pt idx="0">
                  <c:v>Total</c:v>
                </c:pt>
              </c:strCache>
            </c:strRef>
          </c:tx>
          <c:spPr>
            <a:solidFill>
              <a:schemeClr val="accent1"/>
            </a:solidFill>
            <a:ln>
              <a:noFill/>
            </a:ln>
            <a:effectLst/>
          </c:spPr>
          <c:invertIfNegative val="0"/>
          <c:cat>
            <c:strRef>
              <c:f>'Pivot table'!$B$100:$B$105</c:f>
              <c:strCache>
                <c:ptCount val="5"/>
                <c:pt idx="0">
                  <c:v>BE-Mega policy</c:v>
                </c:pt>
                <c:pt idx="1">
                  <c:v>CVP GMC</c:v>
                </c:pt>
                <c:pt idx="2">
                  <c:v>DB -Mega Policy</c:v>
                </c:pt>
                <c:pt idx="3">
                  <c:v>DB -Terrorism Policy</c:v>
                </c:pt>
                <c:pt idx="4">
                  <c:v>EL-Group Mediclaim</c:v>
                </c:pt>
              </c:strCache>
            </c:strRef>
          </c:cat>
          <c:val>
            <c:numRef>
              <c:f>'Pivot table'!$C$100:$C$105</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1-4A8E-4252-B10C-7EC56ED22536}"/>
            </c:ext>
          </c:extLst>
        </c:ser>
        <c:dLbls>
          <c:showLegendKey val="0"/>
          <c:showVal val="0"/>
          <c:showCatName val="0"/>
          <c:showSerName val="0"/>
          <c:showPercent val="0"/>
          <c:showBubbleSize val="0"/>
        </c:dLbls>
        <c:gapWidth val="219"/>
        <c:overlap val="-27"/>
        <c:axId val="442168575"/>
        <c:axId val="442169055"/>
      </c:barChart>
      <c:catAx>
        <c:axId val="44216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69055"/>
        <c:crosses val="autoZero"/>
        <c:auto val="1"/>
        <c:lblAlgn val="ctr"/>
        <c:lblOffset val="100"/>
        <c:noMultiLvlLbl val="0"/>
      </c:catAx>
      <c:valAx>
        <c:axId val="442169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6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table!No of Invoices by Account Executive</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IN">
                <a:solidFill>
                  <a:schemeClr val="tx1"/>
                </a:solidFill>
                <a:latin typeface="Arial Rounded MT Bold" panose="020F0704030504030204" pitchFamily="34" charset="0"/>
              </a:rPr>
              <a:t>No of Invoices by Account Executive</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table'!$C$38:$C$39</c:f>
              <c:strCache>
                <c:ptCount val="1"/>
                <c:pt idx="0">
                  <c:v>(blank)</c:v>
                </c:pt>
              </c:strCache>
            </c:strRef>
          </c:tx>
          <c:spPr>
            <a:solidFill>
              <a:schemeClr val="accent1"/>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table'!$C$40:$C$51</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DE73-4340-AE1D-B174B4C3E086}"/>
            </c:ext>
          </c:extLst>
        </c:ser>
        <c:ser>
          <c:idx val="1"/>
          <c:order val="1"/>
          <c:tx>
            <c:strRef>
              <c:f>'Pivot table'!$D$38:$D$39</c:f>
              <c:strCache>
                <c:ptCount val="1"/>
                <c:pt idx="0">
                  <c:v>Cross Sell</c:v>
                </c:pt>
              </c:strCache>
            </c:strRef>
          </c:tx>
          <c:spPr>
            <a:solidFill>
              <a:schemeClr val="accent2"/>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table'!$D$40:$D$51</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F-DE73-4340-AE1D-B174B4C3E086}"/>
            </c:ext>
          </c:extLst>
        </c:ser>
        <c:ser>
          <c:idx val="2"/>
          <c:order val="2"/>
          <c:tx>
            <c:strRef>
              <c:f>'Pivot table'!$E$38:$E$39</c:f>
              <c:strCache>
                <c:ptCount val="1"/>
                <c:pt idx="0">
                  <c:v>New</c:v>
                </c:pt>
              </c:strCache>
            </c:strRef>
          </c:tx>
          <c:spPr>
            <a:solidFill>
              <a:schemeClr val="accent3"/>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table'!$E$40:$E$51</c:f>
              <c:numCache>
                <c:formatCode>General</c:formatCode>
                <c:ptCount val="11"/>
                <c:pt idx="0">
                  <c:v>1</c:v>
                </c:pt>
                <c:pt idx="4">
                  <c:v>7</c:v>
                </c:pt>
                <c:pt idx="5">
                  <c:v>8</c:v>
                </c:pt>
              </c:numCache>
            </c:numRef>
          </c:val>
          <c:extLst>
            <c:ext xmlns:c16="http://schemas.microsoft.com/office/drawing/2014/chart" uri="{C3380CC4-5D6E-409C-BE32-E72D297353CC}">
              <c16:uniqueId val="{00000010-DE73-4340-AE1D-B174B4C3E086}"/>
            </c:ext>
          </c:extLst>
        </c:ser>
        <c:ser>
          <c:idx val="3"/>
          <c:order val="3"/>
          <c:tx>
            <c:strRef>
              <c:f>'Pivot table'!$F$38:$F$39</c:f>
              <c:strCache>
                <c:ptCount val="1"/>
                <c:pt idx="0">
                  <c:v>Renewal</c:v>
                </c:pt>
              </c:strCache>
            </c:strRef>
          </c:tx>
          <c:spPr>
            <a:solidFill>
              <a:schemeClr val="accent4"/>
            </a:solidFill>
            <a:ln>
              <a:noFill/>
            </a:ln>
            <a:effectLst/>
          </c:spPr>
          <c:invertIfNegative val="0"/>
          <c:cat>
            <c:strRef>
              <c:f>'Pivot table'!$B$40:$B$51</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'Pivot table'!$F$40:$F$51</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11-DE73-4340-AE1D-B174B4C3E086}"/>
            </c:ext>
          </c:extLst>
        </c:ser>
        <c:dLbls>
          <c:showLegendKey val="0"/>
          <c:showVal val="0"/>
          <c:showCatName val="0"/>
          <c:showSerName val="0"/>
          <c:showPercent val="0"/>
          <c:showBubbleSize val="0"/>
        </c:dLbls>
        <c:gapWidth val="150"/>
        <c:overlap val="100"/>
        <c:axId val="60306544"/>
        <c:axId val="60307024"/>
      </c:barChart>
      <c:catAx>
        <c:axId val="6030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60307024"/>
        <c:crosses val="autoZero"/>
        <c:auto val="1"/>
        <c:lblAlgn val="ctr"/>
        <c:lblOffset val="100"/>
        <c:noMultiLvlLbl val="0"/>
      </c:catAx>
      <c:valAx>
        <c:axId val="603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table!No of Meetings by Account Executive</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Arial Rounded MT Bold" panose="020F0704030504030204" pitchFamily="34" charset="0"/>
                <a:ea typeface="+mn-ea"/>
                <a:cs typeface="+mn-cs"/>
              </a:defRPr>
            </a:pPr>
            <a:r>
              <a:rPr lang="en-US" sz="1400" b="0" i="0" u="none" strike="noStrike" kern="1200" spc="0" baseline="0">
                <a:solidFill>
                  <a:schemeClr val="tx1"/>
                </a:solidFill>
                <a:latin typeface="Arial Rounded MT Bold" panose="020F0704030504030204" pitchFamily="34" charset="0"/>
                <a:ea typeface="+mn-ea"/>
                <a:cs typeface="+mn-cs"/>
              </a:rPr>
              <a:t>No of Meetings by Account Executive</a:t>
            </a:r>
          </a:p>
        </c:rich>
      </c:tx>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c:spPr>
      </c:pivotFmt>
      <c:pivotFmt>
        <c:idx val="4"/>
        <c:spPr>
          <a:solidFill>
            <a:schemeClr val="accent2">
              <a:lumMod val="75000"/>
            </a:schemeClr>
          </a:solidFill>
          <a:ln w="25400">
            <a:noFill/>
          </a:ln>
          <a:effectLst/>
        </c:spPr>
      </c:pivotFmt>
    </c:pivotFmts>
    <c:plotArea>
      <c:layout>
        <c:manualLayout>
          <c:layoutTarget val="inner"/>
          <c:xMode val="edge"/>
          <c:yMode val="edge"/>
          <c:x val="8.41346366178671E-3"/>
          <c:y val="0.19618354222986811"/>
          <c:w val="0.98317307267642662"/>
          <c:h val="0.61902153136178695"/>
        </c:manualLayout>
      </c:layout>
      <c:barChart>
        <c:barDir val="col"/>
        <c:grouping val="clustered"/>
        <c:varyColors val="0"/>
        <c:ser>
          <c:idx val="0"/>
          <c:order val="0"/>
          <c:tx>
            <c:strRef>
              <c:f>'Pivot table'!$C$75</c:f>
              <c:strCache>
                <c:ptCount val="1"/>
                <c:pt idx="0">
                  <c:v>Total</c:v>
                </c:pt>
              </c:strCache>
            </c:strRef>
          </c:tx>
          <c:spPr>
            <a:solidFill>
              <a:schemeClr val="accent2">
                <a:lumMod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table'!$B$76:$B$85</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'Pivot table'!$C$76:$C$85</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2-B58E-468F-AC3F-E65B266D4E93}"/>
            </c:ext>
          </c:extLst>
        </c:ser>
        <c:dLbls>
          <c:dLblPos val="outEnd"/>
          <c:showLegendKey val="0"/>
          <c:showVal val="1"/>
          <c:showCatName val="0"/>
          <c:showSerName val="0"/>
          <c:showPercent val="0"/>
          <c:showBubbleSize val="0"/>
        </c:dLbls>
        <c:gapWidth val="40"/>
        <c:overlap val="8"/>
        <c:axId val="434981375"/>
        <c:axId val="434979455"/>
      </c:barChart>
      <c:catAx>
        <c:axId val="43498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434979455"/>
        <c:crosses val="autoZero"/>
        <c:auto val="1"/>
        <c:lblAlgn val="ctr"/>
        <c:lblOffset val="100"/>
        <c:noMultiLvlLbl val="0"/>
      </c:catAx>
      <c:valAx>
        <c:axId val="434979455"/>
        <c:scaling>
          <c:orientation val="minMax"/>
        </c:scaling>
        <c:delete val="1"/>
        <c:axPos val="l"/>
        <c:numFmt formatCode="General" sourceLinked="1"/>
        <c:majorTickMark val="none"/>
        <c:minorTickMark val="none"/>
        <c:tickLblPos val="nextTo"/>
        <c:crossAx val="4349813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table!Top 4 Opportunities by Revenue</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r>
              <a:rPr lang="en-US">
                <a:solidFill>
                  <a:schemeClr val="tx1"/>
                </a:solidFill>
                <a:latin typeface="Arial Rounded MT Bold" panose="020F0704030504030204" pitchFamily="34" charset="0"/>
              </a:rPr>
              <a:t>Top 4 Opportunities by Revenue</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88665485080047"/>
          <c:y val="0.31210647639061978"/>
          <c:w val="0.74580338204956842"/>
          <c:h val="0.4879122579804348"/>
        </c:manualLayout>
      </c:layout>
      <c:barChart>
        <c:barDir val="bar"/>
        <c:grouping val="clustered"/>
        <c:varyColors val="0"/>
        <c:ser>
          <c:idx val="0"/>
          <c:order val="0"/>
          <c:tx>
            <c:strRef>
              <c:f>'Pivot table'!$C$90</c:f>
              <c:strCache>
                <c:ptCount val="1"/>
                <c:pt idx="0">
                  <c:v>Total</c:v>
                </c:pt>
              </c:strCache>
            </c:strRef>
          </c:tx>
          <c:spPr>
            <a:solidFill>
              <a:schemeClr val="accent2">
                <a:lumMod val="75000"/>
              </a:schemeClr>
            </a:solidFill>
            <a:ln>
              <a:noFill/>
            </a:ln>
            <a:effectLst/>
          </c:spPr>
          <c:invertIfNegative val="0"/>
          <c:cat>
            <c:strRef>
              <c:f>'Pivot table'!$B$91:$B$95</c:f>
              <c:strCache>
                <c:ptCount val="4"/>
                <c:pt idx="0">
                  <c:v>CVP GMC</c:v>
                </c:pt>
                <c:pt idx="1">
                  <c:v>DB -Mega Policy</c:v>
                </c:pt>
                <c:pt idx="2">
                  <c:v>EL-Group Mediclaim</c:v>
                </c:pt>
                <c:pt idx="3">
                  <c:v>Fire</c:v>
                </c:pt>
              </c:strCache>
            </c:strRef>
          </c:cat>
          <c:val>
            <c:numRef>
              <c:f>'Pivot table'!$C$91:$C$95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2-4542-4DE3-8A55-89A8840F7FF8}"/>
            </c:ext>
          </c:extLst>
        </c:ser>
        <c:dLbls>
          <c:showLegendKey val="0"/>
          <c:showVal val="0"/>
          <c:showCatName val="0"/>
          <c:showSerName val="0"/>
          <c:showPercent val="0"/>
          <c:showBubbleSize val="0"/>
        </c:dLbls>
        <c:gapWidth val="182"/>
        <c:axId val="59261984"/>
        <c:axId val="59260544"/>
      </c:barChart>
      <c:catAx>
        <c:axId val="5926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59260544"/>
        <c:crosses val="autoZero"/>
        <c:auto val="1"/>
        <c:lblAlgn val="ctr"/>
        <c:lblOffset val="100"/>
        <c:noMultiLvlLbl val="0"/>
      </c:catAx>
      <c:valAx>
        <c:axId val="59260544"/>
        <c:scaling>
          <c:orientation val="minMax"/>
          <c:max val="5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Stage Funnel by Revenue</a:t>
            </a:r>
            <a:r>
              <a:rPr lang="en-IN"/>
              <a:t>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DDA1E097-FE5E-4F0E-9F3F-DE9E204ED6D4}">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algn="ctr" rtl="0">
              <a:defRPr>
                <a:solidFill>
                  <a:schemeClr val="tx1"/>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r>
              <a:rPr lang="en-IN" sz="1400" b="0" i="0" u="none" strike="noStrike" baseline="0">
                <a:solidFill>
                  <a:schemeClr val="tx1"/>
                </a:solidFill>
                <a:effectLst/>
                <a:latin typeface="Arial Rounded MT Bold" panose="020F0704030504030204" pitchFamily="34" charset="0"/>
                <a:ea typeface="Calibri" panose="020F0502020204030204" pitchFamily="34" charset="0"/>
                <a:cs typeface="Calibri" panose="020F0502020204030204" pitchFamily="34" charset="0"/>
              </a:rPr>
              <a:t>Stage Funnel by Revenue</a:t>
            </a:r>
            <a:r>
              <a:rPr lang="en-IN">
                <a:solidFill>
                  <a:schemeClr val="tx1"/>
                </a:solidFill>
                <a:latin typeface="Arial Rounded MT Bold" panose="020F0704030504030204" pitchFamily="34" charset="0"/>
              </a:rPr>
              <a:t> </a:t>
            </a:r>
            <a:endParaRPr lang="en-US" sz="1400" b="0" i="0" u="none" strike="noStrike" baseline="0">
              <a:solidFill>
                <a:schemeClr val="tx1"/>
              </a:solidFill>
              <a:latin typeface="Arial Rounded MT Bold" panose="020F0704030504030204" pitchFamily="34" charset="0"/>
            </a:endParaRPr>
          </a:p>
        </cx:rich>
      </cx:tx>
      <cx:spPr>
        <a:solidFill>
          <a:schemeClr val="accent2">
            <a:lumMod val="20000"/>
            <a:lumOff val="80000"/>
          </a:schemeClr>
        </a:solidFill>
      </cx:spPr>
    </cx:title>
    <cx:plotArea>
      <cx:plotAreaRegion>
        <cx:series layoutId="funnel" uniqueId="{DDA1E097-FE5E-4F0E-9F3F-DE9E204ED6D4}">
          <cx:spPr>
            <a:solidFill>
              <a:schemeClr val="accent2">
                <a:lumMod val="75000"/>
              </a:schemeClr>
            </a:solidFill>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series>
      </cx:plotAreaRegion>
      <cx:axis id="0">
        <cx:catScaling gapWidth="0.0599999987"/>
        <cx:majorTickMarks type="in"/>
        <cx:minorTickMarks type="out"/>
        <cx:tickLabels/>
        <cx:txPr>
          <a:bodyPr spcFirstLastPara="1" vertOverflow="ellipsis" horzOverflow="overflow" wrap="square" lIns="0" tIns="0" rIns="0" bIns="0" anchor="ctr" anchorCtr="1"/>
          <a:lstStyle/>
          <a:p>
            <a:pPr algn="ctr" rtl="0">
              <a:defRPr sz="700" b="1">
                <a:ln>
                  <a:noFill/>
                </a:ln>
                <a:solidFill>
                  <a:sysClr val="windowText" lastClr="000000">
                    <a:lumMod val="65000"/>
                    <a:lumOff val="35000"/>
                  </a:sysClr>
                </a:solidFill>
                <a:latin typeface="Aptos Display" panose="020B0004020202020204" pitchFamily="34" charset="0"/>
                <a:ea typeface="Aptos Display" panose="020B0004020202020204" pitchFamily="34" charset="0"/>
                <a:cs typeface="Aptos Display" panose="020B0004020202020204" pitchFamily="34" charset="0"/>
              </a:defRPr>
            </a:pPr>
            <a:endParaRPr lang="en-US" sz="700" b="1" i="0" u="none" strike="noStrike" baseline="0">
              <a:ln>
                <a:noFill/>
              </a:ln>
              <a:solidFill>
                <a:sysClr val="windowText" lastClr="000000">
                  <a:lumMod val="65000"/>
                  <a:lumOff val="35000"/>
                </a:sysClr>
              </a:solidFill>
              <a:latin typeface="Aptos Display" panose="020B0004020202020204" pitchFamily="34" charset="0"/>
            </a:endParaRPr>
          </a:p>
        </cx:txPr>
      </cx:axis>
    </cx:plotArea>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4761</xdr:colOff>
      <xdr:row>5</xdr:row>
      <xdr:rowOff>90488</xdr:rowOff>
    </xdr:from>
    <xdr:to>
      <xdr:col>9</xdr:col>
      <xdr:colOff>4760</xdr:colOff>
      <xdr:row>14</xdr:row>
      <xdr:rowOff>140492</xdr:rowOff>
    </xdr:to>
    <xdr:graphicFrame macro="">
      <xdr:nvGraphicFramePr>
        <xdr:cNvPr id="3" name="Chart 2">
          <a:extLst>
            <a:ext uri="{FF2B5EF4-FFF2-40B4-BE49-F238E27FC236}">
              <a16:creationId xmlns:a16="http://schemas.microsoft.com/office/drawing/2014/main" id="{5ABD9FE3-8F28-4725-8EE0-C8AD1F4B1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145775</xdr:colOff>
      <xdr:row>36</xdr:row>
      <xdr:rowOff>62947</xdr:rowOff>
    </xdr:from>
    <xdr:to>
      <xdr:col>13</xdr:col>
      <xdr:colOff>516836</xdr:colOff>
      <xdr:row>51</xdr:row>
      <xdr:rowOff>23191</xdr:rowOff>
    </xdr:to>
    <xdr:graphicFrame macro="">
      <xdr:nvGraphicFramePr>
        <xdr:cNvPr id="5" name="Chart 4">
          <a:extLst>
            <a:ext uri="{FF2B5EF4-FFF2-40B4-BE49-F238E27FC236}">
              <a16:creationId xmlns:a16="http://schemas.microsoft.com/office/drawing/2014/main" id="{4EB8843F-B2D5-7597-1E9B-67A6B402B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324678</xdr:colOff>
      <xdr:row>53</xdr:row>
      <xdr:rowOff>56323</xdr:rowOff>
    </xdr:from>
    <xdr:to>
      <xdr:col>7</xdr:col>
      <xdr:colOff>675863</xdr:colOff>
      <xdr:row>60</xdr:row>
      <xdr:rowOff>46384</xdr:rowOff>
    </xdr:to>
    <xdr:graphicFrame macro="">
      <xdr:nvGraphicFramePr>
        <xdr:cNvPr id="6" name="Chart 5">
          <a:extLst>
            <a:ext uri="{FF2B5EF4-FFF2-40B4-BE49-F238E27FC236}">
              <a16:creationId xmlns:a16="http://schemas.microsoft.com/office/drawing/2014/main" id="{E699169E-E1F4-059C-5905-C390A9394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119269</xdr:colOff>
      <xdr:row>62</xdr:row>
      <xdr:rowOff>139148</xdr:rowOff>
    </xdr:from>
    <xdr:to>
      <xdr:col>10</xdr:col>
      <xdr:colOff>178903</xdr:colOff>
      <xdr:row>69</xdr:row>
      <xdr:rowOff>152400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C5C335EB-CCF8-4E36-51F4-A0495234C8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26549" y="11477708"/>
              <a:ext cx="3785814" cy="12934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231912</xdr:colOff>
      <xdr:row>73</xdr:row>
      <xdr:rowOff>53008</xdr:rowOff>
    </xdr:from>
    <xdr:to>
      <xdr:col>10</xdr:col>
      <xdr:colOff>39756</xdr:colOff>
      <xdr:row>84</xdr:row>
      <xdr:rowOff>6627</xdr:rowOff>
    </xdr:to>
    <xdr:graphicFrame macro="">
      <xdr:nvGraphicFramePr>
        <xdr:cNvPr id="8" name="Chart 7">
          <a:extLst>
            <a:ext uri="{FF2B5EF4-FFF2-40B4-BE49-F238E27FC236}">
              <a16:creationId xmlns:a16="http://schemas.microsoft.com/office/drawing/2014/main" id="{BF725BCF-76F6-A9E5-76FB-8E8AD4C90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271669</xdr:colOff>
      <xdr:row>86</xdr:row>
      <xdr:rowOff>139147</xdr:rowOff>
    </xdr:from>
    <xdr:to>
      <xdr:col>10</xdr:col>
      <xdr:colOff>284922</xdr:colOff>
      <xdr:row>94</xdr:row>
      <xdr:rowOff>29816</xdr:rowOff>
    </xdr:to>
    <xdr:graphicFrame macro="">
      <xdr:nvGraphicFramePr>
        <xdr:cNvPr id="9" name="Chart 8">
          <a:extLst>
            <a:ext uri="{FF2B5EF4-FFF2-40B4-BE49-F238E27FC236}">
              <a16:creationId xmlns:a16="http://schemas.microsoft.com/office/drawing/2014/main" id="{603CAC4F-55E0-CEE4-8281-A3ED33549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384313</xdr:colOff>
      <xdr:row>95</xdr:row>
      <xdr:rowOff>185530</xdr:rowOff>
    </xdr:from>
    <xdr:to>
      <xdr:col>9</xdr:col>
      <xdr:colOff>86139</xdr:colOff>
      <xdr:row>105</xdr:row>
      <xdr:rowOff>33130</xdr:rowOff>
    </xdr:to>
    <xdr:graphicFrame macro="">
      <xdr:nvGraphicFramePr>
        <xdr:cNvPr id="10" name="Chart 9">
          <a:extLst>
            <a:ext uri="{FF2B5EF4-FFF2-40B4-BE49-F238E27FC236}">
              <a16:creationId xmlns:a16="http://schemas.microsoft.com/office/drawing/2014/main" id="{39E5EB33-7AFA-9B80-9420-80F149F42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381000</xdr:colOff>
      <xdr:row>1</xdr:row>
      <xdr:rowOff>106680</xdr:rowOff>
    </xdr:from>
    <xdr:to>
      <xdr:col>15</xdr:col>
      <xdr:colOff>144780</xdr:colOff>
      <xdr:row>4</xdr:row>
      <xdr:rowOff>99060</xdr:rowOff>
    </xdr:to>
    <xdr:sp macro="" textlink="">
      <xdr:nvSpPr>
        <xdr:cNvPr id="14" name="TextBox 13">
          <a:extLst>
            <a:ext uri="{FF2B5EF4-FFF2-40B4-BE49-F238E27FC236}">
              <a16:creationId xmlns:a16="http://schemas.microsoft.com/office/drawing/2014/main" id="{17625159-3326-D268-CE6B-5AF4F5C254B2}"/>
            </a:ext>
          </a:extLst>
        </xdr:cNvPr>
        <xdr:cNvSpPr txBox="1"/>
      </xdr:nvSpPr>
      <xdr:spPr>
        <a:xfrm>
          <a:off x="8907780" y="289560"/>
          <a:ext cx="2202180" cy="5410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Cross Sell Placed Achivement %</a:t>
          </a:r>
        </a:p>
        <a:p>
          <a:pPr algn="ctr"/>
          <a:r>
            <a:rPr lang="en-IN" sz="1100"/>
            <a:t>64.94%</a:t>
          </a:r>
        </a:p>
      </xdr:txBody>
    </xdr:sp>
    <xdr:clientData/>
  </xdr:twoCellAnchor>
  <xdr:twoCellAnchor>
    <xdr:from>
      <xdr:col>15</xdr:col>
      <xdr:colOff>213360</xdr:colOff>
      <xdr:row>1</xdr:row>
      <xdr:rowOff>99060</xdr:rowOff>
    </xdr:from>
    <xdr:to>
      <xdr:col>18</xdr:col>
      <xdr:colOff>586740</xdr:colOff>
      <xdr:row>4</xdr:row>
      <xdr:rowOff>91440</xdr:rowOff>
    </xdr:to>
    <xdr:sp macro="" textlink="">
      <xdr:nvSpPr>
        <xdr:cNvPr id="15" name="TextBox 14">
          <a:extLst>
            <a:ext uri="{FF2B5EF4-FFF2-40B4-BE49-F238E27FC236}">
              <a16:creationId xmlns:a16="http://schemas.microsoft.com/office/drawing/2014/main" id="{1384607D-E2BC-4C4C-9F6D-81D24EEA1AD0}"/>
            </a:ext>
          </a:extLst>
        </xdr:cNvPr>
        <xdr:cNvSpPr txBox="1"/>
      </xdr:nvSpPr>
      <xdr:spPr>
        <a:xfrm>
          <a:off x="11178540" y="281940"/>
          <a:ext cx="2202180" cy="5410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Cross Sell Invoice Achivement %</a:t>
          </a:r>
        </a:p>
        <a:p>
          <a:pPr algn="ctr"/>
          <a:r>
            <a:rPr lang="en-IN" sz="1100"/>
            <a:t>14.21%</a:t>
          </a:r>
        </a:p>
      </xdr:txBody>
    </xdr:sp>
    <xdr:clientData/>
  </xdr:twoCellAnchor>
  <xdr:twoCellAnchor>
    <xdr:from>
      <xdr:col>15</xdr:col>
      <xdr:colOff>220980</xdr:colOff>
      <xdr:row>4</xdr:row>
      <xdr:rowOff>137160</xdr:rowOff>
    </xdr:from>
    <xdr:to>
      <xdr:col>18</xdr:col>
      <xdr:colOff>594360</xdr:colOff>
      <xdr:row>7</xdr:row>
      <xdr:rowOff>129540</xdr:rowOff>
    </xdr:to>
    <xdr:sp macro="" textlink="">
      <xdr:nvSpPr>
        <xdr:cNvPr id="16" name="TextBox 15">
          <a:extLst>
            <a:ext uri="{FF2B5EF4-FFF2-40B4-BE49-F238E27FC236}">
              <a16:creationId xmlns:a16="http://schemas.microsoft.com/office/drawing/2014/main" id="{A32028C5-C458-475A-AB1C-92AF1CDEE640}"/>
            </a:ext>
          </a:extLst>
        </xdr:cNvPr>
        <xdr:cNvSpPr txBox="1"/>
      </xdr:nvSpPr>
      <xdr:spPr>
        <a:xfrm>
          <a:off x="11186160" y="868680"/>
          <a:ext cx="2202180" cy="5410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New Invoice Achivement %</a:t>
          </a:r>
        </a:p>
        <a:p>
          <a:pPr algn="ctr"/>
          <a:r>
            <a:rPr lang="en-IN" sz="1100"/>
            <a:t>2.90%</a:t>
          </a:r>
        </a:p>
      </xdr:txBody>
    </xdr:sp>
    <xdr:clientData/>
  </xdr:twoCellAnchor>
  <xdr:twoCellAnchor>
    <xdr:from>
      <xdr:col>15</xdr:col>
      <xdr:colOff>259080</xdr:colOff>
      <xdr:row>8</xdr:row>
      <xdr:rowOff>7620</xdr:rowOff>
    </xdr:from>
    <xdr:to>
      <xdr:col>19</xdr:col>
      <xdr:colOff>22860</xdr:colOff>
      <xdr:row>11</xdr:row>
      <xdr:rowOff>0</xdr:rowOff>
    </xdr:to>
    <xdr:sp macro="" textlink="">
      <xdr:nvSpPr>
        <xdr:cNvPr id="17" name="TextBox 16">
          <a:extLst>
            <a:ext uri="{FF2B5EF4-FFF2-40B4-BE49-F238E27FC236}">
              <a16:creationId xmlns:a16="http://schemas.microsoft.com/office/drawing/2014/main" id="{66DCD5F8-2F23-443B-BF5F-CF74AA523E09}"/>
            </a:ext>
          </a:extLst>
        </xdr:cNvPr>
        <xdr:cNvSpPr txBox="1"/>
      </xdr:nvSpPr>
      <xdr:spPr>
        <a:xfrm>
          <a:off x="11224260" y="1470660"/>
          <a:ext cx="2202180" cy="5410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Renewal</a:t>
          </a:r>
          <a:r>
            <a:rPr lang="en-IN" sz="1100" baseline="0"/>
            <a:t> </a:t>
          </a:r>
          <a:r>
            <a:rPr lang="en-IN" sz="1100"/>
            <a:t>Invoice Achivement %</a:t>
          </a:r>
        </a:p>
        <a:p>
          <a:pPr algn="ctr"/>
          <a:r>
            <a:rPr lang="en-IN" sz="1100"/>
            <a:t>66.92%</a:t>
          </a:r>
        </a:p>
      </xdr:txBody>
    </xdr:sp>
    <xdr:clientData/>
  </xdr:twoCellAnchor>
  <xdr:twoCellAnchor>
    <xdr:from>
      <xdr:col>11</xdr:col>
      <xdr:colOff>441960</xdr:colOff>
      <xdr:row>8</xdr:row>
      <xdr:rowOff>38100</xdr:rowOff>
    </xdr:from>
    <xdr:to>
      <xdr:col>15</xdr:col>
      <xdr:colOff>167640</xdr:colOff>
      <xdr:row>10</xdr:row>
      <xdr:rowOff>167640</xdr:rowOff>
    </xdr:to>
    <xdr:sp macro="" textlink="">
      <xdr:nvSpPr>
        <xdr:cNvPr id="18" name="TextBox 17">
          <a:extLst>
            <a:ext uri="{FF2B5EF4-FFF2-40B4-BE49-F238E27FC236}">
              <a16:creationId xmlns:a16="http://schemas.microsoft.com/office/drawing/2014/main" id="{F79F2903-F327-41FE-BDE0-CECBEEE4EFD5}"/>
            </a:ext>
          </a:extLst>
        </xdr:cNvPr>
        <xdr:cNvSpPr txBox="1"/>
      </xdr:nvSpPr>
      <xdr:spPr>
        <a:xfrm>
          <a:off x="8968740" y="1501140"/>
          <a:ext cx="2164080" cy="4953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Renewal</a:t>
          </a:r>
          <a:r>
            <a:rPr lang="en-IN" sz="1100" baseline="0"/>
            <a:t> </a:t>
          </a:r>
          <a:r>
            <a:rPr lang="en-IN" sz="1100"/>
            <a:t>Placed Achivement %</a:t>
          </a:r>
        </a:p>
        <a:p>
          <a:pPr algn="ctr"/>
          <a:r>
            <a:rPr lang="en-IN" sz="1100"/>
            <a:t>150.23%</a:t>
          </a:r>
        </a:p>
      </xdr:txBody>
    </xdr:sp>
    <xdr:clientData/>
  </xdr:twoCellAnchor>
  <xdr:twoCellAnchor>
    <xdr:from>
      <xdr:col>11</xdr:col>
      <xdr:colOff>396240</xdr:colOff>
      <xdr:row>4</xdr:row>
      <xdr:rowOff>160020</xdr:rowOff>
    </xdr:from>
    <xdr:to>
      <xdr:col>15</xdr:col>
      <xdr:colOff>160020</xdr:colOff>
      <xdr:row>7</xdr:row>
      <xdr:rowOff>152400</xdr:rowOff>
    </xdr:to>
    <xdr:sp macro="" textlink="">
      <xdr:nvSpPr>
        <xdr:cNvPr id="19" name="TextBox 18">
          <a:extLst>
            <a:ext uri="{FF2B5EF4-FFF2-40B4-BE49-F238E27FC236}">
              <a16:creationId xmlns:a16="http://schemas.microsoft.com/office/drawing/2014/main" id="{0ACD42F8-70C0-425A-BBB2-0C82D7BD1AF8}"/>
            </a:ext>
          </a:extLst>
        </xdr:cNvPr>
        <xdr:cNvSpPr txBox="1"/>
      </xdr:nvSpPr>
      <xdr:spPr>
        <a:xfrm>
          <a:off x="8923020" y="891540"/>
          <a:ext cx="2202180" cy="5410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New</a:t>
          </a:r>
          <a:r>
            <a:rPr lang="en-IN" sz="1100" baseline="0"/>
            <a:t> </a:t>
          </a:r>
          <a:r>
            <a:rPr lang="en-IN" sz="1100"/>
            <a:t>Placed Achivement %</a:t>
          </a:r>
        </a:p>
        <a:p>
          <a:pPr algn="ctr"/>
          <a:r>
            <a:rPr lang="en-IN" sz="1100"/>
            <a:t>17.95%</a:t>
          </a:r>
        </a:p>
      </xdr:txBody>
    </xdr:sp>
    <xdr:clientData/>
  </xdr:twoCellAnchor>
  <xdr:twoCellAnchor editAs="oneCell">
    <xdr:from>
      <xdr:col>12</xdr:col>
      <xdr:colOff>77038</xdr:colOff>
      <xdr:row>53</xdr:row>
      <xdr:rowOff>27048</xdr:rowOff>
    </xdr:from>
    <xdr:to>
      <xdr:col>15</xdr:col>
      <xdr:colOff>72013</xdr:colOff>
      <xdr:row>59</xdr:row>
      <xdr:rowOff>50243</xdr:rowOff>
    </xdr:to>
    <mc:AlternateContent xmlns:mc="http://schemas.openxmlformats.org/markup-compatibility/2006" xmlns:a14="http://schemas.microsoft.com/office/drawing/2010/main">
      <mc:Choice Requires="a14">
        <xdr:graphicFrame macro="">
          <xdr:nvGraphicFramePr>
            <xdr:cNvPr id="4" name="meeting_date (Year)">
              <a:extLst>
                <a:ext uri="{FF2B5EF4-FFF2-40B4-BE49-F238E27FC236}">
                  <a16:creationId xmlns:a16="http://schemas.microsoft.com/office/drawing/2014/main" id="{EDE36C38-84CF-90B5-0624-A5DFE7F05BC7}"/>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9932796" y="9790696"/>
              <a:ext cx="1828800" cy="1128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261257</xdr:colOff>
      <xdr:row>12</xdr:row>
      <xdr:rowOff>41785</xdr:rowOff>
    </xdr:from>
    <xdr:to>
      <xdr:col>15</xdr:col>
      <xdr:colOff>256232</xdr:colOff>
      <xdr:row>30</xdr:row>
      <xdr:rowOff>117231</xdr:rowOff>
    </xdr:to>
    <mc:AlternateContent xmlns:mc="http://schemas.openxmlformats.org/markup-compatibility/2006" xmlns:a14="http://schemas.microsoft.com/office/drawing/2010/main">
      <mc:Choice Requires="a14">
        <xdr:graphicFrame macro="">
          <xdr:nvGraphicFramePr>
            <xdr:cNvPr id="20" name="Employee Name">
              <a:extLst>
                <a:ext uri="{FF2B5EF4-FFF2-40B4-BE49-F238E27FC236}">
                  <a16:creationId xmlns:a16="http://schemas.microsoft.com/office/drawing/2014/main" id="{D6C43DFE-9DA3-0C0F-B32D-BA4CB60F68EB}"/>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117015" y="2252422"/>
              <a:ext cx="1828800" cy="3391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211016</xdr:colOff>
      <xdr:row>12</xdr:row>
      <xdr:rowOff>25038</xdr:rowOff>
    </xdr:from>
    <xdr:to>
      <xdr:col>12</xdr:col>
      <xdr:colOff>63641</xdr:colOff>
      <xdr:row>25</xdr:row>
      <xdr:rowOff>97155</xdr:rowOff>
    </xdr:to>
    <mc:AlternateContent xmlns:mc="http://schemas.openxmlformats.org/markup-compatibility/2006" xmlns:a14="http://schemas.microsoft.com/office/drawing/2010/main">
      <mc:Choice Requires="a14">
        <xdr:graphicFrame macro="">
          <xdr:nvGraphicFramePr>
            <xdr:cNvPr id="21" name="income_class">
              <a:extLst>
                <a:ext uri="{FF2B5EF4-FFF2-40B4-BE49-F238E27FC236}">
                  <a16:creationId xmlns:a16="http://schemas.microsoft.com/office/drawing/2014/main" id="{C93A4D5D-1BFD-8183-9993-2653960E0DF9}"/>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8232950" y="22356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353367</xdr:colOff>
      <xdr:row>12</xdr:row>
      <xdr:rowOff>5946</xdr:rowOff>
    </xdr:from>
    <xdr:to>
      <xdr:col>18</xdr:col>
      <xdr:colOff>348343</xdr:colOff>
      <xdr:row>31</xdr:row>
      <xdr:rowOff>16747</xdr:rowOff>
    </xdr:to>
    <mc:AlternateContent xmlns:mc="http://schemas.openxmlformats.org/markup-compatibility/2006">
      <mc:Choice xmlns:a14="http://schemas.microsoft.com/office/drawing/2010/main" Requires="a14">
        <xdr:graphicFrame macro="">
          <xdr:nvGraphicFramePr>
            <xdr:cNvPr id="11" name="Account Executive">
              <a:extLst>
                <a:ext uri="{FF2B5EF4-FFF2-40B4-BE49-F238E27FC236}">
                  <a16:creationId xmlns:a16="http://schemas.microsoft.com/office/drawing/2014/main" id="{3BDD8394-A6EE-B2CB-62C3-DED24B35715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dr:sp macro="" textlink="">
          <xdr:nvSpPr>
            <xdr:cNvPr id="0" name=""/>
            <xdr:cNvSpPr>
              <a:spLocks noTextEdit="1"/>
            </xdr:cNvSpPr>
          </xdr:nvSpPr>
          <xdr:spPr>
            <a:xfrm>
              <a:off x="12578862" y="2216583"/>
              <a:ext cx="1828800" cy="3510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27</xdr:col>
      <xdr:colOff>309600</xdr:colOff>
      <xdr:row>42</xdr:row>
      <xdr:rowOff>180720</xdr:rowOff>
    </xdr:to>
    <xdr:sp macro="" textlink="">
      <xdr:nvSpPr>
        <xdr:cNvPr id="3" name="Rectangle: Rounded Corners 2">
          <a:extLst>
            <a:ext uri="{FF2B5EF4-FFF2-40B4-BE49-F238E27FC236}">
              <a16:creationId xmlns:a16="http://schemas.microsoft.com/office/drawing/2014/main" id="{22582644-95B9-41AA-8C46-F5B0430AA818}"/>
            </a:ext>
          </a:extLst>
        </xdr:cNvPr>
        <xdr:cNvSpPr/>
      </xdr:nvSpPr>
      <xdr:spPr>
        <a:xfrm>
          <a:off x="1828800" y="186267"/>
          <a:ext cx="14940000" cy="7817653"/>
        </a:xfrm>
        <a:prstGeom prst="roundRect">
          <a:avLst>
            <a:gd name="adj" fmla="val 3076"/>
          </a:avLst>
        </a:prstGeom>
        <a:solidFill>
          <a:schemeClr val="accent2">
            <a:lumMod val="20000"/>
            <a:lumOff val="80000"/>
          </a:schemeClr>
        </a:solid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163285</xdr:colOff>
      <xdr:row>1</xdr:row>
      <xdr:rowOff>97972</xdr:rowOff>
    </xdr:from>
    <xdr:to>
      <xdr:col>8</xdr:col>
      <xdr:colOff>81644</xdr:colOff>
      <xdr:row>42</xdr:row>
      <xdr:rowOff>54429</xdr:rowOff>
    </xdr:to>
    <xdr:sp macro="" textlink="">
      <xdr:nvSpPr>
        <xdr:cNvPr id="4" name="Rectangle: Top Corners Snipped 3">
          <a:extLst>
            <a:ext uri="{FF2B5EF4-FFF2-40B4-BE49-F238E27FC236}">
              <a16:creationId xmlns:a16="http://schemas.microsoft.com/office/drawing/2014/main" id="{E5F6371A-5C34-45CB-8C39-A9217253F6BA}"/>
            </a:ext>
          </a:extLst>
        </xdr:cNvPr>
        <xdr:cNvSpPr/>
      </xdr:nvSpPr>
      <xdr:spPr>
        <a:xfrm rot="16200000">
          <a:off x="-296635" y="2571749"/>
          <a:ext cx="7543800" cy="2966359"/>
        </a:xfrm>
        <a:prstGeom prst="snip2SameRect">
          <a:avLst>
            <a:gd name="adj1" fmla="val 6901"/>
            <a:gd name="adj2" fmla="val 0"/>
          </a:avLst>
        </a:prstGeom>
        <a:solidFill>
          <a:schemeClr val="accent2">
            <a:lumMod val="20000"/>
            <a:lumOff val="80000"/>
          </a:schemeClr>
        </a:solidFill>
        <a:ln w="1905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38100">
              <a:solidFill>
                <a:schemeClr val="tx1"/>
              </a:solidFill>
            </a:ln>
            <a:solidFill>
              <a:schemeClr val="tx1">
                <a:lumMod val="65000"/>
                <a:lumOff val="35000"/>
              </a:schemeClr>
            </a:solidFill>
          </a:endParaRPr>
        </a:p>
      </xdr:txBody>
    </xdr:sp>
    <xdr:clientData/>
  </xdr:twoCellAnchor>
  <xdr:twoCellAnchor>
    <xdr:from>
      <xdr:col>3</xdr:col>
      <xdr:colOff>522515</xdr:colOff>
      <xdr:row>2</xdr:row>
      <xdr:rowOff>76200</xdr:rowOff>
    </xdr:from>
    <xdr:to>
      <xdr:col>7</xdr:col>
      <xdr:colOff>359229</xdr:colOff>
      <xdr:row>11</xdr:row>
      <xdr:rowOff>130628</xdr:rowOff>
    </xdr:to>
    <xdr:sp macro="" textlink="">
      <xdr:nvSpPr>
        <xdr:cNvPr id="7" name="TextBox 6">
          <a:extLst>
            <a:ext uri="{FF2B5EF4-FFF2-40B4-BE49-F238E27FC236}">
              <a16:creationId xmlns:a16="http://schemas.microsoft.com/office/drawing/2014/main" id="{4DB44094-5D00-8B2D-C51E-984FD384C635}"/>
            </a:ext>
          </a:extLst>
        </xdr:cNvPr>
        <xdr:cNvSpPr txBox="1"/>
      </xdr:nvSpPr>
      <xdr:spPr>
        <a:xfrm>
          <a:off x="2351315" y="446314"/>
          <a:ext cx="2275114" cy="1741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latin typeface="Arial Rounded MT Bold" panose="020F0704030504030204" pitchFamily="34" charset="0"/>
            </a:rPr>
            <a:t>Branch Performance Dashboard</a:t>
          </a:r>
        </a:p>
        <a:p>
          <a:pPr marL="0" marR="0" lvl="0" indent="0" algn="ctr" defTabSz="914400" eaLnBrk="1" fontAlgn="auto" latinLnBrk="0" hangingPunct="1">
            <a:lnSpc>
              <a:spcPct val="100000"/>
            </a:lnSpc>
            <a:spcBef>
              <a:spcPts val="0"/>
            </a:spcBef>
            <a:spcAft>
              <a:spcPts val="0"/>
            </a:spcAft>
            <a:buClrTx/>
            <a:buSzTx/>
            <a:buFontTx/>
            <a:buNone/>
            <a:tabLst/>
            <a:defRPr/>
          </a:pPr>
          <a:r>
            <a:rPr lang="en-IN" sz="2400" b="1">
              <a:latin typeface="Arial Rounded MT Bold" panose="020F0704030504030204" pitchFamily="34" charset="0"/>
            </a:rPr>
            <a:t>(Ahmedabad)</a:t>
          </a:r>
        </a:p>
      </xdr:txBody>
    </xdr:sp>
    <xdr:clientData/>
  </xdr:twoCellAnchor>
  <xdr:twoCellAnchor editAs="oneCell">
    <xdr:from>
      <xdr:col>3</xdr:col>
      <xdr:colOff>511627</xdr:colOff>
      <xdr:row>10</xdr:row>
      <xdr:rowOff>174170</xdr:rowOff>
    </xdr:from>
    <xdr:to>
      <xdr:col>4</xdr:col>
      <xdr:colOff>304798</xdr:colOff>
      <xdr:row>12</xdr:row>
      <xdr:rowOff>163285</xdr:rowOff>
    </xdr:to>
    <xdr:pic>
      <xdr:nvPicPr>
        <xdr:cNvPr id="8" name="Picture 7">
          <a:extLst>
            <a:ext uri="{FF2B5EF4-FFF2-40B4-BE49-F238E27FC236}">
              <a16:creationId xmlns:a16="http://schemas.microsoft.com/office/drawing/2014/main" id="{8A238CC2-B280-4CB0-AC12-2891CF3492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40427" y="2046513"/>
          <a:ext cx="402771" cy="359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326572</xdr:colOff>
      <xdr:row>11</xdr:row>
      <xdr:rowOff>0</xdr:rowOff>
    </xdr:from>
    <xdr:to>
      <xdr:col>6</xdr:col>
      <xdr:colOff>357160</xdr:colOff>
      <xdr:row>13</xdr:row>
      <xdr:rowOff>7871</xdr:rowOff>
    </xdr:to>
    <xdr:pic>
      <xdr:nvPicPr>
        <xdr:cNvPr id="9" name="Picture 8">
          <a:extLst>
            <a:ext uri="{FF2B5EF4-FFF2-40B4-BE49-F238E27FC236}">
              <a16:creationId xmlns:a16="http://schemas.microsoft.com/office/drawing/2014/main" id="{E91994BC-C210-4A5C-8656-06B933ED2773}"/>
            </a:ext>
          </a:extLst>
        </xdr:cNvPr>
        <xdr:cNvPicPr>
          <a:picLocks noChangeAspect="1"/>
        </xdr:cNvPicPr>
      </xdr:nvPicPr>
      <xdr:blipFill>
        <a:blip xmlns:r="http://schemas.openxmlformats.org/officeDocument/2006/relationships" r:embed="rId2"/>
        <a:stretch>
          <a:fillRect/>
        </a:stretch>
      </xdr:blipFill>
      <xdr:spPr>
        <a:xfrm>
          <a:off x="2764972" y="2057400"/>
          <a:ext cx="1249788" cy="377985"/>
        </a:xfrm>
        <a:prstGeom prst="rect">
          <a:avLst/>
        </a:prstGeom>
      </xdr:spPr>
    </xdr:pic>
    <xdr:clientData/>
  </xdr:twoCellAnchor>
  <xdr:twoCellAnchor>
    <xdr:from>
      <xdr:col>8</xdr:col>
      <xdr:colOff>206829</xdr:colOff>
      <xdr:row>24</xdr:row>
      <xdr:rowOff>76201</xdr:rowOff>
    </xdr:from>
    <xdr:to>
      <xdr:col>15</xdr:col>
      <xdr:colOff>474132</xdr:colOff>
      <xdr:row>42</xdr:row>
      <xdr:rowOff>67733</xdr:rowOff>
    </xdr:to>
    <xdr:graphicFrame macro="">
      <xdr:nvGraphicFramePr>
        <xdr:cNvPr id="13" name="Chart 12">
          <a:extLst>
            <a:ext uri="{FF2B5EF4-FFF2-40B4-BE49-F238E27FC236}">
              <a16:creationId xmlns:a16="http://schemas.microsoft.com/office/drawing/2014/main" id="{0E4869CB-4DA6-4F7C-9E7C-F3141A475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468086</xdr:colOff>
      <xdr:row>10</xdr:row>
      <xdr:rowOff>175352</xdr:rowOff>
    </xdr:from>
    <xdr:to>
      <xdr:col>27</xdr:col>
      <xdr:colOff>211667</xdr:colOff>
      <xdr:row>23</xdr:row>
      <xdr:rowOff>163285</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A10C507C-DB85-4400-8A1D-742E652D6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269686" y="2047695"/>
              <a:ext cx="3401181" cy="23936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141516</xdr:colOff>
      <xdr:row>10</xdr:row>
      <xdr:rowOff>181742</xdr:rowOff>
    </xdr:from>
    <xdr:to>
      <xdr:col>21</xdr:col>
      <xdr:colOff>402772</xdr:colOff>
      <xdr:row>23</xdr:row>
      <xdr:rowOff>174170</xdr:rowOff>
    </xdr:to>
    <xdr:graphicFrame macro="">
      <xdr:nvGraphicFramePr>
        <xdr:cNvPr id="16" name="Chart 15">
          <a:extLst>
            <a:ext uri="{FF2B5EF4-FFF2-40B4-BE49-F238E27FC236}">
              <a16:creationId xmlns:a16="http://schemas.microsoft.com/office/drawing/2014/main" id="{A8792090-56ED-4F54-A20B-CFF87B77E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596297</xdr:colOff>
      <xdr:row>34</xdr:row>
      <xdr:rowOff>65287</xdr:rowOff>
    </xdr:from>
    <xdr:to>
      <xdr:col>27</xdr:col>
      <xdr:colOff>164497</xdr:colOff>
      <xdr:row>42</xdr:row>
      <xdr:rowOff>58058</xdr:rowOff>
    </xdr:to>
    <xdr:graphicFrame macro="">
      <xdr:nvGraphicFramePr>
        <xdr:cNvPr id="17" name="Chart 16">
          <a:extLst>
            <a:ext uri="{FF2B5EF4-FFF2-40B4-BE49-F238E27FC236}">
              <a16:creationId xmlns:a16="http://schemas.microsoft.com/office/drawing/2014/main" id="{37DC0535-4CEF-4DF7-AB5B-3B7D32933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604761</xdr:colOff>
      <xdr:row>24</xdr:row>
      <xdr:rowOff>77087</xdr:rowOff>
    </xdr:from>
    <xdr:to>
      <xdr:col>27</xdr:col>
      <xdr:colOff>172961</xdr:colOff>
      <xdr:row>33</xdr:row>
      <xdr:rowOff>164172</xdr:rowOff>
    </xdr:to>
    <xdr:graphicFrame macro="">
      <xdr:nvGraphicFramePr>
        <xdr:cNvPr id="18" name="Chart 17">
          <a:extLst>
            <a:ext uri="{FF2B5EF4-FFF2-40B4-BE49-F238E27FC236}">
              <a16:creationId xmlns:a16="http://schemas.microsoft.com/office/drawing/2014/main" id="{1E2DE966-9F4A-4AEE-835E-B3641EA09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239486</xdr:colOff>
      <xdr:row>11</xdr:row>
      <xdr:rowOff>10885</xdr:rowOff>
    </xdr:from>
    <xdr:to>
      <xdr:col>14</xdr:col>
      <xdr:colOff>32657</xdr:colOff>
      <xdr:row>23</xdr:row>
      <xdr:rowOff>152399</xdr:rowOff>
    </xdr:to>
    <xdr:graphicFrame macro="">
      <xdr:nvGraphicFramePr>
        <xdr:cNvPr id="19" name="Chart 18">
          <a:extLst>
            <a:ext uri="{FF2B5EF4-FFF2-40B4-BE49-F238E27FC236}">
              <a16:creationId xmlns:a16="http://schemas.microsoft.com/office/drawing/2014/main" id="{0AC6F644-0A78-4030-AE6F-C06AF170D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250370</xdr:colOff>
      <xdr:row>1</xdr:row>
      <xdr:rowOff>152400</xdr:rowOff>
    </xdr:from>
    <xdr:to>
      <xdr:col>14</xdr:col>
      <xdr:colOff>192770</xdr:colOff>
      <xdr:row>5</xdr:row>
      <xdr:rowOff>132171</xdr:rowOff>
    </xdr:to>
    <xdr:sp macro="" textlink="">
      <xdr:nvSpPr>
        <xdr:cNvPr id="25" name="TextBox 24">
          <a:extLst>
            <a:ext uri="{FF2B5EF4-FFF2-40B4-BE49-F238E27FC236}">
              <a16:creationId xmlns:a16="http://schemas.microsoft.com/office/drawing/2014/main" id="{14BF2D7E-B989-4BF4-9B6E-606C99BA2062}"/>
            </a:ext>
          </a:extLst>
        </xdr:cNvPr>
        <xdr:cNvSpPr txBox="1"/>
      </xdr:nvSpPr>
      <xdr:spPr>
        <a:xfrm>
          <a:off x="5127170" y="337457"/>
          <a:ext cx="3600000" cy="720000"/>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latin typeface="Aptos" panose="020B0004020202020204" pitchFamily="34" charset="0"/>
            </a:rPr>
            <a:t>Cross Sell Placed Achivement %</a:t>
          </a:r>
        </a:p>
        <a:p>
          <a:pPr algn="ctr"/>
          <a:r>
            <a:rPr lang="en-IN" sz="1600" b="0">
              <a:latin typeface="Aptos" panose="020B0004020202020204" pitchFamily="34" charset="0"/>
            </a:rPr>
            <a:t>64.94%</a:t>
          </a:r>
        </a:p>
      </xdr:txBody>
    </xdr:sp>
    <xdr:clientData/>
  </xdr:twoCellAnchor>
  <xdr:twoCellAnchor>
    <xdr:from>
      <xdr:col>8</xdr:col>
      <xdr:colOff>246016</xdr:colOff>
      <xdr:row>6</xdr:row>
      <xdr:rowOff>77410</xdr:rowOff>
    </xdr:from>
    <xdr:to>
      <xdr:col>14</xdr:col>
      <xdr:colOff>188416</xdr:colOff>
      <xdr:row>10</xdr:row>
      <xdr:rowOff>57182</xdr:rowOff>
    </xdr:to>
    <xdr:sp macro="" textlink="">
      <xdr:nvSpPr>
        <xdr:cNvPr id="26" name="TextBox 25">
          <a:extLst>
            <a:ext uri="{FF2B5EF4-FFF2-40B4-BE49-F238E27FC236}">
              <a16:creationId xmlns:a16="http://schemas.microsoft.com/office/drawing/2014/main" id="{EEE739FD-391B-4E55-8481-B330AD881184}"/>
            </a:ext>
          </a:extLst>
        </xdr:cNvPr>
        <xdr:cNvSpPr txBox="1"/>
      </xdr:nvSpPr>
      <xdr:spPr>
        <a:xfrm>
          <a:off x="5122816" y="1187753"/>
          <a:ext cx="3600000" cy="720000"/>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panose="020B0004020202020204" pitchFamily="34" charset="0"/>
            </a:rPr>
            <a:t>Cross Sell Invoice Achivement %</a:t>
          </a:r>
        </a:p>
        <a:p>
          <a:pPr algn="ctr"/>
          <a:r>
            <a:rPr lang="en-IN" sz="1600">
              <a:latin typeface="Aptos" panose="020B0004020202020204" pitchFamily="34" charset="0"/>
            </a:rPr>
            <a:t>14.21%</a:t>
          </a:r>
        </a:p>
      </xdr:txBody>
    </xdr:sp>
    <xdr:clientData/>
  </xdr:twoCellAnchor>
  <xdr:twoCellAnchor>
    <xdr:from>
      <xdr:col>15</xdr:col>
      <xdr:colOff>10885</xdr:colOff>
      <xdr:row>6</xdr:row>
      <xdr:rowOff>87207</xdr:rowOff>
    </xdr:from>
    <xdr:to>
      <xdr:col>20</xdr:col>
      <xdr:colOff>562885</xdr:colOff>
      <xdr:row>10</xdr:row>
      <xdr:rowOff>66979</xdr:rowOff>
    </xdr:to>
    <xdr:sp macro="" textlink="">
      <xdr:nvSpPr>
        <xdr:cNvPr id="27" name="TextBox 26">
          <a:extLst>
            <a:ext uri="{FF2B5EF4-FFF2-40B4-BE49-F238E27FC236}">
              <a16:creationId xmlns:a16="http://schemas.microsoft.com/office/drawing/2014/main" id="{BF2B0BDB-B9B5-406F-B609-C92B65A496AE}"/>
            </a:ext>
          </a:extLst>
        </xdr:cNvPr>
        <xdr:cNvSpPr txBox="1"/>
      </xdr:nvSpPr>
      <xdr:spPr>
        <a:xfrm>
          <a:off x="9154885" y="1197550"/>
          <a:ext cx="3600000" cy="720000"/>
        </a:xfrm>
        <a:prstGeom prst="rect">
          <a:avLst/>
        </a:prstGeom>
        <a:solidFill>
          <a:sysClr val="window" lastClr="FFFFFF"/>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panose="020B0004020202020204" pitchFamily="34" charset="0"/>
            </a:rPr>
            <a:t>New Invoice Achivement %</a:t>
          </a:r>
        </a:p>
        <a:p>
          <a:pPr algn="ctr"/>
          <a:r>
            <a:rPr lang="en-IN" sz="1600">
              <a:latin typeface="Aptos" panose="020B0004020202020204" pitchFamily="34" charset="0"/>
            </a:rPr>
            <a:t>2.90%</a:t>
          </a:r>
        </a:p>
      </xdr:txBody>
    </xdr:sp>
    <xdr:clientData/>
  </xdr:twoCellAnchor>
  <xdr:twoCellAnchor>
    <xdr:from>
      <xdr:col>21</xdr:col>
      <xdr:colOff>239486</xdr:colOff>
      <xdr:row>6</xdr:row>
      <xdr:rowOff>97971</xdr:rowOff>
    </xdr:from>
    <xdr:to>
      <xdr:col>27</xdr:col>
      <xdr:colOff>181886</xdr:colOff>
      <xdr:row>10</xdr:row>
      <xdr:rowOff>77743</xdr:rowOff>
    </xdr:to>
    <xdr:sp macro="" textlink="">
      <xdr:nvSpPr>
        <xdr:cNvPr id="28" name="TextBox 27">
          <a:extLst>
            <a:ext uri="{FF2B5EF4-FFF2-40B4-BE49-F238E27FC236}">
              <a16:creationId xmlns:a16="http://schemas.microsoft.com/office/drawing/2014/main" id="{5F84C450-D4F4-4B61-BBF1-1E8A61566636}"/>
            </a:ext>
          </a:extLst>
        </xdr:cNvPr>
        <xdr:cNvSpPr txBox="1"/>
      </xdr:nvSpPr>
      <xdr:spPr>
        <a:xfrm>
          <a:off x="13041086" y="1208314"/>
          <a:ext cx="3600000" cy="720000"/>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panose="020B0004020202020204" pitchFamily="34" charset="0"/>
            </a:rPr>
            <a:t>Renewal</a:t>
          </a:r>
          <a:r>
            <a:rPr lang="en-IN" sz="1600" baseline="0">
              <a:latin typeface="Aptos" panose="020B0004020202020204" pitchFamily="34" charset="0"/>
            </a:rPr>
            <a:t> </a:t>
          </a:r>
          <a:r>
            <a:rPr lang="en-IN" sz="1600">
              <a:latin typeface="Aptos" panose="020B0004020202020204" pitchFamily="34" charset="0"/>
            </a:rPr>
            <a:t>Invoice Achivement %</a:t>
          </a:r>
        </a:p>
        <a:p>
          <a:pPr algn="ctr"/>
          <a:r>
            <a:rPr lang="en-IN" sz="1600">
              <a:latin typeface="Aptos" panose="020B0004020202020204" pitchFamily="34" charset="0"/>
            </a:rPr>
            <a:t>66.92%</a:t>
          </a:r>
        </a:p>
      </xdr:txBody>
    </xdr:sp>
    <xdr:clientData/>
  </xdr:twoCellAnchor>
  <xdr:twoCellAnchor>
    <xdr:from>
      <xdr:col>21</xdr:col>
      <xdr:colOff>239486</xdr:colOff>
      <xdr:row>2</xdr:row>
      <xdr:rowOff>1211</xdr:rowOff>
    </xdr:from>
    <xdr:to>
      <xdr:col>27</xdr:col>
      <xdr:colOff>181886</xdr:colOff>
      <xdr:row>5</xdr:row>
      <xdr:rowOff>166039</xdr:rowOff>
    </xdr:to>
    <xdr:sp macro="" textlink="">
      <xdr:nvSpPr>
        <xdr:cNvPr id="29" name="TextBox 28">
          <a:extLst>
            <a:ext uri="{FF2B5EF4-FFF2-40B4-BE49-F238E27FC236}">
              <a16:creationId xmlns:a16="http://schemas.microsoft.com/office/drawing/2014/main" id="{B8DF2A29-12C9-4AE5-B151-71249E3A8992}"/>
            </a:ext>
          </a:extLst>
        </xdr:cNvPr>
        <xdr:cNvSpPr txBox="1"/>
      </xdr:nvSpPr>
      <xdr:spPr>
        <a:xfrm>
          <a:off x="13041086" y="371325"/>
          <a:ext cx="3600000" cy="720000"/>
        </a:xfrm>
        <a:prstGeom prst="rect">
          <a:avLst/>
        </a:prstGeom>
        <a:solidFill>
          <a:sysClr val="window" lastClr="FFFFFF"/>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panose="020B0004020202020204" pitchFamily="34" charset="0"/>
            </a:rPr>
            <a:t>Renewal</a:t>
          </a:r>
          <a:r>
            <a:rPr lang="en-IN" sz="1600" baseline="0">
              <a:latin typeface="Aptos" panose="020B0004020202020204" pitchFamily="34" charset="0"/>
            </a:rPr>
            <a:t> </a:t>
          </a:r>
          <a:r>
            <a:rPr lang="en-IN" sz="1600">
              <a:latin typeface="Aptos" panose="020B0004020202020204" pitchFamily="34" charset="0"/>
            </a:rPr>
            <a:t>Placed Achivement %</a:t>
          </a:r>
        </a:p>
        <a:p>
          <a:pPr algn="ctr"/>
          <a:r>
            <a:rPr lang="en-IN" sz="1600">
              <a:latin typeface="Aptos" panose="020B0004020202020204" pitchFamily="34" charset="0"/>
            </a:rPr>
            <a:t>150.23%</a:t>
          </a:r>
        </a:p>
      </xdr:txBody>
    </xdr:sp>
    <xdr:clientData/>
  </xdr:twoCellAnchor>
  <xdr:twoCellAnchor>
    <xdr:from>
      <xdr:col>14</xdr:col>
      <xdr:colOff>598713</xdr:colOff>
      <xdr:row>1</xdr:row>
      <xdr:rowOff>174171</xdr:rowOff>
    </xdr:from>
    <xdr:to>
      <xdr:col>20</xdr:col>
      <xdr:colOff>541113</xdr:colOff>
      <xdr:row>5</xdr:row>
      <xdr:rowOff>153942</xdr:rowOff>
    </xdr:to>
    <xdr:sp macro="" textlink="">
      <xdr:nvSpPr>
        <xdr:cNvPr id="30" name="TextBox 29">
          <a:extLst>
            <a:ext uri="{FF2B5EF4-FFF2-40B4-BE49-F238E27FC236}">
              <a16:creationId xmlns:a16="http://schemas.microsoft.com/office/drawing/2014/main" id="{8E0C06EC-73E2-4242-967F-8974619DE8DD}"/>
            </a:ext>
          </a:extLst>
        </xdr:cNvPr>
        <xdr:cNvSpPr txBox="1"/>
      </xdr:nvSpPr>
      <xdr:spPr>
        <a:xfrm>
          <a:off x="9133113" y="359228"/>
          <a:ext cx="3600000" cy="720000"/>
        </a:xfrm>
        <a:prstGeom prst="rect">
          <a:avLst/>
        </a:prstGeom>
        <a:solidFill>
          <a:sysClr val="window" lastClr="FFFFFF"/>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ptos" panose="020B0004020202020204" pitchFamily="34" charset="0"/>
            </a:rPr>
            <a:t>New</a:t>
          </a:r>
          <a:r>
            <a:rPr lang="en-IN" sz="1600" baseline="0">
              <a:latin typeface="Aptos" panose="020B0004020202020204" pitchFamily="34" charset="0"/>
            </a:rPr>
            <a:t> </a:t>
          </a:r>
          <a:r>
            <a:rPr lang="en-IN" sz="1600">
              <a:latin typeface="Aptos" panose="020B0004020202020204" pitchFamily="34" charset="0"/>
            </a:rPr>
            <a:t>Placed Achivement %</a:t>
          </a:r>
        </a:p>
        <a:p>
          <a:pPr algn="ctr"/>
          <a:r>
            <a:rPr lang="en-IN" sz="1600">
              <a:latin typeface="Aptos" panose="020B0004020202020204" pitchFamily="34" charset="0"/>
            </a:rPr>
            <a:t>17.95%</a:t>
          </a:r>
        </a:p>
      </xdr:txBody>
    </xdr:sp>
    <xdr:clientData/>
  </xdr:twoCellAnchor>
  <xdr:twoCellAnchor editAs="oneCell">
    <xdr:from>
      <xdr:col>3</xdr:col>
      <xdr:colOff>370113</xdr:colOff>
      <xdr:row>20</xdr:row>
      <xdr:rowOff>10885</xdr:rowOff>
    </xdr:from>
    <xdr:to>
      <xdr:col>7</xdr:col>
      <xdr:colOff>598712</xdr:colOff>
      <xdr:row>23</xdr:row>
      <xdr:rowOff>54429</xdr:rowOff>
    </xdr:to>
    <mc:AlternateContent xmlns:mc="http://schemas.openxmlformats.org/markup-compatibility/2006" xmlns:a14="http://schemas.microsoft.com/office/drawing/2010/main">
      <mc:Choice Requires="a14">
        <xdr:graphicFrame macro="">
          <xdr:nvGraphicFramePr>
            <xdr:cNvPr id="2" name="meeting_date (Year) 1">
              <a:extLst>
                <a:ext uri="{FF2B5EF4-FFF2-40B4-BE49-F238E27FC236}">
                  <a16:creationId xmlns:a16="http://schemas.microsoft.com/office/drawing/2014/main" id="{6941A992-F02E-4B59-BABD-B5D67D9A0EC6}"/>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2198913" y="3733799"/>
              <a:ext cx="2666999" cy="598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13</xdr:row>
      <xdr:rowOff>119742</xdr:rowOff>
    </xdr:from>
    <xdr:to>
      <xdr:col>7</xdr:col>
      <xdr:colOff>587829</xdr:colOff>
      <xdr:row>19</xdr:row>
      <xdr:rowOff>87085</xdr:rowOff>
    </xdr:to>
    <mc:AlternateContent xmlns:mc="http://schemas.openxmlformats.org/markup-compatibility/2006" xmlns:a14="http://schemas.microsoft.com/office/drawing/2010/main">
      <mc:Choice Requires="a14">
        <xdr:graphicFrame macro="">
          <xdr:nvGraphicFramePr>
            <xdr:cNvPr id="6" name="income_class 1">
              <a:extLst>
                <a:ext uri="{FF2B5EF4-FFF2-40B4-BE49-F238E27FC236}">
                  <a16:creationId xmlns:a16="http://schemas.microsoft.com/office/drawing/2014/main" id="{FBA46E65-60A2-4D19-B0E9-65D1160F2B93}"/>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2209800" y="2547256"/>
              <a:ext cx="2645229" cy="1077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359228</xdr:colOff>
      <xdr:row>23</xdr:row>
      <xdr:rowOff>130630</xdr:rowOff>
    </xdr:from>
    <xdr:to>
      <xdr:col>7</xdr:col>
      <xdr:colOff>598714</xdr:colOff>
      <xdr:row>41</xdr:row>
      <xdr:rowOff>141515</xdr:rowOff>
    </xdr:to>
    <mc:AlternateContent xmlns:mc="http://schemas.openxmlformats.org/markup-compatibility/2006">
      <mc:Choice xmlns:a14="http://schemas.microsoft.com/office/drawing/2010/main" Requires="a14">
        <xdr:graphicFrame macro="">
          <xdr:nvGraphicFramePr>
            <xdr:cNvPr id="10" name="Account Executive 1">
              <a:extLst>
                <a:ext uri="{FF2B5EF4-FFF2-40B4-BE49-F238E27FC236}">
                  <a16:creationId xmlns:a16="http://schemas.microsoft.com/office/drawing/2014/main" id="{91F57558-629C-4D3A-81F3-2D20B71179E9}"/>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dr:sp macro="" textlink="">
          <xdr:nvSpPr>
            <xdr:cNvPr id="0" name=""/>
            <xdr:cNvSpPr>
              <a:spLocks noTextEdit="1"/>
            </xdr:cNvSpPr>
          </xdr:nvSpPr>
          <xdr:spPr>
            <a:xfrm>
              <a:off x="2188028" y="4408716"/>
              <a:ext cx="2677886" cy="3341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3310187" createdVersion="5" refreshedVersion="8" minRefreshableVersion="3" recordCount="0" supportSubquery="1" supportAdvancedDrill="1" xr:uid="{200D0522-F31C-4CDD-BEA4-1F124479E9B1}">
  <cacheSource type="external" connectionId="7"/>
  <cacheFields count="4">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meeting].[meeting_date (Year)].[meeting_date (Year)]" caption="meeting_date (Year)" numFmtId="0" hierarchy="51" level="1">
      <sharedItems count="2">
        <s v="2019"/>
        <s v="2020"/>
      </sharedItems>
    </cacheField>
    <cacheField name="[Measures].[Count of Account Exe ID]" caption="Count of Account Exe ID" numFmtId="0" hierarchy="77" level="32767"/>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2"/>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oneField="1">
      <fieldsUsage count="1">
        <fieldUsage x="3"/>
      </fieldsUsage>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9907407" createdVersion="5" refreshedVersion="8" minRefreshableVersion="3" recordCount="0" supportSubquery="1" supportAdvancedDrill="1" xr:uid="{5586A0F3-764C-4341-B816-F4193F57AC52}">
  <cacheSource type="external" connectionId="7"/>
  <cacheFields count="6">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opportunity].[opportunity_name].[opportunity_name]" caption="opportunity_name" numFmtId="0" hierarchy="54" level="1">
      <sharedItems count="5">
        <s v="BE-Mega policy"/>
        <s v="CVP GMC"/>
        <s v="DB -Mega Policy"/>
        <s v="DB -Terrorism Policy"/>
        <s v="EL-Group Mediclaim"/>
      </sharedItems>
    </cacheField>
    <cacheField name="[opportunity].[stage].[stage]" caption="stage" numFmtId="0" hierarchy="61" level="1">
      <sharedItems containsSemiMixedTypes="0" containsNonDate="0" containsString="0"/>
    </cacheField>
    <cacheField name="[Measures].[Sum of revenue_amount]" caption="Sum of revenue_amount" numFmtId="0" hierarchy="78"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5"/>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2"/>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oneField="1">
      <fieldsUsage count="1">
        <fieldUsage x="4"/>
      </fieldsUsage>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68497337961" createdVersion="3" refreshedVersion="8" minRefreshableVersion="3" recordCount="0" supportSubquery="1" supportAdvancedDrill="1" xr:uid="{DEA8B6ED-D9D1-4F8C-8836-C593CBE8FE1F}">
  <cacheSource type="external" connectionId="7">
    <extLst>
      <ext xmlns:x14="http://schemas.microsoft.com/office/spreadsheetml/2009/9/main" uri="{F057638F-6D5F-4e77-A914-E7F072B9BCA8}">
        <x14:sourceConnection name="ThisWorkbookDataModel"/>
      </ext>
    </extLst>
  </cacheSource>
  <cacheFields count="0"/>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extLst>
    <ext xmlns:x14="http://schemas.microsoft.com/office/spreadsheetml/2009/9/main" uri="{725AE2AE-9491-48be-B2B4-4EB974FC3084}">
      <x14:pivotCacheDefinition slicerData="1" pivotCacheId="157626554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71330324077" createdVersion="3" refreshedVersion="8" minRefreshableVersion="3" recordCount="0" supportSubquery="1" supportAdvancedDrill="1" xr:uid="{252A2BA8-6205-4561-B3F6-8659526347F5}">
  <cacheSource type="external" connectionId="7">
    <extLst>
      <ext xmlns:x14="http://schemas.microsoft.com/office/spreadsheetml/2009/9/main" uri="{F057638F-6D5F-4e77-A914-E7F072B9BCA8}">
        <x14:sourceConnection name="ThisWorkbookDataModel"/>
      </ext>
    </extLst>
  </cacheSource>
  <cacheFields count="0"/>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0"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extLst>
    <ext xmlns:x14="http://schemas.microsoft.com/office/spreadsheetml/2009/9/main" uri="{725AE2AE-9491-48be-B2B4-4EB974FC3084}">
      <x14:pivotCacheDefinition slicerData="1" pivotCacheId="637679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4004633" createdVersion="5" refreshedVersion="8" minRefreshableVersion="3" recordCount="0" supportSubquery="1" supportAdvancedDrill="1" xr:uid="{8F6F0B97-D787-4D3F-B44F-0083D3BCDD35}">
  <cacheSource type="external" connectionId="7"/>
  <cacheFields count="4">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Measures].[Sum of Amount 3]" caption="Sum of Amount 3" numFmtId="0" hierarchy="73"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3"/>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oneField="1">
      <fieldsUsage count="1">
        <fieldUsage x="2"/>
      </fieldsUsage>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4814818" createdVersion="5" refreshedVersion="8" minRefreshableVersion="3" recordCount="0" supportSubquery="1" supportAdvancedDrill="1" xr:uid="{1E93EDA7-0A22-4AD3-8935-67961AD328FA}">
  <cacheSource type="external" connectionId="7"/>
  <cacheFields count="4">
    <cacheField name="[invoice].[income_class].[income_class]" caption="income_class" numFmtId="0" hierarchy="40" level="1">
      <sharedItems count="3">
        <s v="Cross Sell"/>
        <s v="New"/>
        <s v="Renewal"/>
      </sharedItems>
    </cacheField>
    <cacheField name="[fees].[income_class].[income_class]" caption="income_class" numFmtId="0" hierarchy="22" level="1">
      <sharedItems count="3">
        <s v="Cross Sell"/>
        <s v="New"/>
        <s v="Renewal"/>
      </sharedItems>
    </cacheField>
    <cacheField name="[Measures].[Sum of Amount 2]" caption="Sum of Amount 2" numFmtId="0" hierarchy="72"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Id]" caption="Account Id" attribute="1" defaultMemberUniqueName="[brokerage].[Account Id].[All]" allUniqueName="[brokerage].[Account Id].[All]" dimensionUniqueName="[brokerage]" displayFolder="" count="2" memberValueDatatype="20" unbalanced="0"/>
    <cacheHierarchy uniqueName="[brokerage].[Account Exe]" caption="Account Exe" attribute="1" defaultMemberUniqueName="[brokerage].[Account Exe].[All]" allUniqueName="[brokerage].[Account Ex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1"/>
      </fieldsUsage>
    </cacheHierarchy>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_Target].[Branch]" caption="Branch" attribute="1" defaultMemberUniqueName="[Individual_Target].[Branch].[All]" allUniqueName="[Individual_Target].[Branch].[All]" dimensionUniqueName="[Individual_Target]" displayFolder="" count="2"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2"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2" memberValueDatatype="130" unbalanced="0"/>
    <cacheHierarchy uniqueName="[Individual_Target].[New Budget]" caption="New Budget" attribute="1" defaultMemberUniqueName="[Individual_Target].[New Budget].[All]" allUniqueName="[Individual_Target].[New Budget].[All]" dimensionUniqueName="[Individual_Target]" displayFolder="" count="2"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2"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asterData].[Employee Name]" caption="Employee Name" attribute="1" defaultMemberUniqueName="[MasterData].[Employee Name].[All]" allUniqueName="[MasterData].[Employee Name].[All]" dimensionUniqueName="[MasterData]" displayFolder="" count="2"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3"/>
      </fieldsUsage>
    </cacheHierarchy>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oneField="1">
      <fieldsUsage count="1">
        <fieldUsage x="2"/>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5509258" createdVersion="5" refreshedVersion="8" minRefreshableVersion="3" recordCount="0" supportSubquery="1" supportAdvancedDrill="1" xr:uid="{57BB034D-A909-4018-8EE6-0A3E062BE122}">
  <cacheSource type="external" connectionId="7"/>
  <cacheFields count="3">
    <cacheField name="[invoice].[income_class].[income_class]" caption="income_class" numFmtId="0" hierarchy="40" level="1">
      <sharedItems count="3">
        <s v="Cross Sell"/>
        <s v="New"/>
        <s v="Renewal"/>
      </sharedItems>
    </cacheField>
    <cacheField name="[Measures].[Sum of Amount]" caption="Sum of Amount" numFmtId="0" hierarchy="71"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2"/>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oneField="1">
      <fieldsUsage count="1">
        <fieldUsage x="1"/>
      </fieldsUsage>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6203704" createdVersion="5" refreshedVersion="8" minRefreshableVersion="3" recordCount="0" supportSubquery="1" supportAdvancedDrill="1" xr:uid="{68200599-8A0B-439C-9B4A-5506019AB801}">
  <cacheSource type="external" connectionId="7"/>
  <cacheFields count="5">
    <cacheField name="[invoice].[income_class].[income_class]" caption="income_class" numFmtId="0" hierarchy="40" level="1">
      <sharedItems containsBlank="1" count="4">
        <m/>
        <s v="Cross Sell"/>
        <s v="New"/>
        <s v="Renewal"/>
      </sharedItems>
    </cacheField>
    <cacheField name="[brokerage].[income_class].[income_class]" caption="income_class" numFmtId="0" hierarchy="10" level="1">
      <sharedItems count="3">
        <s v="Cross Sell"/>
        <s v="New"/>
        <s v="Renewal"/>
      </sharedItems>
    </cacheField>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75"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4"/>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oneField="1">
      <fieldsUsage count="1">
        <fieldUsage x="3"/>
      </fieldsUsage>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6898151" createdVersion="5" refreshedVersion="8" minRefreshableVersion="3" recordCount="0" supportSubquery="1" supportAdvancedDrill="1" xr:uid="{A2C879F3-BC24-4E0E-A09F-B48B5B07F41A}">
  <cacheSource type="external" connectionId="7"/>
  <cacheFields count="5">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meeting].[Account Executive].[Account Executive]" caption="Account Executive" numFmtId="0" hierarchy="47" level="1">
      <sharedItems count="9">
        <s v="Abhinav Shivam"/>
        <s v="Animesh Rawat"/>
        <s v="Gilbert"/>
        <s v="Ketan Jain"/>
        <s v="Manish Sharma"/>
        <s v="Mark"/>
        <s v="Raju Kumar"/>
        <s v="Shivani Sharma"/>
        <s v="Vinay"/>
      </sharedItems>
    </cacheField>
    <cacheField name="[Measures].[Count of meeting_date]" caption="Count of meeting_date" numFmtId="0" hierarchy="79"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2"/>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4"/>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oneField="1">
      <fieldsUsage count="1">
        <fieldUsage x="3"/>
      </fieldsUsage>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7824074" createdVersion="5" refreshedVersion="8" minRefreshableVersion="3" recordCount="0" supportSubquery="1" supportAdvancedDrill="1" xr:uid="{2009D2F6-11D0-4D5F-A592-76410913C1DD}">
  <cacheSource type="external" connectionId="7"/>
  <cacheFields count="5">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opportunity].[stage].[stage]" caption="stage" numFmtId="0" hierarchy="61" level="1">
      <sharedItems count="3">
        <s v="Negotiate"/>
        <s v="Propose Solution"/>
        <s v="Qualify Opportunity"/>
      </sharedItems>
    </cacheField>
    <cacheField name="[Measures].[Sum of revenue_amount]" caption="Sum of revenue_amount" numFmtId="0" hierarchy="78"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4"/>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oneField="1">
      <fieldsUsage count="1">
        <fieldUsage x="3"/>
      </fieldsUsage>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8518521" createdVersion="5" refreshedVersion="8" minRefreshableVersion="3" recordCount="0" supportSubquery="1" supportAdvancedDrill="1" xr:uid="{2D56AF47-2BE0-492A-80E9-332FB3FD99F9}">
  <cacheSource type="external" connectionId="7"/>
  <cacheFields count="6">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Measures].[Sum of Cross sell bugdet]" caption="Sum of Cross sell bugdet" numFmtId="0" hierarchy="69" level="32767"/>
    <cacheField name="[Measures].[Sum of New Budget]" caption="Sum of New Budget" numFmtId="0" hierarchy="68" level="32767"/>
    <cacheField name="[Measures].[Sum of Renewal Budget]" caption="Sum of Renewal Budget" numFmtId="0" hierarchy="70" level="32767"/>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5"/>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oneField="1">
      <fieldsUsage count="1">
        <fieldUsage x="3"/>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oneField="1">
      <fieldsUsage count="1">
        <fieldUsage x="2"/>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oneField="1">
      <fieldsUsage count="1">
        <fieldUsage x="4"/>
      </fieldsUsage>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 refreshedDate="45698.585669097221" createdVersion="5" refreshedVersion="8" minRefreshableVersion="3" recordCount="0" supportSubquery="1" supportAdvancedDrill="1" xr:uid="{40E7CA34-3F87-4A0E-A636-3910B4D95FCE}">
  <cacheSource type="external" connectionId="7"/>
  <cacheFields count="6">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unt="3">
        <s v="Cross Sell"/>
        <s v="New"/>
        <s v="Renewal"/>
      </sharedItems>
    </cacheField>
    <cacheField name="[Measures].[Sum of revenue_amount]" caption="Sum of revenue_amount" numFmtId="0" hierarchy="78" level="32767"/>
    <cacheField name="[opportunity].[opportunity_name].[opportunity_name]" caption="opportunity_name" numFmtId="0" hierarchy="54" level="1">
      <sharedItems count="4">
        <s v="CVP GMC"/>
        <s v="DB -Mega Policy"/>
        <s v="EL-Group Mediclaim"/>
        <s v="Fire"/>
      </sharedItems>
    </cacheField>
    <cacheField name="[opportunity].[stage].[stage]" caption="stage" numFmtId="0" hierarchy="61" level="1">
      <sharedItems containsSemiMixedTypes="0" containsNonDate="0" containsString="0"/>
    </cacheField>
    <cacheField name="[meeting].[meeting_date (Year)].[meeting_date (Year)]" caption="meeting_date (Year)" numFmtId="0" hierarchy="51" level="1">
      <sharedItems containsSemiMixedTypes="0" containsNonDate="0" containsString="0"/>
    </cacheField>
  </cacheFields>
  <cacheHierarchies count="91">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caption="Account Exe" attribute="1" defaultMemberUniqueName="[brokerage].[Account Exe].[All]" allUniqueName="[brokerage].[Account Ex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Target].[Branch]" caption="Branch" attribute="1" defaultMemberUniqueName="[Individual_Target].[Branch].[All]" allUniqueName="[Individual_Target].[Branch].[All]" dimensionUniqueName="[Individual_Target]" displayFolder="" count="0" memberValueDatatype="130" unbalanced="0"/>
    <cacheHierarchy uniqueName="[Individual_Target].[Sales person ID]" caption="Sales person ID" attribute="1" defaultMemberUniqueName="[Individual_Target].[Sales person ID].[All]" allUniqueName="[Individual_Target].[Sales person ID].[All]" dimensionUniqueName="[Individual_Target]" displayFolder="" count="0" memberValueDatatype="20" unbalanced="0"/>
    <cacheHierarchy uniqueName="[Individual_Target].[Employee Name]" caption="Employee Name" attribute="1" defaultMemberUniqueName="[Individual_Target].[Employee Name].[All]" allUniqueName="[Individual_Target].[Employee Name].[All]" dimensionUniqueName="[Individual_Target]" displayFolder="" count="2" memberValueDatatype="130" unbalanced="0"/>
    <cacheHierarchy uniqueName="[Individual_Target].[New Role2]" caption="New Role2" attribute="1" defaultMemberUniqueName="[Individual_Target].[New Role2].[All]" allUniqueName="[Individual_Target].[New Role2].[All]" dimensionUniqueName="[Individual_Target]" displayFolder="" count="0" memberValueDatatype="130" unbalanced="0"/>
    <cacheHierarchy uniqueName="[Individual_Target].[New Budget]" caption="New Budget" attribute="1" defaultMemberUniqueName="[Individual_Target].[New Budget].[All]" allUniqueName="[Individual_Target].[New Budget].[All]" dimensionUniqueName="[Individual_Target]" displayFolder="" count="0" memberValueDatatype="20" unbalanced="0"/>
    <cacheHierarchy uniqueName="[Individual_Target].[Cross sell bugdet]" caption="Cross sell bugdet" attribute="1" defaultMemberUniqueName="[Individual_Target].[Cross sell bugdet].[All]" allUniqueName="[Individual_Target].[Cross sell bugdet].[All]" dimensionUniqueName="[Individual_Target]" displayFolder="" count="0" memberValueDatatype="20" unbalanced="0"/>
    <cacheHierarchy uniqueName="[Individual_Target].[Renewal Budget]" caption="Renewal Budget" attribute="1" defaultMemberUniqueName="[Individual_Target].[Renewal Budget].[All]" allUniqueName="[Individual_Target].[Renewal Budget].[All]" dimensionUniqueName="[Individual_Tar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asterData].[Employee Name]" caption="Employee Name" attribute="1" defaultMemberUniqueName="[MasterData].[Employee Name].[All]" allUniqueName="[MasterData].[Employee Name].[All]" dimensionUniqueName="[MasterData]" displayFolder="" count="0" memberValueDatatype="13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5"/>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3"/>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4"/>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Sum of New Budget]" caption="Sum of New Budget" measure="1" displayFolder="" measureGroup="Individual_Target" count="0">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Target" count="0">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Target" count="0">
      <extLst>
        <ext xmlns:x15="http://schemas.microsoft.com/office/spreadsheetml/2010/11/main" uri="{B97F6D7D-B522-45F9-BDA1-12C45D357490}">
          <x15:cacheHierarchy aggregatedColumn="32"/>
        </ext>
      </extLst>
    </cacheHierarchy>
    <cacheHierarchy uniqueName="[Measures].[Sum of Amount]" caption="Sum of Amount" measure="1" displayFolder="" measureGroup="invoice" count="0">
      <extLst>
        <ext xmlns:x15="http://schemas.microsoft.com/office/spreadsheetml/2010/11/main" uri="{B97F6D7D-B522-45F9-BDA1-12C45D357490}">
          <x15:cacheHierarchy aggregatedColumn="43"/>
        </ext>
      </extLst>
    </cacheHierarchy>
    <cacheHierarchy uniqueName="[Measures].[Sum of Amount 2]" caption="Sum of Amount 2" measure="1" displayFolder="" measureGroup="fees" count="0">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extLst>
        <ext xmlns:x15="http://schemas.microsoft.com/office/spreadsheetml/2010/11/main" uri="{B97F6D7D-B522-45F9-BDA1-12C45D357490}">
          <x15:cacheHierarchy aggregatedColumn="11"/>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33"/>
        </ext>
      </extLst>
    </cacheHierarchy>
    <cacheHierarchy uniqueName="[Measures].[Sum of Account Exe ID]" caption="Sum of Account Exe ID" measure="1" displayFolder="" measureGroup="meeting" count="0">
      <extLst>
        <ext xmlns:x15="http://schemas.microsoft.com/office/spreadsheetml/2010/11/main" uri="{B97F6D7D-B522-45F9-BDA1-12C45D357490}">
          <x15:cacheHierarchy aggregatedColumn="46"/>
        </ext>
      </extLst>
    </cacheHierarchy>
    <cacheHierarchy uniqueName="[Measures].[Count of Account Exe ID]" caption="Count of Account Exe ID" measure="1" displayFolder="" measureGroup="meeting" count="0">
      <extLst>
        <ext xmlns:x15="http://schemas.microsoft.com/office/spreadsheetml/2010/11/main" uri="{B97F6D7D-B522-45F9-BDA1-12C45D357490}">
          <x15:cacheHierarchy aggregatedColumn="46"/>
        </ext>
      </extLst>
    </cacheHierarchy>
    <cacheHierarchy uniqueName="[Measures].[Sum of revenue_amount]" caption="Sum of revenue_amount" measure="1" displayFolder="" measureGroup="opportunity" count="0" oneField="1">
      <fieldsUsage count="1">
        <fieldUsage x="2"/>
      </fieldsUsage>
      <extLst>
        <ext xmlns:x15="http://schemas.microsoft.com/office/spreadsheetml/2010/11/main" uri="{B97F6D7D-B522-45F9-BDA1-12C45D357490}">
          <x15:cacheHierarchy aggregatedColumn="59"/>
        </ext>
      </extLst>
    </cacheHierarchy>
    <cacheHierarchy uniqueName="[Measures].[Count of meeting_date]" caption="Count of meeting_date" measure="1" displayFolder="" measureGroup="meeting" count="0">
      <extLst>
        <ext xmlns:x15="http://schemas.microsoft.com/office/spreadsheetml/2010/11/main" uri="{B97F6D7D-B522-45F9-BDA1-12C45D357490}">
          <x15:cacheHierarchy aggregatedColumn="50"/>
        </ext>
      </extLst>
    </cacheHierarchy>
    <cacheHierarchy uniqueName="[Measures].[measure 1]" caption="measure 1" measure="1" displayFolder="" measureGroup="Individual_Target" count="0"/>
    <cacheHierarchy uniqueName="[Measures].[__XL_Count Individual_Target]" caption="__XL_Count Individual_Target" measure="1" displayFolder="" measureGroup="Individual_Target" count="0" hidden="1"/>
    <cacheHierarchy uniqueName="[Measures].[__XL_Count fees]" caption="__XL_Count fees" measure="1" displayFolder="" measureGroup="fees"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opportunity]" caption="__XL_Count opportunity" measure="1" displayFolder="" measureGroup="opportunity" count="0" hidden="1"/>
    <cacheHierarchy uniqueName="[Measures].[__XL_Count MasterData]" caption="__XL_Count MasterData" measure="1" displayFolder="" measureGroup="MasterData" count="0" hidden="1"/>
    <cacheHierarchy uniqueName="[Measures].[__XL_Count brokerage]" caption="__XL_Count brokerage" measure="1" displayFolder="" measureGroup="brokerage" count="0" hidden="1"/>
    <cacheHierarchy uniqueName="[Measures].[__No measures defined]" caption="__No measures defined" measure="1" displayFolder="" count="0" hidden="1"/>
    <cacheHierarchy uniqueName="[Measures].[_measure 1 Goal]" caption="_measure 1 Goal" measure="1" displayFolder="" measureGroup="Individual_Target" count="0" hidden="1"/>
    <cacheHierarchy uniqueName="[Measures].[_measure 1 Status]" caption="_measure 1 Status" measure="1" iconSet="8" displayFolder="" measureGroup="Individual_Target" count="0" hidden="1"/>
  </cacheHierarchies>
  <kpis count="1">
    <kpi uniqueName="measure 1" caption="measure 1" displayFolder="" measureGroup="Individual_Target" parent="" value="[Measures].[measure 1]" goal="[Measures].[_measure 1 Goal]" status="[Measures].[_measure 1 Status]" trend="" weight=""/>
  </kpis>
  <dimensions count="8">
    <dimension name="brokerage" uniqueName="[brokerage]" caption="brokerage"/>
    <dimension name="fees" uniqueName="[fees]" caption="fees"/>
    <dimension name="Individual_Target" uniqueName="[Individual_Target]" caption="Individual_Target"/>
    <dimension name="invoice" uniqueName="[invoice]" caption="invoice"/>
    <dimension name="MasterData" uniqueName="[MasterData]" caption="MasterData"/>
    <dimension measure="1" name="Measures" uniqueName="[Measures]" caption="Measures"/>
    <dimension name="meeting" uniqueName="[meeting]" caption="meeting"/>
    <dimension name="opportunity" uniqueName="[opportunity]" caption="opportunity"/>
  </dimensions>
  <measureGroups count="7">
    <measureGroup name="brokerage" caption="brokerage"/>
    <measureGroup name="fees" caption="fees"/>
    <measureGroup name="Individual_Target" caption="Individual_Target"/>
    <measureGroup name="invoice" caption="invoice"/>
    <measureGroup name="MasterData" caption="MasterData"/>
    <measureGroup name="meeting" caption="meeting"/>
    <measureGroup name="opportunity" caption="opportunity"/>
  </measureGroups>
  <maps count="18">
    <map measureGroup="0" dimension="0"/>
    <map measureGroup="0" dimension="2"/>
    <map measureGroup="0" dimension="4"/>
    <map measureGroup="1" dimension="1"/>
    <map measureGroup="1" dimension="2"/>
    <map measureGroup="1" dimension="4"/>
    <map measureGroup="2" dimension="2"/>
    <map measureGroup="3" dimension="2"/>
    <map measureGroup="3" dimension="3"/>
    <map measureGroup="3" dimension="4"/>
    <map measureGroup="4" dimension="2"/>
    <map measureGroup="4" dimension="4"/>
    <map measureGroup="5" dimension="2"/>
    <map measureGroup="5" dimension="4"/>
    <map measureGroup="5" dimension="6"/>
    <map measureGroup="6" dimension="2"/>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D323E-1880-49B6-B468-66268B7791F8}" name="Brokerage" cacheId="1523" applyNumberFormats="0" applyBorderFormats="0" applyFontFormats="0" applyPatternFormats="0" applyAlignmentFormats="0" applyWidthHeightFormats="1" dataCaption="Values" tag="bbd50e03-4fad-4da4-bb26-d1ddcc065973" updatedVersion="8" minRefreshableVersion="3" useAutoFormatting="1" subtotalHiddenItems="1" itemPrintTitles="1" createdVersion="5" indent="0" outline="1" outlineData="1" multipleFieldFilters="0">
  <location ref="B19:C23"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2" baseField="0" baseItem="0"/>
  </dataFields>
  <formats count="6">
    <format dxfId="1883">
      <pivotArea type="all" dataOnly="0" outline="0" fieldPosition="0"/>
    </format>
    <format dxfId="1882">
      <pivotArea outline="0" collapsedLevelsAreSubtotals="1" fieldPosition="0"/>
    </format>
    <format dxfId="1881">
      <pivotArea field="1" type="button" dataOnly="0" labelOnly="1" outline="0" axis="axisRow" fieldPosition="0"/>
    </format>
    <format dxfId="1880">
      <pivotArea dataOnly="0" labelOnly="1" fieldPosition="0">
        <references count="1">
          <reference field="1" count="0"/>
        </references>
      </pivotArea>
    </format>
    <format dxfId="1879">
      <pivotArea dataOnly="0" labelOnly="1" grandRow="1" outline="0" fieldPosition="0"/>
    </format>
    <format dxfId="1878">
      <pivotArea dataOnly="0" labelOnly="1" outline="0" axis="axisValues" fieldPosition="0"/>
    </format>
  </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DE22EF-4037-4C31-8769-FF753DBFC922}" name="No of Meetings by Account Executive" cacheId="1535" applyNumberFormats="0" applyBorderFormats="0" applyFontFormats="0" applyPatternFormats="0" applyAlignmentFormats="0" applyWidthHeightFormats="1" dataCaption="Values" tag="5d481636-0e8c-40a1-88b8-c31ec98e6e4f" updatedVersion="8" minRefreshableVersion="3" useAutoFormatting="1" itemPrintTitles="1" createdVersion="5" indent="0" outline="1" outlineData="1" multipleFieldFilters="0" chartFormat="12">
  <location ref="B75:C85"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0">
    <i>
      <x/>
    </i>
    <i>
      <x v="8"/>
    </i>
    <i>
      <x v="7"/>
    </i>
    <i>
      <x v="1"/>
    </i>
    <i>
      <x v="3"/>
    </i>
    <i>
      <x v="2"/>
    </i>
    <i>
      <x v="4"/>
    </i>
    <i>
      <x v="6"/>
    </i>
    <i>
      <x v="5"/>
    </i>
    <i t="grand">
      <x/>
    </i>
  </rowItems>
  <colItems count="1">
    <i/>
  </colItems>
  <dataFields count="1">
    <dataField name="Count of meeting_date" fld="3" subtotal="count" baseField="0" baseItem="0"/>
  </dataFields>
  <formats count="5">
    <format dxfId="1929">
      <pivotArea type="all" dataOnly="0" outline="0" fieldPosition="0"/>
    </format>
    <format dxfId="1928">
      <pivotArea outline="0" collapsedLevelsAreSubtotals="1" fieldPosition="0"/>
    </format>
    <format dxfId="1927">
      <pivotArea field="1" type="button" dataOnly="0" labelOnly="1" outline="0"/>
    </format>
    <format dxfId="1926">
      <pivotArea dataOnly="0" labelOnly="1" grandRow="1" outline="0" fieldPosition="0"/>
    </format>
    <format dxfId="1925">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5"/>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9C117-FC03-4625-AA11-E6B03BD6B95E}" name="No of Invoices by Account Executive" cacheId="1532" applyNumberFormats="0" applyBorderFormats="0" applyFontFormats="0" applyPatternFormats="0" applyAlignmentFormats="0" applyWidthHeightFormats="1" dataCaption="Values" tag="88a4de23-26cd-4696-9898-562c7a2db848" updatedVersion="8" minRefreshableVersion="3" useAutoFormatting="1" subtotalHiddenItems="1" itemPrintTitles="1" createdVersion="5" indent="0" outline="1" outlineData="1" multipleFieldFilters="0" chartFormat="8">
  <location ref="B38:G51" firstHeaderRow="1" firstDataRow="2" firstDataCol="1"/>
  <pivotFields count="5">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items count="3">
        <item s="1" x="0"/>
        <item s="1" x="1"/>
        <item s="1" x="2"/>
      </items>
    </pivotField>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2">
    <i>
      <x v="6"/>
    </i>
    <i>
      <x v="5"/>
    </i>
    <i>
      <x v="4"/>
    </i>
    <i>
      <x/>
    </i>
    <i>
      <x v="7"/>
    </i>
    <i>
      <x v="8"/>
    </i>
    <i>
      <x v="10"/>
    </i>
    <i>
      <x v="1"/>
    </i>
    <i>
      <x v="9"/>
    </i>
    <i>
      <x v="2"/>
    </i>
    <i>
      <x v="3"/>
    </i>
    <i t="grand">
      <x/>
    </i>
  </rowItems>
  <colFields count="1">
    <field x="0"/>
  </colFields>
  <colItems count="5">
    <i>
      <x/>
    </i>
    <i>
      <x v="1"/>
    </i>
    <i>
      <x v="2"/>
    </i>
    <i>
      <x v="3"/>
    </i>
    <i t="grand">
      <x/>
    </i>
  </colItems>
  <dataFields count="1">
    <dataField name="Count of invoice_number" fld="3" subtotal="count" baseField="2" baseItem="2"/>
  </dataFields>
  <formats count="5">
    <format dxfId="1888">
      <pivotArea type="all" dataOnly="0" outline="0" fieldPosition="0"/>
    </format>
    <format dxfId="1887">
      <pivotArea outline="0" collapsedLevelsAreSubtotals="1" fieldPosition="0"/>
    </format>
    <format dxfId="1886">
      <pivotArea field="1" type="button" dataOnly="0" labelOnly="1" outline="0"/>
    </format>
    <format dxfId="1885">
      <pivotArea dataOnly="0" labelOnly="1" grandRow="1" outline="0" fieldPosition="0"/>
    </format>
    <format dxfId="1884">
      <pivotArea dataOnly="0" labelOnly="1" outline="0" axis="axisValues" fieldPosition="0"/>
    </format>
  </formats>
  <chartFormats count="8">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7" format="8"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3"/>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F5828-8694-4E48-AD98-32C52478107C}" name="Top 5 Open Opportunities by Revenue" cacheId="1547" applyNumberFormats="0" applyBorderFormats="0" applyFontFormats="0" applyPatternFormats="0" applyAlignmentFormats="0" applyWidthHeightFormats="1" dataCaption="Values" tag="d97c69f5-7623-4642-bf5f-09fca1c84c0a" updatedVersion="8" minRefreshableVersion="3" useAutoFormatting="1" itemPrintTitles="1" createdVersion="5" indent="0" outline="1" outlineData="1" multipleFieldFilters="0" chartFormat="9">
  <location ref="B99:C105" firstHeaderRow="1" firstDataRow="1" firstDataCol="1" rowPageCount="1" colPageCount="1"/>
  <pivotFields count="6">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pageFields count="1">
    <pageField fld="3" hier="61" name="[opportunity].[stage].&amp;[Propose Solution]" cap="Propose Solution"/>
  </pageFields>
  <dataFields count="1">
    <dataField name="Sum of revenue_amount" fld="4" baseField="0" baseItem="0"/>
  </dataFields>
  <formats count="5">
    <format dxfId="1893">
      <pivotArea type="all" dataOnly="0" outline="0" fieldPosition="0"/>
    </format>
    <format dxfId="1892">
      <pivotArea outline="0" collapsedLevelsAreSubtotals="1" fieldPosition="0"/>
    </format>
    <format dxfId="1891">
      <pivotArea field="1" type="button" dataOnly="0" labelOnly="1" outline="0"/>
    </format>
    <format dxfId="1890">
      <pivotArea dataOnly="0" labelOnly="1" grandRow="1" outline="0" fieldPosition="0"/>
    </format>
    <format dxfId="1889">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2" type="count" id="4" iMeasureHier="78">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meeting]"/>
        <x15:activeTabTopLevelEntity name="[opportunity]"/>
        <x15:activeTabTopLevelEntity name="[Individual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31BB24-C6EA-4882-AA82-37F4AA592BD4}" name="Fees" cacheId="1526" applyNumberFormats="0" applyBorderFormats="0" applyFontFormats="0" applyPatternFormats="0" applyAlignmentFormats="0" applyWidthHeightFormats="1" dataCaption="Values" tag="6064207f-4238-47a3-9148-f7c41b585a3a" updatedVersion="8" minRefreshableVersion="3" useAutoFormatting="1" itemPrintTitles="1" createdVersion="5" indent="0" outline="1" outlineData="1" multipleFieldFilters="0">
  <location ref="B11:C15"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2" baseField="0" baseItem="0"/>
  </dataFields>
  <formats count="6">
    <format dxfId="1899">
      <pivotArea type="all" dataOnly="0" outline="0" fieldPosition="0"/>
    </format>
    <format dxfId="1898">
      <pivotArea outline="0" collapsedLevelsAreSubtotals="1" fieldPosition="0"/>
    </format>
    <format dxfId="1897">
      <pivotArea field="1" type="button" dataOnly="0" labelOnly="1" outline="0" axis="axisRow" fieldPosition="0"/>
    </format>
    <format dxfId="1896">
      <pivotArea dataOnly="0" labelOnly="1" fieldPosition="0">
        <references count="1">
          <reference field="1" count="0"/>
        </references>
      </pivotArea>
    </format>
    <format dxfId="1895">
      <pivotArea dataOnly="0" labelOnly="1" grandRow="1" outline="0" fieldPosition="0"/>
    </format>
    <format dxfId="1894">
      <pivotArea dataOnly="0" labelOnly="1" outline="0" axis="axisValues" fieldPosition="0"/>
    </format>
  </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Mast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56FB60-0D5F-4FC5-81E5-C2F3FE446F6B}" name="Top 4 Opportunities by Revenue" cacheId="1544" applyNumberFormats="0" applyBorderFormats="0" applyFontFormats="0" applyPatternFormats="0" applyAlignmentFormats="0" applyWidthHeightFormats="1" dataCaption="Values" tag="abdcf62c-e96d-435b-abc0-d32bd57efe41" updatedVersion="8" minRefreshableVersion="3" useAutoFormatting="1" subtotalHiddenItems="1" itemPrintTitles="1" createdVersion="5" indent="0" outline="1" outlineData="1" multipleFieldFilters="0" chartFormat="8">
  <location ref="B90:C95" firstHeaderRow="1" firstDataRow="1" firstDataCol="1" rowPageCount="1" colPageCount="1"/>
  <pivotFields count="6">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measureFilter="1"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pageFields count="1">
    <pageField fld="4" hier="61" name="[opportunity].[stage].[All]" cap="All"/>
  </pageFields>
  <dataFields count="1">
    <dataField name="Sum of revenue_amount" fld="2" baseField="0" baseItem="0"/>
  </dataFields>
  <formats count="5">
    <format dxfId="1904">
      <pivotArea type="all" dataOnly="0" outline="0" fieldPosition="0"/>
    </format>
    <format dxfId="1903">
      <pivotArea outline="0" collapsedLevelsAreSubtotals="1" fieldPosition="0"/>
    </format>
    <format dxfId="1902">
      <pivotArea field="1" type="button" dataOnly="0" labelOnly="1" outline="0"/>
    </format>
    <format dxfId="1901">
      <pivotArea dataOnly="0" labelOnly="1" grandRow="1" outline="0" fieldPosition="0"/>
    </format>
    <format dxfId="190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3" type="count" id="2" iMeasureHier="78">
      <autoFilter ref="A1">
        <filterColumn colId="0">
          <top10 val="4" filterVal="4"/>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40ABCF-74DF-45D1-86D9-CD7F3E118DE1}" name="Stage Funnel by Revenue" cacheId="1538" applyNumberFormats="0" applyBorderFormats="0" applyFontFormats="0" applyPatternFormats="0" applyAlignmentFormats="0" applyWidthHeightFormats="1" dataCaption="Values" tag="4293dc55-a0bf-4a19-be93-c22ba953ae0c" updatedVersion="8" minRefreshableVersion="3" useAutoFormatting="1" itemPrintTitles="1" createdVersion="5" indent="0" outline="1" outlineData="1" multipleFieldFilters="0" chartFormat="3">
  <location ref="B66:C70"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4">
    <i>
      <x v="2"/>
    </i>
    <i>
      <x/>
    </i>
    <i>
      <x v="1"/>
    </i>
    <i t="grand">
      <x/>
    </i>
  </rowItems>
  <colItems count="1">
    <i/>
  </colItems>
  <dataFields count="1">
    <dataField name="Sum of revenue_amount" fld="3" baseField="0" baseItem="0"/>
  </dataFields>
  <formats count="6">
    <format dxfId="1910">
      <pivotArea type="all" dataOnly="0" outline="0" fieldPosition="0"/>
    </format>
    <format dxfId="1909">
      <pivotArea outline="0" collapsedLevelsAreSubtotals="1" fieldPosition="0"/>
    </format>
    <format dxfId="1908">
      <pivotArea field="1" type="button" dataOnly="0" labelOnly="1" outline="0"/>
    </format>
    <format dxfId="1907">
      <pivotArea dataOnly="0" labelOnly="1" grandRow="1" outline="0" fieldPosition="0"/>
    </format>
    <format dxfId="1906">
      <pivotArea dataOnly="0" labelOnly="1" outline="0" axis="axisValues" fieldPosition="0"/>
    </format>
    <format dxfId="1905">
      <pivotArea collapsedLevelsAreSubtotals="1" fieldPosition="0">
        <references count="1">
          <reference field="2" count="0"/>
        </references>
      </pivotArea>
    </format>
  </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meeting]"/>
        <x15:activeTabTopLevelEntity name="[opportunity]"/>
        <x15:activeTabTopLevelEntity name="[Individual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3EB2DC-B339-4554-B7C1-1EA656AAF8AD}" name="Invoice" cacheId="1529" applyNumberFormats="0" applyBorderFormats="0" applyFontFormats="0" applyPatternFormats="0" applyAlignmentFormats="0" applyWidthHeightFormats="1" dataCaption="Values" tag="81d6a238-a908-46be-a4aa-47ff07256047" updatedVersion="8" minRefreshableVersion="3" useAutoFormatting="1" subtotalHiddenItems="1" itemPrintTitles="1" createdVersion="5" indent="0" outline="1" outlineData="1" multipleFieldFilters="0">
  <location ref="B3:C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6">
    <format dxfId="1916">
      <pivotArea type="all" dataOnly="0" outline="0" fieldPosition="0"/>
    </format>
    <format dxfId="1915">
      <pivotArea outline="0" collapsedLevelsAreSubtotals="1" fieldPosition="0"/>
    </format>
    <format dxfId="1914">
      <pivotArea field="0" type="button" dataOnly="0" labelOnly="1" outline="0" axis="axisRow" fieldPosition="0"/>
    </format>
    <format dxfId="1913">
      <pivotArea dataOnly="0" labelOnly="1" fieldPosition="0">
        <references count="1">
          <reference field="0" count="0"/>
        </references>
      </pivotArea>
    </format>
    <format dxfId="1912">
      <pivotArea dataOnly="0" labelOnly="1" grandRow="1" outline="0" fieldPosition="0"/>
    </format>
    <format dxfId="1911">
      <pivotArea dataOnly="0" labelOnly="1" outline="0" axis="axisValues" fieldPosition="0"/>
    </format>
  </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aste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C2B5BF-FD14-4EDF-92E4-E03E25B4C3D5}" name="Target Achivement" cacheId="1541" applyNumberFormats="0" applyBorderFormats="0" applyFontFormats="0" applyPatternFormats="0" applyAlignmentFormats="0" applyWidthHeightFormats="1" dataCaption="Values" tag="478fce15-5ed7-4a50-b50a-8e28aa373aad" updatedVersion="8" minRefreshableVersion="3" useAutoFormatting="1" itemPrintTitles="1" createdVersion="5" indent="0" outline="1" outlineData="1" multipleFieldFilters="0">
  <location ref="B27:D28" firstHeaderRow="0" firstDataRow="1" firstDataCol="0"/>
  <pivotFields count="6">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Cross sell bugdet" fld="2" baseField="0" baseItem="0"/>
    <dataField name="Sum of New Budget" fld="3" baseField="0" baseItem="0"/>
    <dataField name="Sum of Renewal Budget" fld="4" baseField="0" baseItem="0"/>
  </dataFields>
  <formats count="3">
    <format dxfId="1919">
      <pivotArea type="all" dataOnly="0" outline="0" fieldPosition="0"/>
    </format>
    <format dxfId="1918">
      <pivotArea outline="0" collapsedLevelsAreSubtotals="1" fieldPosition="0"/>
    </format>
    <format dxfId="1917">
      <pivotArea dataOnly="0" labelOnly="1" outline="0" fieldPosition="0">
        <references count="1">
          <reference field="4294967294" count="3">
            <x v="0"/>
            <x v="1"/>
            <x v="2"/>
          </reference>
        </references>
      </pivotArea>
    </format>
  </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Individual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17066D-E017-49C1-81FA-6FE99F4A21FC}" name="Yearly Meeting Count" cacheId="1520" applyNumberFormats="0" applyBorderFormats="0" applyFontFormats="0" applyPatternFormats="0" applyAlignmentFormats="0" applyWidthHeightFormats="1" dataCaption="Values" tag="cb2455ad-aca8-4a37-b1f2-d9fc5855372a" updatedVersion="8" minRefreshableVersion="3" useAutoFormatting="1" itemPrintTitles="1" createdVersion="5" indent="0" outline="1" outlineData="1" multipleFieldFilters="0" chartFormat="5">
  <location ref="B56:C59" firstHeaderRow="1" firstDataRow="1" firstDataCol="1"/>
  <pivotFields count="4">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items count="2">
        <item x="0" e="0"/>
        <item x="1" e="0"/>
      </items>
    </pivotField>
    <pivotField dataField="1" subtotalTop="0" showAll="0" defaultSubtotal="0"/>
  </pivotFields>
  <rowFields count="1">
    <field x="2"/>
  </rowFields>
  <rowItems count="3">
    <i>
      <x/>
    </i>
    <i>
      <x v="1"/>
    </i>
    <i t="grand">
      <x/>
    </i>
  </rowItems>
  <colItems count="1">
    <i/>
  </colItems>
  <dataFields count="1">
    <dataField name="Count of Account Exe ID" fld="3" subtotal="count" baseField="2" baseItem="0"/>
  </dataFields>
  <formats count="5">
    <format dxfId="1924">
      <pivotArea type="all" dataOnly="0" outline="0" fieldPosition="0"/>
    </format>
    <format dxfId="1923">
      <pivotArea outline="0" collapsedLevelsAreSubtotals="1" fieldPosition="0"/>
    </format>
    <format dxfId="1922">
      <pivotArea field="1" type="button" dataOnly="0" labelOnly="1" outline="0"/>
    </format>
    <format dxfId="1921">
      <pivotArea dataOnly="0" labelOnly="1" grandRow="1" outline="0" fieldPosition="0"/>
    </format>
    <format dxfId="192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Hierarchies count="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ccount Exe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fees]"/>
        <x15:activeTabTopLevelEntity name="[brokerage]"/>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E26C59B-ED51-49F6-9C81-1C5DFC6BA874}" autoFormatId="16" applyNumberFormats="0" applyBorderFormats="0" applyFontFormats="0" applyPatternFormats="0" applyAlignmentFormats="0" applyWidthHeightFormats="0">
  <queryTableRefresh nextId="14">
    <queryTableFields count="7">
      <queryTableField id="8" name="Branch" tableColumnId="8"/>
      <queryTableField id="9" name="Sales person ID" tableColumnId="9"/>
      <queryTableField id="3" name="Employee Name" tableColumnId="3"/>
      <queryTableField id="10" name="New Role2" tableColumnId="10"/>
      <queryTableField id="5" name="New Budget" tableColumnId="5"/>
      <queryTableField id="6" name="Cross sell bugdet" tableColumnId="6"/>
      <queryTableField id="7" name="Renewal Bud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B6E2826-8C39-4517-8EA1-0D5733EB8001}" autoFormatId="16" applyNumberFormats="0" applyBorderFormats="0" applyFontFormats="0" applyPatternFormats="0" applyAlignmentFormats="0" applyWidthHeightFormats="0">
  <queryTableRefresh nextId="41">
    <queryTableFields count="17">
      <queryTableField id="19" name="client_name" tableColumnId="18"/>
      <queryTableField id="20" name="policy_number" tableColumnId="19"/>
      <queryTableField id="21" name="policy_status" tableColumnId="20"/>
      <queryTableField id="22" name="policy_start_date" tableColumnId="21"/>
      <queryTableField id="23" name="policy_end_date" tableColumnId="22"/>
      <queryTableField id="24" name="product_group" tableColumnId="23"/>
      <queryTableField id="7" name="Account Id" tableColumnId="7"/>
      <queryTableField id="25" name="Account Exe ID" tableColumnId="24"/>
      <queryTableField id="26" name="branch_name" tableColumnId="25"/>
      <queryTableField id="10" name="solution_group" tableColumnId="10"/>
      <queryTableField id="11" name="income_class" tableColumnId="11"/>
      <queryTableField id="12" name="Amount" tableColumnId="12"/>
      <queryTableField id="13" name="income_due_date" tableColumnId="13"/>
      <queryTableField id="27" name="revenue_transaction_type" tableColumnId="26"/>
      <queryTableField id="28" name="renewal_status" tableColumnId="27"/>
      <queryTableField id="29" name="lapse_reason" tableColumnId="28"/>
      <queryTableField id="30" name="last_updated_date" tableColumnId="2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18B7B362-CC3D-47C8-A7C7-B6FD4DA54E9D}" autoFormatId="16" applyNumberFormats="0" applyBorderFormats="0" applyFontFormats="0" applyPatternFormats="0" applyAlignmentFormats="0" applyWidthHeightFormats="0">
  <queryTableRefresh nextId="16">
    <queryTableFields count="9">
      <queryTableField id="10" name="client_name" tableColumnId="10"/>
      <queryTableField id="2" name="branch_name" tableColumnId="2"/>
      <queryTableField id="11" name="solution_group" tableColumnId="11"/>
      <queryTableField id="4" name="Salesperson ID" tableColumnId="4"/>
      <queryTableField id="5" name="Account Executive" tableColumnId="5"/>
      <queryTableField id="6" name="income_class" tableColumnId="6"/>
      <queryTableField id="7" name="Amount" tableColumnId="7"/>
      <queryTableField id="12" name="income_due_date" tableColumnId="12"/>
      <queryTableField id="13" name="revenue_transaction_type"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83B23388-0274-4C26-A1D8-967C32A0B420}" autoFormatId="16" applyNumberFormats="0" applyBorderFormats="0" applyFontFormats="0" applyPatternFormats="0" applyAlignmentFormats="0" applyWidthHeightFormats="0">
  <queryTableRefresh nextId="9">
    <queryTableFields count="5">
      <queryTableField id="1" name="Account Exe ID" tableColumnId="1"/>
      <queryTableField id="6" name="Account Executive" tableColumnId="6"/>
      <queryTableField id="3" name="branch_name" tableColumnId="3"/>
      <queryTableField id="4" name="global_attendees" tableColumnId="4"/>
      <queryTableField id="7" name="meeting_date"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82A91C91-C6F0-4424-8ECB-1B169F60D6B2}" autoFormatId="16" applyNumberFormats="0" applyBorderFormats="0" applyFontFormats="0" applyPatternFormats="0" applyAlignmentFormats="0" applyWidthHeightFormats="0">
  <queryTableRefresh nextId="27">
    <queryTableFields count="12">
      <queryTableField id="13" name="invoice_number" tableColumnId="13"/>
      <queryTableField id="2" name="invoice_date" tableColumnId="2"/>
      <queryTableField id="14" name="revenue_transaction_type" tableColumnId="14"/>
      <queryTableField id="15" name="branch_name" tableColumnId="15"/>
      <queryTableField id="16" name="solution_group" tableColumnId="16"/>
      <queryTableField id="6" name="Account Exe ID" tableColumnId="6"/>
      <queryTableField id="7" name="Account Executive" tableColumnId="7"/>
      <queryTableField id="17" name="income_class" tableColumnId="17"/>
      <queryTableField id="18" name="client_name" tableColumnId="18"/>
      <queryTableField id="10" name="policy_number" tableColumnId="10"/>
      <queryTableField id="19" name="Amount" tableColumnId="19"/>
      <queryTableField id="20" name="income_due_date" tableColumnId="2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4B1E4A1D-84F1-4434-8FF3-CC6D353DB436}" autoFormatId="16" applyNumberFormats="0" applyBorderFormats="0" applyFontFormats="0" applyPatternFormats="0" applyAlignmentFormats="0" applyWidthHeightFormats="0">
  <queryTableRefresh nextId="26">
    <queryTableFields count="13">
      <queryTableField id="14" name="opportunity_name" tableColumnId="14"/>
      <queryTableField id="15" name="opportunity_id" tableColumnId="15"/>
      <queryTableField id="3" name="Account Exe Id" tableColumnId="3"/>
      <queryTableField id="16" name="Account Executive" tableColumnId="16"/>
      <queryTableField id="5" name="premium_amount" tableColumnId="5"/>
      <queryTableField id="6" name="revenue_amount" tableColumnId="6"/>
      <queryTableField id="7" name="closing_date" tableColumnId="7"/>
      <queryTableField id="17" name="stage" tableColumnId="17"/>
      <queryTableField id="18" name="branch" tableColumnId="18"/>
      <queryTableField id="19" name="specialty" tableColumnId="19"/>
      <queryTableField id="20" name="product_group" tableColumnId="20"/>
      <queryTableField id="21" name="product_sub_group" tableColumnId="21"/>
      <queryTableField id="22" name="risk_details"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C0ADC4C7-83CF-4DB7-B250-48DA68AEF4A6}" sourceName="[meeting].[meeting_date (Year)]">
  <pivotTables>
    <pivotTable tabId="11" name="Yearly Meeting Count"/>
    <pivotTable tabId="11" name="Brokerage"/>
    <pivotTable tabId="11" name="Fees"/>
    <pivotTable tabId="11" name="Invoice"/>
    <pivotTable tabId="11" name="No of Invoices by Account Executive"/>
    <pivotTable tabId="11" name="No of Meetings by Account Executive"/>
    <pivotTable tabId="11" name="Stage Funnel by Revenue"/>
    <pivotTable tabId="11" name="Target Achivement"/>
    <pivotTable tabId="11" name="Top 4 Opportunities by Revenue"/>
    <pivotTable tabId="11" name="Top 5 Open Opportunities by Revenue"/>
  </pivotTables>
  <data>
    <olap pivotCacheId="1576265548">
      <levels count="2">
        <level uniqueName="[meeting].[meeting_date (Year)].[(All)]" sourceCaption="(All)" count="0"/>
        <level uniqueName="[meeting].[meeting_date (Year)].[meeting_date (Year)]" sourceCaption="meeting_date (Year)" count="2">
          <ranges>
            <range startItem="0">
              <i n="[meeting].[meeting_date (Year)].&amp;[2019]" c="2019"/>
              <i n="[meeting].[meeting_date (Year)].&amp;[2020]" c="2020"/>
            </range>
          </ranges>
        </level>
      </levels>
      <selections count="1">
        <selection n="[meeting].[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14949BC1-B6F0-4FA4-8206-34F7511ACDB8}" sourceName="[Individual_Target].[Employee Name]">
  <pivotTables>
    <pivotTable tabId="11" name="Fees"/>
    <pivotTable tabId="11" name="Brokerage"/>
    <pivotTable tabId="11" name="Invoice"/>
    <pivotTable tabId="11" name="No of Invoices by Account Executive"/>
    <pivotTable tabId="11" name="No of Meetings by Account Executive"/>
    <pivotTable tabId="11" name="Stage Funnel by Revenue"/>
    <pivotTable tabId="11" name="Target Achivement"/>
    <pivotTable tabId="11" name="Top 4 Opportunities by Revenue"/>
    <pivotTable tabId="11" name="Top 5 Open Opportunities by Revenue"/>
    <pivotTable tabId="11" name="Yearly Meeting Count"/>
  </pivotTables>
  <data>
    <olap pivotCacheId="1576265548">
      <levels count="2">
        <level uniqueName="[Individual_Target].[Employee Name].[(All)]" sourceCaption="(All)" count="0"/>
        <level uniqueName="[Individual_Target].[Employee Name].[Employee Name]" sourceCaption="Employee Name" count="11">
          <ranges>
            <range startItem="0">
              <i n="[Individual_Target].[Employee Name].&amp;[Abhinav Shivam]" c="Abhinav Shivam"/>
              <i n="[Individual_Target].[Employee Name].&amp;[Animesh Rawat]" c="Animesh Rawat"/>
              <i n="[Individual_Target].[Employee Name].&amp;[Gilbert]" c="Gilbert"/>
              <i n="[Individual_Target].[Employee Name].&amp;[Juli]" c="Juli"/>
              <i n="[Individual_Target].[Employee Name].&amp;[Ketan Jain]" c="Ketan Jain"/>
              <i n="[Individual_Target].[Employee Name].&amp;[Kumar Jha]" c="Kumar Jha"/>
              <i n="[Individual_Target].[Employee Name].&amp;[Manish Sharma]" c="Manish Sharma"/>
              <i n="[Individual_Target].[Employee Name].&amp;[Mark]" c="Mark"/>
              <i n="[Individual_Target].[Employee Name].&amp;[Vidit Shah]" c="Vidit Shah"/>
              <i n="[Individual_Target].[Employee Name].&amp;[Vinay]" c="Vinay"/>
              <i n="[Individual_Target].[Employee Name].&amp;" c="(blank)"/>
            </range>
          </ranges>
        </level>
      </levels>
      <selections count="1">
        <selection n="[Individual_Target].[Employe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DA127D44-0494-43E3-9208-3C0D5CAE890C}" sourceName="[fees].[income_class]">
  <pivotTables>
    <pivotTable tabId="11" name="Fees"/>
    <pivotTable tabId="11" name="Brokerage"/>
    <pivotTable tabId="11" name="Invoice"/>
    <pivotTable tabId="11" name="No of Invoices by Account Executive"/>
    <pivotTable tabId="11" name="No of Meetings by Account Executive"/>
    <pivotTable tabId="11" name="Stage Funnel by Revenue"/>
    <pivotTable tabId="11" name="Target Achivement"/>
    <pivotTable tabId="11" name="Top 4 Opportunities by Revenue"/>
    <pivotTable tabId="11" name="Top 5 Open Opportunities by Revenue"/>
    <pivotTable tabId="11" name="Yearly Meeting Count"/>
  </pivotTables>
  <data>
    <olap pivotCacheId="1576265548">
      <levels count="2">
        <level uniqueName="[fees].[income_class].[(All)]" sourceCaption="(All)" count="0"/>
        <level uniqueName="[fees].[income_class].[income_class]" sourceCaption="income_class" count="3">
          <ranges>
            <range startItem="0">
              <i n="[fees].[income_class].&amp;[Cross Sell]" c="Cross Sell"/>
              <i n="[fees].[income_class].&amp;[New]" c="New"/>
              <i n="[fees].[income_class].&amp;[Renewal]" c="Renewal"/>
            </range>
          </ranges>
        </level>
      </levels>
      <selections count="1">
        <selection n="[fees].[income_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A7637F04-9CB3-4640-AB08-C7209A1EA673}" sourceName="[invoice].[Account Executive]">
  <pivotTables>
    <pivotTable tabId="11" name="Fees"/>
    <pivotTable tabId="11" name="Brokerage"/>
    <pivotTable tabId="11" name="Invoice"/>
    <pivotTable tabId="11" name="No of Invoices by Account Executive"/>
    <pivotTable tabId="11" name="No of Meetings by Account Executive"/>
    <pivotTable tabId="11" name="Stage Funnel by Revenue"/>
    <pivotTable tabId="11" name="Target Achivement"/>
    <pivotTable tabId="11" name="Top 4 Opportunities by Revenue"/>
    <pivotTable tabId="11" name="Top 5 Open Opportunities by Revenue"/>
    <pivotTable tabId="11" name="Yearly Meeting Count"/>
  </pivotTables>
  <data>
    <olap pivotCacheId="637679184">
      <levels count="2">
        <level uniqueName="[invoice].[Account Executive].[(All)]" sourceCaption="(All)" count="0"/>
        <level uniqueName="[invoice].[Account Executive].[Account Executive]" sourceCaption="Account Executive" count="11">
          <ranges>
            <range startItem="0">
              <i n="[invoice].[Account Executive].&amp;[Abhinav Shivam]" c="Abhinav Shivam"/>
              <i n="[invoice].[Account Executive].&amp;[Animesh Rawat]" c="Animesh Rawat"/>
              <i n="[invoice].[Account Executive].&amp;[Ankita Shah]" c="Ankita Shah"/>
              <i n="[invoice].[Account Executive].&amp;[Divya Dhingra]" c="Divya Dhingra"/>
              <i n="[invoice].[Account Executive].&amp;[Gautam Murkunde]" c="Gautam Murkunde"/>
              <i n="[invoice].[Account Executive].&amp;[Mark]" c="Mark"/>
              <i n="[invoice].[Account Executive].&amp;[Neel Jain]" c="Neel Jain"/>
              <i n="[invoice].[Account Executive].&amp;[Shloka Shelat]" c="Shloka Shelat"/>
              <i n="[invoice].[Account Executive].&amp;[Shobhit Agarwal]" c="Shobhit Agarwal"/>
              <i n="[invoice].[Account Executive].&amp;[Vidit Shah]" c="Vidit Shah"/>
              <i n="[invoice].[Account Executive].&amp;[Vinay]" c="Vinay"/>
            </range>
          </ranges>
        </level>
      </levels>
      <selections count="1">
        <selection n="[invoic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841F42BF-29C7-441B-8BE3-50FAA3E34539}" cache="Slicer_meeting_date__Year" caption="meeting_date (Year)" level="1" rowHeight="234950"/>
  <slicer name="Employee Name" xr10:uid="{2F0AC8F6-6D7A-4716-89BA-596118D2E1D1}" cache="Slicer_Employee_Name1" caption="Employee Name" level="1" rowHeight="234950"/>
  <slicer name="income_class" xr10:uid="{3BB90417-67E5-4BB8-9FD5-F2A19F6ED7FF}" cache="Slicer_income_class" caption="Class" level="1" rowHeight="234950"/>
  <slicer name="Account Executive" xr10:uid="{8559C785-7CCE-4480-9162-4FD7CBC5C9DF}" cache="Slicer_Account_Executive" caption="Account Executiv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7F66C74F-3BF1-48E8-8F50-78DF8435AA57}" cache="Slicer_meeting_date__Year" caption="Year" columnCount="2" level="1" style="SlicerStyleLight2 2" rowHeight="234950"/>
  <slicer name="income_class 1" xr10:uid="{762DD4BE-0424-4CEB-8E88-4CC5D9E93ED1}" cache="Slicer_income_class" caption="Class" level="1" style="SlicerStyleLight2 2" rowHeight="234950"/>
  <slicer name="Account Executive 1" xr10:uid="{DC5BDA7A-C7DA-4B17-95B9-59FF9591CF6A}" cache="Slicer_Account_Executive" caption="Account Executive" level="1" style="SlicerStyleLight2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105D72-F3A6-4B86-AB89-272204661079}" name="Individual_Target" displayName="Individual_Target" ref="A1:G11" tableType="queryTable" totalsRowShown="0">
  <autoFilter ref="A1:G11" xr:uid="{85105D72-F3A6-4B86-AB89-272204661079}"/>
  <tableColumns count="7">
    <tableColumn id="8" xr3:uid="{21FEE87D-E16A-4C73-9766-312D2B562D64}" uniqueName="8" name="Branch" queryTableFieldId="8" dataDxfId="1979"/>
    <tableColumn id="9" xr3:uid="{2CF73727-56BD-42FC-BCDA-702634F1908C}" uniqueName="9" name="Sales person ID" queryTableFieldId="9"/>
    <tableColumn id="3" xr3:uid="{A296FA7E-BD96-4CA4-8B72-6F1CCB69D955}" uniqueName="3" name="Employee Name" queryTableFieldId="3" dataDxfId="1978"/>
    <tableColumn id="10" xr3:uid="{65725170-4F1E-42EF-8FC9-B65B41CE7E6F}" uniqueName="10" name="New Role2" queryTableFieldId="10" dataDxfId="1977"/>
    <tableColumn id="5" xr3:uid="{D0D5ED5D-4F73-46AD-AB8F-7E96FA92829D}" uniqueName="5" name="New Budget" queryTableFieldId="5"/>
    <tableColumn id="6" xr3:uid="{545DB739-B47F-4C1F-9EB0-E367FDBC435A}" uniqueName="6" name="Cross sell bugdet" queryTableFieldId="6"/>
    <tableColumn id="7" xr3:uid="{9889116D-6BB0-4D02-AEC0-EF60559AF560}" uniqueName="7" name="Renewal Bud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E99960-991C-4986-A2B3-E056C73F79C4}" name="brokerage" displayName="brokerage" ref="A1:Q962" tableType="queryTable" totalsRowShown="0">
  <autoFilter ref="A1:Q962" xr:uid="{C4E99960-991C-4986-A2B3-E056C73F79C4}"/>
  <tableColumns count="17">
    <tableColumn id="18" xr3:uid="{18BF897E-CC54-4004-8BD4-83B388F68DB1}" uniqueName="18" name="client_name" queryTableFieldId="19" dataDxfId="1976"/>
    <tableColumn id="19" xr3:uid="{EF814B8D-CD66-4C0C-8429-E333F54D3AE5}" uniqueName="19" name="policy_number" queryTableFieldId="20"/>
    <tableColumn id="20" xr3:uid="{40D1028E-B161-4BC4-8711-F59DD11E9F45}" uniqueName="20" name="policy_status" queryTableFieldId="21" dataDxfId="1975"/>
    <tableColumn id="21" xr3:uid="{FA28CD2F-C087-4301-A783-FB963A9B377D}" uniqueName="21" name="policy_start_date" queryTableFieldId="22" dataDxfId="1974"/>
    <tableColumn id="22" xr3:uid="{E8F19BDE-2762-48B1-97D6-4AC1ABC14ED3}" uniqueName="22" name="policy_end_date" queryTableFieldId="23" dataDxfId="1973"/>
    <tableColumn id="23" xr3:uid="{D75967E0-F3DC-46D6-A0F6-C135FAB6D192}" uniqueName="23" name="product_group" queryTableFieldId="24" dataDxfId="1972"/>
    <tableColumn id="7" xr3:uid="{E899D6AE-DEDA-4717-B19B-7DBC87B829A6}" uniqueName="7" name="Account Id" queryTableFieldId="7"/>
    <tableColumn id="24" xr3:uid="{F8FFBCC3-F870-4D83-8163-FD044A4689D7}" uniqueName="24" name="Account Exe ID" queryTableFieldId="25" dataDxfId="1971"/>
    <tableColumn id="25" xr3:uid="{67B1E541-9C55-42B6-800F-C43765B5C089}" uniqueName="25" name="branch_name" queryTableFieldId="26" dataDxfId="1970"/>
    <tableColumn id="10" xr3:uid="{DAF20ACD-0DE3-4094-B618-E140455BB254}" uniqueName="10" name="solution_group" queryTableFieldId="10" dataDxfId="1969"/>
    <tableColumn id="11" xr3:uid="{7B1D7AE1-6904-416A-912B-992510F5474D}" uniqueName="11" name="income_class" queryTableFieldId="11" dataDxfId="1968"/>
    <tableColumn id="12" xr3:uid="{80F2BDB3-73D0-4128-85CD-1B54508CB74F}" uniqueName="12" name="Amount" queryTableFieldId="12"/>
    <tableColumn id="13" xr3:uid="{AE66D7CC-2B13-4B8F-BF5B-0CB2A4F0DBAF}" uniqueName="13" name="income_due_date" queryTableFieldId="13" dataDxfId="1967"/>
    <tableColumn id="26" xr3:uid="{6A0C52F0-5A39-4AE4-9F0B-6A9D2794A6F6}" uniqueName="26" name="revenue_transaction_type" queryTableFieldId="27" dataDxfId="1966"/>
    <tableColumn id="27" xr3:uid="{801C7670-A664-4972-9568-2758FEA6B016}" uniqueName="27" name="renewal_status" queryTableFieldId="28" dataDxfId="1965"/>
    <tableColumn id="28" xr3:uid="{322E7588-3F7B-477D-9B30-C1478DA6159F}" uniqueName="28" name="lapse_reason" queryTableFieldId="29" dataDxfId="1964"/>
    <tableColumn id="29" xr3:uid="{969E484F-5896-4B71-9609-6B029B88D87F}" uniqueName="29" name="last_updated_date" queryTableFieldId="30" dataDxfId="196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B3E0EF-9F47-43BB-9AE2-72E00529BD64}" name="fees" displayName="fees" ref="A1:I10" tableType="queryTable" totalsRowShown="0">
  <autoFilter ref="A1:I10" xr:uid="{E0B3E0EF-9F47-43BB-9AE2-72E00529BD64}"/>
  <tableColumns count="9">
    <tableColumn id="10" xr3:uid="{721BD2EC-8E77-4431-B1F3-D44E0FF2AAE6}" uniqueName="10" name="client_name" queryTableFieldId="10" dataDxfId="1962"/>
    <tableColumn id="2" xr3:uid="{72AD6FA0-3185-42C0-9A91-5194E74379FE}" uniqueName="2" name="branch_name" queryTableFieldId="2" dataDxfId="1961"/>
    <tableColumn id="11" xr3:uid="{B314BCC6-2D0E-4A54-B181-A45E239C0114}" uniqueName="11" name="solution_group" queryTableFieldId="11" dataDxfId="1960"/>
    <tableColumn id="4" xr3:uid="{0053A677-6EB9-41DC-BFE7-A238738D6272}" uniqueName="4" name="Salesperson ID" queryTableFieldId="4"/>
    <tableColumn id="5" xr3:uid="{72E20D08-3987-4D99-AF97-06BFB3110C60}" uniqueName="5" name="Account Executive" queryTableFieldId="5" dataDxfId="1959"/>
    <tableColumn id="6" xr3:uid="{FB522B8C-939A-4D01-96A4-AACDDB8FC03A}" uniqueName="6" name="income_class" queryTableFieldId="6" dataDxfId="1958"/>
    <tableColumn id="7" xr3:uid="{7BBF5498-728F-468D-B549-40D3CAAFA72B}" uniqueName="7" name="Amount" queryTableFieldId="7"/>
    <tableColumn id="12" xr3:uid="{4A0C614E-317D-4414-AAF3-F80C97A2D393}" uniqueName="12" name="income_due_date" queryTableFieldId="12" dataDxfId="1957"/>
    <tableColumn id="13" xr3:uid="{90B64B40-F390-4158-98F9-6C025362FD03}" uniqueName="13" name="revenue_transaction_type" queryTableFieldId="13" dataDxfId="195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1563C3-3F49-415E-839F-8E885C64B5AF}" name="meeting" displayName="meeting" ref="A1:E35" tableType="queryTable" totalsRowShown="0">
  <autoFilter ref="A1:E35" xr:uid="{021563C3-3F49-415E-839F-8E885C64B5AF}"/>
  <tableColumns count="5">
    <tableColumn id="1" xr3:uid="{D3036F5B-899A-455A-827A-C61A0211AB63}" uniqueName="1" name="Account Exe ID" queryTableFieldId="1"/>
    <tableColumn id="6" xr3:uid="{8F574702-5A32-4020-AC9A-F90A641CB5EE}" uniqueName="6" name="Account Executive" queryTableFieldId="6" dataDxfId="1955"/>
    <tableColumn id="3" xr3:uid="{2C383BA8-CB2D-4E7B-8B85-2CB21DC01B54}" uniqueName="3" name="branch_name" queryTableFieldId="3" dataDxfId="1954"/>
    <tableColumn id="4" xr3:uid="{5B20F475-A613-40DB-8F5A-04D0753B065C}" uniqueName="4" name="global_attendees" queryTableFieldId="4" dataDxfId="1953"/>
    <tableColumn id="7" xr3:uid="{E745D368-9B58-4E8B-853A-441D2BE5828E}" uniqueName="7" name="meeting_date" queryTableFieldId="7" dataDxfId="195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72B2AB-CD31-494C-B264-77570CFE3753}" name="invoice" displayName="invoice" ref="A1:L205" tableType="queryTable" totalsRowShown="0">
  <autoFilter ref="A1:L205" xr:uid="{F672B2AB-CD31-494C-B264-77570CFE3753}"/>
  <tableColumns count="12">
    <tableColumn id="13" xr3:uid="{0C55C2DB-5B1A-4607-9F78-45890C727362}" uniqueName="13" name="invoice_number" queryTableFieldId="13"/>
    <tableColumn id="2" xr3:uid="{E53B6402-2537-449C-8BAE-DBD8B9B81FC0}" uniqueName="2" name="invoice_date" queryTableFieldId="2" dataDxfId="1951"/>
    <tableColumn id="14" xr3:uid="{4018A489-150F-46CB-A294-2ED3AD1317A8}" uniqueName="14" name="revenue_transaction_type" queryTableFieldId="14" dataDxfId="1950"/>
    <tableColumn id="15" xr3:uid="{BD0624BD-F711-438D-A41F-8DDDDB2C1748}" uniqueName="15" name="branch_name" queryTableFieldId="15" dataDxfId="1949"/>
    <tableColumn id="16" xr3:uid="{81F31338-F1D3-4071-9A24-0900FFD9A987}" uniqueName="16" name="solution_group" queryTableFieldId="16" dataDxfId="1948"/>
    <tableColumn id="6" xr3:uid="{6A88E2FB-92B3-4B2E-9080-9A0609EE5F70}" uniqueName="6" name="Account Exe ID" queryTableFieldId="6"/>
    <tableColumn id="7" xr3:uid="{72A1B912-BCAF-4084-A9CC-7504FFA54A12}" uniqueName="7" name="Account Executive" queryTableFieldId="7" dataDxfId="1947"/>
    <tableColumn id="17" xr3:uid="{BBADB1AD-BCAA-4439-A405-49729832316D}" uniqueName="17" name="income_class" queryTableFieldId="17" dataDxfId="1946"/>
    <tableColumn id="18" xr3:uid="{EE07BDBD-0FB5-4B46-94A7-96F17A0C4E97}" uniqueName="18" name="client_name" queryTableFieldId="18" dataDxfId="1945"/>
    <tableColumn id="10" xr3:uid="{8517D96B-BB66-431C-B18A-B6B58D97BF60}" uniqueName="10" name="policy_number" queryTableFieldId="10"/>
    <tableColumn id="19" xr3:uid="{2824B248-690F-4EDB-A599-84A24E560879}" uniqueName="19" name="Amount" queryTableFieldId="19"/>
    <tableColumn id="20" xr3:uid="{BE38DD0E-8F56-415B-8268-02128FEAAE10}" uniqueName="20" name="income_due_date" queryTableFieldId="20" dataDxfId="194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6A4D5E-9A88-4119-B928-998BF54841EE}" name="opportunity" displayName="opportunity" ref="A1:M50" tableType="queryTable" totalsRowShown="0">
  <autoFilter ref="A1:M50" xr:uid="{D46A4D5E-9A88-4119-B928-998BF54841EE}"/>
  <tableColumns count="13">
    <tableColumn id="14" xr3:uid="{161D7DE1-F491-4479-B3B1-1FE024B7EF4A}" uniqueName="14" name="opportunity_name" queryTableFieldId="14" dataDxfId="1943"/>
    <tableColumn id="15" xr3:uid="{1588D643-1F1C-42D4-B77F-0579F3201AA3}" uniqueName="15" name="opportunity_id" queryTableFieldId="15" dataDxfId="1942"/>
    <tableColumn id="3" xr3:uid="{9F976B8C-C9BE-4974-A145-F5CCB439B828}" uniqueName="3" name="Account Exe Id" queryTableFieldId="3"/>
    <tableColumn id="16" xr3:uid="{8948723B-6D53-4C00-BE79-92E0E3617B4C}" uniqueName="16" name="Account Executive" queryTableFieldId="16" dataDxfId="1941"/>
    <tableColumn id="5" xr3:uid="{527C3BBA-0FC0-4921-B02D-C5200CF2F21E}" uniqueName="5" name="premium_amount" queryTableFieldId="5"/>
    <tableColumn id="6" xr3:uid="{DE0CDA8C-0E94-4993-8FAA-B6A19E12B86A}" uniqueName="6" name="revenue_amount" queryTableFieldId="6"/>
    <tableColumn id="7" xr3:uid="{F78F8163-0420-42A3-B80E-280A28B4594D}" uniqueName="7" name="closing_date" queryTableFieldId="7" dataDxfId="1940"/>
    <tableColumn id="17" xr3:uid="{CD05EF1B-59A0-422E-9787-72B2F268F32E}" uniqueName="17" name="stage" queryTableFieldId="17" dataDxfId="1939"/>
    <tableColumn id="18" xr3:uid="{27F75B6F-3660-48E2-8CDF-3F4D31D4BEA5}" uniqueName="18" name="branch" queryTableFieldId="18" dataDxfId="1938"/>
    <tableColumn id="19" xr3:uid="{6EBFF231-074F-445C-A46A-86C42FD382F3}" uniqueName="19" name="specialty" queryTableFieldId="19" dataDxfId="1937"/>
    <tableColumn id="20" xr3:uid="{F91B9F5D-9DD5-4B0F-B504-DCFA8C871C7C}" uniqueName="20" name="product_group" queryTableFieldId="20" dataDxfId="1936"/>
    <tableColumn id="21" xr3:uid="{3E113812-3CEF-4BBA-A0D7-742FB2D83CB0}" uniqueName="21" name="product_sub_group" queryTableFieldId="21" dataDxfId="1935"/>
    <tableColumn id="22" xr3:uid="{8FF69810-85FD-403E-9B54-2A36A63A7438}" uniqueName="22" name="risk_details" queryTableFieldId="22" dataDxfId="193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C28632-08ED-4E1E-B0BA-9699C804B5EC}" name="MasterData" displayName="MasterData" ref="A1:A17" totalsRowShown="0" headerRowDxfId="1933" headerRowBorderDxfId="1932" tableBorderDxfId="1931">
  <autoFilter ref="A1:A17" xr:uid="{EEC28632-08ED-4E1E-B0BA-9699C804B5EC}"/>
  <tableColumns count="1">
    <tableColumn id="1" xr3:uid="{8A7B6EA5-6989-4BB9-9F06-6ACFDD24670D}" name="Employee Name" dataDxfId="19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FAA2-A197-47B9-B13E-FB5F381CE882}">
  <dimension ref="A1:G11"/>
  <sheetViews>
    <sheetView workbookViewId="0">
      <selection activeCell="E57" sqref="E57"/>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customWidth="1"/>
    <col min="8" max="8" width="13.44140625" bestFit="1" customWidth="1"/>
    <col min="9" max="9" width="17.33203125" bestFit="1" customWidth="1"/>
    <col min="10" max="10" width="16.88671875" bestFit="1" customWidth="1"/>
  </cols>
  <sheetData>
    <row r="1" spans="1:7" x14ac:dyDescent="0.3">
      <c r="A1" t="s">
        <v>491</v>
      </c>
      <c r="B1" t="s">
        <v>492</v>
      </c>
      <c r="C1" t="s">
        <v>493</v>
      </c>
      <c r="D1" t="s">
        <v>494</v>
      </c>
      <c r="E1" t="s">
        <v>495</v>
      </c>
      <c r="F1" t="s">
        <v>496</v>
      </c>
      <c r="G1" t="s">
        <v>497</v>
      </c>
    </row>
    <row r="2" spans="1:7" x14ac:dyDescent="0.3">
      <c r="A2" t="s">
        <v>22</v>
      </c>
      <c r="B2">
        <v>1</v>
      </c>
      <c r="C2" t="s">
        <v>21</v>
      </c>
      <c r="D2" t="s">
        <v>498</v>
      </c>
      <c r="E2">
        <v>12788092</v>
      </c>
      <c r="F2">
        <v>250000</v>
      </c>
      <c r="G2">
        <v>1500000</v>
      </c>
    </row>
    <row r="3" spans="1:7" x14ac:dyDescent="0.3">
      <c r="A3" t="s">
        <v>22</v>
      </c>
      <c r="B3">
        <v>2</v>
      </c>
      <c r="C3" t="s">
        <v>27</v>
      </c>
      <c r="D3" t="s">
        <v>499</v>
      </c>
      <c r="E3">
        <v>129902</v>
      </c>
      <c r="F3">
        <v>129000</v>
      </c>
      <c r="G3">
        <v>1289000</v>
      </c>
    </row>
    <row r="4" spans="1:7" x14ac:dyDescent="0.3">
      <c r="A4" t="s">
        <v>22</v>
      </c>
      <c r="B4">
        <v>3</v>
      </c>
      <c r="C4" t="s">
        <v>56</v>
      </c>
      <c r="D4" t="s">
        <v>499</v>
      </c>
      <c r="E4">
        <v>1278023</v>
      </c>
      <c r="F4">
        <v>12365300</v>
      </c>
      <c r="G4">
        <v>12900</v>
      </c>
    </row>
    <row r="5" spans="1:7" x14ac:dyDescent="0.3">
      <c r="A5" t="s">
        <v>22</v>
      </c>
      <c r="B5">
        <v>4</v>
      </c>
      <c r="C5" t="s">
        <v>244</v>
      </c>
      <c r="D5" t="s">
        <v>500</v>
      </c>
      <c r="E5">
        <v>1000000</v>
      </c>
      <c r="F5">
        <v>500000</v>
      </c>
      <c r="G5">
        <v>1010000</v>
      </c>
    </row>
    <row r="6" spans="1:7" x14ac:dyDescent="0.3">
      <c r="A6" t="s">
        <v>22</v>
      </c>
      <c r="B6">
        <v>5</v>
      </c>
      <c r="C6" t="s">
        <v>96</v>
      </c>
      <c r="D6" t="s">
        <v>498</v>
      </c>
      <c r="E6">
        <v>1250000</v>
      </c>
      <c r="F6">
        <v>3500000</v>
      </c>
      <c r="G6">
        <v>750000</v>
      </c>
    </row>
    <row r="7" spans="1:7" x14ac:dyDescent="0.3">
      <c r="A7" t="s">
        <v>22</v>
      </c>
      <c r="B7">
        <v>8</v>
      </c>
      <c r="C7" t="s">
        <v>243</v>
      </c>
      <c r="D7" t="s">
        <v>501</v>
      </c>
      <c r="E7">
        <v>1345000</v>
      </c>
      <c r="F7">
        <v>170034</v>
      </c>
      <c r="G7">
        <v>1298673</v>
      </c>
    </row>
    <row r="8" spans="1:7" x14ac:dyDescent="0.3">
      <c r="A8" t="s">
        <v>22</v>
      </c>
      <c r="B8">
        <v>6</v>
      </c>
      <c r="C8" t="s">
        <v>77</v>
      </c>
      <c r="D8" t="s">
        <v>498</v>
      </c>
      <c r="E8">
        <v>500000</v>
      </c>
      <c r="F8">
        <v>1250000</v>
      </c>
      <c r="G8">
        <v>500000</v>
      </c>
    </row>
    <row r="9" spans="1:7" x14ac:dyDescent="0.3">
      <c r="A9" t="s">
        <v>22</v>
      </c>
      <c r="B9">
        <v>9</v>
      </c>
      <c r="C9" t="s">
        <v>53</v>
      </c>
      <c r="D9" t="s">
        <v>498</v>
      </c>
      <c r="E9">
        <v>1350000</v>
      </c>
      <c r="F9">
        <v>750000</v>
      </c>
      <c r="G9">
        <v>750000</v>
      </c>
    </row>
    <row r="10" spans="1:7" x14ac:dyDescent="0.3">
      <c r="A10" t="s">
        <v>22</v>
      </c>
      <c r="B10">
        <v>10</v>
      </c>
      <c r="C10" t="s">
        <v>39</v>
      </c>
      <c r="D10" t="s">
        <v>499</v>
      </c>
      <c r="E10">
        <v>19888</v>
      </c>
      <c r="F10">
        <v>128777</v>
      </c>
      <c r="G10">
        <v>198882</v>
      </c>
    </row>
    <row r="11" spans="1:7" x14ac:dyDescent="0.3">
      <c r="A11" t="s">
        <v>22</v>
      </c>
      <c r="B11">
        <v>13</v>
      </c>
      <c r="C11" t="s">
        <v>502</v>
      </c>
      <c r="D11" t="s">
        <v>503</v>
      </c>
      <c r="E11">
        <v>12888</v>
      </c>
      <c r="F11">
        <v>1040000</v>
      </c>
      <c r="G11">
        <v>5010000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0427-63B5-4944-8FE4-A3D8F0444B6C}">
  <dimension ref="A1:Q962"/>
  <sheetViews>
    <sheetView topLeftCell="I1" workbookViewId="0">
      <selection activeCell="R2" sqref="R2"/>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customWidth="1"/>
    <col min="13" max="13" width="18.5546875" bestFit="1" customWidth="1"/>
    <col min="14" max="14" width="25.6640625" bestFit="1" customWidth="1"/>
    <col min="15" max="15" width="16" bestFit="1" customWidth="1"/>
    <col min="16" max="16" width="38.21875" bestFit="1" customWidth="1"/>
    <col min="17" max="17" width="19.109375" bestFit="1" customWidth="1"/>
    <col min="18" max="18" width="16.21875" bestFit="1" customWidth="1"/>
    <col min="19" max="19" width="12.33203125" bestFit="1" customWidth="1"/>
    <col min="20" max="20" width="15.88671875" bestFit="1" customWidth="1"/>
    <col min="21" max="21" width="14.88671875" bestFit="1" customWidth="1"/>
    <col min="22" max="22" width="31.5546875" bestFit="1" customWidth="1"/>
    <col min="23" max="23" width="14.33203125" bestFit="1" customWidth="1"/>
    <col min="24" max="24" width="11" bestFit="1" customWidth="1"/>
    <col min="25" max="25" width="18.5546875" bestFit="1" customWidth="1"/>
    <col min="26" max="26" width="25.6640625" bestFit="1" customWidth="1"/>
    <col min="27" max="27" width="16" bestFit="1" customWidth="1"/>
    <col min="28" max="28" width="38.21875" bestFit="1" customWidth="1"/>
    <col min="29" max="29"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F638-C2A1-457E-8A30-5E605D3DBBB3}">
  <dimension ref="A1:I10"/>
  <sheetViews>
    <sheetView workbookViewId="0">
      <selection activeCell="D10" sqref="D10"/>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customWidth="1"/>
    <col min="8" max="8" width="18.5546875" bestFit="1" customWidth="1"/>
    <col min="9" max="9" width="25.6640625" bestFit="1" customWidth="1"/>
    <col min="10" max="10" width="14.33203125" bestFit="1" customWidth="1"/>
    <col min="11" max="11" width="10.109375" bestFit="1" customWidth="1"/>
    <col min="12" max="12" width="18.5546875" bestFit="1" customWidth="1"/>
    <col min="13" max="13" width="25.6640625" bestFit="1" customWidth="1"/>
  </cols>
  <sheetData>
    <row r="1" spans="1:9" x14ac:dyDescent="0.3">
      <c r="A1" t="s">
        <v>0</v>
      </c>
      <c r="B1" t="s">
        <v>8</v>
      </c>
      <c r="C1" t="s">
        <v>9</v>
      </c>
      <c r="D1" t="s">
        <v>486</v>
      </c>
      <c r="E1" t="s">
        <v>487</v>
      </c>
      <c r="F1" t="s">
        <v>10</v>
      </c>
      <c r="G1" t="s">
        <v>11</v>
      </c>
      <c r="H1" t="s">
        <v>12</v>
      </c>
      <c r="I1" t="s">
        <v>13</v>
      </c>
    </row>
    <row r="2" spans="1:9" x14ac:dyDescent="0.3">
      <c r="A2" t="s">
        <v>17</v>
      </c>
      <c r="B2" t="s">
        <v>22</v>
      </c>
      <c r="C2" t="s">
        <v>33</v>
      </c>
      <c r="D2">
        <v>3</v>
      </c>
      <c r="E2" t="s">
        <v>488</v>
      </c>
      <c r="F2" t="s">
        <v>58</v>
      </c>
      <c r="G2">
        <v>139240</v>
      </c>
      <c r="H2" s="1">
        <v>43663</v>
      </c>
      <c r="I2" t="s">
        <v>489</v>
      </c>
    </row>
    <row r="3" spans="1:9" x14ac:dyDescent="0.3">
      <c r="A3" t="s">
        <v>17</v>
      </c>
      <c r="B3" t="s">
        <v>22</v>
      </c>
      <c r="C3" t="s">
        <v>33</v>
      </c>
      <c r="D3">
        <v>3</v>
      </c>
      <c r="E3" t="s">
        <v>488</v>
      </c>
      <c r="F3" t="s">
        <v>58</v>
      </c>
      <c r="G3">
        <v>139240</v>
      </c>
      <c r="H3" s="1">
        <v>43486</v>
      </c>
      <c r="I3" t="s">
        <v>489</v>
      </c>
    </row>
    <row r="4" spans="1:9" x14ac:dyDescent="0.3">
      <c r="A4" t="s">
        <v>29</v>
      </c>
      <c r="B4" t="s">
        <v>22</v>
      </c>
      <c r="C4" t="s">
        <v>490</v>
      </c>
      <c r="D4">
        <v>1</v>
      </c>
      <c r="E4" t="s">
        <v>21</v>
      </c>
      <c r="F4" t="s">
        <v>23</v>
      </c>
      <c r="G4">
        <v>2200</v>
      </c>
      <c r="H4" s="1">
        <v>43819</v>
      </c>
      <c r="I4" t="s">
        <v>489</v>
      </c>
    </row>
    <row r="5" spans="1:9" x14ac:dyDescent="0.3">
      <c r="A5" t="s">
        <v>36</v>
      </c>
      <c r="B5" t="s">
        <v>22</v>
      </c>
      <c r="C5" t="s">
        <v>490</v>
      </c>
      <c r="D5">
        <v>1</v>
      </c>
      <c r="E5" t="s">
        <v>21</v>
      </c>
      <c r="F5" t="s">
        <v>23</v>
      </c>
      <c r="G5">
        <v>4500</v>
      </c>
      <c r="H5" s="1">
        <v>43490</v>
      </c>
      <c r="I5" t="s">
        <v>489</v>
      </c>
    </row>
    <row r="6" spans="1:9" x14ac:dyDescent="0.3">
      <c r="A6" t="s">
        <v>41</v>
      </c>
      <c r="B6" t="s">
        <v>22</v>
      </c>
      <c r="C6" t="s">
        <v>33</v>
      </c>
      <c r="D6">
        <v>3</v>
      </c>
      <c r="E6" t="s">
        <v>488</v>
      </c>
      <c r="F6" t="s">
        <v>58</v>
      </c>
      <c r="G6">
        <v>118000</v>
      </c>
      <c r="H6" s="1">
        <v>43539</v>
      </c>
      <c r="I6" t="s">
        <v>489</v>
      </c>
    </row>
    <row r="7" spans="1:9" x14ac:dyDescent="0.3">
      <c r="A7" t="s">
        <v>45</v>
      </c>
      <c r="B7" t="s">
        <v>22</v>
      </c>
      <c r="C7" t="s">
        <v>490</v>
      </c>
      <c r="D7">
        <v>1</v>
      </c>
      <c r="E7" t="s">
        <v>21</v>
      </c>
      <c r="F7" t="s">
        <v>23</v>
      </c>
      <c r="G7">
        <v>2800</v>
      </c>
      <c r="H7" s="1">
        <v>43613</v>
      </c>
      <c r="I7" t="s">
        <v>489</v>
      </c>
    </row>
    <row r="8" spans="1:9" x14ac:dyDescent="0.3">
      <c r="A8" t="s">
        <v>49</v>
      </c>
      <c r="B8" t="s">
        <v>22</v>
      </c>
      <c r="C8" t="s">
        <v>490</v>
      </c>
      <c r="D8">
        <v>1</v>
      </c>
      <c r="E8" t="s">
        <v>21</v>
      </c>
      <c r="F8" t="s">
        <v>23</v>
      </c>
      <c r="G8">
        <v>3241</v>
      </c>
      <c r="H8" s="1">
        <v>43490</v>
      </c>
      <c r="I8" t="s">
        <v>489</v>
      </c>
    </row>
    <row r="9" spans="1:9" x14ac:dyDescent="0.3">
      <c r="A9" t="s">
        <v>51</v>
      </c>
      <c r="B9" t="s">
        <v>22</v>
      </c>
      <c r="C9" t="s">
        <v>35</v>
      </c>
      <c r="D9">
        <v>2</v>
      </c>
      <c r="E9" t="s">
        <v>27</v>
      </c>
      <c r="F9" t="s">
        <v>28</v>
      </c>
      <c r="G9">
        <v>100000</v>
      </c>
      <c r="H9" s="1">
        <v>43565</v>
      </c>
      <c r="I9" t="s">
        <v>489</v>
      </c>
    </row>
    <row r="10" spans="1:9" x14ac:dyDescent="0.3">
      <c r="A10" t="s">
        <v>55</v>
      </c>
      <c r="B10" t="s">
        <v>22</v>
      </c>
      <c r="C10" t="s">
        <v>490</v>
      </c>
      <c r="D10">
        <v>1</v>
      </c>
      <c r="E10" t="s">
        <v>21</v>
      </c>
      <c r="F10" t="s">
        <v>23</v>
      </c>
      <c r="G10">
        <v>5310</v>
      </c>
      <c r="H10" s="1">
        <v>43805</v>
      </c>
      <c r="I10" t="s">
        <v>489</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E5F1F-A689-45BD-9B0E-2B854EE41138}">
  <dimension ref="A1:E35"/>
  <sheetViews>
    <sheetView workbookViewId="0">
      <selection activeCell="B25" sqref="B25"/>
    </sheetView>
  </sheetViews>
  <sheetFormatPr defaultRowHeight="14.4" x14ac:dyDescent="0.3"/>
  <cols>
    <col min="1" max="1" width="15.88671875" bestFit="1" customWidth="1"/>
    <col min="2" max="2" width="18.77734375" bestFit="1" customWidth="1"/>
    <col min="3" max="3" width="14.88671875" bestFit="1" customWidth="1"/>
    <col min="4" max="4" width="25" customWidth="1"/>
    <col min="5" max="5" width="14.88671875" bestFit="1" customWidth="1"/>
    <col min="6" max="6" width="25" bestFit="1" customWidth="1"/>
    <col min="7" max="7" width="14.88671875" bestFit="1" customWidth="1"/>
  </cols>
  <sheetData>
    <row r="1" spans="1:5" x14ac:dyDescent="0.3">
      <c r="A1" t="s">
        <v>7</v>
      </c>
      <c r="B1" t="s">
        <v>487</v>
      </c>
      <c r="C1" t="s">
        <v>8</v>
      </c>
      <c r="D1" t="s">
        <v>514</v>
      </c>
      <c r="E1" t="s">
        <v>515</v>
      </c>
    </row>
    <row r="2" spans="1:5" x14ac:dyDescent="0.3">
      <c r="A2">
        <v>2</v>
      </c>
      <c r="B2" t="s">
        <v>27</v>
      </c>
      <c r="C2" t="s">
        <v>22</v>
      </c>
      <c r="D2" t="s">
        <v>516</v>
      </c>
      <c r="E2" s="1">
        <v>43755</v>
      </c>
    </row>
    <row r="3" spans="1:5" x14ac:dyDescent="0.3">
      <c r="A3">
        <v>2</v>
      </c>
      <c r="B3" t="s">
        <v>27</v>
      </c>
      <c r="C3" t="s">
        <v>22</v>
      </c>
      <c r="E3" s="1">
        <v>43755</v>
      </c>
    </row>
    <row r="4" spans="1:5" x14ac:dyDescent="0.3">
      <c r="A4">
        <v>2</v>
      </c>
      <c r="B4" t="s">
        <v>27</v>
      </c>
      <c r="C4" t="s">
        <v>22</v>
      </c>
      <c r="D4" t="s">
        <v>517</v>
      </c>
      <c r="E4" s="1">
        <v>43823</v>
      </c>
    </row>
    <row r="5" spans="1:5" x14ac:dyDescent="0.3">
      <c r="A5">
        <v>2</v>
      </c>
      <c r="B5" t="s">
        <v>27</v>
      </c>
      <c r="C5" t="s">
        <v>22</v>
      </c>
      <c r="D5" t="s">
        <v>518</v>
      </c>
      <c r="E5" s="1">
        <v>43833</v>
      </c>
    </row>
    <row r="6" spans="1:5" x14ac:dyDescent="0.3">
      <c r="A6">
        <v>2</v>
      </c>
      <c r="B6" t="s">
        <v>27</v>
      </c>
      <c r="C6" t="s">
        <v>22</v>
      </c>
      <c r="D6" t="s">
        <v>519</v>
      </c>
      <c r="E6" s="1">
        <v>43838</v>
      </c>
    </row>
    <row r="7" spans="1:5" x14ac:dyDescent="0.3">
      <c r="A7">
        <v>2</v>
      </c>
      <c r="B7" t="s">
        <v>27</v>
      </c>
      <c r="C7" t="s">
        <v>22</v>
      </c>
      <c r="D7" t="s">
        <v>520</v>
      </c>
      <c r="E7" s="1">
        <v>43838</v>
      </c>
    </row>
    <row r="8" spans="1:5" x14ac:dyDescent="0.3">
      <c r="A8">
        <v>2</v>
      </c>
      <c r="B8" t="s">
        <v>27</v>
      </c>
      <c r="C8" t="s">
        <v>22</v>
      </c>
      <c r="D8" t="s">
        <v>521</v>
      </c>
      <c r="E8" s="1">
        <v>43839</v>
      </c>
    </row>
    <row r="9" spans="1:5" x14ac:dyDescent="0.3">
      <c r="A9">
        <v>1</v>
      </c>
      <c r="B9" t="s">
        <v>21</v>
      </c>
      <c r="C9" t="s">
        <v>22</v>
      </c>
      <c r="D9" t="s">
        <v>522</v>
      </c>
      <c r="E9" s="1">
        <v>43832</v>
      </c>
    </row>
    <row r="10" spans="1:5" x14ac:dyDescent="0.3">
      <c r="A10">
        <v>1</v>
      </c>
      <c r="B10" t="s">
        <v>21</v>
      </c>
      <c r="C10" t="s">
        <v>22</v>
      </c>
      <c r="D10" t="s">
        <v>523</v>
      </c>
      <c r="E10" s="1">
        <v>43833</v>
      </c>
    </row>
    <row r="11" spans="1:5" x14ac:dyDescent="0.3">
      <c r="A11">
        <v>1</v>
      </c>
      <c r="B11" t="s">
        <v>21</v>
      </c>
      <c r="C11" t="s">
        <v>22</v>
      </c>
      <c r="D11" t="s">
        <v>523</v>
      </c>
      <c r="E11" s="1">
        <v>43836</v>
      </c>
    </row>
    <row r="12" spans="1:5" x14ac:dyDescent="0.3">
      <c r="A12">
        <v>1</v>
      </c>
      <c r="B12" t="s">
        <v>21</v>
      </c>
      <c r="C12" t="s">
        <v>22</v>
      </c>
      <c r="D12" t="s">
        <v>523</v>
      </c>
      <c r="E12" s="1">
        <v>43837</v>
      </c>
    </row>
    <row r="13" spans="1:5" x14ac:dyDescent="0.3">
      <c r="A13">
        <v>1</v>
      </c>
      <c r="B13" t="s">
        <v>21</v>
      </c>
      <c r="C13" t="s">
        <v>22</v>
      </c>
      <c r="D13" t="s">
        <v>523</v>
      </c>
      <c r="E13" s="1">
        <v>43838</v>
      </c>
    </row>
    <row r="14" spans="1:5" x14ac:dyDescent="0.3">
      <c r="A14">
        <v>3</v>
      </c>
      <c r="B14" t="s">
        <v>56</v>
      </c>
      <c r="C14" t="s">
        <v>22</v>
      </c>
      <c r="D14" t="s">
        <v>521</v>
      </c>
      <c r="E14" s="1">
        <v>43843</v>
      </c>
    </row>
    <row r="15" spans="1:5" x14ac:dyDescent="0.3">
      <c r="A15">
        <v>3</v>
      </c>
      <c r="B15" t="s">
        <v>56</v>
      </c>
      <c r="C15" t="s">
        <v>22</v>
      </c>
      <c r="D15" t="s">
        <v>524</v>
      </c>
      <c r="E15" s="1">
        <v>43843</v>
      </c>
    </row>
    <row r="16" spans="1:5" x14ac:dyDescent="0.3">
      <c r="A16">
        <v>3</v>
      </c>
      <c r="B16" t="s">
        <v>56</v>
      </c>
      <c r="C16" t="s">
        <v>22</v>
      </c>
      <c r="D16" t="s">
        <v>523</v>
      </c>
      <c r="E16" s="1">
        <v>43839</v>
      </c>
    </row>
    <row r="17" spans="1:5" x14ac:dyDescent="0.3">
      <c r="A17">
        <v>3</v>
      </c>
      <c r="B17" t="s">
        <v>56</v>
      </c>
      <c r="C17" t="s">
        <v>22</v>
      </c>
      <c r="E17" s="1">
        <v>43840</v>
      </c>
    </row>
    <row r="18" spans="1:5" x14ac:dyDescent="0.3">
      <c r="A18">
        <v>6</v>
      </c>
      <c r="B18" t="s">
        <v>77</v>
      </c>
      <c r="C18" t="s">
        <v>22</v>
      </c>
      <c r="D18" t="s">
        <v>525</v>
      </c>
      <c r="E18" s="1">
        <v>43833</v>
      </c>
    </row>
    <row r="19" spans="1:5" x14ac:dyDescent="0.3">
      <c r="A19">
        <v>6</v>
      </c>
      <c r="B19" t="s">
        <v>77</v>
      </c>
      <c r="C19" t="s">
        <v>22</v>
      </c>
      <c r="E19" s="1">
        <v>43838</v>
      </c>
    </row>
    <row r="20" spans="1:5" x14ac:dyDescent="0.3">
      <c r="A20">
        <v>6</v>
      </c>
      <c r="B20" t="s">
        <v>77</v>
      </c>
      <c r="C20" t="s">
        <v>22</v>
      </c>
      <c r="D20" t="s">
        <v>526</v>
      </c>
      <c r="E20" s="1">
        <v>43843</v>
      </c>
    </row>
    <row r="21" spans="1:5" x14ac:dyDescent="0.3">
      <c r="A21">
        <v>6</v>
      </c>
      <c r="B21" t="s">
        <v>77</v>
      </c>
      <c r="C21" t="s">
        <v>22</v>
      </c>
      <c r="E21" s="1">
        <v>43839</v>
      </c>
    </row>
    <row r="22" spans="1:5" x14ac:dyDescent="0.3">
      <c r="A22">
        <v>4</v>
      </c>
      <c r="B22" t="s">
        <v>244</v>
      </c>
      <c r="C22" t="s">
        <v>22</v>
      </c>
      <c r="D22" t="s">
        <v>527</v>
      </c>
      <c r="E22" s="1">
        <v>43836</v>
      </c>
    </row>
    <row r="23" spans="1:5" x14ac:dyDescent="0.3">
      <c r="A23">
        <v>4</v>
      </c>
      <c r="B23" t="s">
        <v>244</v>
      </c>
      <c r="C23" t="s">
        <v>22</v>
      </c>
      <c r="E23" s="1">
        <v>43850</v>
      </c>
    </row>
    <row r="24" spans="1:5" x14ac:dyDescent="0.3">
      <c r="A24">
        <v>4</v>
      </c>
      <c r="B24" t="s">
        <v>244</v>
      </c>
      <c r="C24" t="s">
        <v>22</v>
      </c>
      <c r="D24" t="s">
        <v>528</v>
      </c>
      <c r="E24" s="1">
        <v>43850</v>
      </c>
    </row>
    <row r="25" spans="1:5" x14ac:dyDescent="0.3">
      <c r="A25">
        <v>12</v>
      </c>
      <c r="B25" t="s">
        <v>66</v>
      </c>
      <c r="C25" t="s">
        <v>22</v>
      </c>
      <c r="D25" t="s">
        <v>529</v>
      </c>
      <c r="E25" s="1">
        <v>43851</v>
      </c>
    </row>
    <row r="26" spans="1:5" x14ac:dyDescent="0.3">
      <c r="A26">
        <v>12</v>
      </c>
      <c r="B26" t="s">
        <v>66</v>
      </c>
      <c r="C26" t="s">
        <v>22</v>
      </c>
      <c r="D26" t="s">
        <v>530</v>
      </c>
      <c r="E26" s="1">
        <v>43851</v>
      </c>
    </row>
    <row r="27" spans="1:5" x14ac:dyDescent="0.3">
      <c r="A27">
        <v>12</v>
      </c>
      <c r="B27" t="s">
        <v>66</v>
      </c>
      <c r="C27" t="s">
        <v>22</v>
      </c>
      <c r="D27" t="s">
        <v>521</v>
      </c>
      <c r="E27" s="1">
        <v>43851</v>
      </c>
    </row>
    <row r="28" spans="1:5" x14ac:dyDescent="0.3">
      <c r="A28">
        <v>12</v>
      </c>
      <c r="B28" t="s">
        <v>66</v>
      </c>
      <c r="C28" t="s">
        <v>22</v>
      </c>
      <c r="D28" t="s">
        <v>521</v>
      </c>
      <c r="E28" s="1">
        <v>43852</v>
      </c>
    </row>
    <row r="29" spans="1:5" x14ac:dyDescent="0.3">
      <c r="A29">
        <v>9</v>
      </c>
      <c r="B29" t="s">
        <v>53</v>
      </c>
      <c r="C29" t="s">
        <v>22</v>
      </c>
      <c r="D29" t="s">
        <v>531</v>
      </c>
      <c r="E29" s="1">
        <v>43843</v>
      </c>
    </row>
    <row r="30" spans="1:5" x14ac:dyDescent="0.3">
      <c r="A30">
        <v>9</v>
      </c>
      <c r="B30" t="s">
        <v>53</v>
      </c>
      <c r="C30" t="s">
        <v>22</v>
      </c>
      <c r="D30" t="s">
        <v>531</v>
      </c>
      <c r="E30" s="1">
        <v>43839</v>
      </c>
    </row>
    <row r="31" spans="1:5" x14ac:dyDescent="0.3">
      <c r="A31">
        <v>9</v>
      </c>
      <c r="B31" t="s">
        <v>53</v>
      </c>
      <c r="C31" t="s">
        <v>22</v>
      </c>
      <c r="D31" t="s">
        <v>531</v>
      </c>
      <c r="E31" s="1">
        <v>43851</v>
      </c>
    </row>
    <row r="32" spans="1:5" x14ac:dyDescent="0.3">
      <c r="A32">
        <v>11</v>
      </c>
      <c r="B32" t="s">
        <v>99</v>
      </c>
      <c r="C32" t="s">
        <v>22</v>
      </c>
      <c r="D32" t="s">
        <v>531</v>
      </c>
      <c r="E32" s="1">
        <v>43852</v>
      </c>
    </row>
    <row r="33" spans="1:5" x14ac:dyDescent="0.3">
      <c r="A33">
        <v>11</v>
      </c>
      <c r="B33" t="s">
        <v>99</v>
      </c>
      <c r="C33" t="s">
        <v>22</v>
      </c>
      <c r="E33" s="1">
        <v>43850</v>
      </c>
    </row>
    <row r="34" spans="1:5" x14ac:dyDescent="0.3">
      <c r="A34">
        <v>10</v>
      </c>
      <c r="B34" t="s">
        <v>39</v>
      </c>
      <c r="C34" t="s">
        <v>22</v>
      </c>
      <c r="D34" t="s">
        <v>531</v>
      </c>
      <c r="E34" s="1">
        <v>43852</v>
      </c>
    </row>
    <row r="35" spans="1:5" x14ac:dyDescent="0.3">
      <c r="A35">
        <v>10</v>
      </c>
      <c r="B35" t="s">
        <v>39</v>
      </c>
      <c r="C35" t="s">
        <v>22</v>
      </c>
      <c r="D35" t="s">
        <v>530</v>
      </c>
      <c r="E35" s="1">
        <v>43843</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D40E9-063A-4371-8654-BEC910915CF5}">
  <dimension ref="A1:L205"/>
  <sheetViews>
    <sheetView workbookViewId="0">
      <selection activeCell="H5" sqref="H5"/>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customWidth="1"/>
    <col min="11" max="11" width="10.109375" bestFit="1" customWidth="1"/>
    <col min="12" max="12" width="18.5546875" bestFit="1" customWidth="1"/>
    <col min="13" max="13" width="31.5546875" bestFit="1" customWidth="1"/>
    <col min="14" max="14" width="15.88671875" bestFit="1" customWidth="1"/>
    <col min="15" max="15" width="18.77734375" bestFit="1" customWidth="1"/>
    <col min="16" max="16" width="14.33203125" bestFit="1" customWidth="1"/>
    <col min="17" max="17" width="13.5546875" bestFit="1" customWidth="1"/>
    <col min="18" max="18" width="29.33203125" bestFit="1" customWidth="1"/>
    <col min="19" max="19" width="10.109375" bestFit="1" customWidth="1"/>
    <col min="20" max="20" width="18.5546875" bestFit="1" customWidth="1"/>
  </cols>
  <sheetData>
    <row r="1" spans="1:12" x14ac:dyDescent="0.3">
      <c r="A1" t="s">
        <v>504</v>
      </c>
      <c r="B1" t="s">
        <v>505</v>
      </c>
      <c r="C1" t="s">
        <v>13</v>
      </c>
      <c r="D1" t="s">
        <v>8</v>
      </c>
      <c r="E1" t="s">
        <v>9</v>
      </c>
      <c r="F1" t="s">
        <v>7</v>
      </c>
      <c r="G1" t="s">
        <v>487</v>
      </c>
      <c r="H1" t="s">
        <v>10</v>
      </c>
      <c r="I1" t="s">
        <v>0</v>
      </c>
      <c r="J1" t="s">
        <v>1</v>
      </c>
      <c r="K1" t="s">
        <v>11</v>
      </c>
      <c r="L1" t="s">
        <v>12</v>
      </c>
    </row>
    <row r="2" spans="1:12" x14ac:dyDescent="0.3">
      <c r="A2">
        <v>1900001087</v>
      </c>
      <c r="B2" s="1">
        <v>43566</v>
      </c>
      <c r="C2" t="s">
        <v>489</v>
      </c>
      <c r="D2" t="s">
        <v>22</v>
      </c>
      <c r="E2" t="s">
        <v>35</v>
      </c>
      <c r="G2" t="s">
        <v>506</v>
      </c>
      <c r="H2" t="s">
        <v>28</v>
      </c>
      <c r="I2" t="s">
        <v>61</v>
      </c>
      <c r="K2">
        <v>84746</v>
      </c>
      <c r="L2" s="1">
        <v>43565</v>
      </c>
    </row>
    <row r="3" spans="1:12" x14ac:dyDescent="0.3">
      <c r="A3">
        <v>1900001106</v>
      </c>
      <c r="B3" s="1">
        <v>43602</v>
      </c>
      <c r="C3" t="s">
        <v>24</v>
      </c>
      <c r="D3" t="s">
        <v>22</v>
      </c>
      <c r="E3" t="s">
        <v>57</v>
      </c>
      <c r="G3" t="s">
        <v>507</v>
      </c>
      <c r="H3" t="s">
        <v>23</v>
      </c>
      <c r="I3" t="s">
        <v>78</v>
      </c>
      <c r="J3">
        <v>2.4142020928135997E+18</v>
      </c>
      <c r="K3">
        <v>86724</v>
      </c>
      <c r="L3" s="1">
        <v>43466</v>
      </c>
    </row>
    <row r="4" spans="1:12" x14ac:dyDescent="0.3">
      <c r="A4">
        <v>1900001110</v>
      </c>
      <c r="B4" s="1">
        <v>43602</v>
      </c>
      <c r="C4" t="s">
        <v>24</v>
      </c>
      <c r="D4" t="s">
        <v>22</v>
      </c>
      <c r="E4" t="s">
        <v>57</v>
      </c>
      <c r="G4" t="s">
        <v>507</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507</v>
      </c>
      <c r="H6" t="s">
        <v>23</v>
      </c>
      <c r="I6" t="s">
        <v>61</v>
      </c>
      <c r="J6" t="s">
        <v>213</v>
      </c>
      <c r="K6">
        <v>12500</v>
      </c>
      <c r="L6" s="1">
        <v>43522</v>
      </c>
    </row>
    <row r="7" spans="1:12" x14ac:dyDescent="0.3">
      <c r="A7">
        <v>1900001165</v>
      </c>
      <c r="B7" s="1">
        <v>43627</v>
      </c>
      <c r="C7" t="s">
        <v>24</v>
      </c>
      <c r="D7" t="s">
        <v>22</v>
      </c>
      <c r="E7" t="s">
        <v>40</v>
      </c>
      <c r="G7" t="s">
        <v>508</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507</v>
      </c>
      <c r="H10" t="s">
        <v>23</v>
      </c>
      <c r="I10" t="s">
        <v>84</v>
      </c>
      <c r="J10">
        <v>3.1242015891005998E+18</v>
      </c>
      <c r="K10">
        <v>14394</v>
      </c>
      <c r="L10" s="1">
        <v>43467</v>
      </c>
    </row>
    <row r="11" spans="1:12" x14ac:dyDescent="0.3">
      <c r="A11">
        <v>1900001282</v>
      </c>
      <c r="B11" s="1">
        <v>43659</v>
      </c>
      <c r="C11" t="s">
        <v>24</v>
      </c>
      <c r="D11" t="s">
        <v>22</v>
      </c>
      <c r="E11" t="s">
        <v>40</v>
      </c>
      <c r="G11" t="s">
        <v>509</v>
      </c>
      <c r="I11" t="s">
        <v>130</v>
      </c>
      <c r="J11" t="s">
        <v>430</v>
      </c>
      <c r="K11">
        <v>32392</v>
      </c>
      <c r="L11" s="1">
        <v>43595</v>
      </c>
    </row>
    <row r="12" spans="1:12" x14ac:dyDescent="0.3">
      <c r="A12">
        <v>1900001293</v>
      </c>
      <c r="B12" s="1">
        <v>43662</v>
      </c>
      <c r="C12" t="s">
        <v>24</v>
      </c>
      <c r="D12" t="s">
        <v>22</v>
      </c>
      <c r="E12" t="s">
        <v>35</v>
      </c>
      <c r="F12">
        <v>13</v>
      </c>
      <c r="G12" t="s">
        <v>502</v>
      </c>
      <c r="H12" t="s">
        <v>58</v>
      </c>
      <c r="I12" t="s">
        <v>78</v>
      </c>
      <c r="J12" t="s">
        <v>265</v>
      </c>
      <c r="K12">
        <v>162500</v>
      </c>
      <c r="L12" s="1">
        <v>43560</v>
      </c>
    </row>
    <row r="13" spans="1:12" x14ac:dyDescent="0.3">
      <c r="A13">
        <v>1900001294</v>
      </c>
      <c r="B13" s="1">
        <v>43662</v>
      </c>
      <c r="C13" t="s">
        <v>24</v>
      </c>
      <c r="D13" t="s">
        <v>22</v>
      </c>
      <c r="E13" t="s">
        <v>35</v>
      </c>
      <c r="F13">
        <v>13</v>
      </c>
      <c r="G13" t="s">
        <v>502</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507</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509</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507</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509</v>
      </c>
      <c r="I23" t="s">
        <v>130</v>
      </c>
      <c r="J23" t="s">
        <v>431</v>
      </c>
      <c r="K23">
        <v>1614</v>
      </c>
      <c r="L23" s="1">
        <v>43535</v>
      </c>
    </row>
    <row r="24" spans="1:12" x14ac:dyDescent="0.3">
      <c r="A24">
        <v>1900001377</v>
      </c>
      <c r="B24" s="1">
        <v>43675</v>
      </c>
      <c r="C24" t="s">
        <v>24</v>
      </c>
      <c r="D24" t="s">
        <v>22</v>
      </c>
      <c r="E24" t="s">
        <v>20</v>
      </c>
      <c r="F24">
        <v>13</v>
      </c>
      <c r="G24" t="s">
        <v>502</v>
      </c>
      <c r="H24" t="s">
        <v>58</v>
      </c>
      <c r="I24" t="s">
        <v>84</v>
      </c>
      <c r="J24" t="s">
        <v>362</v>
      </c>
      <c r="K24">
        <v>11540</v>
      </c>
      <c r="L24" s="1">
        <v>43494</v>
      </c>
    </row>
    <row r="25" spans="1:12" x14ac:dyDescent="0.3">
      <c r="A25">
        <v>1900001385</v>
      </c>
      <c r="B25" s="1">
        <v>43677</v>
      </c>
      <c r="C25" t="s">
        <v>24</v>
      </c>
      <c r="D25" t="s">
        <v>22</v>
      </c>
      <c r="E25" t="s">
        <v>57</v>
      </c>
      <c r="G25" t="s">
        <v>507</v>
      </c>
      <c r="I25" t="s">
        <v>130</v>
      </c>
      <c r="J25" t="s">
        <v>452</v>
      </c>
      <c r="K25">
        <v>2140</v>
      </c>
      <c r="L25" s="1">
        <v>43495</v>
      </c>
    </row>
    <row r="26" spans="1:12" x14ac:dyDescent="0.3">
      <c r="A26">
        <v>1900001388</v>
      </c>
      <c r="B26" s="1">
        <v>43677</v>
      </c>
      <c r="C26" t="s">
        <v>24</v>
      </c>
      <c r="D26" t="s">
        <v>22</v>
      </c>
      <c r="E26" t="s">
        <v>57</v>
      </c>
      <c r="G26" t="s">
        <v>507</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509</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507</v>
      </c>
      <c r="H30" t="s">
        <v>23</v>
      </c>
      <c r="I30" t="s">
        <v>29</v>
      </c>
      <c r="J30" t="s">
        <v>81</v>
      </c>
      <c r="K30">
        <v>18563</v>
      </c>
      <c r="L30" s="1">
        <v>43525</v>
      </c>
    </row>
    <row r="31" spans="1:12" x14ac:dyDescent="0.3">
      <c r="A31">
        <v>1900001396</v>
      </c>
      <c r="B31" s="1">
        <v>43677</v>
      </c>
      <c r="C31" t="s">
        <v>24</v>
      </c>
      <c r="D31" t="s">
        <v>22</v>
      </c>
      <c r="E31" t="s">
        <v>40</v>
      </c>
      <c r="G31" t="s">
        <v>509</v>
      </c>
      <c r="I31" t="s">
        <v>130</v>
      </c>
      <c r="J31" t="s">
        <v>430</v>
      </c>
      <c r="K31">
        <v>27435</v>
      </c>
      <c r="L31" s="1">
        <v>43488</v>
      </c>
    </row>
    <row r="32" spans="1:12" x14ac:dyDescent="0.3">
      <c r="A32">
        <v>1900001397</v>
      </c>
      <c r="B32" s="1">
        <v>43677</v>
      </c>
      <c r="C32" t="s">
        <v>24</v>
      </c>
      <c r="D32" t="s">
        <v>22</v>
      </c>
      <c r="E32" t="s">
        <v>40</v>
      </c>
      <c r="G32" t="s">
        <v>509</v>
      </c>
      <c r="H32" t="s">
        <v>23</v>
      </c>
      <c r="I32" t="s">
        <v>510</v>
      </c>
      <c r="J32" t="s">
        <v>483</v>
      </c>
      <c r="K32">
        <v>25336</v>
      </c>
      <c r="L32" s="1">
        <v>43522</v>
      </c>
    </row>
    <row r="33" spans="1:12" x14ac:dyDescent="0.3">
      <c r="A33">
        <v>1900001398</v>
      </c>
      <c r="B33" s="1">
        <v>43677</v>
      </c>
      <c r="C33" t="s">
        <v>24</v>
      </c>
      <c r="D33" t="s">
        <v>22</v>
      </c>
      <c r="E33" t="s">
        <v>40</v>
      </c>
      <c r="G33" t="s">
        <v>509</v>
      </c>
      <c r="I33" t="s">
        <v>510</v>
      </c>
      <c r="J33" t="s">
        <v>484</v>
      </c>
      <c r="K33">
        <v>10772</v>
      </c>
      <c r="L33" s="1">
        <v>43538</v>
      </c>
    </row>
    <row r="34" spans="1:12" x14ac:dyDescent="0.3">
      <c r="A34">
        <v>1900001403</v>
      </c>
      <c r="B34" s="1">
        <v>43677</v>
      </c>
      <c r="C34" t="s">
        <v>24</v>
      </c>
      <c r="D34" t="s">
        <v>22</v>
      </c>
      <c r="E34" t="s">
        <v>40</v>
      </c>
      <c r="G34" t="s">
        <v>509</v>
      </c>
      <c r="I34" t="s">
        <v>510</v>
      </c>
      <c r="J34" t="s">
        <v>484</v>
      </c>
      <c r="K34">
        <v>9283</v>
      </c>
      <c r="L34" s="1">
        <v>43573</v>
      </c>
    </row>
    <row r="35" spans="1:12" x14ac:dyDescent="0.3">
      <c r="A35">
        <v>1900001404</v>
      </c>
      <c r="B35" s="1">
        <v>43677</v>
      </c>
      <c r="C35" t="s">
        <v>24</v>
      </c>
      <c r="D35" t="s">
        <v>22</v>
      </c>
      <c r="E35" t="s">
        <v>40</v>
      </c>
      <c r="G35" t="s">
        <v>509</v>
      </c>
      <c r="I35" t="s">
        <v>510</v>
      </c>
      <c r="J35" t="s">
        <v>484</v>
      </c>
      <c r="K35">
        <v>6903</v>
      </c>
      <c r="L35" s="1">
        <v>43615</v>
      </c>
    </row>
    <row r="36" spans="1:12" x14ac:dyDescent="0.3">
      <c r="A36">
        <v>1900001405</v>
      </c>
      <c r="B36" s="1">
        <v>43677</v>
      </c>
      <c r="C36" t="s">
        <v>24</v>
      </c>
      <c r="D36" t="s">
        <v>22</v>
      </c>
      <c r="E36" t="s">
        <v>33</v>
      </c>
      <c r="G36" t="s">
        <v>502</v>
      </c>
      <c r="H36" t="s">
        <v>23</v>
      </c>
      <c r="I36" t="s">
        <v>84</v>
      </c>
      <c r="J36" t="s">
        <v>383</v>
      </c>
      <c r="K36">
        <v>90663</v>
      </c>
      <c r="L36" s="1">
        <v>43556</v>
      </c>
    </row>
    <row r="37" spans="1:12" x14ac:dyDescent="0.3">
      <c r="A37">
        <v>1900001583</v>
      </c>
      <c r="B37" s="1">
        <v>43691</v>
      </c>
      <c r="C37" t="s">
        <v>24</v>
      </c>
      <c r="D37" t="s">
        <v>22</v>
      </c>
      <c r="E37" t="s">
        <v>40</v>
      </c>
      <c r="G37" t="s">
        <v>509</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509</v>
      </c>
      <c r="H41" t="s">
        <v>23</v>
      </c>
      <c r="I41" t="s">
        <v>17</v>
      </c>
      <c r="J41" t="s">
        <v>37</v>
      </c>
      <c r="K41">
        <v>1825</v>
      </c>
      <c r="L41" s="1">
        <v>43497</v>
      </c>
    </row>
    <row r="42" spans="1:12" x14ac:dyDescent="0.3">
      <c r="A42">
        <v>1900001606</v>
      </c>
      <c r="B42" s="1">
        <v>43694</v>
      </c>
      <c r="C42" t="s">
        <v>24</v>
      </c>
      <c r="D42" t="s">
        <v>22</v>
      </c>
      <c r="E42" t="s">
        <v>40</v>
      </c>
      <c r="G42" t="s">
        <v>509</v>
      </c>
      <c r="H42" t="s">
        <v>23</v>
      </c>
      <c r="I42" t="s">
        <v>510</v>
      </c>
      <c r="J42" t="s">
        <v>484</v>
      </c>
      <c r="K42">
        <v>329250</v>
      </c>
      <c r="L42" s="1">
        <v>43524</v>
      </c>
    </row>
    <row r="43" spans="1:12" x14ac:dyDescent="0.3">
      <c r="A43">
        <v>1900001607</v>
      </c>
      <c r="B43" s="1">
        <v>43694</v>
      </c>
      <c r="C43" t="s">
        <v>24</v>
      </c>
      <c r="D43" t="s">
        <v>22</v>
      </c>
      <c r="E43" t="s">
        <v>57</v>
      </c>
      <c r="G43" t="s">
        <v>507</v>
      </c>
      <c r="H43" t="s">
        <v>23</v>
      </c>
      <c r="I43" t="s">
        <v>78</v>
      </c>
      <c r="J43">
        <v>304003763</v>
      </c>
      <c r="K43">
        <v>344794</v>
      </c>
      <c r="L43" s="1">
        <v>43556</v>
      </c>
    </row>
    <row r="44" spans="1:12" x14ac:dyDescent="0.3">
      <c r="A44">
        <v>1900001608</v>
      </c>
      <c r="B44" s="1">
        <v>43694</v>
      </c>
      <c r="C44" t="s">
        <v>24</v>
      </c>
      <c r="D44" t="s">
        <v>22</v>
      </c>
      <c r="E44" t="s">
        <v>57</v>
      </c>
      <c r="G44" t="s">
        <v>507</v>
      </c>
      <c r="H44" t="s">
        <v>23</v>
      </c>
      <c r="I44" t="s">
        <v>78</v>
      </c>
      <c r="J44" t="s">
        <v>248</v>
      </c>
      <c r="K44">
        <v>37500</v>
      </c>
      <c r="L44" s="1">
        <v>43556</v>
      </c>
    </row>
    <row r="45" spans="1:12" x14ac:dyDescent="0.3">
      <c r="A45">
        <v>1900001609</v>
      </c>
      <c r="B45" s="1">
        <v>43694</v>
      </c>
      <c r="C45" t="s">
        <v>24</v>
      </c>
      <c r="D45" t="s">
        <v>22</v>
      </c>
      <c r="E45" t="s">
        <v>40</v>
      </c>
      <c r="G45" t="s">
        <v>509</v>
      </c>
      <c r="H45" t="s">
        <v>23</v>
      </c>
      <c r="I45" t="s">
        <v>130</v>
      </c>
      <c r="J45" t="s">
        <v>431</v>
      </c>
      <c r="K45">
        <v>49789</v>
      </c>
      <c r="L45" s="1">
        <v>43466</v>
      </c>
    </row>
    <row r="46" spans="1:12" x14ac:dyDescent="0.3">
      <c r="A46">
        <v>1900001610</v>
      </c>
      <c r="B46" s="1">
        <v>43694</v>
      </c>
      <c r="C46" t="s">
        <v>24</v>
      </c>
      <c r="D46" t="s">
        <v>22</v>
      </c>
      <c r="E46" t="s">
        <v>57</v>
      </c>
      <c r="G46" t="s">
        <v>507</v>
      </c>
      <c r="H46" t="s">
        <v>23</v>
      </c>
      <c r="I46" t="s">
        <v>51</v>
      </c>
      <c r="J46" t="s">
        <v>163</v>
      </c>
      <c r="K46">
        <v>64</v>
      </c>
      <c r="L46" s="1">
        <v>43540</v>
      </c>
    </row>
    <row r="47" spans="1:12" x14ac:dyDescent="0.3">
      <c r="A47">
        <v>1900001611</v>
      </c>
      <c r="B47" s="1">
        <v>43694</v>
      </c>
      <c r="C47" t="s">
        <v>24</v>
      </c>
      <c r="D47" t="s">
        <v>22</v>
      </c>
      <c r="E47" t="s">
        <v>57</v>
      </c>
      <c r="G47" t="s">
        <v>507</v>
      </c>
      <c r="H47" t="s">
        <v>23</v>
      </c>
      <c r="I47" t="s">
        <v>61</v>
      </c>
      <c r="J47" t="s">
        <v>211</v>
      </c>
      <c r="K47">
        <v>6250</v>
      </c>
      <c r="L47" s="1">
        <v>43520</v>
      </c>
    </row>
    <row r="48" spans="1:12" x14ac:dyDescent="0.3">
      <c r="A48">
        <v>1900002041</v>
      </c>
      <c r="B48" s="1">
        <v>43705</v>
      </c>
      <c r="C48" t="s">
        <v>24</v>
      </c>
      <c r="D48" t="s">
        <v>22</v>
      </c>
      <c r="E48" t="s">
        <v>104</v>
      </c>
      <c r="G48" t="s">
        <v>511</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508</v>
      </c>
      <c r="H51" t="s">
        <v>28</v>
      </c>
      <c r="I51" t="s">
        <v>49</v>
      </c>
      <c r="J51">
        <v>41045400</v>
      </c>
      <c r="K51">
        <v>70125</v>
      </c>
      <c r="L51" s="1">
        <v>43543</v>
      </c>
    </row>
    <row r="52" spans="1:12" x14ac:dyDescent="0.3">
      <c r="A52">
        <v>1900002045</v>
      </c>
      <c r="B52" s="1">
        <v>43705</v>
      </c>
      <c r="C52" t="s">
        <v>24</v>
      </c>
      <c r="D52" t="s">
        <v>22</v>
      </c>
      <c r="E52" t="s">
        <v>35</v>
      </c>
      <c r="G52" t="s">
        <v>508</v>
      </c>
      <c r="H52" t="s">
        <v>28</v>
      </c>
      <c r="I52" t="s">
        <v>49</v>
      </c>
      <c r="J52">
        <v>41045403</v>
      </c>
      <c r="K52">
        <v>70125</v>
      </c>
      <c r="L52" s="1">
        <v>43543</v>
      </c>
    </row>
    <row r="53" spans="1:12" x14ac:dyDescent="0.3">
      <c r="A53">
        <v>1900002046</v>
      </c>
      <c r="B53" s="1">
        <v>43705</v>
      </c>
      <c r="C53" t="s">
        <v>24</v>
      </c>
      <c r="D53" t="s">
        <v>22</v>
      </c>
      <c r="E53" t="s">
        <v>48</v>
      </c>
      <c r="G53" t="s">
        <v>502</v>
      </c>
      <c r="H53" t="s">
        <v>23</v>
      </c>
      <c r="I53" t="s">
        <v>84</v>
      </c>
      <c r="J53" t="s">
        <v>393</v>
      </c>
      <c r="K53">
        <v>60229</v>
      </c>
      <c r="L53" s="1">
        <v>43556</v>
      </c>
    </row>
    <row r="54" spans="1:12" x14ac:dyDescent="0.3">
      <c r="A54">
        <v>1900002047</v>
      </c>
      <c r="B54" s="1">
        <v>43705</v>
      </c>
      <c r="C54" t="s">
        <v>24</v>
      </c>
      <c r="D54" t="s">
        <v>22</v>
      </c>
      <c r="E54" t="s">
        <v>48</v>
      </c>
      <c r="G54" t="s">
        <v>502</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507</v>
      </c>
      <c r="H56" t="s">
        <v>23</v>
      </c>
      <c r="I56" t="s">
        <v>51</v>
      </c>
      <c r="J56" t="s">
        <v>166</v>
      </c>
      <c r="K56">
        <v>65369</v>
      </c>
      <c r="L56" s="1">
        <v>43572</v>
      </c>
    </row>
    <row r="57" spans="1:12" x14ac:dyDescent="0.3">
      <c r="A57">
        <v>1900002050</v>
      </c>
      <c r="B57" s="1">
        <v>43705</v>
      </c>
      <c r="C57" t="s">
        <v>24</v>
      </c>
      <c r="D57" t="s">
        <v>22</v>
      </c>
      <c r="E57" t="s">
        <v>57</v>
      </c>
      <c r="G57" t="s">
        <v>507</v>
      </c>
      <c r="H57" t="s">
        <v>23</v>
      </c>
      <c r="I57" t="s">
        <v>41</v>
      </c>
      <c r="J57">
        <v>304003761</v>
      </c>
      <c r="K57">
        <v>5206</v>
      </c>
      <c r="L57" s="1">
        <v>43556</v>
      </c>
    </row>
    <row r="58" spans="1:12" x14ac:dyDescent="0.3">
      <c r="A58">
        <v>1900002051</v>
      </c>
      <c r="B58" s="1">
        <v>43705</v>
      </c>
      <c r="C58" t="s">
        <v>24</v>
      </c>
      <c r="D58" t="s">
        <v>22</v>
      </c>
      <c r="E58" t="s">
        <v>57</v>
      </c>
      <c r="G58" t="s">
        <v>507</v>
      </c>
      <c r="H58" t="s">
        <v>23</v>
      </c>
      <c r="I58" t="s">
        <v>79</v>
      </c>
      <c r="J58" t="s">
        <v>309</v>
      </c>
      <c r="K58">
        <v>23750</v>
      </c>
      <c r="L58" s="1">
        <v>43533</v>
      </c>
    </row>
    <row r="59" spans="1:12" x14ac:dyDescent="0.3">
      <c r="A59">
        <v>1900002052</v>
      </c>
      <c r="B59" s="1">
        <v>43705</v>
      </c>
      <c r="C59" t="s">
        <v>24</v>
      </c>
      <c r="D59" t="s">
        <v>22</v>
      </c>
      <c r="E59" t="s">
        <v>57</v>
      </c>
      <c r="G59" t="s">
        <v>507</v>
      </c>
      <c r="H59" t="s">
        <v>23</v>
      </c>
      <c r="I59" t="s">
        <v>51</v>
      </c>
      <c r="J59" t="s">
        <v>164</v>
      </c>
      <c r="K59">
        <v>1557</v>
      </c>
      <c r="L59" s="1">
        <v>43571</v>
      </c>
    </row>
    <row r="60" spans="1:12" x14ac:dyDescent="0.3">
      <c r="A60">
        <v>1900002072</v>
      </c>
      <c r="B60" s="1">
        <v>43705</v>
      </c>
      <c r="C60" t="s">
        <v>24</v>
      </c>
      <c r="D60" t="s">
        <v>22</v>
      </c>
      <c r="E60" t="s">
        <v>33</v>
      </c>
      <c r="F60">
        <v>13</v>
      </c>
      <c r="G60" t="s">
        <v>502</v>
      </c>
      <c r="H60" t="s">
        <v>58</v>
      </c>
      <c r="I60" t="s">
        <v>84</v>
      </c>
      <c r="J60" t="s">
        <v>380</v>
      </c>
      <c r="K60">
        <v>40960</v>
      </c>
      <c r="L60" s="1">
        <v>43575</v>
      </c>
    </row>
    <row r="61" spans="1:12" x14ac:dyDescent="0.3">
      <c r="A61">
        <v>1900002229</v>
      </c>
      <c r="B61" s="1">
        <v>43708</v>
      </c>
      <c r="C61" t="s">
        <v>24</v>
      </c>
      <c r="D61" t="s">
        <v>22</v>
      </c>
      <c r="E61" t="s">
        <v>33</v>
      </c>
      <c r="G61" t="s">
        <v>502</v>
      </c>
      <c r="H61" t="s">
        <v>23</v>
      </c>
      <c r="I61" t="s">
        <v>84</v>
      </c>
      <c r="J61" t="s">
        <v>377</v>
      </c>
      <c r="K61">
        <v>12055</v>
      </c>
      <c r="L61" s="1">
        <v>43510</v>
      </c>
    </row>
    <row r="62" spans="1:12" x14ac:dyDescent="0.3">
      <c r="A62">
        <v>1900002230</v>
      </c>
      <c r="B62" s="1">
        <v>43708</v>
      </c>
      <c r="C62" t="s">
        <v>24</v>
      </c>
      <c r="D62" t="s">
        <v>22</v>
      </c>
      <c r="E62" t="s">
        <v>48</v>
      </c>
      <c r="G62" t="s">
        <v>502</v>
      </c>
      <c r="H62" t="s">
        <v>23</v>
      </c>
      <c r="I62" t="s">
        <v>84</v>
      </c>
      <c r="J62" t="s">
        <v>356</v>
      </c>
      <c r="K62">
        <v>131090</v>
      </c>
      <c r="L62" s="1">
        <v>43522</v>
      </c>
    </row>
    <row r="63" spans="1:12" x14ac:dyDescent="0.3">
      <c r="A63">
        <v>1900002232</v>
      </c>
      <c r="B63" s="1">
        <v>43708</v>
      </c>
      <c r="C63" t="s">
        <v>24</v>
      </c>
      <c r="D63" t="s">
        <v>22</v>
      </c>
      <c r="E63" t="s">
        <v>33</v>
      </c>
      <c r="G63" t="s">
        <v>502</v>
      </c>
      <c r="H63" t="s">
        <v>23</v>
      </c>
      <c r="I63" t="s">
        <v>84</v>
      </c>
      <c r="J63" t="s">
        <v>378</v>
      </c>
      <c r="K63">
        <v>27069</v>
      </c>
      <c r="L63" s="1">
        <v>43510</v>
      </c>
    </row>
    <row r="64" spans="1:12" x14ac:dyDescent="0.3">
      <c r="A64">
        <v>1900002265</v>
      </c>
      <c r="B64" s="1">
        <v>43708</v>
      </c>
      <c r="C64" t="s">
        <v>24</v>
      </c>
      <c r="D64" t="s">
        <v>22</v>
      </c>
      <c r="E64" t="s">
        <v>57</v>
      </c>
      <c r="G64" t="s">
        <v>507</v>
      </c>
      <c r="H64" t="s">
        <v>23</v>
      </c>
      <c r="I64" t="s">
        <v>78</v>
      </c>
      <c r="J64" t="s">
        <v>259</v>
      </c>
      <c r="K64">
        <v>215165</v>
      </c>
      <c r="L64" s="1">
        <v>43556</v>
      </c>
    </row>
    <row r="65" spans="1:12" x14ac:dyDescent="0.3">
      <c r="A65">
        <v>1900002331</v>
      </c>
      <c r="B65" s="1">
        <v>43711</v>
      </c>
      <c r="C65" t="s">
        <v>24</v>
      </c>
      <c r="D65" t="s">
        <v>22</v>
      </c>
      <c r="E65" t="s">
        <v>57</v>
      </c>
      <c r="G65" t="s">
        <v>507</v>
      </c>
      <c r="H65" t="s">
        <v>23</v>
      </c>
      <c r="I65" t="s">
        <v>84</v>
      </c>
      <c r="J65" t="s">
        <v>338</v>
      </c>
      <c r="K65">
        <v>870</v>
      </c>
      <c r="L65" s="1">
        <v>43611</v>
      </c>
    </row>
    <row r="66" spans="1:12" x14ac:dyDescent="0.3">
      <c r="A66">
        <v>1900002384</v>
      </c>
      <c r="B66" s="1">
        <v>43713</v>
      </c>
      <c r="C66" t="s">
        <v>24</v>
      </c>
      <c r="D66" t="s">
        <v>22</v>
      </c>
      <c r="E66" t="s">
        <v>104</v>
      </c>
      <c r="G66" t="s">
        <v>511</v>
      </c>
      <c r="I66" t="s">
        <v>78</v>
      </c>
      <c r="J66">
        <v>2000010048</v>
      </c>
      <c r="K66">
        <v>8174</v>
      </c>
      <c r="L66" s="1">
        <v>43664</v>
      </c>
    </row>
    <row r="67" spans="1:12" x14ac:dyDescent="0.3">
      <c r="A67">
        <v>1900002387</v>
      </c>
      <c r="B67" s="1">
        <v>43713</v>
      </c>
      <c r="C67" t="s">
        <v>24</v>
      </c>
      <c r="D67" t="s">
        <v>22</v>
      </c>
      <c r="E67" t="s">
        <v>40</v>
      </c>
      <c r="G67" t="s">
        <v>509</v>
      </c>
      <c r="H67" t="s">
        <v>23</v>
      </c>
      <c r="I67" t="s">
        <v>130</v>
      </c>
      <c r="J67" t="s">
        <v>448</v>
      </c>
      <c r="K67">
        <v>22246</v>
      </c>
      <c r="L67" s="1">
        <v>43660</v>
      </c>
    </row>
    <row r="68" spans="1:12" x14ac:dyDescent="0.3">
      <c r="A68">
        <v>1900002458</v>
      </c>
      <c r="B68" s="1">
        <v>43717</v>
      </c>
      <c r="C68" t="s">
        <v>24</v>
      </c>
      <c r="D68" t="s">
        <v>22</v>
      </c>
      <c r="E68" t="s">
        <v>35</v>
      </c>
      <c r="G68" t="s">
        <v>508</v>
      </c>
      <c r="H68" t="s">
        <v>28</v>
      </c>
      <c r="I68" t="s">
        <v>84</v>
      </c>
      <c r="J68">
        <v>43187020</v>
      </c>
      <c r="K68">
        <v>7451</v>
      </c>
      <c r="L68" s="1">
        <v>43577</v>
      </c>
    </row>
    <row r="69" spans="1:12" x14ac:dyDescent="0.3">
      <c r="A69">
        <v>1900002464</v>
      </c>
      <c r="B69" s="1">
        <v>43717</v>
      </c>
      <c r="C69" t="s">
        <v>24</v>
      </c>
      <c r="D69" t="s">
        <v>22</v>
      </c>
      <c r="E69" t="s">
        <v>40</v>
      </c>
      <c r="G69" t="s">
        <v>509</v>
      </c>
      <c r="I69" t="s">
        <v>510</v>
      </c>
      <c r="J69" t="s">
        <v>484</v>
      </c>
      <c r="K69">
        <v>7110</v>
      </c>
      <c r="L69" s="1">
        <v>43675</v>
      </c>
    </row>
    <row r="70" spans="1:12" x14ac:dyDescent="0.3">
      <c r="A70">
        <v>1900002472</v>
      </c>
      <c r="B70" s="1">
        <v>43717</v>
      </c>
      <c r="C70" t="s">
        <v>24</v>
      </c>
      <c r="D70" t="s">
        <v>22</v>
      </c>
      <c r="E70" t="s">
        <v>57</v>
      </c>
      <c r="G70" t="s">
        <v>507</v>
      </c>
      <c r="H70" t="s">
        <v>23</v>
      </c>
      <c r="I70" t="s">
        <v>84</v>
      </c>
      <c r="J70" t="s">
        <v>333</v>
      </c>
      <c r="K70">
        <v>692</v>
      </c>
      <c r="L70" s="1">
        <v>43600</v>
      </c>
    </row>
    <row r="71" spans="1:12" x14ac:dyDescent="0.3">
      <c r="A71">
        <v>1900002635</v>
      </c>
      <c r="B71" s="1">
        <v>43725</v>
      </c>
      <c r="C71" t="s">
        <v>24</v>
      </c>
      <c r="D71" t="s">
        <v>22</v>
      </c>
      <c r="E71" t="s">
        <v>104</v>
      </c>
      <c r="G71" t="s">
        <v>511</v>
      </c>
      <c r="H71" t="s">
        <v>23</v>
      </c>
      <c r="I71" t="s">
        <v>84</v>
      </c>
      <c r="J71" t="s">
        <v>340</v>
      </c>
      <c r="K71">
        <v>65051</v>
      </c>
      <c r="L71" s="1">
        <v>43466</v>
      </c>
    </row>
    <row r="72" spans="1:12" x14ac:dyDescent="0.3">
      <c r="A72">
        <v>1900002636</v>
      </c>
      <c r="B72" s="1">
        <v>43725</v>
      </c>
      <c r="C72" t="s">
        <v>24</v>
      </c>
      <c r="D72" t="s">
        <v>22</v>
      </c>
      <c r="E72" t="s">
        <v>57</v>
      </c>
      <c r="G72" t="s">
        <v>507</v>
      </c>
      <c r="H72" t="s">
        <v>23</v>
      </c>
      <c r="I72" t="s">
        <v>78</v>
      </c>
      <c r="J72" t="s">
        <v>253</v>
      </c>
      <c r="K72">
        <v>1005</v>
      </c>
      <c r="L72" s="1">
        <v>43586</v>
      </c>
    </row>
    <row r="73" spans="1:12" x14ac:dyDescent="0.3">
      <c r="A73">
        <v>1900002637</v>
      </c>
      <c r="B73" s="1">
        <v>43725</v>
      </c>
      <c r="C73" t="s">
        <v>24</v>
      </c>
      <c r="D73" t="s">
        <v>22</v>
      </c>
      <c r="E73" t="s">
        <v>40</v>
      </c>
      <c r="G73" t="s">
        <v>509</v>
      </c>
      <c r="I73" t="s">
        <v>510</v>
      </c>
      <c r="J73" t="s">
        <v>484</v>
      </c>
      <c r="K73">
        <v>6259</v>
      </c>
      <c r="L73" s="1">
        <v>43637</v>
      </c>
    </row>
    <row r="74" spans="1:12" x14ac:dyDescent="0.3">
      <c r="A74">
        <v>1900002638</v>
      </c>
      <c r="B74" s="1">
        <v>43725</v>
      </c>
      <c r="C74" t="s">
        <v>24</v>
      </c>
      <c r="D74" t="s">
        <v>22</v>
      </c>
      <c r="E74" t="s">
        <v>40</v>
      </c>
      <c r="G74" t="s">
        <v>509</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509</v>
      </c>
      <c r="H76" t="s">
        <v>23</v>
      </c>
      <c r="I76" t="s">
        <v>29</v>
      </c>
      <c r="J76" t="s">
        <v>88</v>
      </c>
      <c r="K76">
        <v>74673</v>
      </c>
      <c r="L76" s="1">
        <v>43645</v>
      </c>
    </row>
    <row r="77" spans="1:12" x14ac:dyDescent="0.3">
      <c r="A77">
        <v>1900002880</v>
      </c>
      <c r="B77" s="1">
        <v>43728</v>
      </c>
      <c r="C77" t="s">
        <v>24</v>
      </c>
      <c r="D77" t="s">
        <v>22</v>
      </c>
      <c r="E77" t="s">
        <v>57</v>
      </c>
      <c r="G77" t="s">
        <v>507</v>
      </c>
      <c r="H77" t="s">
        <v>23</v>
      </c>
      <c r="I77" t="s">
        <v>51</v>
      </c>
      <c r="J77" t="s">
        <v>165</v>
      </c>
      <c r="K77">
        <v>4362</v>
      </c>
      <c r="L77" s="1">
        <v>43557</v>
      </c>
    </row>
    <row r="78" spans="1:12" x14ac:dyDescent="0.3">
      <c r="A78">
        <v>1900003129</v>
      </c>
      <c r="B78" s="1">
        <v>43738</v>
      </c>
      <c r="C78" t="s">
        <v>24</v>
      </c>
      <c r="D78" t="s">
        <v>22</v>
      </c>
      <c r="E78" t="s">
        <v>48</v>
      </c>
      <c r="G78" t="s">
        <v>502</v>
      </c>
      <c r="H78" t="s">
        <v>23</v>
      </c>
      <c r="I78" t="s">
        <v>84</v>
      </c>
      <c r="J78" t="s">
        <v>355</v>
      </c>
      <c r="K78">
        <v>1610</v>
      </c>
      <c r="L78" s="1">
        <v>43510</v>
      </c>
    </row>
    <row r="79" spans="1:12" x14ac:dyDescent="0.3">
      <c r="A79">
        <v>1900003131</v>
      </c>
      <c r="B79" s="1">
        <v>43738</v>
      </c>
      <c r="C79" t="s">
        <v>24</v>
      </c>
      <c r="D79" t="s">
        <v>22</v>
      </c>
      <c r="E79" t="s">
        <v>57</v>
      </c>
      <c r="G79" t="s">
        <v>507</v>
      </c>
      <c r="H79" t="s">
        <v>23</v>
      </c>
      <c r="I79" t="s">
        <v>78</v>
      </c>
      <c r="J79">
        <v>3.1142011248201999E+18</v>
      </c>
      <c r="K79">
        <v>20166</v>
      </c>
      <c r="L79" s="1">
        <v>43647</v>
      </c>
    </row>
    <row r="80" spans="1:12" x14ac:dyDescent="0.3">
      <c r="A80">
        <v>1900003209</v>
      </c>
      <c r="B80" s="1">
        <v>43748</v>
      </c>
      <c r="C80" t="s">
        <v>24</v>
      </c>
      <c r="D80" t="s">
        <v>22</v>
      </c>
      <c r="E80" t="s">
        <v>40</v>
      </c>
      <c r="G80" t="s">
        <v>509</v>
      </c>
      <c r="H80" t="s">
        <v>23</v>
      </c>
      <c r="I80" t="s">
        <v>29</v>
      </c>
      <c r="J80" t="s">
        <v>86</v>
      </c>
      <c r="K80">
        <v>8605</v>
      </c>
      <c r="L80" s="1">
        <v>43645</v>
      </c>
    </row>
    <row r="81" spans="1:12" x14ac:dyDescent="0.3">
      <c r="A81">
        <v>1900003210</v>
      </c>
      <c r="B81" s="1">
        <v>43748</v>
      </c>
      <c r="C81" t="s">
        <v>24</v>
      </c>
      <c r="D81" t="s">
        <v>22</v>
      </c>
      <c r="E81" t="s">
        <v>40</v>
      </c>
      <c r="G81" t="s">
        <v>509</v>
      </c>
      <c r="H81" t="s">
        <v>23</v>
      </c>
      <c r="I81" t="s">
        <v>49</v>
      </c>
      <c r="J81" t="s">
        <v>141</v>
      </c>
      <c r="K81">
        <v>52500</v>
      </c>
      <c r="L81" s="1">
        <v>43602</v>
      </c>
    </row>
    <row r="82" spans="1:12" x14ac:dyDescent="0.3">
      <c r="A82">
        <v>1900003211</v>
      </c>
      <c r="B82" s="1">
        <v>43748</v>
      </c>
      <c r="C82" t="s">
        <v>24</v>
      </c>
      <c r="D82" t="s">
        <v>22</v>
      </c>
      <c r="E82" t="s">
        <v>35</v>
      </c>
      <c r="F82">
        <v>13</v>
      </c>
      <c r="G82" t="s">
        <v>502</v>
      </c>
      <c r="H82" t="s">
        <v>58</v>
      </c>
      <c r="I82" t="s">
        <v>84</v>
      </c>
      <c r="J82" t="s">
        <v>363</v>
      </c>
      <c r="K82">
        <v>21875</v>
      </c>
      <c r="L82" s="1">
        <v>43497</v>
      </c>
    </row>
    <row r="83" spans="1:12" x14ac:dyDescent="0.3">
      <c r="A83">
        <v>1900003212</v>
      </c>
      <c r="B83" s="1">
        <v>43748</v>
      </c>
      <c r="C83" t="s">
        <v>24</v>
      </c>
      <c r="D83" t="s">
        <v>22</v>
      </c>
      <c r="E83" t="s">
        <v>40</v>
      </c>
      <c r="G83" t="s">
        <v>509</v>
      </c>
      <c r="I83" t="s">
        <v>130</v>
      </c>
      <c r="J83" t="s">
        <v>430</v>
      </c>
      <c r="K83">
        <v>93906</v>
      </c>
      <c r="L83" s="1">
        <v>43531</v>
      </c>
    </row>
    <row r="84" spans="1:12" x14ac:dyDescent="0.3">
      <c r="A84">
        <v>1900003213</v>
      </c>
      <c r="B84" s="1">
        <v>43748</v>
      </c>
      <c r="C84" t="s">
        <v>24</v>
      </c>
      <c r="D84" t="s">
        <v>22</v>
      </c>
      <c r="E84" t="s">
        <v>40</v>
      </c>
      <c r="G84" t="s">
        <v>509</v>
      </c>
      <c r="H84" t="s">
        <v>23</v>
      </c>
      <c r="I84" t="s">
        <v>130</v>
      </c>
      <c r="J84">
        <v>54407334</v>
      </c>
      <c r="K84">
        <v>23387</v>
      </c>
      <c r="L84" s="1">
        <v>43466</v>
      </c>
    </row>
    <row r="85" spans="1:12" x14ac:dyDescent="0.3">
      <c r="A85">
        <v>1900003214</v>
      </c>
      <c r="B85" s="1">
        <v>43748</v>
      </c>
      <c r="C85" t="s">
        <v>24</v>
      </c>
      <c r="D85" t="s">
        <v>22</v>
      </c>
      <c r="E85" t="s">
        <v>40</v>
      </c>
      <c r="G85" t="s">
        <v>509</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502</v>
      </c>
      <c r="H87" t="s">
        <v>23</v>
      </c>
      <c r="I87" t="s">
        <v>45</v>
      </c>
      <c r="J87" t="s">
        <v>138</v>
      </c>
      <c r="K87">
        <v>13613</v>
      </c>
      <c r="L87" s="1">
        <v>43472</v>
      </c>
    </row>
    <row r="88" spans="1:12" x14ac:dyDescent="0.3">
      <c r="A88">
        <v>1900003406</v>
      </c>
      <c r="B88" s="1">
        <v>43755</v>
      </c>
      <c r="C88" t="s">
        <v>24</v>
      </c>
      <c r="D88" t="s">
        <v>22</v>
      </c>
      <c r="E88" t="s">
        <v>40</v>
      </c>
      <c r="G88" t="s">
        <v>512</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489</v>
      </c>
      <c r="D91" t="s">
        <v>22</v>
      </c>
      <c r="E91" t="s">
        <v>33</v>
      </c>
      <c r="F91">
        <v>2</v>
      </c>
      <c r="G91" t="s">
        <v>27</v>
      </c>
      <c r="H91" t="s">
        <v>58</v>
      </c>
      <c r="I91" t="s">
        <v>84</v>
      </c>
      <c r="K91">
        <v>100000</v>
      </c>
      <c r="L91" s="1">
        <v>43663</v>
      </c>
    </row>
    <row r="92" spans="1:12" x14ac:dyDescent="0.3">
      <c r="A92">
        <v>1900003931</v>
      </c>
      <c r="B92" s="1">
        <v>43781</v>
      </c>
      <c r="C92" t="s">
        <v>489</v>
      </c>
      <c r="D92" t="s">
        <v>22</v>
      </c>
      <c r="E92" t="s">
        <v>33</v>
      </c>
      <c r="F92">
        <v>2</v>
      </c>
      <c r="G92" t="s">
        <v>27</v>
      </c>
      <c r="H92" t="s">
        <v>58</v>
      </c>
      <c r="I92" t="s">
        <v>84</v>
      </c>
      <c r="K92">
        <v>100000</v>
      </c>
      <c r="L92" s="1">
        <v>43486</v>
      </c>
    </row>
    <row r="93" spans="1:12" x14ac:dyDescent="0.3">
      <c r="A93">
        <v>1900004171</v>
      </c>
      <c r="B93" s="1">
        <v>43795</v>
      </c>
      <c r="C93" t="s">
        <v>489</v>
      </c>
      <c r="D93" t="s">
        <v>22</v>
      </c>
      <c r="E93" t="s">
        <v>57</v>
      </c>
      <c r="G93" t="s">
        <v>507</v>
      </c>
      <c r="H93" t="s">
        <v>23</v>
      </c>
      <c r="I93" t="s">
        <v>130</v>
      </c>
      <c r="K93">
        <v>254336</v>
      </c>
      <c r="L93" s="1">
        <v>43490</v>
      </c>
    </row>
    <row r="94" spans="1:12" x14ac:dyDescent="0.3">
      <c r="A94">
        <v>1900004173</v>
      </c>
      <c r="B94" s="1">
        <v>43795</v>
      </c>
      <c r="C94" t="s">
        <v>489</v>
      </c>
      <c r="D94" t="s">
        <v>22</v>
      </c>
      <c r="E94" t="s">
        <v>57</v>
      </c>
      <c r="G94" t="s">
        <v>507</v>
      </c>
      <c r="H94" t="s">
        <v>23</v>
      </c>
      <c r="I94" t="s">
        <v>51</v>
      </c>
      <c r="K94">
        <v>266949</v>
      </c>
      <c r="L94" s="1">
        <v>43490</v>
      </c>
    </row>
    <row r="95" spans="1:12" x14ac:dyDescent="0.3">
      <c r="A95">
        <v>1900004220</v>
      </c>
      <c r="B95" s="1">
        <v>43802</v>
      </c>
      <c r="C95" t="s">
        <v>24</v>
      </c>
      <c r="D95" t="s">
        <v>22</v>
      </c>
      <c r="E95" t="s">
        <v>40</v>
      </c>
      <c r="G95" t="s">
        <v>509</v>
      </c>
      <c r="H95" t="s">
        <v>23</v>
      </c>
      <c r="I95" t="s">
        <v>510</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508</v>
      </c>
      <c r="H98" t="s">
        <v>28</v>
      </c>
      <c r="I98" t="s">
        <v>74</v>
      </c>
      <c r="J98" t="s">
        <v>226</v>
      </c>
      <c r="K98">
        <v>1568</v>
      </c>
      <c r="L98" s="1">
        <v>43504</v>
      </c>
    </row>
    <row r="99" spans="1:12" x14ac:dyDescent="0.3">
      <c r="A99">
        <v>1900004380</v>
      </c>
      <c r="B99" s="1">
        <v>43804</v>
      </c>
      <c r="C99" t="s">
        <v>24</v>
      </c>
      <c r="D99" t="s">
        <v>22</v>
      </c>
      <c r="E99" t="s">
        <v>40</v>
      </c>
      <c r="G99" t="s">
        <v>509</v>
      </c>
      <c r="I99" t="s">
        <v>130</v>
      </c>
      <c r="J99" t="s">
        <v>430</v>
      </c>
      <c r="K99">
        <v>18901</v>
      </c>
      <c r="L99" s="1">
        <v>43722</v>
      </c>
    </row>
    <row r="100" spans="1:12" x14ac:dyDescent="0.3">
      <c r="A100">
        <v>1900004382</v>
      </c>
      <c r="B100" s="1">
        <v>43804</v>
      </c>
      <c r="C100" t="s">
        <v>24</v>
      </c>
      <c r="D100" t="s">
        <v>22</v>
      </c>
      <c r="E100" t="s">
        <v>40</v>
      </c>
      <c r="G100" t="s">
        <v>509</v>
      </c>
      <c r="I100" t="s">
        <v>130</v>
      </c>
      <c r="J100" t="s">
        <v>430</v>
      </c>
      <c r="K100">
        <v>27682</v>
      </c>
      <c r="L100" s="1">
        <v>43691</v>
      </c>
    </row>
    <row r="101" spans="1:12" x14ac:dyDescent="0.3">
      <c r="A101">
        <v>1900004383</v>
      </c>
      <c r="B101" s="1">
        <v>43804</v>
      </c>
      <c r="C101" t="s">
        <v>24</v>
      </c>
      <c r="D101" t="s">
        <v>22</v>
      </c>
      <c r="E101" t="s">
        <v>40</v>
      </c>
      <c r="G101" t="s">
        <v>509</v>
      </c>
      <c r="I101" t="s">
        <v>510</v>
      </c>
      <c r="J101" t="s">
        <v>484</v>
      </c>
      <c r="K101">
        <v>5501</v>
      </c>
      <c r="L101" s="1">
        <v>43759</v>
      </c>
    </row>
    <row r="102" spans="1:12" x14ac:dyDescent="0.3">
      <c r="A102">
        <v>1900004384</v>
      </c>
      <c r="B102" s="1">
        <v>43804</v>
      </c>
      <c r="C102" t="s">
        <v>24</v>
      </c>
      <c r="D102" t="s">
        <v>22</v>
      </c>
      <c r="E102" t="s">
        <v>40</v>
      </c>
      <c r="G102" t="s">
        <v>509</v>
      </c>
      <c r="H102" t="s">
        <v>23</v>
      </c>
      <c r="I102" t="s">
        <v>84</v>
      </c>
      <c r="J102" t="s">
        <v>336</v>
      </c>
      <c r="K102">
        <v>123750</v>
      </c>
      <c r="L102" s="1">
        <v>43738</v>
      </c>
    </row>
    <row r="103" spans="1:12" x14ac:dyDescent="0.3">
      <c r="A103">
        <v>1900004404</v>
      </c>
      <c r="B103" s="1">
        <v>43805</v>
      </c>
      <c r="C103" t="s">
        <v>24</v>
      </c>
      <c r="D103" t="s">
        <v>22</v>
      </c>
      <c r="E103" t="s">
        <v>57</v>
      </c>
      <c r="G103" t="s">
        <v>507</v>
      </c>
      <c r="H103" t="s">
        <v>23</v>
      </c>
      <c r="I103" t="s">
        <v>49</v>
      </c>
      <c r="J103" t="s">
        <v>152</v>
      </c>
      <c r="K103">
        <v>825</v>
      </c>
      <c r="L103" s="1">
        <v>43647</v>
      </c>
    </row>
    <row r="104" spans="1:12" x14ac:dyDescent="0.3">
      <c r="A104">
        <v>1900004408</v>
      </c>
      <c r="B104" s="1">
        <v>43805</v>
      </c>
      <c r="C104" t="s">
        <v>24</v>
      </c>
      <c r="D104" t="s">
        <v>22</v>
      </c>
      <c r="E104" t="s">
        <v>57</v>
      </c>
      <c r="G104" t="s">
        <v>507</v>
      </c>
      <c r="H104" t="s">
        <v>23</v>
      </c>
      <c r="I104" t="s">
        <v>49</v>
      </c>
      <c r="J104" t="s">
        <v>161</v>
      </c>
      <c r="K104">
        <v>1556</v>
      </c>
      <c r="L104" s="1">
        <v>43647</v>
      </c>
    </row>
    <row r="105" spans="1:12" x14ac:dyDescent="0.3">
      <c r="A105">
        <v>1900004411</v>
      </c>
      <c r="B105" s="1">
        <v>43805</v>
      </c>
      <c r="C105" t="s">
        <v>24</v>
      </c>
      <c r="D105" t="s">
        <v>22</v>
      </c>
      <c r="E105" t="s">
        <v>57</v>
      </c>
      <c r="G105" t="s">
        <v>507</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507</v>
      </c>
      <c r="H109" t="s">
        <v>23</v>
      </c>
      <c r="I109" t="s">
        <v>49</v>
      </c>
      <c r="J109" t="s">
        <v>153</v>
      </c>
      <c r="K109">
        <v>1897</v>
      </c>
      <c r="L109" s="1">
        <v>43647</v>
      </c>
    </row>
    <row r="110" spans="1:12" x14ac:dyDescent="0.3">
      <c r="A110">
        <v>1900004505</v>
      </c>
      <c r="B110" s="1">
        <v>43809</v>
      </c>
      <c r="C110" t="s">
        <v>24</v>
      </c>
      <c r="D110" t="s">
        <v>22</v>
      </c>
      <c r="E110" t="s">
        <v>57</v>
      </c>
      <c r="G110" t="s">
        <v>507</v>
      </c>
      <c r="H110" t="s">
        <v>23</v>
      </c>
      <c r="I110" t="s">
        <v>49</v>
      </c>
      <c r="J110" t="s">
        <v>155</v>
      </c>
      <c r="K110">
        <v>42500</v>
      </c>
      <c r="L110" s="1">
        <v>43647</v>
      </c>
    </row>
    <row r="111" spans="1:12" x14ac:dyDescent="0.3">
      <c r="A111">
        <v>1900004507</v>
      </c>
      <c r="B111" s="1">
        <v>43809</v>
      </c>
      <c r="C111" t="s">
        <v>24</v>
      </c>
      <c r="D111" t="s">
        <v>22</v>
      </c>
      <c r="E111" t="s">
        <v>57</v>
      </c>
      <c r="G111" t="s">
        <v>507</v>
      </c>
      <c r="H111" t="s">
        <v>23</v>
      </c>
      <c r="I111" t="s">
        <v>49</v>
      </c>
      <c r="J111" t="s">
        <v>156</v>
      </c>
      <c r="K111">
        <v>10917</v>
      </c>
      <c r="L111" s="1">
        <v>43647</v>
      </c>
    </row>
    <row r="112" spans="1:12" x14ac:dyDescent="0.3">
      <c r="A112">
        <v>1900004518</v>
      </c>
      <c r="B112" s="1">
        <v>43809</v>
      </c>
      <c r="C112" t="s">
        <v>24</v>
      </c>
      <c r="D112" t="s">
        <v>22</v>
      </c>
      <c r="E112" t="s">
        <v>57</v>
      </c>
      <c r="G112" t="s">
        <v>507</v>
      </c>
      <c r="H112" t="s">
        <v>23</v>
      </c>
      <c r="I112" t="s">
        <v>49</v>
      </c>
      <c r="J112" t="s">
        <v>159</v>
      </c>
      <c r="K112">
        <v>3375</v>
      </c>
      <c r="L112" s="1">
        <v>43647</v>
      </c>
    </row>
    <row r="113" spans="1:12" x14ac:dyDescent="0.3">
      <c r="A113">
        <v>1900004535</v>
      </c>
      <c r="B113" s="1">
        <v>43809</v>
      </c>
      <c r="C113" t="s">
        <v>489</v>
      </c>
      <c r="D113" t="s">
        <v>22</v>
      </c>
      <c r="E113" t="s">
        <v>57</v>
      </c>
      <c r="G113" t="s">
        <v>507</v>
      </c>
      <c r="H113" t="s">
        <v>23</v>
      </c>
      <c r="I113" t="s">
        <v>84</v>
      </c>
      <c r="J113" t="s">
        <v>331</v>
      </c>
      <c r="K113">
        <v>320175</v>
      </c>
      <c r="L113" s="1">
        <v>43805</v>
      </c>
    </row>
    <row r="114" spans="1:12" x14ac:dyDescent="0.3">
      <c r="A114">
        <v>1900004535</v>
      </c>
      <c r="B114" s="1">
        <v>43809</v>
      </c>
      <c r="C114" t="s">
        <v>489</v>
      </c>
      <c r="D114" t="s">
        <v>22</v>
      </c>
      <c r="E114" t="s">
        <v>57</v>
      </c>
      <c r="G114" t="s">
        <v>507</v>
      </c>
      <c r="H114" t="s">
        <v>23</v>
      </c>
      <c r="I114" t="s">
        <v>84</v>
      </c>
      <c r="J114">
        <v>3.1242015891005998E+18</v>
      </c>
      <c r="K114">
        <v>320175</v>
      </c>
      <c r="L114" s="1">
        <v>43805</v>
      </c>
    </row>
    <row r="115" spans="1:12" x14ac:dyDescent="0.3">
      <c r="A115">
        <v>1900004535</v>
      </c>
      <c r="B115" s="1">
        <v>43809</v>
      </c>
      <c r="C115" t="s">
        <v>489</v>
      </c>
      <c r="D115" t="s">
        <v>22</v>
      </c>
      <c r="E115" t="s">
        <v>57</v>
      </c>
      <c r="G115" t="s">
        <v>507</v>
      </c>
      <c r="H115" t="s">
        <v>23</v>
      </c>
      <c r="I115" t="s">
        <v>84</v>
      </c>
      <c r="J115" t="s">
        <v>344</v>
      </c>
      <c r="K115">
        <v>320175</v>
      </c>
      <c r="L115" s="1">
        <v>43805</v>
      </c>
    </row>
    <row r="116" spans="1:12" x14ac:dyDescent="0.3">
      <c r="A116">
        <v>1900004538</v>
      </c>
      <c r="B116" s="1">
        <v>43809</v>
      </c>
      <c r="C116" t="s">
        <v>489</v>
      </c>
      <c r="D116" t="s">
        <v>22</v>
      </c>
      <c r="E116" t="s">
        <v>57</v>
      </c>
      <c r="G116" t="s">
        <v>507</v>
      </c>
      <c r="H116" t="s">
        <v>23</v>
      </c>
      <c r="I116" t="s">
        <v>130</v>
      </c>
      <c r="J116" t="s">
        <v>451</v>
      </c>
      <c r="K116">
        <v>168593</v>
      </c>
      <c r="L116" s="1">
        <v>43613</v>
      </c>
    </row>
    <row r="117" spans="1:12" x14ac:dyDescent="0.3">
      <c r="A117">
        <v>1900004538</v>
      </c>
      <c r="B117" s="1">
        <v>43809</v>
      </c>
      <c r="C117" t="s">
        <v>489</v>
      </c>
      <c r="D117" t="s">
        <v>22</v>
      </c>
      <c r="E117" t="s">
        <v>57</v>
      </c>
      <c r="G117" t="s">
        <v>507</v>
      </c>
      <c r="H117" t="s">
        <v>23</v>
      </c>
      <c r="I117" t="s">
        <v>130</v>
      </c>
      <c r="J117" t="s">
        <v>452</v>
      </c>
      <c r="K117">
        <v>168593</v>
      </c>
      <c r="L117" s="1">
        <v>43613</v>
      </c>
    </row>
    <row r="118" spans="1:12" x14ac:dyDescent="0.3">
      <c r="A118">
        <v>1900004894</v>
      </c>
      <c r="B118" s="1">
        <v>43818</v>
      </c>
      <c r="C118" t="s">
        <v>24</v>
      </c>
      <c r="D118" t="s">
        <v>22</v>
      </c>
      <c r="E118" t="s">
        <v>57</v>
      </c>
      <c r="G118" t="s">
        <v>507</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507</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512</v>
      </c>
      <c r="H123" t="s">
        <v>28</v>
      </c>
      <c r="I123" t="s">
        <v>51</v>
      </c>
      <c r="J123">
        <v>9.9000046190100005E+19</v>
      </c>
      <c r="K123">
        <v>11550</v>
      </c>
      <c r="L123" s="1">
        <v>43716</v>
      </c>
    </row>
    <row r="124" spans="1:12" x14ac:dyDescent="0.3">
      <c r="A124">
        <v>1900004920</v>
      </c>
      <c r="B124" s="1">
        <v>43818</v>
      </c>
      <c r="C124" t="s">
        <v>24</v>
      </c>
      <c r="D124" t="s">
        <v>22</v>
      </c>
      <c r="E124" t="s">
        <v>54</v>
      </c>
      <c r="G124" t="s">
        <v>512</v>
      </c>
      <c r="H124" t="s">
        <v>28</v>
      </c>
      <c r="I124" t="s">
        <v>51</v>
      </c>
      <c r="J124">
        <v>9.90000111903E+19</v>
      </c>
      <c r="K124">
        <v>43033</v>
      </c>
      <c r="L124" s="1">
        <v>43716</v>
      </c>
    </row>
    <row r="125" spans="1:12" x14ac:dyDescent="0.3">
      <c r="A125">
        <v>1900004922</v>
      </c>
      <c r="B125" s="1">
        <v>43818</v>
      </c>
      <c r="C125" t="s">
        <v>24</v>
      </c>
      <c r="D125" t="s">
        <v>22</v>
      </c>
      <c r="E125" t="s">
        <v>48</v>
      </c>
      <c r="G125" t="s">
        <v>512</v>
      </c>
      <c r="H125" t="s">
        <v>28</v>
      </c>
      <c r="I125" t="s">
        <v>51</v>
      </c>
      <c r="J125">
        <v>9.9000046190100005E+19</v>
      </c>
      <c r="K125">
        <v>7700</v>
      </c>
      <c r="L125" s="1">
        <v>43716</v>
      </c>
    </row>
    <row r="126" spans="1:12" x14ac:dyDescent="0.3">
      <c r="A126">
        <v>1900004923</v>
      </c>
      <c r="B126" s="1">
        <v>43818</v>
      </c>
      <c r="C126" t="s">
        <v>24</v>
      </c>
      <c r="D126" t="s">
        <v>22</v>
      </c>
      <c r="E126" t="s">
        <v>54</v>
      </c>
      <c r="G126" t="s">
        <v>512</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507</v>
      </c>
      <c r="H129" t="s">
        <v>23</v>
      </c>
      <c r="I129" t="s">
        <v>84</v>
      </c>
      <c r="J129" t="s">
        <v>329</v>
      </c>
      <c r="K129">
        <v>26968</v>
      </c>
      <c r="L129" s="1">
        <v>43763</v>
      </c>
    </row>
    <row r="130" spans="1:12" x14ac:dyDescent="0.3">
      <c r="A130">
        <v>1900004984</v>
      </c>
      <c r="B130" s="1">
        <v>43818</v>
      </c>
      <c r="C130" t="s">
        <v>24</v>
      </c>
      <c r="D130" t="s">
        <v>22</v>
      </c>
      <c r="E130" t="s">
        <v>57</v>
      </c>
      <c r="G130" t="s">
        <v>507</v>
      </c>
      <c r="H130" t="s">
        <v>23</v>
      </c>
      <c r="I130" t="s">
        <v>84</v>
      </c>
      <c r="J130" t="s">
        <v>328</v>
      </c>
      <c r="K130">
        <v>2437</v>
      </c>
      <c r="L130" s="1">
        <v>43764</v>
      </c>
    </row>
    <row r="131" spans="1:12" x14ac:dyDescent="0.3">
      <c r="A131">
        <v>1900004985</v>
      </c>
      <c r="B131" s="1">
        <v>43818</v>
      </c>
      <c r="C131" t="s">
        <v>24</v>
      </c>
      <c r="D131" t="s">
        <v>22</v>
      </c>
      <c r="E131" t="s">
        <v>57</v>
      </c>
      <c r="G131" t="s">
        <v>507</v>
      </c>
      <c r="H131" t="s">
        <v>23</v>
      </c>
      <c r="I131" t="s">
        <v>84</v>
      </c>
      <c r="J131" t="s">
        <v>344</v>
      </c>
      <c r="K131">
        <v>53278</v>
      </c>
      <c r="L131" s="1">
        <v>43466</v>
      </c>
    </row>
    <row r="132" spans="1:12" x14ac:dyDescent="0.3">
      <c r="A132">
        <v>1900004986</v>
      </c>
      <c r="B132" s="1">
        <v>43818</v>
      </c>
      <c r="C132" t="s">
        <v>24</v>
      </c>
      <c r="D132" t="s">
        <v>22</v>
      </c>
      <c r="E132" t="s">
        <v>57</v>
      </c>
      <c r="G132" t="s">
        <v>507</v>
      </c>
      <c r="H132" t="s">
        <v>23</v>
      </c>
      <c r="I132" t="s">
        <v>84</v>
      </c>
      <c r="J132" t="s">
        <v>345</v>
      </c>
      <c r="K132">
        <v>30048</v>
      </c>
      <c r="L132" s="1">
        <v>43466</v>
      </c>
    </row>
    <row r="133" spans="1:12" x14ac:dyDescent="0.3">
      <c r="A133">
        <v>1900004987</v>
      </c>
      <c r="B133" s="1">
        <v>43818</v>
      </c>
      <c r="C133" t="s">
        <v>24</v>
      </c>
      <c r="D133" t="s">
        <v>22</v>
      </c>
      <c r="E133" t="s">
        <v>57</v>
      </c>
      <c r="G133" t="s">
        <v>507</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489</v>
      </c>
      <c r="D135" t="s">
        <v>22</v>
      </c>
      <c r="E135" t="s">
        <v>57</v>
      </c>
      <c r="G135" t="s">
        <v>507</v>
      </c>
      <c r="H135" t="s">
        <v>23</v>
      </c>
      <c r="I135" t="s">
        <v>78</v>
      </c>
      <c r="J135">
        <v>304003763</v>
      </c>
      <c r="K135">
        <v>132392</v>
      </c>
      <c r="L135" s="1">
        <v>43819</v>
      </c>
    </row>
    <row r="136" spans="1:12" x14ac:dyDescent="0.3">
      <c r="A136">
        <v>1900005300</v>
      </c>
      <c r="B136" s="1">
        <v>43823</v>
      </c>
      <c r="C136" t="s">
        <v>489</v>
      </c>
      <c r="D136" t="s">
        <v>22</v>
      </c>
      <c r="E136" t="s">
        <v>57</v>
      </c>
      <c r="G136" t="s">
        <v>507</v>
      </c>
      <c r="H136" t="s">
        <v>23</v>
      </c>
      <c r="I136" t="s">
        <v>78</v>
      </c>
      <c r="J136" t="s">
        <v>247</v>
      </c>
      <c r="K136">
        <v>132392</v>
      </c>
      <c r="L136" s="1">
        <v>43819</v>
      </c>
    </row>
    <row r="137" spans="1:12" x14ac:dyDescent="0.3">
      <c r="A137">
        <v>1900005300</v>
      </c>
      <c r="B137" s="1">
        <v>43823</v>
      </c>
      <c r="C137" t="s">
        <v>489</v>
      </c>
      <c r="D137" t="s">
        <v>22</v>
      </c>
      <c r="E137" t="s">
        <v>57</v>
      </c>
      <c r="G137" t="s">
        <v>507</v>
      </c>
      <c r="H137" t="s">
        <v>23</v>
      </c>
      <c r="I137" t="s">
        <v>78</v>
      </c>
      <c r="J137">
        <v>2.4142020928135997E+18</v>
      </c>
      <c r="K137">
        <v>132392</v>
      </c>
      <c r="L137" s="1">
        <v>43819</v>
      </c>
    </row>
    <row r="138" spans="1:12" x14ac:dyDescent="0.3">
      <c r="A138">
        <v>1900005300</v>
      </c>
      <c r="B138" s="1">
        <v>43823</v>
      </c>
      <c r="C138" t="s">
        <v>489</v>
      </c>
      <c r="D138" t="s">
        <v>22</v>
      </c>
      <c r="E138" t="s">
        <v>57</v>
      </c>
      <c r="G138" t="s">
        <v>507</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508</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507</v>
      </c>
      <c r="H142" t="s">
        <v>23</v>
      </c>
      <c r="I142" t="s">
        <v>103</v>
      </c>
      <c r="J142" t="s">
        <v>463</v>
      </c>
      <c r="K142">
        <v>8580</v>
      </c>
      <c r="L142" s="1">
        <v>43729</v>
      </c>
    </row>
    <row r="143" spans="1:12" x14ac:dyDescent="0.3">
      <c r="A143">
        <v>1900005394</v>
      </c>
      <c r="B143" s="1">
        <v>43824</v>
      </c>
      <c r="C143" t="s">
        <v>24</v>
      </c>
      <c r="D143" t="s">
        <v>22</v>
      </c>
      <c r="E143" t="s">
        <v>57</v>
      </c>
      <c r="G143" t="s">
        <v>507</v>
      </c>
      <c r="H143" t="s">
        <v>23</v>
      </c>
      <c r="I143" t="s">
        <v>49</v>
      </c>
      <c r="J143" t="s">
        <v>157</v>
      </c>
      <c r="K143">
        <v>60713</v>
      </c>
      <c r="L143" s="1">
        <v>43647</v>
      </c>
    </row>
    <row r="144" spans="1:12" x14ac:dyDescent="0.3">
      <c r="A144">
        <v>1900005395</v>
      </c>
      <c r="B144" s="1">
        <v>43824</v>
      </c>
      <c r="C144" t="s">
        <v>24</v>
      </c>
      <c r="D144" t="s">
        <v>22</v>
      </c>
      <c r="E144" t="s">
        <v>20</v>
      </c>
      <c r="G144" t="s">
        <v>507</v>
      </c>
      <c r="H144" t="s">
        <v>23</v>
      </c>
      <c r="I144" t="s">
        <v>51</v>
      </c>
      <c r="J144">
        <v>22531899</v>
      </c>
      <c r="K144">
        <v>50160</v>
      </c>
      <c r="L144" s="1">
        <v>43765</v>
      </c>
    </row>
    <row r="145" spans="1:12" x14ac:dyDescent="0.3">
      <c r="A145">
        <v>1900005396</v>
      </c>
      <c r="B145" s="1">
        <v>43824</v>
      </c>
      <c r="C145" t="s">
        <v>24</v>
      </c>
      <c r="D145" t="s">
        <v>22</v>
      </c>
      <c r="E145" t="s">
        <v>57</v>
      </c>
      <c r="G145" t="s">
        <v>507</v>
      </c>
      <c r="I145" t="s">
        <v>51</v>
      </c>
      <c r="J145" t="s">
        <v>174</v>
      </c>
      <c r="K145">
        <v>71765</v>
      </c>
      <c r="L145" s="1">
        <v>43764</v>
      </c>
    </row>
    <row r="146" spans="1:12" x14ac:dyDescent="0.3">
      <c r="A146">
        <v>1900005439</v>
      </c>
      <c r="B146" s="1">
        <v>43824</v>
      </c>
      <c r="C146" t="s">
        <v>24</v>
      </c>
      <c r="D146" t="s">
        <v>22</v>
      </c>
      <c r="E146" t="s">
        <v>33</v>
      </c>
      <c r="F146">
        <v>13</v>
      </c>
      <c r="G146" t="s">
        <v>502</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509</v>
      </c>
      <c r="H148" t="s">
        <v>23</v>
      </c>
      <c r="I148" t="s">
        <v>17</v>
      </c>
      <c r="J148" t="s">
        <v>64</v>
      </c>
      <c r="K148">
        <v>60000</v>
      </c>
      <c r="L148" s="1">
        <v>43556</v>
      </c>
    </row>
    <row r="149" spans="1:12" x14ac:dyDescent="0.3">
      <c r="A149">
        <v>1900005527</v>
      </c>
      <c r="B149" s="1">
        <v>43825</v>
      </c>
      <c r="C149" t="s">
        <v>24</v>
      </c>
      <c r="D149" t="s">
        <v>22</v>
      </c>
      <c r="E149" t="s">
        <v>57</v>
      </c>
      <c r="G149" t="s">
        <v>507</v>
      </c>
      <c r="H149" t="s">
        <v>23</v>
      </c>
      <c r="I149" t="s">
        <v>36</v>
      </c>
      <c r="J149">
        <v>1.203004619248E+19</v>
      </c>
      <c r="K149">
        <v>77400</v>
      </c>
      <c r="L149" s="1">
        <v>43687</v>
      </c>
    </row>
    <row r="150" spans="1:12" x14ac:dyDescent="0.3">
      <c r="A150">
        <v>1900005528</v>
      </c>
      <c r="B150" s="1">
        <v>43825</v>
      </c>
      <c r="C150" t="s">
        <v>24</v>
      </c>
      <c r="D150" t="s">
        <v>22</v>
      </c>
      <c r="E150" t="s">
        <v>57</v>
      </c>
      <c r="G150" t="s">
        <v>507</v>
      </c>
      <c r="H150" t="s">
        <v>23</v>
      </c>
      <c r="I150" t="s">
        <v>36</v>
      </c>
      <c r="J150">
        <v>1.203004619248E+19</v>
      </c>
      <c r="K150">
        <v>302812</v>
      </c>
      <c r="L150" s="1">
        <v>43687</v>
      </c>
    </row>
    <row r="151" spans="1:12" x14ac:dyDescent="0.3">
      <c r="A151">
        <v>1900005529</v>
      </c>
      <c r="B151" s="1">
        <v>43825</v>
      </c>
      <c r="C151" t="s">
        <v>24</v>
      </c>
      <c r="D151" t="s">
        <v>22</v>
      </c>
      <c r="E151" t="s">
        <v>48</v>
      </c>
      <c r="G151" t="s">
        <v>502</v>
      </c>
      <c r="H151" t="s">
        <v>23</v>
      </c>
      <c r="I151" t="s">
        <v>55</v>
      </c>
      <c r="J151" t="s">
        <v>187</v>
      </c>
      <c r="K151">
        <v>275569</v>
      </c>
      <c r="L151" s="1">
        <v>43525</v>
      </c>
    </row>
    <row r="152" spans="1:12" x14ac:dyDescent="0.3">
      <c r="A152">
        <v>1900005530</v>
      </c>
      <c r="B152" s="1">
        <v>43825</v>
      </c>
      <c r="C152" t="s">
        <v>24</v>
      </c>
      <c r="D152" t="s">
        <v>22</v>
      </c>
      <c r="E152" t="s">
        <v>35</v>
      </c>
      <c r="G152" t="s">
        <v>502</v>
      </c>
      <c r="H152" t="s">
        <v>23</v>
      </c>
      <c r="I152" t="s">
        <v>55</v>
      </c>
      <c r="J152" t="s">
        <v>186</v>
      </c>
      <c r="K152">
        <v>320000</v>
      </c>
      <c r="L152" s="1">
        <v>43496</v>
      </c>
    </row>
    <row r="153" spans="1:12" x14ac:dyDescent="0.3">
      <c r="A153">
        <v>1900005531</v>
      </c>
      <c r="B153" s="1">
        <v>43825</v>
      </c>
      <c r="C153" t="s">
        <v>24</v>
      </c>
      <c r="D153" t="s">
        <v>22</v>
      </c>
      <c r="E153" t="s">
        <v>40</v>
      </c>
      <c r="G153" t="s">
        <v>509</v>
      </c>
      <c r="H153" t="s">
        <v>23</v>
      </c>
      <c r="I153" t="s">
        <v>130</v>
      </c>
      <c r="J153">
        <v>3393</v>
      </c>
      <c r="K153">
        <v>114752</v>
      </c>
      <c r="L153" s="1">
        <v>43770</v>
      </c>
    </row>
    <row r="154" spans="1:12" x14ac:dyDescent="0.3">
      <c r="A154">
        <v>1900005532</v>
      </c>
      <c r="B154" s="1">
        <v>43825</v>
      </c>
      <c r="C154" t="s">
        <v>24</v>
      </c>
      <c r="D154" t="s">
        <v>22</v>
      </c>
      <c r="E154" t="s">
        <v>40</v>
      </c>
      <c r="G154" t="s">
        <v>509</v>
      </c>
      <c r="I154" t="s">
        <v>130</v>
      </c>
      <c r="J154" t="s">
        <v>431</v>
      </c>
      <c r="K154">
        <v>49027</v>
      </c>
      <c r="L154" s="1">
        <v>43500</v>
      </c>
    </row>
    <row r="155" spans="1:12" x14ac:dyDescent="0.3">
      <c r="A155">
        <v>1900005555</v>
      </c>
      <c r="B155" s="1">
        <v>43825</v>
      </c>
      <c r="C155" t="s">
        <v>24</v>
      </c>
      <c r="D155" t="s">
        <v>22</v>
      </c>
      <c r="E155" t="s">
        <v>33</v>
      </c>
      <c r="F155">
        <v>13</v>
      </c>
      <c r="G155" t="s">
        <v>502</v>
      </c>
      <c r="H155" t="s">
        <v>58</v>
      </c>
      <c r="I155" t="s">
        <v>84</v>
      </c>
      <c r="J155" t="s">
        <v>375</v>
      </c>
      <c r="K155">
        <v>153332</v>
      </c>
      <c r="L155" s="1">
        <v>43757</v>
      </c>
    </row>
    <row r="156" spans="1:12" x14ac:dyDescent="0.3">
      <c r="A156">
        <v>1900005760</v>
      </c>
      <c r="B156" s="1">
        <v>43827</v>
      </c>
      <c r="C156" t="s">
        <v>24</v>
      </c>
      <c r="D156" t="s">
        <v>22</v>
      </c>
      <c r="E156" t="s">
        <v>20</v>
      </c>
      <c r="G156" t="s">
        <v>512</v>
      </c>
      <c r="H156" t="s">
        <v>28</v>
      </c>
      <c r="I156" t="s">
        <v>184</v>
      </c>
      <c r="J156">
        <v>2.4142027811737001E+18</v>
      </c>
      <c r="K156">
        <v>23591</v>
      </c>
      <c r="L156" s="1">
        <v>43586</v>
      </c>
    </row>
    <row r="157" spans="1:12" x14ac:dyDescent="0.3">
      <c r="A157">
        <v>1900005761</v>
      </c>
      <c r="B157" s="1">
        <v>43827</v>
      </c>
      <c r="C157" t="s">
        <v>24</v>
      </c>
      <c r="D157" t="s">
        <v>22</v>
      </c>
      <c r="E157" t="s">
        <v>57</v>
      </c>
      <c r="G157" t="s">
        <v>507</v>
      </c>
      <c r="H157" t="s">
        <v>23</v>
      </c>
      <c r="I157" t="s">
        <v>49</v>
      </c>
      <c r="J157" t="s">
        <v>154</v>
      </c>
      <c r="K157">
        <v>19181</v>
      </c>
      <c r="L157" s="1">
        <v>43679</v>
      </c>
    </row>
    <row r="158" spans="1:12" x14ac:dyDescent="0.3">
      <c r="A158">
        <v>1900005767</v>
      </c>
      <c r="B158" s="1">
        <v>43827</v>
      </c>
      <c r="C158" t="s">
        <v>24</v>
      </c>
      <c r="D158" t="s">
        <v>22</v>
      </c>
      <c r="E158" t="s">
        <v>54</v>
      </c>
      <c r="G158" t="s">
        <v>512</v>
      </c>
      <c r="H158" t="s">
        <v>28</v>
      </c>
      <c r="I158" t="s">
        <v>51</v>
      </c>
      <c r="J158">
        <v>2.3060011180300001E+19</v>
      </c>
      <c r="K158">
        <v>8228</v>
      </c>
      <c r="L158" s="1">
        <v>43524</v>
      </c>
    </row>
    <row r="159" spans="1:12" x14ac:dyDescent="0.3">
      <c r="A159">
        <v>1900005768</v>
      </c>
      <c r="B159" s="1">
        <v>43827</v>
      </c>
      <c r="C159" t="s">
        <v>24</v>
      </c>
      <c r="D159" t="s">
        <v>22</v>
      </c>
      <c r="E159" t="s">
        <v>54</v>
      </c>
      <c r="G159" t="s">
        <v>512</v>
      </c>
      <c r="I159" t="s">
        <v>51</v>
      </c>
      <c r="J159">
        <v>2.3060011180300001E+19</v>
      </c>
      <c r="K159">
        <v>5241</v>
      </c>
      <c r="L159" s="1">
        <v>43658</v>
      </c>
    </row>
    <row r="160" spans="1:12" x14ac:dyDescent="0.3">
      <c r="A160">
        <v>1900005769</v>
      </c>
      <c r="B160" s="1">
        <v>43827</v>
      </c>
      <c r="C160" t="s">
        <v>24</v>
      </c>
      <c r="D160" t="s">
        <v>22</v>
      </c>
      <c r="E160" t="s">
        <v>54</v>
      </c>
      <c r="G160" t="s">
        <v>512</v>
      </c>
      <c r="I160" t="s">
        <v>51</v>
      </c>
      <c r="J160">
        <v>9.9000046190799995E+19</v>
      </c>
      <c r="K160">
        <v>13154</v>
      </c>
      <c r="L160" s="1">
        <v>43748</v>
      </c>
    </row>
    <row r="161" spans="1:12" x14ac:dyDescent="0.3">
      <c r="A161">
        <v>1900005770</v>
      </c>
      <c r="B161" s="1">
        <v>43827</v>
      </c>
      <c r="C161" t="s">
        <v>24</v>
      </c>
      <c r="D161" t="s">
        <v>22</v>
      </c>
      <c r="E161" t="s">
        <v>54</v>
      </c>
      <c r="G161" t="s">
        <v>512</v>
      </c>
      <c r="H161" t="s">
        <v>28</v>
      </c>
      <c r="I161" t="s">
        <v>51</v>
      </c>
      <c r="J161">
        <v>9.9000046190799995E+19</v>
      </c>
      <c r="K161">
        <v>14461</v>
      </c>
      <c r="L161" s="1">
        <v>43716</v>
      </c>
    </row>
    <row r="162" spans="1:12" x14ac:dyDescent="0.3">
      <c r="A162">
        <v>1900005771</v>
      </c>
      <c r="B162" s="1">
        <v>43827</v>
      </c>
      <c r="C162" t="s">
        <v>24</v>
      </c>
      <c r="D162" t="s">
        <v>22</v>
      </c>
      <c r="E162" t="s">
        <v>57</v>
      </c>
      <c r="G162" t="s">
        <v>507</v>
      </c>
      <c r="H162" t="s">
        <v>23</v>
      </c>
      <c r="I162" t="s">
        <v>55</v>
      </c>
      <c r="J162" t="s">
        <v>201</v>
      </c>
      <c r="K162">
        <v>2853</v>
      </c>
      <c r="L162" s="1">
        <v>43639</v>
      </c>
    </row>
    <row r="163" spans="1:12" x14ac:dyDescent="0.3">
      <c r="A163">
        <v>1900005772</v>
      </c>
      <c r="B163" s="1">
        <v>43827</v>
      </c>
      <c r="C163" t="s">
        <v>24</v>
      </c>
      <c r="D163" t="s">
        <v>22</v>
      </c>
      <c r="E163" t="s">
        <v>57</v>
      </c>
      <c r="G163" t="s">
        <v>507</v>
      </c>
      <c r="H163" t="s">
        <v>23</v>
      </c>
      <c r="I163" t="s">
        <v>55</v>
      </c>
      <c r="J163" t="s">
        <v>202</v>
      </c>
      <c r="K163">
        <v>495</v>
      </c>
      <c r="L163" s="1">
        <v>43639</v>
      </c>
    </row>
    <row r="164" spans="1:12" x14ac:dyDescent="0.3">
      <c r="A164">
        <v>1900005773</v>
      </c>
      <c r="B164" s="1">
        <v>43827</v>
      </c>
      <c r="C164" t="s">
        <v>24</v>
      </c>
      <c r="D164" t="s">
        <v>22</v>
      </c>
      <c r="E164" t="s">
        <v>57</v>
      </c>
      <c r="G164" t="s">
        <v>507</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508</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509</v>
      </c>
      <c r="I173" t="s">
        <v>130</v>
      </c>
      <c r="J173" t="s">
        <v>430</v>
      </c>
      <c r="K173">
        <v>18697</v>
      </c>
      <c r="L173" s="1">
        <v>43535</v>
      </c>
    </row>
    <row r="174" spans="1:12" x14ac:dyDescent="0.3">
      <c r="A174">
        <v>1900005783</v>
      </c>
      <c r="B174" s="1">
        <v>43827</v>
      </c>
      <c r="C174" t="s">
        <v>24</v>
      </c>
      <c r="D174" t="s">
        <v>22</v>
      </c>
      <c r="E174" t="s">
        <v>40</v>
      </c>
      <c r="G174" t="s">
        <v>509</v>
      </c>
      <c r="I174" t="s">
        <v>130</v>
      </c>
      <c r="J174" t="s">
        <v>430</v>
      </c>
      <c r="K174">
        <v>17140</v>
      </c>
      <c r="L174" s="1">
        <v>43749</v>
      </c>
    </row>
    <row r="175" spans="1:12" x14ac:dyDescent="0.3">
      <c r="A175">
        <v>1900005784</v>
      </c>
      <c r="B175" s="1">
        <v>43827</v>
      </c>
      <c r="C175" t="s">
        <v>24</v>
      </c>
      <c r="D175" t="s">
        <v>22</v>
      </c>
      <c r="E175" t="s">
        <v>40</v>
      </c>
      <c r="G175" t="s">
        <v>509</v>
      </c>
      <c r="I175" t="s">
        <v>130</v>
      </c>
      <c r="J175" t="s">
        <v>430</v>
      </c>
      <c r="K175">
        <v>8561</v>
      </c>
      <c r="L175" s="1">
        <v>43783</v>
      </c>
    </row>
    <row r="176" spans="1:12" x14ac:dyDescent="0.3">
      <c r="A176">
        <v>1900005785</v>
      </c>
      <c r="B176" s="1">
        <v>43827</v>
      </c>
      <c r="C176" t="s">
        <v>24</v>
      </c>
      <c r="D176" t="s">
        <v>22</v>
      </c>
      <c r="E176" t="s">
        <v>35</v>
      </c>
      <c r="G176" t="s">
        <v>508</v>
      </c>
      <c r="H176" t="s">
        <v>23</v>
      </c>
      <c r="I176" t="s">
        <v>103</v>
      </c>
      <c r="J176">
        <v>43191787</v>
      </c>
      <c r="K176">
        <v>6213</v>
      </c>
      <c r="L176" s="1">
        <v>43649</v>
      </c>
    </row>
    <row r="177" spans="1:12" x14ac:dyDescent="0.3">
      <c r="A177">
        <v>1900005786</v>
      </c>
      <c r="B177" s="1">
        <v>43827</v>
      </c>
      <c r="C177" t="s">
        <v>24</v>
      </c>
      <c r="D177" t="s">
        <v>22</v>
      </c>
      <c r="E177" t="s">
        <v>57</v>
      </c>
      <c r="G177" t="s">
        <v>507</v>
      </c>
      <c r="H177" t="s">
        <v>23</v>
      </c>
      <c r="I177" t="s">
        <v>103</v>
      </c>
      <c r="J177" t="s">
        <v>466</v>
      </c>
      <c r="K177">
        <v>8625</v>
      </c>
      <c r="L177" s="1">
        <v>43729</v>
      </c>
    </row>
    <row r="178" spans="1:12" x14ac:dyDescent="0.3">
      <c r="A178">
        <v>1900005787</v>
      </c>
      <c r="B178" s="1">
        <v>43827</v>
      </c>
      <c r="C178" t="s">
        <v>24</v>
      </c>
      <c r="D178" t="s">
        <v>22</v>
      </c>
      <c r="E178" t="s">
        <v>57</v>
      </c>
      <c r="G178" t="s">
        <v>507</v>
      </c>
      <c r="H178" t="s">
        <v>23</v>
      </c>
      <c r="I178" t="s">
        <v>103</v>
      </c>
      <c r="J178" t="s">
        <v>464</v>
      </c>
      <c r="K178">
        <v>4579</v>
      </c>
      <c r="L178" s="1">
        <v>43729</v>
      </c>
    </row>
    <row r="179" spans="1:12" x14ac:dyDescent="0.3">
      <c r="A179">
        <v>1900005788</v>
      </c>
      <c r="B179" s="1">
        <v>43827</v>
      </c>
      <c r="C179" t="s">
        <v>24</v>
      </c>
      <c r="D179" t="s">
        <v>22</v>
      </c>
      <c r="E179" t="s">
        <v>57</v>
      </c>
      <c r="G179" t="s">
        <v>507</v>
      </c>
      <c r="I179" t="s">
        <v>103</v>
      </c>
      <c r="J179" t="s">
        <v>459</v>
      </c>
      <c r="K179">
        <v>1980</v>
      </c>
      <c r="L179" s="1">
        <v>43630</v>
      </c>
    </row>
    <row r="180" spans="1:12" x14ac:dyDescent="0.3">
      <c r="A180">
        <v>1900005789</v>
      </c>
      <c r="B180" s="1">
        <v>43827</v>
      </c>
      <c r="C180" t="s">
        <v>24</v>
      </c>
      <c r="D180" t="s">
        <v>22</v>
      </c>
      <c r="E180" t="s">
        <v>57</v>
      </c>
      <c r="G180" t="s">
        <v>507</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502</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502</v>
      </c>
      <c r="H185" t="s">
        <v>58</v>
      </c>
      <c r="I185" t="s">
        <v>84</v>
      </c>
      <c r="J185" t="s">
        <v>374</v>
      </c>
      <c r="K185">
        <v>67102</v>
      </c>
      <c r="L185" s="1">
        <v>43551</v>
      </c>
    </row>
    <row r="186" spans="1:12" x14ac:dyDescent="0.3">
      <c r="A186">
        <v>1900005959</v>
      </c>
      <c r="B186" s="1">
        <v>43830</v>
      </c>
      <c r="C186" t="s">
        <v>24</v>
      </c>
      <c r="D186" t="s">
        <v>22</v>
      </c>
      <c r="E186" t="s">
        <v>35</v>
      </c>
      <c r="G186" t="s">
        <v>502</v>
      </c>
      <c r="H186" t="s">
        <v>23</v>
      </c>
      <c r="I186" t="s">
        <v>55</v>
      </c>
      <c r="J186" t="s">
        <v>185</v>
      </c>
      <c r="K186">
        <v>125000</v>
      </c>
      <c r="L186" s="1">
        <v>43496</v>
      </c>
    </row>
    <row r="187" spans="1:12" x14ac:dyDescent="0.3">
      <c r="A187">
        <v>1900005960</v>
      </c>
      <c r="B187" s="1">
        <v>43830</v>
      </c>
      <c r="C187" t="s">
        <v>24</v>
      </c>
      <c r="D187" t="s">
        <v>22</v>
      </c>
      <c r="E187" t="s">
        <v>104</v>
      </c>
      <c r="G187" t="s">
        <v>511</v>
      </c>
      <c r="H187" t="s">
        <v>23</v>
      </c>
      <c r="I187" t="s">
        <v>78</v>
      </c>
      <c r="J187" t="s">
        <v>513</v>
      </c>
      <c r="K187">
        <v>115781</v>
      </c>
      <c r="L187" s="1">
        <v>43674</v>
      </c>
    </row>
    <row r="188" spans="1:12" x14ac:dyDescent="0.3">
      <c r="A188">
        <v>1900005961</v>
      </c>
      <c r="B188" s="1">
        <v>43830</v>
      </c>
      <c r="C188" t="s">
        <v>24</v>
      </c>
      <c r="D188" t="s">
        <v>22</v>
      </c>
      <c r="E188" t="s">
        <v>35</v>
      </c>
      <c r="G188" t="s">
        <v>502</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502</v>
      </c>
      <c r="H191" t="s">
        <v>23</v>
      </c>
      <c r="I191" t="s">
        <v>36</v>
      </c>
      <c r="J191" t="s">
        <v>123</v>
      </c>
      <c r="K191">
        <v>131250</v>
      </c>
      <c r="L191" s="1">
        <v>43608</v>
      </c>
    </row>
    <row r="192" spans="1:12" x14ac:dyDescent="0.3">
      <c r="A192">
        <v>2000001072</v>
      </c>
      <c r="B192" s="1">
        <v>43833</v>
      </c>
      <c r="C192" t="s">
        <v>24</v>
      </c>
      <c r="D192" t="s">
        <v>22</v>
      </c>
      <c r="E192" t="s">
        <v>20</v>
      </c>
      <c r="G192" t="s">
        <v>512</v>
      </c>
      <c r="I192" t="s">
        <v>130</v>
      </c>
      <c r="J192">
        <v>2.4142025629033999E+18</v>
      </c>
      <c r="K192">
        <v>56100</v>
      </c>
      <c r="L192" s="1">
        <v>43532</v>
      </c>
    </row>
    <row r="193" spans="1:12" x14ac:dyDescent="0.3">
      <c r="A193">
        <v>2000001076</v>
      </c>
      <c r="B193" s="1">
        <v>43833</v>
      </c>
      <c r="C193" t="s">
        <v>24</v>
      </c>
      <c r="D193" t="s">
        <v>22</v>
      </c>
      <c r="E193" t="s">
        <v>20</v>
      </c>
      <c r="G193" t="s">
        <v>502</v>
      </c>
      <c r="H193" t="s">
        <v>23</v>
      </c>
      <c r="I193" t="s">
        <v>55</v>
      </c>
      <c r="J193" t="s">
        <v>188</v>
      </c>
      <c r="K193">
        <v>50333</v>
      </c>
      <c r="L193" s="1">
        <v>43525</v>
      </c>
    </row>
    <row r="194" spans="1:12" x14ac:dyDescent="0.3">
      <c r="A194">
        <v>2000001082</v>
      </c>
      <c r="B194" s="1">
        <v>43833</v>
      </c>
      <c r="C194" t="s">
        <v>24</v>
      </c>
      <c r="D194" t="s">
        <v>22</v>
      </c>
      <c r="E194" t="s">
        <v>35</v>
      </c>
      <c r="G194" t="s">
        <v>502</v>
      </c>
      <c r="H194" t="s">
        <v>23</v>
      </c>
      <c r="I194" t="s">
        <v>103</v>
      </c>
      <c r="J194">
        <v>41046110</v>
      </c>
      <c r="K194">
        <v>74250</v>
      </c>
      <c r="L194" s="1">
        <v>43564</v>
      </c>
    </row>
    <row r="195" spans="1:12" x14ac:dyDescent="0.3">
      <c r="A195">
        <v>2000001083</v>
      </c>
      <c r="B195" s="1">
        <v>43833</v>
      </c>
      <c r="C195" t="s">
        <v>24</v>
      </c>
      <c r="D195" t="s">
        <v>22</v>
      </c>
      <c r="E195" t="s">
        <v>40</v>
      </c>
      <c r="G195" t="s">
        <v>508</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508</v>
      </c>
      <c r="H197" t="s">
        <v>28</v>
      </c>
      <c r="I197" t="s">
        <v>130</v>
      </c>
      <c r="J197" t="s">
        <v>423</v>
      </c>
      <c r="K197">
        <v>9075</v>
      </c>
      <c r="L197" s="1">
        <v>43477</v>
      </c>
    </row>
    <row r="198" spans="1:12" x14ac:dyDescent="0.3">
      <c r="A198">
        <v>2000001567</v>
      </c>
      <c r="B198" s="1">
        <v>43846</v>
      </c>
      <c r="C198" t="s">
        <v>24</v>
      </c>
      <c r="D198" t="s">
        <v>22</v>
      </c>
      <c r="E198" t="s">
        <v>33</v>
      </c>
      <c r="F198">
        <v>13</v>
      </c>
      <c r="G198" t="s">
        <v>502</v>
      </c>
      <c r="H198" t="s">
        <v>58</v>
      </c>
      <c r="I198" t="s">
        <v>78</v>
      </c>
      <c r="J198" t="s">
        <v>272</v>
      </c>
      <c r="K198">
        <v>24072</v>
      </c>
      <c r="L198" s="1">
        <v>43537</v>
      </c>
    </row>
    <row r="199" spans="1:12" x14ac:dyDescent="0.3">
      <c r="A199">
        <v>2000001570</v>
      </c>
      <c r="B199" s="1">
        <v>43846</v>
      </c>
      <c r="C199" t="s">
        <v>24</v>
      </c>
      <c r="D199" t="s">
        <v>22</v>
      </c>
      <c r="E199" t="s">
        <v>40</v>
      </c>
      <c r="G199" t="s">
        <v>509</v>
      </c>
      <c r="H199" t="s">
        <v>23</v>
      </c>
      <c r="I199" t="s">
        <v>103</v>
      </c>
      <c r="J199" t="s">
        <v>477</v>
      </c>
      <c r="K199">
        <v>5550</v>
      </c>
      <c r="L199" s="1">
        <v>43469</v>
      </c>
    </row>
    <row r="200" spans="1:12" x14ac:dyDescent="0.3">
      <c r="A200">
        <v>2000001575</v>
      </c>
      <c r="B200" s="1">
        <v>43846</v>
      </c>
      <c r="C200" t="s">
        <v>24</v>
      </c>
      <c r="D200" t="s">
        <v>22</v>
      </c>
      <c r="E200" t="s">
        <v>48</v>
      </c>
      <c r="F200">
        <v>13</v>
      </c>
      <c r="G200" t="s">
        <v>502</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512</v>
      </c>
      <c r="I202" t="s">
        <v>130</v>
      </c>
      <c r="J202">
        <v>2.4142025629033999E+18</v>
      </c>
      <c r="K202">
        <v>14025</v>
      </c>
      <c r="L202" s="1">
        <v>43760</v>
      </c>
    </row>
    <row r="203" spans="1:12" x14ac:dyDescent="0.3">
      <c r="A203">
        <v>2000001589</v>
      </c>
      <c r="B203" s="1">
        <v>43846</v>
      </c>
      <c r="C203" t="s">
        <v>24</v>
      </c>
      <c r="D203" t="s">
        <v>22</v>
      </c>
      <c r="E203" t="s">
        <v>57</v>
      </c>
      <c r="G203" t="s">
        <v>507</v>
      </c>
      <c r="H203" t="s">
        <v>23</v>
      </c>
      <c r="I203" t="s">
        <v>51</v>
      </c>
      <c r="J203" t="s">
        <v>167</v>
      </c>
      <c r="K203">
        <v>1112</v>
      </c>
      <c r="L203" s="1">
        <v>43488</v>
      </c>
    </row>
    <row r="204" spans="1:12" x14ac:dyDescent="0.3">
      <c r="A204">
        <v>2000001598</v>
      </c>
      <c r="B204" s="1">
        <v>43846</v>
      </c>
      <c r="C204" t="s">
        <v>24</v>
      </c>
      <c r="D204" t="s">
        <v>22</v>
      </c>
      <c r="E204" t="s">
        <v>40</v>
      </c>
      <c r="G204" t="s">
        <v>509</v>
      </c>
      <c r="H204" t="s">
        <v>23</v>
      </c>
      <c r="I204" t="s">
        <v>49</v>
      </c>
      <c r="J204">
        <v>2.9992015408021002E+18</v>
      </c>
      <c r="K204">
        <v>4302</v>
      </c>
      <c r="L204" s="1">
        <v>43770</v>
      </c>
    </row>
    <row r="205" spans="1:12" x14ac:dyDescent="0.3">
      <c r="A205">
        <v>2000001604</v>
      </c>
      <c r="B205" s="1">
        <v>43846</v>
      </c>
      <c r="C205" t="s">
        <v>24</v>
      </c>
      <c r="D205" t="s">
        <v>22</v>
      </c>
      <c r="E205" t="s">
        <v>35</v>
      </c>
      <c r="F205">
        <v>13</v>
      </c>
      <c r="G205" t="s">
        <v>502</v>
      </c>
      <c r="H205" t="s">
        <v>58</v>
      </c>
      <c r="I205" t="s">
        <v>55</v>
      </c>
      <c r="J205" t="s">
        <v>196</v>
      </c>
      <c r="K205">
        <v>21875</v>
      </c>
      <c r="L205" s="1">
        <v>43507</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B5B-CEFD-4CB3-8401-F88ADD599BBD}">
  <dimension ref="A1:M50"/>
  <sheetViews>
    <sheetView topLeftCell="B1" workbookViewId="0">
      <selection activeCell="H19" sqref="H19"/>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 min="14" max="14" width="18.6640625" bestFit="1" customWidth="1"/>
    <col min="15" max="15" width="17.88671875" bestFit="1" customWidth="1"/>
    <col min="16" max="16" width="13.77734375" bestFit="1" customWidth="1"/>
    <col min="17" max="17" width="17.21875" bestFit="1" customWidth="1"/>
    <col min="18" max="18" width="10.6640625" bestFit="1" customWidth="1"/>
    <col min="19" max="19" width="38.5546875" bestFit="1" customWidth="1"/>
    <col min="20" max="20" width="16.21875" bestFit="1" customWidth="1"/>
    <col min="21" max="21" width="30.33203125" bestFit="1" customWidth="1"/>
    <col min="22" max="22" width="47.109375" bestFit="1" customWidth="1"/>
  </cols>
  <sheetData>
    <row r="1" spans="1:13" x14ac:dyDescent="0.3">
      <c r="A1" t="s">
        <v>532</v>
      </c>
      <c r="B1" t="s">
        <v>533</v>
      </c>
      <c r="C1" t="s">
        <v>534</v>
      </c>
      <c r="D1" t="s">
        <v>487</v>
      </c>
      <c r="E1" t="s">
        <v>535</v>
      </c>
      <c r="F1" t="s">
        <v>536</v>
      </c>
      <c r="G1" t="s">
        <v>537</v>
      </c>
      <c r="H1" t="s">
        <v>538</v>
      </c>
      <c r="I1" t="s">
        <v>539</v>
      </c>
      <c r="J1" t="s">
        <v>540</v>
      </c>
      <c r="K1" t="s">
        <v>5</v>
      </c>
      <c r="L1" t="s">
        <v>541</v>
      </c>
      <c r="M1" t="s">
        <v>542</v>
      </c>
    </row>
    <row r="2" spans="1:13" x14ac:dyDescent="0.3">
      <c r="A2" t="s">
        <v>543</v>
      </c>
      <c r="B2" t="s">
        <v>544</v>
      </c>
      <c r="C2">
        <v>3</v>
      </c>
      <c r="D2" t="s">
        <v>56</v>
      </c>
      <c r="E2">
        <v>8000000</v>
      </c>
      <c r="F2">
        <v>400000</v>
      </c>
      <c r="G2" s="1">
        <v>43782</v>
      </c>
      <c r="H2" t="s">
        <v>545</v>
      </c>
      <c r="I2" t="s">
        <v>22</v>
      </c>
      <c r="J2" t="s">
        <v>40</v>
      </c>
      <c r="K2" t="s">
        <v>38</v>
      </c>
      <c r="L2" t="s">
        <v>546</v>
      </c>
      <c r="M2" t="s">
        <v>547</v>
      </c>
    </row>
    <row r="3" spans="1:13" x14ac:dyDescent="0.3">
      <c r="A3" t="s">
        <v>548</v>
      </c>
      <c r="B3" t="s">
        <v>549</v>
      </c>
      <c r="C3">
        <v>1</v>
      </c>
      <c r="D3" t="s">
        <v>21</v>
      </c>
      <c r="E3">
        <v>200000</v>
      </c>
      <c r="F3">
        <v>30000</v>
      </c>
      <c r="G3" s="1">
        <v>43921</v>
      </c>
      <c r="H3" t="s">
        <v>545</v>
      </c>
      <c r="I3" t="s">
        <v>22</v>
      </c>
      <c r="J3" t="s">
        <v>40</v>
      </c>
      <c r="K3" t="s">
        <v>38</v>
      </c>
      <c r="L3" t="s">
        <v>546</v>
      </c>
      <c r="M3" t="s">
        <v>550</v>
      </c>
    </row>
    <row r="4" spans="1:13" x14ac:dyDescent="0.3">
      <c r="A4" t="s">
        <v>551</v>
      </c>
      <c r="B4" t="s">
        <v>552</v>
      </c>
      <c r="C4">
        <v>1</v>
      </c>
      <c r="D4" t="s">
        <v>21</v>
      </c>
      <c r="E4">
        <v>0</v>
      </c>
      <c r="F4">
        <v>100000</v>
      </c>
      <c r="G4" s="1">
        <v>44012</v>
      </c>
      <c r="H4" t="s">
        <v>545</v>
      </c>
      <c r="I4" t="s">
        <v>22</v>
      </c>
      <c r="J4" t="s">
        <v>20</v>
      </c>
      <c r="K4" t="s">
        <v>20</v>
      </c>
      <c r="L4" t="s">
        <v>553</v>
      </c>
      <c r="M4" t="s">
        <v>554</v>
      </c>
    </row>
    <row r="5" spans="1:13" x14ac:dyDescent="0.3">
      <c r="A5" t="s">
        <v>555</v>
      </c>
      <c r="B5" t="s">
        <v>556</v>
      </c>
      <c r="C5">
        <v>1</v>
      </c>
      <c r="D5" t="s">
        <v>21</v>
      </c>
      <c r="E5">
        <v>0</v>
      </c>
      <c r="F5">
        <v>100000</v>
      </c>
      <c r="G5" s="1">
        <v>43921</v>
      </c>
      <c r="H5" t="s">
        <v>545</v>
      </c>
      <c r="I5" t="s">
        <v>22</v>
      </c>
      <c r="J5" t="s">
        <v>20</v>
      </c>
      <c r="K5" t="s">
        <v>20</v>
      </c>
      <c r="L5" t="s">
        <v>553</v>
      </c>
      <c r="M5" t="s">
        <v>554</v>
      </c>
    </row>
    <row r="6" spans="1:13" x14ac:dyDescent="0.3">
      <c r="A6" t="s">
        <v>557</v>
      </c>
      <c r="B6" t="s">
        <v>558</v>
      </c>
      <c r="C6">
        <v>1</v>
      </c>
      <c r="D6" t="s">
        <v>21</v>
      </c>
      <c r="E6">
        <v>1200000</v>
      </c>
      <c r="F6">
        <v>100000</v>
      </c>
      <c r="G6" s="1">
        <v>43921</v>
      </c>
      <c r="H6" t="s">
        <v>545</v>
      </c>
      <c r="I6" t="s">
        <v>22</v>
      </c>
      <c r="J6" t="s">
        <v>104</v>
      </c>
      <c r="K6" t="s">
        <v>34</v>
      </c>
      <c r="L6" t="s">
        <v>34</v>
      </c>
      <c r="M6" t="s">
        <v>559</v>
      </c>
    </row>
    <row r="7" spans="1:13" x14ac:dyDescent="0.3">
      <c r="A7" t="s">
        <v>560</v>
      </c>
      <c r="B7" t="s">
        <v>561</v>
      </c>
      <c r="C7">
        <v>1</v>
      </c>
      <c r="D7" t="s">
        <v>21</v>
      </c>
      <c r="E7">
        <v>0</v>
      </c>
      <c r="F7">
        <v>100000</v>
      </c>
      <c r="G7" s="1">
        <v>43982</v>
      </c>
      <c r="H7" t="s">
        <v>545</v>
      </c>
      <c r="I7" t="s">
        <v>22</v>
      </c>
      <c r="J7" t="s">
        <v>35</v>
      </c>
      <c r="K7" t="s">
        <v>35</v>
      </c>
      <c r="L7" t="s">
        <v>562</v>
      </c>
      <c r="M7" t="s">
        <v>563</v>
      </c>
    </row>
    <row r="8" spans="1:13" x14ac:dyDescent="0.3">
      <c r="A8" t="s">
        <v>564</v>
      </c>
      <c r="B8" t="s">
        <v>565</v>
      </c>
      <c r="C8">
        <v>1</v>
      </c>
      <c r="D8" t="s">
        <v>21</v>
      </c>
      <c r="E8">
        <v>0</v>
      </c>
      <c r="F8">
        <v>100000</v>
      </c>
      <c r="G8" s="1">
        <v>43982</v>
      </c>
      <c r="H8" t="s">
        <v>545</v>
      </c>
      <c r="I8" t="s">
        <v>22</v>
      </c>
      <c r="J8" t="s">
        <v>20</v>
      </c>
      <c r="K8" t="s">
        <v>20</v>
      </c>
      <c r="L8" t="s">
        <v>553</v>
      </c>
      <c r="M8" t="s">
        <v>554</v>
      </c>
    </row>
    <row r="9" spans="1:13" x14ac:dyDescent="0.3">
      <c r="A9" t="s">
        <v>566</v>
      </c>
      <c r="B9" t="s">
        <v>567</v>
      </c>
      <c r="C9">
        <v>1</v>
      </c>
      <c r="D9" t="s">
        <v>21</v>
      </c>
      <c r="E9">
        <v>0</v>
      </c>
      <c r="F9">
        <v>125000</v>
      </c>
      <c r="G9" s="1">
        <v>44012</v>
      </c>
      <c r="H9" t="s">
        <v>545</v>
      </c>
      <c r="I9" t="s">
        <v>22</v>
      </c>
      <c r="J9" t="s">
        <v>40</v>
      </c>
      <c r="K9" t="s">
        <v>38</v>
      </c>
      <c r="L9" t="s">
        <v>546</v>
      </c>
      <c r="M9" t="s">
        <v>547</v>
      </c>
    </row>
    <row r="10" spans="1:13" x14ac:dyDescent="0.3">
      <c r="A10" t="s">
        <v>568</v>
      </c>
      <c r="B10" t="s">
        <v>569</v>
      </c>
      <c r="C10">
        <v>1</v>
      </c>
      <c r="D10" t="s">
        <v>21</v>
      </c>
      <c r="E10">
        <v>0</v>
      </c>
      <c r="F10">
        <v>100000</v>
      </c>
      <c r="G10" s="1">
        <v>43921</v>
      </c>
      <c r="H10" t="s">
        <v>545</v>
      </c>
      <c r="I10" t="s">
        <v>22</v>
      </c>
      <c r="J10" t="s">
        <v>20</v>
      </c>
      <c r="K10" t="s">
        <v>20</v>
      </c>
      <c r="L10" t="s">
        <v>553</v>
      </c>
      <c r="M10" t="s">
        <v>554</v>
      </c>
    </row>
    <row r="11" spans="1:13" x14ac:dyDescent="0.3">
      <c r="A11" t="s">
        <v>570</v>
      </c>
      <c r="B11" t="s">
        <v>571</v>
      </c>
      <c r="C11">
        <v>12</v>
      </c>
      <c r="D11" t="s">
        <v>66</v>
      </c>
      <c r="E11">
        <v>0</v>
      </c>
      <c r="F11">
        <v>200000</v>
      </c>
      <c r="G11" s="1">
        <v>43921</v>
      </c>
      <c r="H11" t="s">
        <v>545</v>
      </c>
      <c r="I11" t="s">
        <v>22</v>
      </c>
      <c r="J11" t="s">
        <v>20</v>
      </c>
      <c r="K11" t="s">
        <v>20</v>
      </c>
      <c r="L11" t="s">
        <v>553</v>
      </c>
      <c r="M11" t="s">
        <v>554</v>
      </c>
    </row>
    <row r="12" spans="1:13" x14ac:dyDescent="0.3">
      <c r="A12" t="s">
        <v>572</v>
      </c>
      <c r="B12" t="s">
        <v>573</v>
      </c>
      <c r="C12">
        <v>12</v>
      </c>
      <c r="D12" t="s">
        <v>66</v>
      </c>
      <c r="E12">
        <v>0</v>
      </c>
      <c r="F12">
        <v>75000</v>
      </c>
      <c r="G12" s="1">
        <v>43921</v>
      </c>
      <c r="H12" t="s">
        <v>545</v>
      </c>
      <c r="I12" t="s">
        <v>22</v>
      </c>
      <c r="J12" t="s">
        <v>40</v>
      </c>
      <c r="K12" t="s">
        <v>38</v>
      </c>
      <c r="L12" t="s">
        <v>546</v>
      </c>
      <c r="M12" t="s">
        <v>547</v>
      </c>
    </row>
    <row r="13" spans="1:13" x14ac:dyDescent="0.3">
      <c r="A13" t="s">
        <v>574</v>
      </c>
      <c r="B13" t="s">
        <v>575</v>
      </c>
      <c r="C13">
        <v>12</v>
      </c>
      <c r="D13" t="s">
        <v>66</v>
      </c>
      <c r="E13">
        <v>0</v>
      </c>
      <c r="F13">
        <v>25000</v>
      </c>
      <c r="G13" s="1">
        <v>43921</v>
      </c>
      <c r="H13" t="s">
        <v>545</v>
      </c>
      <c r="I13" t="s">
        <v>22</v>
      </c>
      <c r="J13" t="s">
        <v>40</v>
      </c>
      <c r="K13" t="s">
        <v>38</v>
      </c>
      <c r="L13" t="s">
        <v>546</v>
      </c>
      <c r="M13" t="s">
        <v>550</v>
      </c>
    </row>
    <row r="14" spans="1:13" x14ac:dyDescent="0.3">
      <c r="A14" t="s">
        <v>576</v>
      </c>
      <c r="B14" t="s">
        <v>577</v>
      </c>
      <c r="C14">
        <v>12</v>
      </c>
      <c r="D14" t="s">
        <v>66</v>
      </c>
      <c r="E14">
        <v>2000000</v>
      </c>
      <c r="F14">
        <v>150000</v>
      </c>
      <c r="G14" s="1">
        <v>43982</v>
      </c>
      <c r="H14" t="s">
        <v>545</v>
      </c>
      <c r="I14" t="s">
        <v>22</v>
      </c>
      <c r="J14" t="s">
        <v>40</v>
      </c>
      <c r="K14" t="s">
        <v>38</v>
      </c>
      <c r="L14" t="s">
        <v>546</v>
      </c>
      <c r="M14" t="s">
        <v>547</v>
      </c>
    </row>
    <row r="15" spans="1:13" x14ac:dyDescent="0.3">
      <c r="A15" t="s">
        <v>578</v>
      </c>
      <c r="B15" t="s">
        <v>579</v>
      </c>
      <c r="C15">
        <v>12</v>
      </c>
      <c r="D15" t="s">
        <v>66</v>
      </c>
      <c r="E15">
        <v>500000</v>
      </c>
      <c r="F15">
        <v>75000</v>
      </c>
      <c r="G15" s="1">
        <v>43982</v>
      </c>
      <c r="H15" t="s">
        <v>545</v>
      </c>
      <c r="I15" t="s">
        <v>22</v>
      </c>
      <c r="J15" t="s">
        <v>35</v>
      </c>
      <c r="K15" t="s">
        <v>35</v>
      </c>
      <c r="L15" t="s">
        <v>562</v>
      </c>
      <c r="M15" t="s">
        <v>580</v>
      </c>
    </row>
    <row r="16" spans="1:13" x14ac:dyDescent="0.3">
      <c r="A16" t="s">
        <v>581</v>
      </c>
      <c r="B16" t="s">
        <v>582</v>
      </c>
      <c r="C16">
        <v>3</v>
      </c>
      <c r="D16" t="s">
        <v>56</v>
      </c>
      <c r="E16">
        <v>2500000</v>
      </c>
      <c r="F16">
        <v>125000</v>
      </c>
      <c r="G16" s="1">
        <v>43800</v>
      </c>
      <c r="H16" t="s">
        <v>545</v>
      </c>
      <c r="I16" t="s">
        <v>22</v>
      </c>
      <c r="J16" t="s">
        <v>40</v>
      </c>
      <c r="K16" t="s">
        <v>38</v>
      </c>
      <c r="L16" t="s">
        <v>546</v>
      </c>
      <c r="M16" t="s">
        <v>547</v>
      </c>
    </row>
    <row r="17" spans="1:13" x14ac:dyDescent="0.3">
      <c r="A17" t="s">
        <v>583</v>
      </c>
      <c r="B17" t="s">
        <v>584</v>
      </c>
      <c r="C17">
        <v>10</v>
      </c>
      <c r="D17" t="s">
        <v>39</v>
      </c>
      <c r="E17">
        <v>1400000</v>
      </c>
      <c r="F17">
        <v>100000</v>
      </c>
      <c r="G17" s="1">
        <v>43808</v>
      </c>
      <c r="H17" t="s">
        <v>545</v>
      </c>
      <c r="I17" t="s">
        <v>22</v>
      </c>
      <c r="J17" t="s">
        <v>40</v>
      </c>
      <c r="K17" t="s">
        <v>38</v>
      </c>
      <c r="L17" t="s">
        <v>546</v>
      </c>
      <c r="M17" t="s">
        <v>547</v>
      </c>
    </row>
    <row r="18" spans="1:13" x14ac:dyDescent="0.3">
      <c r="A18" t="s">
        <v>585</v>
      </c>
      <c r="B18" t="s">
        <v>586</v>
      </c>
      <c r="C18">
        <v>10</v>
      </c>
      <c r="D18" t="s">
        <v>39</v>
      </c>
      <c r="E18">
        <v>4500000</v>
      </c>
      <c r="F18">
        <v>350000</v>
      </c>
      <c r="G18" s="1">
        <v>43810</v>
      </c>
      <c r="H18" t="s">
        <v>545</v>
      </c>
      <c r="I18" t="s">
        <v>22</v>
      </c>
      <c r="J18" t="s">
        <v>40</v>
      </c>
      <c r="K18" t="s">
        <v>34</v>
      </c>
      <c r="L18" t="s">
        <v>34</v>
      </c>
      <c r="M18" t="s">
        <v>547</v>
      </c>
    </row>
    <row r="19" spans="1:13" x14ac:dyDescent="0.3">
      <c r="A19" t="s">
        <v>587</v>
      </c>
      <c r="B19" t="s">
        <v>588</v>
      </c>
      <c r="C19">
        <v>3</v>
      </c>
      <c r="D19" t="s">
        <v>56</v>
      </c>
      <c r="E19">
        <v>9500000</v>
      </c>
      <c r="F19">
        <v>200000</v>
      </c>
      <c r="G19" s="1">
        <v>43738</v>
      </c>
      <c r="H19" t="s">
        <v>686</v>
      </c>
      <c r="I19" t="s">
        <v>22</v>
      </c>
      <c r="J19" t="s">
        <v>40</v>
      </c>
      <c r="K19" t="s">
        <v>38</v>
      </c>
      <c r="L19" t="s">
        <v>546</v>
      </c>
      <c r="M19" t="s">
        <v>547</v>
      </c>
    </row>
    <row r="20" spans="1:13" x14ac:dyDescent="0.3">
      <c r="A20" t="s">
        <v>590</v>
      </c>
      <c r="B20" t="s">
        <v>591</v>
      </c>
      <c r="C20">
        <v>10</v>
      </c>
      <c r="D20" t="s">
        <v>39</v>
      </c>
      <c r="E20">
        <v>4500000</v>
      </c>
      <c r="F20">
        <v>300000</v>
      </c>
      <c r="G20" s="1">
        <v>43767</v>
      </c>
      <c r="H20" t="s">
        <v>545</v>
      </c>
      <c r="I20" t="s">
        <v>22</v>
      </c>
      <c r="J20" t="s">
        <v>40</v>
      </c>
      <c r="K20" t="s">
        <v>38</v>
      </c>
      <c r="L20" t="s">
        <v>546</v>
      </c>
      <c r="M20" t="s">
        <v>547</v>
      </c>
    </row>
    <row r="21" spans="1:13" x14ac:dyDescent="0.3">
      <c r="A21" t="s">
        <v>592</v>
      </c>
      <c r="B21" t="s">
        <v>593</v>
      </c>
      <c r="C21">
        <v>3</v>
      </c>
      <c r="D21" t="s">
        <v>56</v>
      </c>
      <c r="E21">
        <v>0</v>
      </c>
      <c r="F21">
        <v>100000</v>
      </c>
      <c r="G21" s="1">
        <v>43784</v>
      </c>
      <c r="H21" t="s">
        <v>545</v>
      </c>
      <c r="I21" t="s">
        <v>22</v>
      </c>
      <c r="J21" t="s">
        <v>40</v>
      </c>
      <c r="K21" t="s">
        <v>38</v>
      </c>
      <c r="L21" t="s">
        <v>546</v>
      </c>
      <c r="M21" t="s">
        <v>547</v>
      </c>
    </row>
    <row r="22" spans="1:13" x14ac:dyDescent="0.3">
      <c r="A22" t="s">
        <v>594</v>
      </c>
      <c r="B22" t="s">
        <v>595</v>
      </c>
      <c r="C22">
        <v>3</v>
      </c>
      <c r="D22" t="s">
        <v>56</v>
      </c>
      <c r="E22">
        <v>6000000</v>
      </c>
      <c r="F22">
        <v>300000</v>
      </c>
      <c r="G22" s="1">
        <v>43800</v>
      </c>
      <c r="H22" t="s">
        <v>545</v>
      </c>
      <c r="I22" t="s">
        <v>22</v>
      </c>
      <c r="J22" t="s">
        <v>40</v>
      </c>
      <c r="K22" t="s">
        <v>38</v>
      </c>
      <c r="L22" t="s">
        <v>546</v>
      </c>
      <c r="M22" t="s">
        <v>547</v>
      </c>
    </row>
    <row r="23" spans="1:13" x14ac:dyDescent="0.3">
      <c r="A23" t="s">
        <v>596</v>
      </c>
      <c r="B23" t="s">
        <v>597</v>
      </c>
      <c r="C23">
        <v>10</v>
      </c>
      <c r="D23" t="s">
        <v>39</v>
      </c>
      <c r="E23">
        <v>600000</v>
      </c>
      <c r="F23">
        <v>100000</v>
      </c>
      <c r="G23" s="1">
        <v>43799</v>
      </c>
      <c r="H23" t="s">
        <v>545</v>
      </c>
      <c r="I23" t="s">
        <v>22</v>
      </c>
      <c r="J23" t="s">
        <v>411</v>
      </c>
      <c r="K23" t="s">
        <v>38</v>
      </c>
      <c r="L23" t="s">
        <v>546</v>
      </c>
      <c r="M23" t="s">
        <v>547</v>
      </c>
    </row>
    <row r="24" spans="1:13" x14ac:dyDescent="0.3">
      <c r="A24" t="s">
        <v>598</v>
      </c>
      <c r="B24" t="s">
        <v>599</v>
      </c>
      <c r="C24">
        <v>10</v>
      </c>
      <c r="D24" t="s">
        <v>39</v>
      </c>
      <c r="E24">
        <v>210000</v>
      </c>
      <c r="F24">
        <v>35000</v>
      </c>
      <c r="G24" s="1">
        <v>43799</v>
      </c>
      <c r="H24" t="s">
        <v>545</v>
      </c>
      <c r="I24" t="s">
        <v>22</v>
      </c>
      <c r="J24" t="s">
        <v>411</v>
      </c>
      <c r="K24" t="s">
        <v>38</v>
      </c>
      <c r="L24" t="s">
        <v>546</v>
      </c>
      <c r="M24" t="s">
        <v>550</v>
      </c>
    </row>
    <row r="25" spans="1:13" x14ac:dyDescent="0.3">
      <c r="A25" t="s">
        <v>600</v>
      </c>
      <c r="B25" t="s">
        <v>601</v>
      </c>
      <c r="C25">
        <v>10</v>
      </c>
      <c r="D25" t="s">
        <v>39</v>
      </c>
      <c r="E25">
        <v>300000</v>
      </c>
      <c r="F25">
        <v>49500</v>
      </c>
      <c r="G25" s="1">
        <v>43738</v>
      </c>
      <c r="H25" t="s">
        <v>686</v>
      </c>
      <c r="I25" t="s">
        <v>22</v>
      </c>
      <c r="J25" t="s">
        <v>35</v>
      </c>
      <c r="K25" t="s">
        <v>35</v>
      </c>
      <c r="L25" t="s">
        <v>562</v>
      </c>
      <c r="M25" t="s">
        <v>563</v>
      </c>
    </row>
    <row r="26" spans="1:13" x14ac:dyDescent="0.3">
      <c r="A26" t="s">
        <v>602</v>
      </c>
      <c r="B26" t="s">
        <v>603</v>
      </c>
      <c r="C26">
        <v>10</v>
      </c>
      <c r="D26" t="s">
        <v>39</v>
      </c>
      <c r="E26">
        <v>300000</v>
      </c>
      <c r="F26">
        <v>49500</v>
      </c>
      <c r="G26" s="1">
        <v>43738</v>
      </c>
      <c r="H26" t="s">
        <v>686</v>
      </c>
      <c r="I26" t="s">
        <v>22</v>
      </c>
      <c r="J26" t="s">
        <v>35</v>
      </c>
      <c r="K26" t="s">
        <v>35</v>
      </c>
      <c r="L26" t="s">
        <v>562</v>
      </c>
      <c r="M26" t="s">
        <v>604</v>
      </c>
    </row>
    <row r="27" spans="1:13" x14ac:dyDescent="0.3">
      <c r="A27" t="s">
        <v>605</v>
      </c>
      <c r="B27" t="s">
        <v>606</v>
      </c>
      <c r="C27">
        <v>10</v>
      </c>
      <c r="D27" t="s">
        <v>39</v>
      </c>
      <c r="E27">
        <v>5000000</v>
      </c>
      <c r="F27">
        <v>250000</v>
      </c>
      <c r="G27" s="1">
        <v>43799</v>
      </c>
      <c r="H27" t="s">
        <v>545</v>
      </c>
      <c r="I27" t="s">
        <v>22</v>
      </c>
      <c r="J27" t="s">
        <v>40</v>
      </c>
      <c r="K27" t="s">
        <v>38</v>
      </c>
      <c r="L27" t="s">
        <v>546</v>
      </c>
      <c r="M27" t="s">
        <v>547</v>
      </c>
    </row>
    <row r="28" spans="1:13" x14ac:dyDescent="0.3">
      <c r="A28" t="s">
        <v>20</v>
      </c>
      <c r="B28" t="s">
        <v>607</v>
      </c>
      <c r="C28">
        <v>3</v>
      </c>
      <c r="D28" t="s">
        <v>56</v>
      </c>
      <c r="E28">
        <v>0</v>
      </c>
      <c r="F28">
        <v>100000</v>
      </c>
      <c r="G28" s="1">
        <v>43769</v>
      </c>
      <c r="H28" t="s">
        <v>686</v>
      </c>
      <c r="I28" t="s">
        <v>22</v>
      </c>
      <c r="J28" t="s">
        <v>20</v>
      </c>
      <c r="K28" t="s">
        <v>20</v>
      </c>
      <c r="L28" t="s">
        <v>608</v>
      </c>
      <c r="M28" t="s">
        <v>609</v>
      </c>
    </row>
    <row r="29" spans="1:13" x14ac:dyDescent="0.3">
      <c r="A29" t="s">
        <v>610</v>
      </c>
      <c r="B29" t="s">
        <v>611</v>
      </c>
      <c r="C29">
        <v>12</v>
      </c>
      <c r="D29" t="s">
        <v>66</v>
      </c>
      <c r="E29">
        <v>90000000</v>
      </c>
      <c r="F29">
        <v>200000</v>
      </c>
      <c r="G29" s="1">
        <v>44074</v>
      </c>
      <c r="H29" t="s">
        <v>545</v>
      </c>
      <c r="I29" t="s">
        <v>22</v>
      </c>
      <c r="J29" t="s">
        <v>48</v>
      </c>
      <c r="K29" t="s">
        <v>32</v>
      </c>
      <c r="L29" t="s">
        <v>612</v>
      </c>
      <c r="M29" t="s">
        <v>613</v>
      </c>
    </row>
    <row r="30" spans="1:13" x14ac:dyDescent="0.3">
      <c r="A30" t="s">
        <v>614</v>
      </c>
      <c r="B30" t="s">
        <v>615</v>
      </c>
      <c r="C30">
        <v>3</v>
      </c>
      <c r="D30" t="s">
        <v>56</v>
      </c>
      <c r="E30">
        <v>0</v>
      </c>
      <c r="F30">
        <v>10000</v>
      </c>
      <c r="G30" s="1">
        <v>43738</v>
      </c>
      <c r="H30" t="s">
        <v>616</v>
      </c>
      <c r="I30" t="s">
        <v>22</v>
      </c>
      <c r="J30" t="s">
        <v>20</v>
      </c>
      <c r="K30" t="s">
        <v>20</v>
      </c>
      <c r="L30" t="s">
        <v>608</v>
      </c>
      <c r="M30" t="s">
        <v>608</v>
      </c>
    </row>
    <row r="31" spans="1:13" x14ac:dyDescent="0.3">
      <c r="A31" t="s">
        <v>617</v>
      </c>
      <c r="B31" t="s">
        <v>618</v>
      </c>
      <c r="C31">
        <v>6</v>
      </c>
      <c r="D31" t="s">
        <v>77</v>
      </c>
      <c r="E31">
        <v>0</v>
      </c>
      <c r="F31">
        <v>50000</v>
      </c>
      <c r="G31" s="1">
        <v>43921</v>
      </c>
      <c r="H31" t="s">
        <v>545</v>
      </c>
      <c r="I31" t="s">
        <v>22</v>
      </c>
      <c r="J31" t="s">
        <v>48</v>
      </c>
      <c r="K31" t="s">
        <v>32</v>
      </c>
      <c r="L31" t="s">
        <v>612</v>
      </c>
      <c r="M31" t="s">
        <v>619</v>
      </c>
    </row>
    <row r="32" spans="1:13" x14ac:dyDescent="0.3">
      <c r="A32" t="s">
        <v>620</v>
      </c>
      <c r="B32" t="s">
        <v>621</v>
      </c>
      <c r="C32">
        <v>6</v>
      </c>
      <c r="D32" t="s">
        <v>77</v>
      </c>
      <c r="E32">
        <v>300000</v>
      </c>
      <c r="F32">
        <v>30000</v>
      </c>
      <c r="G32" s="1">
        <v>43921</v>
      </c>
      <c r="H32" t="s">
        <v>545</v>
      </c>
      <c r="I32" t="s">
        <v>22</v>
      </c>
      <c r="J32" t="s">
        <v>33</v>
      </c>
      <c r="K32" t="s">
        <v>133</v>
      </c>
      <c r="L32" t="s">
        <v>133</v>
      </c>
      <c r="M32" t="s">
        <v>622</v>
      </c>
    </row>
    <row r="33" spans="1:13" x14ac:dyDescent="0.3">
      <c r="A33" t="s">
        <v>623</v>
      </c>
      <c r="B33" t="s">
        <v>624</v>
      </c>
      <c r="C33">
        <v>6</v>
      </c>
      <c r="D33" t="s">
        <v>77</v>
      </c>
      <c r="E33">
        <v>0</v>
      </c>
      <c r="F33">
        <v>200000</v>
      </c>
      <c r="G33" s="1">
        <v>43921</v>
      </c>
      <c r="H33" t="s">
        <v>545</v>
      </c>
      <c r="I33" t="s">
        <v>22</v>
      </c>
      <c r="J33" t="s">
        <v>48</v>
      </c>
      <c r="K33" t="s">
        <v>32</v>
      </c>
      <c r="L33" t="s">
        <v>612</v>
      </c>
      <c r="M33" t="s">
        <v>619</v>
      </c>
    </row>
    <row r="34" spans="1:13" x14ac:dyDescent="0.3">
      <c r="A34" t="s">
        <v>625</v>
      </c>
      <c r="B34" t="s">
        <v>626</v>
      </c>
      <c r="C34">
        <v>6</v>
      </c>
      <c r="D34" t="s">
        <v>77</v>
      </c>
      <c r="E34">
        <v>300000</v>
      </c>
      <c r="F34">
        <v>50000</v>
      </c>
      <c r="G34" s="1">
        <v>43921</v>
      </c>
      <c r="H34" t="s">
        <v>545</v>
      </c>
      <c r="I34" t="s">
        <v>22</v>
      </c>
      <c r="J34" t="s">
        <v>48</v>
      </c>
      <c r="K34" t="s">
        <v>32</v>
      </c>
      <c r="L34" t="s">
        <v>612</v>
      </c>
      <c r="M34" t="s">
        <v>619</v>
      </c>
    </row>
    <row r="35" spans="1:13" x14ac:dyDescent="0.3">
      <c r="A35" t="s">
        <v>627</v>
      </c>
      <c r="B35" t="s">
        <v>628</v>
      </c>
      <c r="C35">
        <v>6</v>
      </c>
      <c r="D35" t="s">
        <v>77</v>
      </c>
      <c r="E35">
        <v>1000000</v>
      </c>
      <c r="F35">
        <v>100000</v>
      </c>
      <c r="G35" s="1">
        <v>44043</v>
      </c>
      <c r="H35" t="s">
        <v>545</v>
      </c>
      <c r="I35" t="s">
        <v>22</v>
      </c>
      <c r="J35" t="s">
        <v>48</v>
      </c>
      <c r="K35" t="s">
        <v>32</v>
      </c>
      <c r="L35" t="s">
        <v>612</v>
      </c>
      <c r="M35" t="s">
        <v>619</v>
      </c>
    </row>
    <row r="36" spans="1:13" x14ac:dyDescent="0.3">
      <c r="A36" t="s">
        <v>629</v>
      </c>
      <c r="B36" t="s">
        <v>630</v>
      </c>
      <c r="C36">
        <v>6</v>
      </c>
      <c r="D36" t="s">
        <v>77</v>
      </c>
      <c r="E36">
        <v>0</v>
      </c>
      <c r="F36">
        <v>300000</v>
      </c>
      <c r="G36" s="1">
        <v>44012</v>
      </c>
      <c r="H36" t="s">
        <v>545</v>
      </c>
      <c r="I36" t="s">
        <v>22</v>
      </c>
      <c r="J36" t="s">
        <v>48</v>
      </c>
      <c r="K36" t="s">
        <v>32</v>
      </c>
      <c r="L36" t="s">
        <v>612</v>
      </c>
      <c r="M36" t="s">
        <v>619</v>
      </c>
    </row>
    <row r="37" spans="1:13" x14ac:dyDescent="0.3">
      <c r="A37" t="s">
        <v>631</v>
      </c>
      <c r="B37" t="s">
        <v>632</v>
      </c>
      <c r="C37">
        <v>6</v>
      </c>
      <c r="D37" t="s">
        <v>77</v>
      </c>
      <c r="E37">
        <v>0</v>
      </c>
      <c r="F37">
        <v>200000</v>
      </c>
      <c r="G37" s="1">
        <v>44012</v>
      </c>
      <c r="H37" t="s">
        <v>545</v>
      </c>
      <c r="I37" t="s">
        <v>22</v>
      </c>
      <c r="J37" t="s">
        <v>48</v>
      </c>
      <c r="K37" t="s">
        <v>32</v>
      </c>
      <c r="L37" t="s">
        <v>612</v>
      </c>
      <c r="M37" t="s">
        <v>619</v>
      </c>
    </row>
    <row r="38" spans="1:13" x14ac:dyDescent="0.3">
      <c r="A38" t="s">
        <v>633</v>
      </c>
      <c r="B38" t="s">
        <v>634</v>
      </c>
      <c r="C38">
        <v>6</v>
      </c>
      <c r="D38" t="s">
        <v>77</v>
      </c>
      <c r="E38">
        <v>0</v>
      </c>
      <c r="F38">
        <v>200000</v>
      </c>
      <c r="G38" s="1">
        <v>44012</v>
      </c>
      <c r="H38" t="s">
        <v>545</v>
      </c>
      <c r="I38" t="s">
        <v>22</v>
      </c>
      <c r="J38" t="s">
        <v>48</v>
      </c>
      <c r="K38" t="s">
        <v>32</v>
      </c>
      <c r="L38" t="s">
        <v>612</v>
      </c>
      <c r="M38" t="s">
        <v>619</v>
      </c>
    </row>
    <row r="39" spans="1:13" x14ac:dyDescent="0.3">
      <c r="A39" t="s">
        <v>635</v>
      </c>
      <c r="B39" t="s">
        <v>636</v>
      </c>
      <c r="C39">
        <v>6</v>
      </c>
      <c r="D39" t="s">
        <v>77</v>
      </c>
      <c r="E39">
        <v>0</v>
      </c>
      <c r="F39">
        <v>400000</v>
      </c>
      <c r="G39" s="1">
        <v>44012</v>
      </c>
      <c r="H39" t="s">
        <v>545</v>
      </c>
      <c r="I39" t="s">
        <v>22</v>
      </c>
      <c r="J39" t="s">
        <v>48</v>
      </c>
      <c r="K39" t="s">
        <v>32</v>
      </c>
      <c r="L39" t="s">
        <v>612</v>
      </c>
      <c r="M39" t="s">
        <v>619</v>
      </c>
    </row>
    <row r="40" spans="1:13" x14ac:dyDescent="0.3">
      <c r="A40" t="s">
        <v>637</v>
      </c>
      <c r="B40" t="s">
        <v>638</v>
      </c>
      <c r="C40">
        <v>12</v>
      </c>
      <c r="D40" t="s">
        <v>66</v>
      </c>
      <c r="E40">
        <v>0</v>
      </c>
      <c r="F40">
        <v>300000</v>
      </c>
      <c r="G40" s="1">
        <v>44012</v>
      </c>
      <c r="H40" t="s">
        <v>545</v>
      </c>
      <c r="I40" t="s">
        <v>22</v>
      </c>
      <c r="J40" t="s">
        <v>639</v>
      </c>
      <c r="K40" t="s">
        <v>640</v>
      </c>
      <c r="L40" t="s">
        <v>641</v>
      </c>
      <c r="M40" t="s">
        <v>642</v>
      </c>
    </row>
    <row r="41" spans="1:13" x14ac:dyDescent="0.3">
      <c r="A41" t="s">
        <v>643</v>
      </c>
      <c r="B41" t="s">
        <v>644</v>
      </c>
      <c r="C41">
        <v>12</v>
      </c>
      <c r="D41" t="s">
        <v>66</v>
      </c>
      <c r="E41">
        <v>500000</v>
      </c>
      <c r="F41">
        <v>50000</v>
      </c>
      <c r="G41" s="1">
        <v>43830</v>
      </c>
      <c r="H41" t="s">
        <v>545</v>
      </c>
      <c r="I41" t="s">
        <v>22</v>
      </c>
      <c r="J41" t="s">
        <v>33</v>
      </c>
      <c r="K41" t="s">
        <v>133</v>
      </c>
      <c r="L41" t="s">
        <v>133</v>
      </c>
      <c r="M41" t="s">
        <v>622</v>
      </c>
    </row>
    <row r="42" spans="1:13" x14ac:dyDescent="0.3">
      <c r="A42" t="s">
        <v>645</v>
      </c>
      <c r="B42" t="s">
        <v>646</v>
      </c>
      <c r="C42">
        <v>12</v>
      </c>
      <c r="D42" t="s">
        <v>66</v>
      </c>
      <c r="E42">
        <v>1000000</v>
      </c>
      <c r="F42">
        <v>100000</v>
      </c>
      <c r="G42" s="1">
        <v>43738</v>
      </c>
      <c r="H42" t="s">
        <v>545</v>
      </c>
      <c r="I42" t="s">
        <v>22</v>
      </c>
      <c r="J42" t="s">
        <v>33</v>
      </c>
      <c r="K42" t="s">
        <v>133</v>
      </c>
      <c r="L42" t="s">
        <v>133</v>
      </c>
      <c r="M42" t="s">
        <v>622</v>
      </c>
    </row>
    <row r="43" spans="1:13" x14ac:dyDescent="0.3">
      <c r="A43" t="s">
        <v>647</v>
      </c>
      <c r="B43" t="s">
        <v>648</v>
      </c>
      <c r="C43">
        <v>10</v>
      </c>
      <c r="D43" t="s">
        <v>39</v>
      </c>
      <c r="E43">
        <v>500000</v>
      </c>
      <c r="F43">
        <v>62000</v>
      </c>
      <c r="G43" s="1">
        <v>43738</v>
      </c>
      <c r="H43" t="s">
        <v>545</v>
      </c>
      <c r="I43" t="s">
        <v>22</v>
      </c>
      <c r="J43" t="s">
        <v>33</v>
      </c>
      <c r="K43" t="s">
        <v>133</v>
      </c>
      <c r="L43" t="s">
        <v>133</v>
      </c>
      <c r="M43" t="s">
        <v>622</v>
      </c>
    </row>
    <row r="44" spans="1:13" x14ac:dyDescent="0.3">
      <c r="A44" t="s">
        <v>649</v>
      </c>
      <c r="B44" t="s">
        <v>650</v>
      </c>
      <c r="C44">
        <v>10</v>
      </c>
      <c r="D44" t="s">
        <v>39</v>
      </c>
      <c r="E44">
        <v>300000</v>
      </c>
      <c r="F44">
        <v>37500</v>
      </c>
      <c r="G44" s="1">
        <v>43738</v>
      </c>
      <c r="H44" t="s">
        <v>545</v>
      </c>
      <c r="I44" t="s">
        <v>22</v>
      </c>
      <c r="J44" t="s">
        <v>33</v>
      </c>
      <c r="K44" t="s">
        <v>133</v>
      </c>
      <c r="L44" t="s">
        <v>133</v>
      </c>
      <c r="M44" t="s">
        <v>622</v>
      </c>
    </row>
    <row r="45" spans="1:13" x14ac:dyDescent="0.3">
      <c r="A45" t="s">
        <v>651</v>
      </c>
      <c r="B45" t="s">
        <v>652</v>
      </c>
      <c r="C45">
        <v>3</v>
      </c>
      <c r="D45" t="s">
        <v>56</v>
      </c>
      <c r="E45">
        <v>700000</v>
      </c>
      <c r="F45">
        <v>100000</v>
      </c>
      <c r="G45" s="1">
        <v>43830</v>
      </c>
      <c r="H45" t="s">
        <v>545</v>
      </c>
      <c r="I45" t="s">
        <v>22</v>
      </c>
      <c r="J45" t="s">
        <v>48</v>
      </c>
      <c r="K45" t="s">
        <v>32</v>
      </c>
      <c r="L45" t="s">
        <v>612</v>
      </c>
      <c r="M45" t="s">
        <v>619</v>
      </c>
    </row>
    <row r="46" spans="1:13" x14ac:dyDescent="0.3">
      <c r="A46" t="s">
        <v>653</v>
      </c>
      <c r="B46" t="s">
        <v>654</v>
      </c>
      <c r="C46">
        <v>10</v>
      </c>
      <c r="D46" t="s">
        <v>39</v>
      </c>
      <c r="E46">
        <v>800000</v>
      </c>
      <c r="F46">
        <v>50000</v>
      </c>
      <c r="G46" s="1">
        <v>43738</v>
      </c>
      <c r="H46" t="s">
        <v>545</v>
      </c>
      <c r="I46" t="s">
        <v>22</v>
      </c>
      <c r="J46" t="s">
        <v>33</v>
      </c>
      <c r="K46" t="s">
        <v>133</v>
      </c>
      <c r="L46" t="s">
        <v>133</v>
      </c>
      <c r="M46" t="s">
        <v>622</v>
      </c>
    </row>
    <row r="47" spans="1:13" x14ac:dyDescent="0.3">
      <c r="A47" t="s">
        <v>32</v>
      </c>
      <c r="B47" t="s">
        <v>655</v>
      </c>
      <c r="C47">
        <v>3</v>
      </c>
      <c r="D47" t="s">
        <v>56</v>
      </c>
      <c r="E47">
        <v>0</v>
      </c>
      <c r="F47">
        <v>500000</v>
      </c>
      <c r="G47" s="1">
        <v>43739</v>
      </c>
      <c r="H47" t="s">
        <v>686</v>
      </c>
      <c r="I47" t="s">
        <v>22</v>
      </c>
      <c r="J47" t="s">
        <v>48</v>
      </c>
      <c r="K47" t="s">
        <v>32</v>
      </c>
      <c r="L47" t="s">
        <v>612</v>
      </c>
      <c r="M47" t="s">
        <v>619</v>
      </c>
    </row>
    <row r="48" spans="1:13" x14ac:dyDescent="0.3">
      <c r="A48" t="s">
        <v>656</v>
      </c>
      <c r="B48" t="s">
        <v>657</v>
      </c>
      <c r="C48">
        <v>12</v>
      </c>
      <c r="D48" t="s">
        <v>66</v>
      </c>
      <c r="E48">
        <v>1000000</v>
      </c>
      <c r="F48">
        <v>100000</v>
      </c>
      <c r="G48" s="1">
        <v>43830</v>
      </c>
      <c r="H48" t="s">
        <v>545</v>
      </c>
      <c r="I48" t="s">
        <v>22</v>
      </c>
      <c r="J48" t="s">
        <v>48</v>
      </c>
      <c r="K48" t="s">
        <v>32</v>
      </c>
      <c r="L48" t="s">
        <v>612</v>
      </c>
      <c r="M48" t="s">
        <v>619</v>
      </c>
    </row>
    <row r="49" spans="1:13" x14ac:dyDescent="0.3">
      <c r="A49" t="s">
        <v>658</v>
      </c>
      <c r="B49" t="s">
        <v>659</v>
      </c>
      <c r="C49">
        <v>3</v>
      </c>
      <c r="D49" t="s">
        <v>56</v>
      </c>
      <c r="E49">
        <v>0</v>
      </c>
      <c r="F49">
        <v>50000</v>
      </c>
      <c r="G49" s="1">
        <v>43738</v>
      </c>
      <c r="H49" t="s">
        <v>616</v>
      </c>
      <c r="I49" t="s">
        <v>22</v>
      </c>
      <c r="J49" t="s">
        <v>48</v>
      </c>
      <c r="K49" t="s">
        <v>32</v>
      </c>
      <c r="L49" t="s">
        <v>612</v>
      </c>
      <c r="M49" t="s">
        <v>619</v>
      </c>
    </row>
    <row r="50" spans="1:13" x14ac:dyDescent="0.3">
      <c r="A50" t="s">
        <v>660</v>
      </c>
      <c r="B50" t="s">
        <v>661</v>
      </c>
      <c r="C50">
        <v>12</v>
      </c>
      <c r="D50" t="s">
        <v>66</v>
      </c>
      <c r="E50">
        <v>0</v>
      </c>
      <c r="F50">
        <v>50000</v>
      </c>
      <c r="G50" s="1">
        <v>43921</v>
      </c>
      <c r="H50" t="s">
        <v>545</v>
      </c>
      <c r="I50" t="s">
        <v>22</v>
      </c>
      <c r="J50" t="s">
        <v>35</v>
      </c>
      <c r="K50" t="s">
        <v>35</v>
      </c>
      <c r="L50" t="s">
        <v>562</v>
      </c>
      <c r="M50" t="s">
        <v>662</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F6FFC-6DE5-455C-88A3-A066B528FBC7}">
  <dimension ref="A1:A17"/>
  <sheetViews>
    <sheetView workbookViewId="0">
      <selection activeCell="F34" sqref="F34"/>
    </sheetView>
  </sheetViews>
  <sheetFormatPr defaultRowHeight="14.4" x14ac:dyDescent="0.3"/>
  <cols>
    <col min="1" max="1" width="16.6640625" customWidth="1"/>
  </cols>
  <sheetData>
    <row r="1" spans="1:1" x14ac:dyDescent="0.3">
      <c r="A1" s="4" t="s">
        <v>493</v>
      </c>
    </row>
    <row r="2" spans="1:1" x14ac:dyDescent="0.3">
      <c r="A2" s="2" t="s">
        <v>21</v>
      </c>
    </row>
    <row r="3" spans="1:1" x14ac:dyDescent="0.3">
      <c r="A3" s="3" t="s">
        <v>27</v>
      </c>
    </row>
    <row r="4" spans="1:1" x14ac:dyDescent="0.3">
      <c r="A4" s="2" t="s">
        <v>56</v>
      </c>
    </row>
    <row r="5" spans="1:1" x14ac:dyDescent="0.3">
      <c r="A5" s="3" t="s">
        <v>244</v>
      </c>
    </row>
    <row r="6" spans="1:1" x14ac:dyDescent="0.3">
      <c r="A6" s="2" t="s">
        <v>96</v>
      </c>
    </row>
    <row r="7" spans="1:1" x14ac:dyDescent="0.3">
      <c r="A7" s="3" t="s">
        <v>243</v>
      </c>
    </row>
    <row r="8" spans="1:1" x14ac:dyDescent="0.3">
      <c r="A8" s="2" t="s">
        <v>77</v>
      </c>
    </row>
    <row r="9" spans="1:1" x14ac:dyDescent="0.3">
      <c r="A9" s="3" t="s">
        <v>53</v>
      </c>
    </row>
    <row r="10" spans="1:1" x14ac:dyDescent="0.3">
      <c r="A10" s="2" t="s">
        <v>39</v>
      </c>
    </row>
    <row r="11" spans="1:1" x14ac:dyDescent="0.3">
      <c r="A11" s="3" t="s">
        <v>502</v>
      </c>
    </row>
    <row r="12" spans="1:1" x14ac:dyDescent="0.3">
      <c r="A12" t="s">
        <v>506</v>
      </c>
    </row>
    <row r="13" spans="1:1" x14ac:dyDescent="0.3">
      <c r="A13" t="s">
        <v>507</v>
      </c>
    </row>
    <row r="14" spans="1:1" x14ac:dyDescent="0.3">
      <c r="A14" t="s">
        <v>508</v>
      </c>
    </row>
    <row r="15" spans="1:1" x14ac:dyDescent="0.3">
      <c r="A15" t="s">
        <v>509</v>
      </c>
    </row>
    <row r="16" spans="1:1" x14ac:dyDescent="0.3">
      <c r="A16" t="s">
        <v>511</v>
      </c>
    </row>
    <row r="17" spans="1:1" x14ac:dyDescent="0.3">
      <c r="A17" t="s">
        <v>512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EBBD-A6A6-4E7D-8D23-841BA0BFF718}">
  <dimension ref="B2:K105"/>
  <sheetViews>
    <sheetView zoomScale="91" zoomScaleNormal="100" workbookViewId="0">
      <selection activeCell="N90" sqref="N90"/>
    </sheetView>
  </sheetViews>
  <sheetFormatPr defaultRowHeight="14.4" x14ac:dyDescent="0.3"/>
  <cols>
    <col min="2" max="2" width="18.44140625" bestFit="1" customWidth="1"/>
    <col min="3" max="3" width="22.6640625" bestFit="1" customWidth="1"/>
    <col min="4" max="4" width="22.109375" bestFit="1" customWidth="1"/>
    <col min="5" max="5" width="5.109375" bestFit="1" customWidth="1"/>
    <col min="6" max="6" width="8.6640625" bestFit="1" customWidth="1"/>
    <col min="7" max="7" width="11.109375" bestFit="1" customWidth="1"/>
    <col min="8" max="8" width="14.5546875" customWidth="1"/>
    <col min="9" max="9" width="11.109375" bestFit="1" customWidth="1"/>
    <col min="10" max="10" width="9.44140625" bestFit="1" customWidth="1"/>
    <col min="11" max="11" width="10.44140625" bestFit="1" customWidth="1"/>
  </cols>
  <sheetData>
    <row r="2" spans="2:11" x14ac:dyDescent="0.3">
      <c r="B2" s="13" t="s">
        <v>670</v>
      </c>
      <c r="C2" s="13"/>
      <c r="G2" s="8" t="s">
        <v>670</v>
      </c>
      <c r="H2" s="8" t="s">
        <v>673</v>
      </c>
      <c r="I2" s="8" t="s">
        <v>672</v>
      </c>
      <c r="J2" s="10" t="s">
        <v>691</v>
      </c>
      <c r="K2" s="10" t="s">
        <v>692</v>
      </c>
    </row>
    <row r="3" spans="2:11" x14ac:dyDescent="0.3">
      <c r="B3" s="7" t="s">
        <v>663</v>
      </c>
      <c r="C3" s="6" t="s">
        <v>669</v>
      </c>
      <c r="F3" s="5" t="s">
        <v>58</v>
      </c>
      <c r="G3" s="11">
        <f>GETPIVOTDATA("[Measures].[Sum of Amount]",$B$3,"[invoice].[income_class]","[invoice].[income_class].&amp;[Cross Sell]")</f>
        <v>2853842</v>
      </c>
      <c r="H3" s="11">
        <f>GETPIVOTDATA("[Measures].[Sum of Cross sell bugdet]",$B$27)</f>
        <v>20083111</v>
      </c>
      <c r="I3" s="11">
        <f>C31</f>
        <v>13041253.30000001</v>
      </c>
      <c r="J3" s="9">
        <f>G3/H3*100%</f>
        <v>0.14210158973876108</v>
      </c>
      <c r="K3" s="9">
        <f>I3/H3*100%</f>
        <v>0.6493641996003513</v>
      </c>
    </row>
    <row r="4" spans="2:11" x14ac:dyDescent="0.3">
      <c r="B4" s="5" t="s">
        <v>58</v>
      </c>
      <c r="C4" s="17">
        <v>2853842</v>
      </c>
      <c r="F4" s="5" t="s">
        <v>28</v>
      </c>
      <c r="G4" s="11">
        <f>GETPIVOTDATA("[Measures].[Sum of Amount]",$B$3,"[invoice].[income_class]","[invoice].[income_class].&amp;[New]")</f>
        <v>569815</v>
      </c>
      <c r="H4" s="11">
        <f>GETPIVOTDATA("[Measures].[Sum of New Budget]",$B$27)</f>
        <v>19673793</v>
      </c>
      <c r="I4" s="11">
        <f>C32</f>
        <v>3531629.3099999991</v>
      </c>
      <c r="J4" s="9">
        <f t="shared" ref="J4:J5" si="0">G4/H4*100%</f>
        <v>2.8963149098905329E-2</v>
      </c>
      <c r="K4" s="9">
        <f t="shared" ref="K4:K5" si="1">I4/H4*100%</f>
        <v>0.17950932542596129</v>
      </c>
    </row>
    <row r="5" spans="2:11" x14ac:dyDescent="0.3">
      <c r="B5" s="5" t="s">
        <v>28</v>
      </c>
      <c r="C5" s="17">
        <v>569815</v>
      </c>
      <c r="F5" s="5" t="s">
        <v>23</v>
      </c>
      <c r="G5" s="11">
        <f>GETPIVOTDATA("[Measures].[Sum of Amount]",$B$3,"[invoice].[income_class]","[invoice].[income_class].&amp;[Renewal]")</f>
        <v>8244310</v>
      </c>
      <c r="H5" s="11">
        <f>GETPIVOTDATA("[Measures].[Sum of Renewal Budget]",$B$27)</f>
        <v>12319455</v>
      </c>
      <c r="I5" s="11">
        <f>C33</f>
        <v>18507270.640000015</v>
      </c>
      <c r="J5" s="9">
        <f t="shared" si="0"/>
        <v>0.66921061037196861</v>
      </c>
      <c r="K5" s="9">
        <f t="shared" si="1"/>
        <v>1.5022799823531168</v>
      </c>
    </row>
    <row r="6" spans="2:11" x14ac:dyDescent="0.3">
      <c r="B6" s="5" t="s">
        <v>23</v>
      </c>
      <c r="C6" s="17">
        <v>8244310</v>
      </c>
    </row>
    <row r="7" spans="2:11" x14ac:dyDescent="0.3">
      <c r="B7" s="5" t="s">
        <v>664</v>
      </c>
      <c r="C7" s="17">
        <v>11667967</v>
      </c>
    </row>
    <row r="10" spans="2:11" x14ac:dyDescent="0.3">
      <c r="B10" s="13" t="s">
        <v>489</v>
      </c>
      <c r="C10" s="13"/>
    </row>
    <row r="11" spans="2:11" x14ac:dyDescent="0.3">
      <c r="B11" s="7" t="s">
        <v>663</v>
      </c>
      <c r="C11" s="6" t="s">
        <v>669</v>
      </c>
    </row>
    <row r="12" spans="2:11" x14ac:dyDescent="0.3">
      <c r="B12" s="5" t="s">
        <v>58</v>
      </c>
      <c r="C12" s="17">
        <v>396480</v>
      </c>
    </row>
    <row r="13" spans="2:11" x14ac:dyDescent="0.3">
      <c r="B13" s="5" t="s">
        <v>28</v>
      </c>
      <c r="C13" s="17">
        <v>100000</v>
      </c>
    </row>
    <row r="14" spans="2:11" x14ac:dyDescent="0.3">
      <c r="B14" s="5" t="s">
        <v>23</v>
      </c>
      <c r="C14" s="17">
        <v>18051</v>
      </c>
    </row>
    <row r="15" spans="2:11" x14ac:dyDescent="0.3">
      <c r="B15" s="5" t="s">
        <v>664</v>
      </c>
      <c r="C15" s="17">
        <v>514531</v>
      </c>
    </row>
    <row r="18" spans="2:4" x14ac:dyDescent="0.3">
      <c r="B18" s="13" t="s">
        <v>24</v>
      </c>
      <c r="C18" s="13"/>
    </row>
    <row r="19" spans="2:4" x14ac:dyDescent="0.3">
      <c r="B19" s="7" t="s">
        <v>663</v>
      </c>
      <c r="C19" s="6" t="s">
        <v>669</v>
      </c>
    </row>
    <row r="20" spans="2:4" x14ac:dyDescent="0.3">
      <c r="B20" s="5" t="s">
        <v>58</v>
      </c>
      <c r="C20" s="17">
        <v>12644773.30000001</v>
      </c>
    </row>
    <row r="21" spans="2:4" x14ac:dyDescent="0.3">
      <c r="B21" s="5" t="s">
        <v>28</v>
      </c>
      <c r="C21" s="17">
        <v>3431629.3099999991</v>
      </c>
    </row>
    <row r="22" spans="2:4" x14ac:dyDescent="0.3">
      <c r="B22" s="5" t="s">
        <v>23</v>
      </c>
      <c r="C22" s="17">
        <v>18489219.640000015</v>
      </c>
    </row>
    <row r="23" spans="2:4" x14ac:dyDescent="0.3">
      <c r="B23" s="5" t="s">
        <v>664</v>
      </c>
      <c r="C23" s="17">
        <v>34565622.250000015</v>
      </c>
    </row>
    <row r="26" spans="2:4" x14ac:dyDescent="0.3">
      <c r="B26" s="13" t="s">
        <v>671</v>
      </c>
      <c r="C26" s="13"/>
      <c r="D26" s="13"/>
    </row>
    <row r="27" spans="2:4" x14ac:dyDescent="0.3">
      <c r="B27" s="6" t="s">
        <v>666</v>
      </c>
      <c r="C27" s="6" t="s">
        <v>665</v>
      </c>
      <c r="D27" s="6" t="s">
        <v>667</v>
      </c>
    </row>
    <row r="28" spans="2:4" x14ac:dyDescent="0.3">
      <c r="B28" s="17">
        <v>20083111</v>
      </c>
      <c r="C28" s="17">
        <v>19673793</v>
      </c>
      <c r="D28" s="17">
        <v>12319455</v>
      </c>
    </row>
    <row r="30" spans="2:4" x14ac:dyDescent="0.3">
      <c r="B30" s="13" t="s">
        <v>672</v>
      </c>
      <c r="C30" s="13"/>
      <c r="D30" t="s">
        <v>685</v>
      </c>
    </row>
    <row r="31" spans="2:4" x14ac:dyDescent="0.3">
      <c r="B31" s="5" t="s">
        <v>58</v>
      </c>
      <c r="C31" s="6">
        <f>GETPIVOTDATA("[Measures].[Sum of Amount 2]",$B$11,"[fees].[income_class]","[fees].[income_class].&amp;[Cross Sell]")+GETPIVOTDATA("[Measures].[Sum of Amount 3]",$B$19,"[brokerage].[income_class]","[brokerage].[income_class].&amp;[Cross Sell]")</f>
        <v>13041253.30000001</v>
      </c>
      <c r="D31" s="9">
        <f>(C31/GETPIVOTDATA("[Measures].[Sum of Cross sell bugdet]",$B$27))*100%</f>
        <v>0.6493641996003513</v>
      </c>
    </row>
    <row r="32" spans="2:4" x14ac:dyDescent="0.3">
      <c r="B32" s="5" t="s">
        <v>28</v>
      </c>
      <c r="C32" s="6">
        <f>GETPIVOTDATA("[Measures].[Sum of Amount 2]",$B$11,"[fees].[income_class]","[fees].[income_class].&amp;[New]")+GETPIVOTDATA("[Measures].[Sum of Amount 3]",$B$19,"[brokerage].[income_class]","[brokerage].[income_class].&amp;[New]")</f>
        <v>3531629.3099999991</v>
      </c>
      <c r="D32" s="9">
        <f>C32/GETPIVOTDATA("[Measures].[Sum of New Budget]",$B$27)*100%</f>
        <v>0.17950932542596129</v>
      </c>
    </row>
    <row r="33" spans="2:7" x14ac:dyDescent="0.3">
      <c r="B33" s="5" t="s">
        <v>23</v>
      </c>
      <c r="C33" s="6">
        <f>GETPIVOTDATA("[Measures].[Sum of Amount 2]",$B$11,"[fees].[income_class]","[fees].[income_class].&amp;[Renewal]")+GETPIVOTDATA("[Measures].[Sum of Amount 3]",$B$19,"[brokerage].[income_class]","[brokerage].[income_class].&amp;[Renewal]")</f>
        <v>18507270.640000015</v>
      </c>
      <c r="D33" s="9">
        <f>C33/GETPIVOTDATA("[Measures].[Sum of Renewal Budget]",$B$27)*100%</f>
        <v>1.5022799823531168</v>
      </c>
    </row>
    <row r="37" spans="2:7" x14ac:dyDescent="0.3">
      <c r="B37" s="16" t="s">
        <v>674</v>
      </c>
      <c r="C37" s="16"/>
      <c r="D37" s="16"/>
      <c r="E37" s="16"/>
      <c r="F37" s="16"/>
      <c r="G37" s="16"/>
    </row>
    <row r="38" spans="2:7" x14ac:dyDescent="0.3">
      <c r="B38" s="7" t="s">
        <v>675</v>
      </c>
      <c r="C38" s="7" t="s">
        <v>676</v>
      </c>
      <c r="D38" s="6"/>
      <c r="E38" s="6"/>
      <c r="F38" s="6"/>
      <c r="G38" s="6"/>
    </row>
    <row r="39" spans="2:7" x14ac:dyDescent="0.3">
      <c r="B39" s="7" t="s">
        <v>663</v>
      </c>
      <c r="C39" s="6" t="s">
        <v>668</v>
      </c>
      <c r="D39" s="6" t="s">
        <v>58</v>
      </c>
      <c r="E39" s="6" t="s">
        <v>28</v>
      </c>
      <c r="F39" s="6" t="s">
        <v>23</v>
      </c>
      <c r="G39" s="6" t="s">
        <v>664</v>
      </c>
    </row>
    <row r="40" spans="2:7" x14ac:dyDescent="0.3">
      <c r="B40" s="5" t="s">
        <v>506</v>
      </c>
      <c r="C40" s="17"/>
      <c r="D40" s="17"/>
      <c r="E40" s="17">
        <v>1</v>
      </c>
      <c r="F40" s="17"/>
      <c r="G40" s="17">
        <v>1</v>
      </c>
    </row>
    <row r="41" spans="2:7" x14ac:dyDescent="0.3">
      <c r="B41" s="5" t="s">
        <v>39</v>
      </c>
      <c r="C41" s="17"/>
      <c r="D41" s="17">
        <v>2</v>
      </c>
      <c r="E41" s="17"/>
      <c r="F41" s="17"/>
      <c r="G41" s="17">
        <v>2</v>
      </c>
    </row>
    <row r="42" spans="2:7" x14ac:dyDescent="0.3">
      <c r="B42" s="5" t="s">
        <v>511</v>
      </c>
      <c r="C42" s="17">
        <v>1</v>
      </c>
      <c r="D42" s="17"/>
      <c r="E42" s="17"/>
      <c r="F42" s="17">
        <v>3</v>
      </c>
      <c r="G42" s="17">
        <v>4</v>
      </c>
    </row>
    <row r="43" spans="2:7" x14ac:dyDescent="0.3">
      <c r="B43" s="5" t="s">
        <v>27</v>
      </c>
      <c r="C43" s="17"/>
      <c r="D43" s="17">
        <v>10</v>
      </c>
      <c r="E43" s="17"/>
      <c r="F43" s="17"/>
      <c r="G43" s="17">
        <v>10</v>
      </c>
    </row>
    <row r="44" spans="2:7" x14ac:dyDescent="0.3">
      <c r="B44" s="5" t="s">
        <v>508</v>
      </c>
      <c r="C44" s="17"/>
      <c r="D44" s="17"/>
      <c r="E44" s="17">
        <v>7</v>
      </c>
      <c r="F44" s="17">
        <v>3</v>
      </c>
      <c r="G44" s="17">
        <v>10</v>
      </c>
    </row>
    <row r="45" spans="2:7" x14ac:dyDescent="0.3">
      <c r="B45" s="5" t="s">
        <v>512</v>
      </c>
      <c r="C45" s="17">
        <v>4</v>
      </c>
      <c r="D45" s="17"/>
      <c r="E45" s="17">
        <v>8</v>
      </c>
      <c r="F45" s="17"/>
      <c r="G45" s="17">
        <v>12</v>
      </c>
    </row>
    <row r="46" spans="2:7" x14ac:dyDescent="0.3">
      <c r="B46" s="5" t="s">
        <v>21</v>
      </c>
      <c r="C46" s="17"/>
      <c r="D46" s="17">
        <v>19</v>
      </c>
      <c r="E46" s="17"/>
      <c r="F46" s="17"/>
      <c r="G46" s="17">
        <v>19</v>
      </c>
    </row>
    <row r="47" spans="2:7" x14ac:dyDescent="0.3">
      <c r="B47" s="5" t="s">
        <v>56</v>
      </c>
      <c r="C47" s="17"/>
      <c r="D47" s="17">
        <v>20</v>
      </c>
      <c r="E47" s="17"/>
      <c r="F47" s="17"/>
      <c r="G47" s="17">
        <v>20</v>
      </c>
    </row>
    <row r="48" spans="2:7" x14ac:dyDescent="0.3">
      <c r="B48" s="5" t="s">
        <v>502</v>
      </c>
      <c r="C48" s="17"/>
      <c r="D48" s="17">
        <v>12</v>
      </c>
      <c r="E48" s="17"/>
      <c r="F48" s="17">
        <v>15</v>
      </c>
      <c r="G48" s="17">
        <v>27</v>
      </c>
    </row>
    <row r="49" spans="2:7" x14ac:dyDescent="0.3">
      <c r="B49" s="5" t="s">
        <v>509</v>
      </c>
      <c r="C49" s="17">
        <v>18</v>
      </c>
      <c r="D49" s="17"/>
      <c r="E49" s="17"/>
      <c r="F49" s="17">
        <v>18</v>
      </c>
      <c r="G49" s="17">
        <v>36</v>
      </c>
    </row>
    <row r="50" spans="2:7" x14ac:dyDescent="0.3">
      <c r="B50" s="5" t="s">
        <v>507</v>
      </c>
      <c r="C50" s="17">
        <v>5</v>
      </c>
      <c r="D50" s="17"/>
      <c r="E50" s="17"/>
      <c r="F50" s="17">
        <v>58</v>
      </c>
      <c r="G50" s="17">
        <v>63</v>
      </c>
    </row>
    <row r="51" spans="2:7" x14ac:dyDescent="0.3">
      <c r="B51" s="5" t="s">
        <v>664</v>
      </c>
      <c r="C51" s="17">
        <v>28</v>
      </c>
      <c r="D51" s="17">
        <v>63</v>
      </c>
      <c r="E51" s="17">
        <v>16</v>
      </c>
      <c r="F51" s="17">
        <v>97</v>
      </c>
      <c r="G51" s="17">
        <v>204</v>
      </c>
    </row>
    <row r="55" spans="2:7" x14ac:dyDescent="0.3">
      <c r="B55" s="16" t="s">
        <v>680</v>
      </c>
      <c r="C55" s="16"/>
    </row>
    <row r="56" spans="2:7" x14ac:dyDescent="0.3">
      <c r="B56" s="7" t="s">
        <v>663</v>
      </c>
      <c r="C56" s="6" t="s">
        <v>679</v>
      </c>
    </row>
    <row r="57" spans="2:7" x14ac:dyDescent="0.3">
      <c r="B57" s="5" t="s">
        <v>677</v>
      </c>
      <c r="C57" s="17">
        <v>3</v>
      </c>
    </row>
    <row r="58" spans="2:7" x14ac:dyDescent="0.3">
      <c r="B58" s="5" t="s">
        <v>678</v>
      </c>
      <c r="C58" s="17">
        <v>31</v>
      </c>
    </row>
    <row r="59" spans="2:7" x14ac:dyDescent="0.3">
      <c r="B59" s="5" t="s">
        <v>664</v>
      </c>
      <c r="C59" s="17">
        <v>34</v>
      </c>
    </row>
    <row r="65" spans="2:5" x14ac:dyDescent="0.3">
      <c r="B65" s="16" t="s">
        <v>681</v>
      </c>
      <c r="C65" s="16"/>
    </row>
    <row r="66" spans="2:5" x14ac:dyDescent="0.3">
      <c r="B66" s="7" t="s">
        <v>663</v>
      </c>
      <c r="C66" s="6" t="s">
        <v>682</v>
      </c>
    </row>
    <row r="67" spans="2:5" x14ac:dyDescent="0.3">
      <c r="B67" s="5" t="s">
        <v>545</v>
      </c>
      <c r="C67" s="11">
        <v>5919500</v>
      </c>
      <c r="D67" s="5" t="s">
        <v>545</v>
      </c>
      <c r="E67" s="6">
        <f>GETPIVOTDATA("[Measures].[Sum of revenue_amount]",$B$66,"[opportunity].[stage]","[opportunity].[stage].&amp;[Qualify Opportunity]")</f>
        <v>5919500</v>
      </c>
    </row>
    <row r="68" spans="2:5" x14ac:dyDescent="0.3">
      <c r="B68" s="5" t="s">
        <v>589</v>
      </c>
      <c r="C68" s="11">
        <v>899000</v>
      </c>
      <c r="D68" s="5" t="s">
        <v>589</v>
      </c>
      <c r="E68" s="6">
        <f>GETPIVOTDATA("[Measures].[Sum of revenue_amount]",$B$66,"[opportunity].[stage]","[opportunity].[stage].&amp;[Negotiate]")</f>
        <v>899000</v>
      </c>
    </row>
    <row r="69" spans="2:5" x14ac:dyDescent="0.3">
      <c r="B69" s="5" t="s">
        <v>616</v>
      </c>
      <c r="C69" s="11">
        <v>60000</v>
      </c>
      <c r="D69" s="5" t="s">
        <v>616</v>
      </c>
      <c r="E69" s="6">
        <f>GETPIVOTDATA("[Measures].[Sum of revenue_amount]",$B$66,"[opportunity].[stage]","[opportunity].[stage].&amp;[Propose Solution]")</f>
        <v>60000</v>
      </c>
    </row>
    <row r="70" spans="2:5" x14ac:dyDescent="0.3">
      <c r="B70" s="5" t="s">
        <v>664</v>
      </c>
      <c r="C70" s="17">
        <v>6878500</v>
      </c>
    </row>
    <row r="74" spans="2:5" x14ac:dyDescent="0.3">
      <c r="B74" s="14" t="s">
        <v>683</v>
      </c>
      <c r="C74" s="14"/>
    </row>
    <row r="75" spans="2:5" x14ac:dyDescent="0.3">
      <c r="B75" s="7" t="s">
        <v>663</v>
      </c>
      <c r="C75" s="6" t="s">
        <v>684</v>
      </c>
    </row>
    <row r="76" spans="2:5" x14ac:dyDescent="0.3">
      <c r="B76" s="5" t="s">
        <v>27</v>
      </c>
      <c r="C76" s="17">
        <v>7</v>
      </c>
    </row>
    <row r="77" spans="2:5" x14ac:dyDescent="0.3">
      <c r="B77" s="5" t="s">
        <v>21</v>
      </c>
      <c r="C77" s="17">
        <v>5</v>
      </c>
    </row>
    <row r="78" spans="2:5" x14ac:dyDescent="0.3">
      <c r="B78" s="5" t="s">
        <v>66</v>
      </c>
      <c r="C78" s="17">
        <v>4</v>
      </c>
    </row>
    <row r="79" spans="2:5" x14ac:dyDescent="0.3">
      <c r="B79" s="5" t="s">
        <v>56</v>
      </c>
      <c r="C79" s="17">
        <v>4</v>
      </c>
    </row>
    <row r="80" spans="2:5" x14ac:dyDescent="0.3">
      <c r="B80" s="5" t="s">
        <v>77</v>
      </c>
      <c r="C80" s="17">
        <v>4</v>
      </c>
    </row>
    <row r="81" spans="2:3" x14ac:dyDescent="0.3">
      <c r="B81" s="5" t="s">
        <v>244</v>
      </c>
      <c r="C81" s="17">
        <v>3</v>
      </c>
    </row>
    <row r="82" spans="2:3" x14ac:dyDescent="0.3">
      <c r="B82" s="5" t="s">
        <v>53</v>
      </c>
      <c r="C82" s="17">
        <v>3</v>
      </c>
    </row>
    <row r="83" spans="2:3" x14ac:dyDescent="0.3">
      <c r="B83" s="5" t="s">
        <v>99</v>
      </c>
      <c r="C83" s="17">
        <v>2</v>
      </c>
    </row>
    <row r="84" spans="2:3" x14ac:dyDescent="0.3">
      <c r="B84" s="5" t="s">
        <v>39</v>
      </c>
      <c r="C84" s="17">
        <v>2</v>
      </c>
    </row>
    <row r="85" spans="2:3" x14ac:dyDescent="0.3">
      <c r="B85" s="5" t="s">
        <v>664</v>
      </c>
      <c r="C85" s="17">
        <v>34</v>
      </c>
    </row>
    <row r="88" spans="2:3" x14ac:dyDescent="0.3">
      <c r="B88" s="7" t="s">
        <v>538</v>
      </c>
      <c r="C88" s="6" t="s" vm="1">
        <v>688</v>
      </c>
    </row>
    <row r="89" spans="2:3" x14ac:dyDescent="0.3">
      <c r="B89" s="14" t="s">
        <v>687</v>
      </c>
      <c r="C89" s="14"/>
    </row>
    <row r="90" spans="2:3" x14ac:dyDescent="0.3">
      <c r="B90" s="7" t="s">
        <v>663</v>
      </c>
      <c r="C90" s="6" t="s">
        <v>682</v>
      </c>
    </row>
    <row r="91" spans="2:3" x14ac:dyDescent="0.3">
      <c r="B91" s="5" t="s">
        <v>585</v>
      </c>
      <c r="C91" s="17">
        <v>350000</v>
      </c>
    </row>
    <row r="92" spans="2:3" x14ac:dyDescent="0.3">
      <c r="B92" s="5" t="s">
        <v>635</v>
      </c>
      <c r="C92" s="17">
        <v>400000</v>
      </c>
    </row>
    <row r="93" spans="2:3" x14ac:dyDescent="0.3">
      <c r="B93" s="5" t="s">
        <v>543</v>
      </c>
      <c r="C93" s="17">
        <v>400000</v>
      </c>
    </row>
    <row r="94" spans="2:3" x14ac:dyDescent="0.3">
      <c r="B94" s="5" t="s">
        <v>32</v>
      </c>
      <c r="C94" s="17">
        <v>500000</v>
      </c>
    </row>
    <row r="95" spans="2:3" x14ac:dyDescent="0.3">
      <c r="B95" s="5" t="s">
        <v>664</v>
      </c>
      <c r="C95" s="17">
        <v>1650000</v>
      </c>
    </row>
    <row r="97" spans="2:3" x14ac:dyDescent="0.3">
      <c r="B97" s="7" t="s">
        <v>538</v>
      </c>
      <c r="C97" s="6" t="s" vm="2">
        <v>689</v>
      </c>
    </row>
    <row r="98" spans="2:3" x14ac:dyDescent="0.3">
      <c r="B98" s="15" t="s">
        <v>690</v>
      </c>
      <c r="C98" s="15"/>
    </row>
    <row r="99" spans="2:3" x14ac:dyDescent="0.3">
      <c r="B99" s="7" t="s">
        <v>663</v>
      </c>
      <c r="C99" s="6" t="s">
        <v>682</v>
      </c>
    </row>
    <row r="100" spans="2:3" x14ac:dyDescent="0.3">
      <c r="B100" s="5" t="s">
        <v>629</v>
      </c>
      <c r="C100" s="17">
        <v>300000</v>
      </c>
    </row>
    <row r="101" spans="2:3" x14ac:dyDescent="0.3">
      <c r="B101" s="5" t="s">
        <v>585</v>
      </c>
      <c r="C101" s="17">
        <v>350000</v>
      </c>
    </row>
    <row r="102" spans="2:3" x14ac:dyDescent="0.3">
      <c r="B102" s="5" t="s">
        <v>635</v>
      </c>
      <c r="C102" s="17">
        <v>400000</v>
      </c>
    </row>
    <row r="103" spans="2:3" x14ac:dyDescent="0.3">
      <c r="B103" s="5" t="s">
        <v>637</v>
      </c>
      <c r="C103" s="17">
        <v>300000</v>
      </c>
    </row>
    <row r="104" spans="2:3" x14ac:dyDescent="0.3">
      <c r="B104" s="5" t="s">
        <v>543</v>
      </c>
      <c r="C104" s="17">
        <v>400000</v>
      </c>
    </row>
    <row r="105" spans="2:3" x14ac:dyDescent="0.3">
      <c r="B105" s="5" t="s">
        <v>664</v>
      </c>
      <c r="C105" s="17">
        <v>1750000</v>
      </c>
    </row>
  </sheetData>
  <mergeCells count="11">
    <mergeCell ref="B89:C89"/>
    <mergeCell ref="B98:C98"/>
    <mergeCell ref="B37:G37"/>
    <mergeCell ref="B55:C55"/>
    <mergeCell ref="B65:C65"/>
    <mergeCell ref="B74:C74"/>
    <mergeCell ref="B2:C2"/>
    <mergeCell ref="B10:C10"/>
    <mergeCell ref="B18:C18"/>
    <mergeCell ref="B26:D26"/>
    <mergeCell ref="B30:C30"/>
  </mergeCells>
  <conditionalFormatting sqref="J3:K5">
    <cfRule type="iconSet" priority="1">
      <iconSet iconSet="3Arrows">
        <cfvo type="percent" val="0"/>
        <cfvo type="percent" val="33"/>
        <cfvo type="percent" val="67"/>
      </iconSet>
    </cfRule>
  </conditionalFormatting>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A9A58-807A-4CEB-892D-EBDA414D6250}">
  <dimension ref="AF5:AF6"/>
  <sheetViews>
    <sheetView tabSelected="1" zoomScale="70" zoomScaleNormal="70" workbookViewId="0">
      <selection activeCell="C16" sqref="C16"/>
    </sheetView>
  </sheetViews>
  <sheetFormatPr defaultRowHeight="14.4" x14ac:dyDescent="0.3"/>
  <sheetData>
    <row r="5" spans="32:32" ht="15" thickBot="1" x14ac:dyDescent="0.35">
      <c r="AF5" s="12"/>
    </row>
    <row r="6" spans="32:32" ht="15" thickTop="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I n d i v i d u a l _ T a r g e t , f e e s , m e e t i n g , i n v o i c e , o p p o r t u n i t y , M a s t e r D a t a , b r o k e r a g e ] ] > < / C u s t o m C o n t e n t > < / G e m i n i > 
</file>

<file path=customXml/item11.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8 8 a 4 d e 2 3 - 2 6 c d - 4 6 9 6 - 9 8 9 8 - 5 6 2 c 7 a 2 d b 8 4 8 " > < 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4.xml>��< ? x m l   v e r s i o n = " 1 . 0 "   e n c o d i n g = " U T F - 1 6 " ? > < G e m i n i   x m l n s = " h t t p : / / g e m i n i / p i v o t c u s t o m i z a t i o n / T a b l e X M L _ m e e t i n g " > < 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b b d 5 0 e 0 3 - 4 f a d - 4 d a 4 - b b 2 6 - d 1 d d c c 0 6 5 9 7 3 " > < 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6.xml>��< ? x m l   v e r s i o n = " 1 . 0 "   e n c o d i n g = " U T F - 1 6 " ? > < G e m i n i   x m l n s = " h t t p : / / g e m i n i / p i v o t c u s t o m i z a t i o n / C l i e n t W i n d o w X M L " > < C u s t o m C o n t e n t > < ! [ C D A T A [ M a s t e r D a t a ] ] > < / C u s t o m C o n t e n t > < / G e m i n i > 
</file>

<file path=customXml/item17.xml>��< ? x m l   v e r s i o n = " 1 . 0 "   e n c o d i n g = " u t f - 1 6 " ? > < D a t a M a s h u p   s q m i d = " 4 5 3 0 9 d d 8 - 2 e 4 f - 4 a e a - 9 9 b 8 - 9 1 2 4 7 c 4 0 4 1 e e "   x m l n s = " h t t p : / / s c h e m a s . m i c r o s o f t . c o m / D a t a M a s h u p " > A A A A A J A G A A B Q S w M E F A A C A A g A q G x K 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o b E 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x K W k u 7 l W G I A w A A y x I A A B M A H A B G b 3 J t d W x h c y 9 T Z W N 0 a W 9 u M S 5 t I K I Y A C i g F A A A A A A A A A A A A A A A A A A A A A A A A A A A A M V X 2 2 o b M R B 9 D + Q f x O b F o W 5 w 0 t C H t i n k 4 l J T S E s c 6 E M c F q 1 2 s l a j l R Z d H J u Q f + / I a z v r 7 K U m M V s T c N A c 6 Y x G 5 0 h j A 8 x y J c k w / z 7 8 v L u z u 2 P G V E N M I q 3 u Q d M E y A k R Y H d 3 C H 6 G y m n m R / p T B u L g t 9 L 3 k V L 3 n W 9 c w M G 5 k h a k N Z 2 g / 2 l k 3 I R q S U d z 4 N X o l 1 Z / k I Q M p H G a S l y D U E n F z H B D w E N G W T Z a U R 5 M h Z k G + 1 0 i n R B d Y r W D / W 6 e w Q o T H v W O e r 3 D o w + H v e N e O B w D W M w r T / D x Z m A h P Q m q w U H 3 B 5 f x S T C f E 9 w + 3 V x Q S 2 8 X 6 + 8 F m G q q L F b g O 9 A Y t A l w 2 W s a 4 Q Y X k c V 4 p y m V L r l Z o E + F G D I q q D Y n f h + 3 + y u i 8 z G V C f J c z z J 4 J r n G 8 p g 7 p d N z J V w q f d B 0 K r L q P j 4 G T H A s e C h p C g G W C a H E w t Q + d c l j k C n B 2 S y U L o 1 A L 6 N U z o p B Y 6 l 1 p m 4 q R r U N Y 2 p X i / v / i w i Q c U 1 c q 9 g x G y Z a u a y 0 / i l j y k k U Q 4 y h g b Q f j w / 8 N t d i / S m Q w U V p a u T F M 6 7 e s c G C e R n X s H L J V A o h E 9 S U t 3 y a e t b l c F 6 0 4 q z Y Q f V O N U x A Y t D 6 Y 6 N z G 4 U e U W L Q I O G B i r q a C 5 o Z C D V Q o 2 R F 0 N j Q Z Z 6 0 o u B P + 7 s 7 X F a q q m j o O w D T n p c 9 W 4 O N f b h o m 8 M a B 5 d w 2 z J v T Q L / 3 7 d v U P i Q C j A Z k u C V P v d O v b c Y r j M p E 2 z m k R f L b s U i G 4 p 4 L x j I m E 9 4 7 K j A w u s E R d C e q A v c Z y 5 G 7 i a J 7 w W X l + / 6 + N c n f h 6 J 4 s S S 9 3 P B o e x I r r e g p P j G S d t S / 2 a 5 t W O G s 7 n g q 8 V M G t T c T z O h Z g D k s s o q l / B A r p S A o 8 p I f n r l N c + 1 M o Y Y E I J E L o m r I F f 5 P V 6 5 x N N z X V B w F r x i r 9 R D 4 R y G I F B l f q z z o n Z d A p S N y U 1 e j l v y 5 e t c U 6 j C e G 0 w C N a c s s 5 T t A q X E 8 V Z i + 3 b g r D B E g v E J h d / F X R b 6 q 9 P o x 3 F L / l X v V n p Q s 3 j b 2 s 4 3 v C Q l J q w 7 T 4 k r 2 5 b X / M C b f i w p H j 6 X C b t u W V B 2 O C W B S I U H L u / D S x T i 9 + W b / 6 R U D v m e b s 2 m 4 y R C B V h k 0 4 t H m 6 M L W I J s K z B a 3 W m s k x p 6 y S 3 s / a 0 9 v O Z t E F v C d N p W M h v E 8 0 1 z t m W 7 j Z I r B 3 t F X O o l E 8 R w O P m e 7 X 5 x 2 + N d j M N K X d p S G t u w u X r U B d n Q p l K + c 5 f B U u T O r u U n 5 A M G K f C z i p y b P r x v 4 w a F 9 U g N D f 3 I f Z e l I t 1 / z V Z 7 C 9 Q S w E C L Q A U A A I A C A C o b E p a y I A f s K Y A A A D 3 A A A A E g A A A A A A A A A A A A A A A A A A A A A A Q 2 9 u Z m l n L 1 B h Y 2 t h Z 2 U u e G 1 s U E s B A i 0 A F A A C A A g A q G x K W g / K 6 a u k A A A A 6 Q A A A B M A A A A A A A A A A A A A A A A A 8 g A A A F t D b 2 5 0 Z W 5 0 X 1 R 5 c G V z X S 5 4 b W x Q S w E C L Q A U A A I A C A C o b E p a S 7 u V Y Y g D A A D L E g A A E w A A A A A A A A A A A A A A A A D j 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V Q A A A A A A A N 5 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Y n J v a 2 V y Y W d l P C 9 J d G V t U G F 0 a D 4 8 L 0 l 0 Z W 1 M b 2 N h d G l v b j 4 8 U 3 R h Y m x l R W 5 0 c m l l c z 4 8 R W 5 0 c n k g V H l w Z T 0 i S X N Q c m l 2 Y X R l I i B W Y W x 1 Z T 0 i b D A i I C 8 + P E V u d H J 5 I F R 5 c G U 9 I l F 1 Z X J 5 S U Q i I F Z h b H V l P S J z M D B j M T Y 1 Y m Q t Y z R h N y 0 0 M j k 4 L T g 3 Y W E t O G M z O T c 1 M m Z j M 2 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U 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2 J y b 2 t l c m F n Z S 9 D a G F u Z 2 V k I F R 5 c G U u e 2 N s a W V u d F 9 u Y W 1 l L D B 9 J n F 1 b 3 Q 7 L C Z x d W 9 0 O 1 N l Y 3 R p b 2 4 x L 2 J y b 2 t l c m F n Z S 9 D a G F u Z 2 V k I F R 5 c G U 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l k L D Z 9 J n F 1 b 3 Q 7 L C Z x d W 9 0 O 1 N l Y 3 R p b 2 4 x L 2 J y b 2 t l c m F n Z S 9 D a G F u Z 2 V k I F R 5 c G U u e 0 F j Y 2 9 1 b n Q g R X h l I E l E L D d 9 J n F 1 b 3 Q 7 L C Z x d W 9 0 O 1 N l Y 3 R p b 2 4 x L 2 J y b 2 t l c m F n Z S 9 D a G F u Z 2 V k I F R 5 c G U u e 2 J y Y W 5 j a F 9 u Y W 1 l L D h 9 J n F 1 b 3 Q 7 L C Z x d W 9 0 O 1 N l Y 3 R p b 2 4 x L 2 J y b 2 t l c m F n Z S 9 D a G F u Z 2 V k I F R 5 c G U u e 3 N v b H V 0 a W 9 u X 2 d y b 3 V w L D l 9 J n F 1 b 3 Q 7 L C Z x d W 9 0 O 1 N l Y 3 R p b 2 4 x L 2 J y b 2 t l c m F n Z S 9 D a G F u Z 2 V k I F R 5 c G U u e 2 l u Y 2 9 t Z V 9 j b G F z c y w x M H 0 m c X V v d D s s J n F 1 b 3 Q 7 U 2 V j d G l v b j E v Y n J v a 2 V y Y W d l L 0 N o Y W 5 n Z W Q g V H l w Z S 5 7 Q W 1 v d W 5 0 L D E x f S Z x d W 9 0 O y w m c X V v d D t T Z W N 0 a W 9 u M S 9 i c m 9 r Z X J h Z 2 U v Q 2 h h b m d l Z C B U e X B l L n t p b m N v b W V f Z H V l X 2 R h d G U s M T J 9 J n F 1 b 3 Q 7 L C Z x d W 9 0 O 1 N l Y 3 R p b 2 4 x L 2 J y b 2 t l c m F n Z S 9 D a G F u Z 2 V k I F R 5 c G U u e 3 J l d m V u d W V f d H J h b n N h Y 3 R p b 2 5 f d H l w Z S w x M 3 0 m c X V v d D s s J n F 1 b 3 Q 7 U 2 V j d G l v b j E v Y n J v a 2 V y Y W d l L 0 N o Y W 5 n Z W Q g V H l w Z S 5 7 c m V u Z X d h b F 9 z d G F 0 d X M s M T R 9 J n F 1 b 3 Q 7 L C Z x d W 9 0 O 1 N l Y 3 R p b 2 4 x L 2 J y b 2 t l c m F n Z S 9 D a G F u Z 2 V k I F R 5 c G U u e 2 x h c H N l X 3 J l Y X N v b i w x N X 0 m c X V v d D s s J n F 1 b 3 Q 7 U 2 V j d G l v b j E v Y n J v a 2 V y Y W d l L 0 N o Y W 5 n Z W Q g V H l w Z S 5 7 b G F z d F 9 1 c G R h d G V k X 2 R h d G U s M T Z 9 J n F 1 b 3 Q 7 X S w m c X V v d D t D b 2 x 1 b W 5 D b 3 V u d C Z x d W 9 0 O z o x N y w m c X V v d D t L Z X l D b 2 x 1 b W 5 O Y W 1 l c y Z x d W 9 0 O z p b X S w m c X V v d D t D 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1 F r R 0 F 3 W U d C Z 1 l G Q 1 F Z R 0 J n a z 0 i I C 8 + P E V u d H J 5 I F R 5 c G U 9 I k Z p b G x M Y X N 0 V X B k Y X R l Z C I g V m F s d W U 9 I m Q y M D I 1 L T A y L T A 3 V D E w O j M 1 O j I x L j c x O D A x O D d a I i A v P j x F b n R y e S B U e X B l P S J G a W x s R X J y b 3 J D b 3 V u d C I g V m F s d W U 9 I m w w I i A v P j x F b n R y e S B U e X B l P S J G a W x s R X J y b 3 J D b 2 R l I i B W Y W x 1 Z T 0 i c 1 V u a 2 5 v d 2 4 i I C 8 + P E V u d H J 5 I F R 5 c G U 9 I k Z p b G x D b 3 V u d C I g V m F s d W U 9 I m w 5 N j E i I C 8 + P E V u d H J 5 I F R 5 c G U 9 I k F k Z G V k V G 9 E Y X R h T W 9 k Z W w i I F Z h b H V l P S J s M C 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8 y M D I w M D E y M z E w N D B f U 2 h l Z X Q 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S X R l b T 4 8 S X R l b U x v Y 2 F 0 a W 9 u P j x J d G V t V H l w Z T 5 G b 3 J t d W x h P C 9 J d G V t V H l w Z T 4 8 S X R l b V B h d G g + U 2 V j d G l v b j E v Z m V l c z w v S X R l b V B h d G g + P C 9 J d G V t T G 9 j Y X R p b 2 4 + P F N 0 Y W J s Z U V u d H J p Z X M + P E V u d H J 5 I F R 5 c G U 9 I k l z U H J p d m F 0 Z S I g V m F s d W U 9 I m w w I i A v P j x F b n R y e S B U e X B l P S J R d W V y e U l E I i B W Y W x 1 Z T 0 i c z A w Z T A 1 M W U 2 L T g y M T M t N D Q 0 Y S 0 4 N G F h L W R k N T A x M T E w Y j l m 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y 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m Z W V z L 0 N o Y W 5 n Z W Q g V H l w Z S 5 7 Y 2 x p Z W 5 0 X 2 5 h b W U s M H 0 m c X V v d D s s J n F 1 b 3 Q 7 U 2 V j d G l v b j E v Z m V l c y 9 D a G F u Z 2 V k I F R 5 c G U u e 2 J y Y W 5 j a F 9 u Y W 1 l L D F 9 J n F 1 b 3 Q 7 L C Z x d W 9 0 O 1 N l Y 3 R p b 2 4 x L 2 Z l Z X M v Q 2 h h b m d l Z C B U e X B l L n t z b 2 x 1 d G l v b l 9 n c m 9 1 c C w y f S Z x d W 9 0 O y w m c X V v d D t T Z W N 0 a W 9 u M S 9 m Z W V z L 0 N o Y W 5 n Z W Q g V H l w Z S 5 7 U 2 F s Z X N w Z X J z b 2 4 g S U Q s M 3 0 m c X V v d D s s J n F 1 b 3 Q 7 U 2 V j d G l v b j E v Z m V l c y 9 D a G F u Z 2 V k I F R 5 c G U u e 0 F j Y 2 9 1 b n Q g R X h l Y 3 V 0 a X Z l L D R 9 J n F 1 b 3 Q 7 L C Z x d W 9 0 O 1 N l Y 3 R p b 2 4 x L 2 Z l Z X M v Q 2 h h b m d l Z C B U e X B l L n t p b m N v b W V f Y 2 x h c 3 M s N X 0 m c X V v d D s s J n F 1 b 3 Q 7 U 2 V j d G l v b j E v Z m V l c y 9 D a G F u Z 2 V k I F R 5 c G U u e 0 F t b 3 V u d C w 2 f S Z x d W 9 0 O y w m c X V v d D t T Z W N 0 a W 9 u M S 9 m Z W V z L 0 N o Y W 5 n Z W Q g V H l w Z S 5 7 a W 5 j b 2 1 l X 2 R 1 Z V 9 k Y X R l L D d 9 J n F 1 b 3 Q 7 L C Z x d W 9 0 O 1 N l Y 3 R p b 2 4 x L 2 Z l Z X M v Q 2 h h b m d l Z C B U e X B l L n t y Z X Z l b n V l X 3 R y Y W 5 z Y W N 0 a W 9 u X 3 R 5 c G U s O H 0 m c X V v d D t d L C Z x d W 9 0 O 0 N v b H V t b k N v d W 5 0 J n F 1 b 3 Q 7 O j k s J n F 1 b 3 Q 7 S 2 V 5 Q 2 9 s d W 1 u T m F t Z X M m c X V v d D s 6 W 1 0 s J n F 1 b 3 Q 7 Q 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S Z W x h d G l v b n N o a X B J b m Z v J n F 1 b 3 Q 7 O l t d f S I g L z 4 8 R W 5 0 c n k g V H l w Z T 0 i R m l s b F N 0 Y X R 1 c y I g V m F s d W U 9 I n N D b 2 1 w b G V 0 Z S 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S 0 w M i 0 w N 1 Q x M D o z N T o y M i 4 4 N z c w M T Q 1 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0 l u Z G l 2 a W R 1 Y W w l M j B U Y X J n Z X Q 8 L 0 l 0 Z W 1 Q Y X R o P j w v S X R l b U x v Y 2 F 0 a W 9 u P j x T d G F i b G V F b n R y a W V z P j x F b n R y e S B U e X B l P S J J c 1 B y a X Z h d G U i I F Z h b H V l P S J s M C I g L z 4 8 R W 5 0 c n k g V H l w Z T 0 i U X V l c n l J R C I g V m F s d W U 9 I n M 3 Z j U 3 O D N j Y S 0 z N W R m L T Q x N T A t O T A 2 N y 0 2 O T c 1 M D Y 4 Y j h h N 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V G F y Z 2 V 0 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l u Z G l 2 a W R 1 Y W w g V G F y Z 2 V 0 L 0 N o Y W 5 n Z W Q g V H l w Z S 5 7 Q n J h b m N o L D B 9 J n F 1 b 3 Q 7 L C Z x d W 9 0 O 1 N l Y 3 R p b 2 4 x L 0 l u Z G l 2 a W R 1 Y W w g V G F y Z 2 V 0 L 0 N o Y W 5 n Z W Q g V H l w Z S 5 7 U 2 F s Z X M g c G V y c 2 9 u I E l E L D F 9 J n F 1 b 3 Q 7 L C Z x d W 9 0 O 1 N l Y 3 R p b 2 4 x L 0 l u Z G l 2 a W R 1 Y W w g V G F y Z 2 V 0 L 0 N o Y W 5 n Z W Q g V H l w Z S 5 7 R W 1 w b G 9 5 Z W U g T m F t Z S w y f S Z x d W 9 0 O y w m c X V v d D t T Z W N 0 a W 9 u M S 9 J b m R p d m l k d W F s I F R h c m d l d C 9 D a G F u Z 2 V k I F R 5 c G U u e 0 5 l d y B S b 2 x l M i w z f S Z x d W 9 0 O y w m c X V v d D t T Z W N 0 a W 9 u M S 9 J b m R p d m l k d W F s I F R h c m d l d C 9 D a G F u Z 2 V k I F R 5 c G U u e 0 5 l d y B C d W R n Z X Q s N H 0 m c X V v d D s s J n F 1 b 3 Q 7 U 2 V j d G l v b j E v S W 5 k a X Z p Z H V h b C B U Y X J n Z X Q v Q 2 h h b m d l Z C B U e X B l L n t D c m 9 z c y B z Z W x s I G J 1 Z 2 R l d C w 1 f S Z x d W 9 0 O y w m c X V v d D t T Z W N 0 a W 9 u M S 9 J b m R p d m l k d W F s I F R h c m d l d C 9 D a G F u Z 2 V k I F R 5 c G U u e 1 J l b m V 3 Y W w g Q n V k Z 2 V 0 L D Z 9 J n F 1 b 3 Q 7 X S w m c X V v d D t D b 2 x 1 b W 5 D b 3 V u d C Z x d W 9 0 O z o 3 L C Z x d W 9 0 O 0 t l e U N v b H V t b k 5 h b W V z J n F 1 b 3 Q 7 O l t d L C Z x d W 9 0 O 0 N v b H V t b k l k Z W 5 0 a X R p Z X M m c X V v d D s 6 W y Z x d W 9 0 O 1 N l Y 3 R p b 2 4 x L 0 l u Z G l 2 a W R 1 Y W w g V G F y Z 2 V 0 L 0 N o Y W 5 n Z W Q g V H l w Z S 5 7 Q n J h b m N o L D B 9 J n F 1 b 3 Q 7 L C Z x d W 9 0 O 1 N l Y 3 R p b 2 4 x L 0 l u Z G l 2 a W R 1 Y W w g V G F y Z 2 V 0 L 0 N o Y W 5 n Z W Q g V H l w Z S 5 7 U 2 F s Z X M g c G V y c 2 9 u I E l E L D F 9 J n F 1 b 3 Q 7 L C Z x d W 9 0 O 1 N l Y 3 R p b 2 4 x L 0 l u Z G l 2 a W R 1 Y W w g V G F y Z 2 V 0 L 0 N o Y W 5 n Z W Q g V H l w Z S 5 7 R W 1 w b G 9 5 Z W U g T m F t Z S w y f S Z x d W 9 0 O y w m c X V v d D t T Z W N 0 a W 9 u M S 9 J b m R p d m l k d W F s I F R h c m d l d C 9 D a G F u Z 2 V k I F R 5 c G U u e 0 5 l d y B S b 2 x l M i w z f S Z x d W 9 0 O y w m c X V v d D t T Z W N 0 a W 9 u M S 9 J b m R p d m l k d W F s I F R h c m d l d C 9 D a G F u Z 2 V k I F R 5 c G U u e 0 5 l d y B C d W R n Z X Q s N H 0 m c X V v d D s s J n F 1 b 3 Q 7 U 2 V j d G l v b j E v S W 5 k a X Z p Z H V h b C B U Y X J n Z X Q v Q 2 h h b m d l Z C B U e X B l L n t D c m 9 z c y B z Z W x s I G J 1 Z 2 R l d C w 1 f S Z x d W 9 0 O y w m c X V v d D t T Z W N 0 a W 9 u M S 9 J b m R p d m l k d W F s I F R h c m d l d C 9 D a G F u Z 2 V k I F R 5 c G U u e 1 J l b m V 3 Y W w g Q n V k Z 2 V 0 L D Z 9 J n F 1 b 3 Q 7 X S w m c X V v d D t S Z W x h d G l v b n N o a X B J b m Z v J n F 1 b 3 Q 7 O l t d f S I g L z 4 8 R W 5 0 c n k g V H l w Z T 0 i R m l s b F N 0 Y X R 1 c y I g V m F s d W U 9 I n N D b 2 1 w b G V 0 Z 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Q 2 9 s d W 1 u V H l w Z X M i I F Z h b H V l P S J z Q m d N R 0 J n T U R B d z 0 9 I i A v P j x F b n R y e S B U e X B l P S J G a W x s T G F z d F V w Z G F 0 Z W Q i I F Z h b H V l P S J k M j A y N S 0 w M i 0 w N 1 Q x M D o z N T o y M S 4 3 N T c w M T k 3 W i I g L z 4 8 R W 5 0 c n k g V H l w Z T 0 i R m l s b E V y c m 9 y Q 2 9 1 b n Q i I F Z h b H V l P S J s M C I g L z 4 8 R W 5 0 c n k g V H l w Z T 0 i R m l s b E V y c m 9 y Q 2 9 k Z S I g V m F s d W U 9 I n N V b m t u b 3 d u I i A v P j x F b n R y e S B U e X B l P S J G a W x s Q 2 9 1 b n Q i I F Z h b H V l P S J s M T A i I C 8 + P E V u d H J 5 I F R 5 c G U 9 I k F k Z G V k V G 9 E Y X R h T W 9 k Z W w i I F Z h b H V l P S J s M C I g L z 4 8 L 1 N 0 Y W J s Z U V u d H J p Z X M + P C 9 J d G V t P j x J d G V t P j x J d G V t T G 9 j Y X R p b 2 4 + P E l 0 Z W 1 U e X B l P k Z v c m 1 1 b G E 8 L 0 l 0 Z W 1 U e X B l P j x J d G V t U G F 0 a D 5 T Z W N 0 a W 9 u M S 9 J b m R p d m l k d W F s J T I w V G F y Z 2 V 0 L 1 N v d X J j Z T w v S X R l b V B h d G g + P C 9 J d G V t T G 9 j Y X R p b 2 4 + P F N 0 Y W J s Z U V u d H J p Z X M g L z 4 8 L 0 l 0 Z W 0 + P E l 0 Z W 0 + P E l 0 Z W 1 M b 2 N h d G l v b j 4 8 S X R l b V R 5 c G U + R m 9 y b X V s Y T w v S X R l b V R 5 c G U + P E l 0 Z W 1 Q Y X R o P l N l Y 3 R p b 2 4 x L 0 l u Z G l 2 a W R 1 Y W w l M j B U Y X J n Z X Q v T k 4 l M k J F T i U y Q k V F J T I w S W 5 k a S U y M G J k Z 3 Q l M j A t M j A w M T I w M j A l M j B f U 2 h l Z X Q 8 L 0 l 0 Z W 1 Q Y X R o P j w v S X R l b U x v Y 2 F 0 a W 9 u P j x T d G F i b G V F b n R y a W V z I C 8 + P C 9 J d G V t P j x J d G V t P j x J d G V t T G 9 j Y X R p b 2 4 + P E l 0 Z W 1 U e X B l P k Z v c m 1 1 b G E 8 L 0 l 0 Z W 1 U e X B l P j x J d G V t U G F 0 a D 5 T Z W N 0 a W 9 u M S 9 J b m R p d m l k d W F s J T I w V G F y Z 2 V 0 L 1 B y b 2 1 v d G V k J T I w S G V h Z G V y c z w v S X R l b V B h d G g + P C 9 J d G V t T G 9 j Y X R p b 2 4 + P F N 0 Y W J s Z U V u d H J p Z X M g L z 4 8 L 0 l 0 Z W 0 + P E l 0 Z W 0 + P E l 0 Z W 1 M b 2 N h d G l v b j 4 8 S X R l b V R 5 c G U + R m 9 y b X V s Y T w v S X R l b V R 5 c G U + P E l 0 Z W 1 Q Y X R o P l N l Y 3 R p b 2 4 x L 0 l u Z G l 2 a W R 1 Y W w l M j B U Y X J n Z X Q v Q 2 h h b m d l Z C U y M F R 5 c G U 8 L 0 l 0 Z W 1 Q Y X R o P j w v S X R l b U x v Y 2 F 0 a W 9 u P j x T d G F i b G V F b n R y a W V z I C 8 + P C 9 J d G V t P j x J d G V t P j x J d G V t T G 9 j Y X R p b 2 4 + P E l 0 Z W 1 U e X B l P k Z v c m 1 1 b G E 8 L 0 l 0 Z W 1 U e X B l P j x J d G V t U G F 0 a D 5 T Z W N 0 a W 9 u M S 9 J b m R p d m l k d W F s J T I w V G F y Z 2 V 0 L 0 Z p b H R l c m V k J T I w U m 9 3 c z 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N m M j M 0 O T R m M y 0 2 Y T F j L T Q 0 O D k t O G Q y N C 1 m M j U y O T I 2 O W U 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U g S U Q s N X 0 m c X V v d D s s J n F 1 b 3 Q 7 U 2 V j d G l v b j E v a W 5 2 b 2 l j Z S 9 D a G F u Z 2 V k I F R 5 c G U u e 0 F j Y 2 9 1 b n Q g R X h l Y 3 V 0 a X Z l L D Z 9 J n F 1 b 3 Q 7 L C Z x d W 9 0 O 1 N l Y 3 R p b 2 4 x L 2 l u d m 9 p Y 2 U v Q 2 h h b m d l Z C B U e X B l L n t p b m N v b W V f Y 2 x h c 3 M s N 3 0 m c X V v d D s s J n F 1 b 3 Q 7 U 2 V j d G l v b j E v a W 5 2 b 2 l j Z S 9 D a G F u Z 2 V k I F R 5 c G U u e 2 N s a W V u d F 9 u Y W 1 l L D h 9 J n F 1 b 3 Q 7 L C Z x d W 9 0 O 1 N l Y 3 R p b 2 4 x L 2 l u d m 9 p Y 2 U v Q 2 h h b m d l Z C B U e X B l L n t w b 2 x p Y 3 l f b n V t Y m V y L D l 9 J n F 1 b 3 Q 7 L C Z x d W 9 0 O 1 N l Y 3 R p b 2 4 x L 2 l u d m 9 p Y 2 U v Q 2 h h b m d l Z C B U e X B l L n t B b W 9 1 b n Q s M T B 9 J n F 1 b 3 Q 7 L C Z x d W 9 0 O 1 N l Y 3 R p b 2 4 x L 2 l u d m 9 p Y 2 U v Q 2 h h b m d l Z C B U e X B l L n t p b m N v b W V f Z H V l X 2 R h d G U s M T F 9 J n F 1 b 3 Q 7 X S w m c X V v d D t D b 2 x 1 b W 5 D b 3 V u d C Z x d W 9 0 O z o x M i 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0 N o Y W 5 n Z W Q g V H l w Z S 5 7 a W 5 j b 2 1 l X 2 N s Y X N z L D d 9 J n F 1 b 3 Q 7 L C Z x d W 9 0 O 1 N l Y 3 R p b 2 4 x L 2 l u d m 9 p Y 2 U v Q 2 h h b m d l Z C B U e X B l L n t j b G l l b n R f b m F t Z S w 4 f S Z x d W 9 0 O y w m c X V v d D t T Z W N 0 a W 9 u M S 9 p b n Z v a W N l L 0 N o Y W 5 n Z W Q g V H l w Z S 5 7 c G 9 s a W N 5 X 2 5 1 b W J l c i w 5 f S Z x d W 9 0 O y w m c X V v d D t T Z W N 0 a W 9 u M S 9 p b n Z v a W N l L 0 N o Y W 5 n Z W Q g V H l w Z S 5 7 Q W 1 v d W 5 0 L D E w f S Z x d W 9 0 O y w m c X V v d D t T Z W N 0 a W 9 u M S 9 p b n Z v a W N l L 0 N o Y W 5 n Z W Q g V H l w Z S 5 7 a W 5 j b 2 1 l X 2 R 1 Z V 9 k Y X R l L D E x f S Z x d W 9 0 O 1 0 s J n F 1 b 3 Q 7 U m V s Y X R p b 2 5 z a G l w S W 5 m b y Z x d W 9 0 O z p b X X 0 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3 a 0 d C Z 1 l E Q m d Z R 0 F B T U o i I C 8 + P E V u d H J 5 I F R 5 c G U 9 I k Z p b G x M Y X N 0 V X B k Y X R l Z C I g V m F s d W U 9 I m Q y M D I 1 L T A y L T A 3 V D E w O j M 1 O j I y L j g z M z A 4 O T h a I i A v P j x F b n R y e S B U e X B l P S J G a W x s R X J y b 3 J D b 3 V u d C I g V m F s d W U 9 I m w w I i A v P j x F b n R y e S B U e X B l P S J G a W x s R X J y b 3 J D b 2 R l I i B W Y W x 1 Z T 0 i c 1 V u a 2 5 v d 2 4 i I C 8 + P E V u d H J 5 I F R 5 c G U 9 I k Z p b G x D b 3 V u d C I g V m F s d W U 9 I m w y M D Q i I C 8 + P E V u d H J 5 I F R 5 c G U 9 I k F k Z G V k V G 9 E Y X R h T W 9 k Z W w i I F Z h b H V l P S J s M C 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P C 9 J d G V t U G F 0 a D 4 8 L 0 l 0 Z W 1 M b 2 N h d G l v b j 4 8 U 3 R h Y m x l R W 5 0 c m l l c z 4 8 R W 5 0 c n k g V H l w Z T 0 i S X N Q c m l 2 Y X R l I i B W Y W x 1 Z T 0 i b D A i I C 8 + P E V u d H J 5 I F R 5 c G U 9 I l F 1 Z X J 5 S U Q i I F Z h b H V l P S J z M j V j M G F l N m M t N T U y Y i 0 0 M 2 E x L T k 5 N D k t N j g 5 N W E 0 Z m J h Y z F 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2 1 l Z X R p b m c v Q 2 h h b m d l Z C B U e X B l L n t B Y 2 N v d W 5 0 I E V 4 Z S B J R C w w f S Z x d W 9 0 O y w m c X V v d D t T Z W N 0 a W 9 u M S 9 t Z W V 0 a W 5 n L 0 N o Y W 5 n Z W Q g V H l w Z S 5 7 Q W N j b 3 V u d C B F e G V j d X R p d m U s M X 0 m c X V v d D s s J n F 1 b 3 Q 7 U 2 V j d G l v b j E v b W V l d G l u Z y 9 D a G F u Z 2 V k I F R 5 c G U u e 2 J y Y W 5 j a F 9 u Y W 1 l L D J 9 J n F 1 b 3 Q 7 L C Z x d W 9 0 O 1 N l Y 3 R p b 2 4 x L 2 1 l Z X R p b m c v Q 2 h h b m d l Z C B U e X B l L n t n b G 9 i Y W x f Y X R 0 Z W 5 k Z W V z L D N 9 J n F 1 b 3 Q 7 L C Z x d W 9 0 O 1 N l Y 3 R p b 2 4 x L 2 1 l Z X R p b m c v Q 2 h h b m d l Z C B U e X B l L n t t Z W V 0 a W 5 n X 2 R h d G U s N H 0 m c X V v d D t d L C Z x d W 9 0 O 0 N v b H V t b k N v d W 5 0 J n F 1 b 3 Q 7 O j U s J n F 1 b 3 Q 7 S 2 V 5 Q 2 9 s d W 1 u T m F t Z X M m c X V v d D s 6 W 1 0 s J n F 1 b 3 Q 7 Q 2 9 s d W 1 u S W R l b n R p d G l l c y Z x d W 9 0 O z p b J n F 1 b 3 Q 7 U 2 V j d G l v b j E v b W V l d G l u Z y 9 D a G F u Z 2 V k I F R 5 c G U u e 0 F j Y 2 9 1 b n Q g R X h l I E l E L D B 9 J n F 1 b 3 Q 7 L C Z x d W 9 0 O 1 N l Y 3 R p b 2 4 x L 2 1 l Z X R p b m c v Q 2 h h b m d l Z C B U e X B l L n t B Y 2 N v d W 5 0 I E V 4 Z W N 1 d G l 2 Z S w x f S Z x d W 9 0 O y w m c X V v d D t T Z W N 0 a W 9 u M S 9 t Z W V 0 a W 5 n L 0 N o Y W 5 n Z W Q g V H l w Z S 5 7 Y n J h b m N o X 2 5 h b W U s M n 0 m c X V v d D s s J n F 1 b 3 Q 7 U 2 V j d G l v b j E v b W V l d G l u Z y 9 D a G F u Z 2 V k I F R 5 c G U u e 2 d s b 2 J h b F 9 h d H R l b m R l Z X M s M 3 0 m c X V v d D s s J n F 1 b 3 Q 7 U 2 V j d G l v b j E v b W V l d G l u Z y 9 D a G F u Z 2 V k I F R 5 c G U u e 2 1 l Z X R p b m d f Z G F 0 Z S w 0 f S Z x d W 9 0 O 1 0 s J n F 1 b 3 Q 7 U m V s Y X R p b 2 5 z a G l w S W 5 m b y Z x d W 9 0 O z p b X X 0 i I C 8 + P E V u d H J 5 I F R 5 c G U 9 I k Z p b G x T d G F 0 d X M i I F Z h b H V l P S J z Q 2 9 t c G x l d G U 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a z 0 i I C 8 + P E V u d H J 5 I F R 5 c G U 9 I k Z p b G x M Y X N 0 V X B k Y X R l Z C I g V m F s d W U 9 I m Q y M D I 1 L T A y L T A 3 V D E w O j M 1 O j I y L j g 2 N D A x N j J a I i A v P j x F b n R y e S B U e X B l P S J G a W x s R X J y b 3 J D b 3 V u d C I g V m F s d W U 9 I m w w I i A v P j x F b n R y e S B U e X B l P S J G a W x s R X J y b 3 J D b 2 R l I i B W Y W x 1 Z T 0 i c 1 V u a 2 5 v d 2 4 i I C 8 + P E V u d H J 5 I F R 5 c G U 9 I k Z p b G x D b 3 V u d C I g V m F s d W U 9 I m w z N C I g L z 4 8 R W 5 0 c n k g V H l w Z T 0 i Q W R k Z W R U b 0 R h d G F N b 2 R l b C I g V m F s d W U 9 I m w w I i A v P j w v U 3 R h Y m x l R W 5 0 c m l l c z 4 8 L 0 l 0 Z W 0 + P E l 0 Z W 0 + P E l 0 Z W 1 M b 2 N h d G l v b j 4 8 S X R l b V R 5 c G U + R m 9 y b X V s Y T w v S X R l b V R 5 c G U + P E l 0 Z W 1 Q Y X R o P l N l Y 3 R p b 2 4 x L 2 1 l Z X R p b m c v U 2 9 1 c m N l P C 9 J d G V t U G F 0 a D 4 8 L 0 l 0 Z W 1 M b 2 N h d G l v b j 4 8 U 3 R h Y m x l R W 5 0 c m l l c y A v P j w v S X R l b T 4 8 S X R l b T 4 8 S X R l b U x v Y 2 F 0 a W 9 u P j x J d G V t V H l w Z T 5 G b 3 J t d W x h P C 9 J d G V t V H l w Z T 4 8 S X R l b V B h d G g + U 2 V j d G l v b j E v b W V l d G l u Z y 9 t Z W V 0 a W 5 n X 2 x p c 3 R f M j A y M D A x M j M x M D Q x X 1 N o Z W V 0 P C 9 J d G V t U G F 0 a D 4 8 L 0 l 0 Z W 1 M b 2 N h d G l v b j 4 8 U 3 R h Y m x l R W 5 0 c m l l c y A v P j w v S X R l b T 4 8 S X R l b T 4 8 S X R l b U x v Y 2 F 0 a W 9 u P j x J d G V t V H l w Z T 5 G b 3 J t d W x h P C 9 J d G V t V H l w Z T 4 8 S X R l b V B h d G g + U 2 V j d G l v b j E v b W V l d G l u Z y 9 Q c m 9 t b 3 R l Z C U y M E h l Y W R l c n M 8 L 0 l 0 Z W 1 Q Y X R o P j w v S X R l b U x v Y 2 F 0 a W 9 u P j x T d G F i b G V F b n R y a W V z I C 8 + P C 9 J d G V t P j x J d G V t P j x J d G V t T G 9 j Y X R p b 2 4 + P E l 0 Z W 1 U e X B l P k Z v c m 1 1 b G E 8 L 0 l 0 Z W 1 U e X B l P j x J d G V t U G F 0 a D 5 T Z W N 0 a W 9 u M S 9 t Z W V 0 a W 5 n L 0 N o Y W 5 n Z W Q l M j B U e X B l 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N h N z E 1 Z j Q 5 N S 0 5 M j Y x L T R l O G Q t O D B j Z i 0 1 M D h m N W U x N W I 3 Z 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v c H B v c n R 1 b m l 0 e S 9 D a G F u Z 2 V k I F R 5 c G U u e 2 9 w c G 9 y d H V u a X R 5 X 2 5 h b W U s M H 0 m c X V v d D s s J n F 1 b 3 Q 7 U 2 V j d G l v b j E v b 3 B w b 3 J 0 d W 5 p d H k v Q 2 h h b m d l Z C B U e X B l L n t v c H B v c n R 1 b m l 0 e V 9 p Z C w x f S Z x d W 9 0 O y w m c X V v d D t T Z W N 0 a W 9 u M S 9 v c H B v c n R 1 b m l 0 e S 9 D a G F u Z 2 V k I F R 5 c G U u e 0 F j Y 2 9 1 b n Q g R X h l I E l k L D J 9 J n F 1 b 3 Q 7 L C Z x d W 9 0 O 1 N l Y 3 R p b 2 4 x L 2 9 w c G 9 y d H V u a X R 5 L 0 N o Y W 5 n Z W Q g V H l w Z S 5 7 Q W N j b 3 V u d C B F e G V j d X R p d m U s M 3 0 m c X V v d D s s J n F 1 b 3 Q 7 U 2 V j d G l v b j E v b 3 B w b 3 J 0 d W 5 p d H k v Q 2 h h b m d l Z C B U e X B l L n t w c m V t a X V t X 2 F t b 3 V u d C w 0 f S Z x d W 9 0 O y w m c X V v d D t T Z W N 0 a W 9 u M S 9 v c H B v c n R 1 b m l 0 e S 9 D a G F u Z 2 V k I F R 5 c G U u e 3 J l d m V u d W V f Y W 1 v d W 5 0 L D V 9 J n F 1 b 3 Q 7 L C Z x d W 9 0 O 1 N l Y 3 R p b 2 4 x L 2 9 w c G 9 y d H V u a X R 5 L 0 N o Y W 5 n Z W Q g V H l w Z S 5 7 Y 2 x v c 2 l u Z 1 9 k Y X R l L D Z 9 J n F 1 b 3 Q 7 L C Z x d W 9 0 O 1 N l Y 3 R p b 2 4 x L 2 9 w c G 9 y d H V u a X R 5 L 0 N o Y W 5 n Z W Q g V H l w Z S 5 7 c 3 R h Z 2 U s N 3 0 m c X V v d D s s J n F 1 b 3 Q 7 U 2 V j d G l v b j E v b 3 B w b 3 J 0 d W 5 p d H k v Q 2 h h b m d l Z C B U e X B l L n t i c m F u Y 2 g s O H 0 m c X V v d D s s J n F 1 b 3 Q 7 U 2 V j d G l v b j E v b 3 B w b 3 J 0 d W 5 p d H k v Q 2 h h b m d l Z C B U e X B l L n t z c G V j a W F s d H k s O X 0 m c X V v d D s s J n F 1 b 3 Q 7 U 2 V j d G l v b j E v b 3 B w b 3 J 0 d W 5 p d H k v Q 2 h h b m d l Z C B U e X B l L n t w c m 9 k d W N 0 X 2 d y b 3 V w L D E w f S Z x d W 9 0 O y w m c X V v d D t T Z W N 0 a W 9 u M S 9 v c H B v c n R 1 b m l 0 e S 9 D a G F u Z 2 V k I F R 5 c G U u e 3 B y b 2 R 1 Y 3 R f c 3 V i X 2 d y b 3 V w L D E x f S Z x d W 9 0 O y w m c X V v d D t T Z W N 0 a W 9 u M S 9 v c H B v c n R 1 b m l 0 e S 9 D a G F u Z 2 V k I F R 5 c G U u e 3 J p c 2 t f Z G V 0 Y W l s c y w x M n 0 m c X V v d D t d L C Z x d W 9 0 O 0 N v b H V t b k N v d W 5 0 J n F 1 b 3 Q 7 O j E z L C Z x d W 9 0 O 0 t l e U N v b H V t b k 5 h b W V z J n F 1 b 3 Q 7 O l t d L C Z x d W 9 0 O 0 N v b H V t b k l k Z W 5 0 a X R p Z X M m c X V v d D s 6 W y Z x d W 9 0 O 1 N l Y 3 R p b 2 4 x L 2 9 w c G 9 y d H V u a X R 5 L 0 N o Y W 5 n Z W Q g V H l w Z S 5 7 b 3 B w b 3 J 0 d W 5 p d H l f b m F t Z S w w f S Z x d W 9 0 O y w m c X V v d D t T Z W N 0 a W 9 u M S 9 v c H B v c n R 1 b m l 0 e S 9 D a G F u Z 2 V k I F R 5 c G U u e 2 9 w c G 9 y d H V u a X R 5 X 2 l k L D F 9 J n F 1 b 3 Q 7 L C Z x d W 9 0 O 1 N l Y 3 R p b 2 4 x L 2 9 w c G 9 y d H V u a X R 5 L 0 N o Y W 5 n Z W Q g V H l w Z S 5 7 Q W N j b 3 V u d C B F e G U g S W Q s M n 0 m c X V v d D s s J n F 1 b 3 Q 7 U 2 V j d G l v b j E v b 3 B w b 3 J 0 d W 5 p d H k v Q 2 h h b m d l Z C B U e X B l L n t B Y 2 N v d W 5 0 I E V 4 Z W N 1 d G l 2 Z S w z f S Z x d W 9 0 O y w m c X V v d D t T Z W N 0 a W 9 u M S 9 v c H B v c n R 1 b m l 0 e S 9 D a G F u Z 2 V k I F R 5 c G U u e 3 B y Z W 1 p d W 1 f Y W 1 v d W 5 0 L D R 9 J n F 1 b 3 Q 7 L C Z x d W 9 0 O 1 N l Y 3 R p b 2 4 x L 2 9 w c G 9 y d H V u a X R 5 L 0 N o Y W 5 n Z W Q g V H l w Z S 5 7 c m V 2 Z W 5 1 Z V 9 h b W 9 1 b n Q s N X 0 m c X V v d D s s J n F 1 b 3 Q 7 U 2 V j d G l v b j E v b 3 B w b 3 J 0 d W 5 p d H k v Q 2 h h b m d l Z C B U e X B l L n t j b G 9 z a W 5 n X 2 R h d G U s N n 0 m c X V v d D s s J n F 1 b 3 Q 7 U 2 V j d G l v b j E v b 3 B w b 3 J 0 d W 5 p d H k v Q 2 h h b m d l Z C B U e X B l L n t z d G F n Z S w 3 f S Z x d W 9 0 O y w m c X V v d D t T Z W N 0 a W 9 u M S 9 v c H B v c n R 1 b m l 0 e S 9 D a G F u Z 2 V k I F R 5 c G U u e 2 J y Y W 5 j a C w 4 f S Z x d W 9 0 O y w m c X V v d D t T Z W N 0 a W 9 u M S 9 v c H B v c n R 1 b m l 0 e S 9 D a G F u Z 2 V k I F R 5 c G U u e 3 N w Z W N p Y W x 0 e S w 5 f S Z x d W 9 0 O y w m c X V v d D t T Z W N 0 a W 9 u M S 9 v c H B v c n R 1 b m l 0 e S 9 D a G F u Z 2 V k I F R 5 c G U u e 3 B y b 2 R 1 Y 3 R f Z 3 J v d X A s M T B 9 J n F 1 b 3 Q 7 L C Z x d W 9 0 O 1 N l Y 3 R p b 2 4 x L 2 9 w c G 9 y d H V u a X R 5 L 0 N o Y W 5 n Z W Q g V H l w Z S 5 7 c H J v Z H V j d F 9 z d W J f Z 3 J v d X A s M T F 9 J n F 1 b 3 Q 7 L C Z x d W 9 0 O 1 N l Y 3 R p b 2 4 x L 2 9 w c G 9 y d H V u a X R 5 L 0 N o Y W 5 n Z W Q g V H l w Z S 5 7 c m l z a 1 9 k Z X R h a W x z L D E y f S Z x d W 9 0 O 1 0 s J n F 1 b 3 Q 7 U m V s Y X R p b 2 5 z a G l w S W 5 m b y Z x d W 9 0 O z p b X X 0 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U t M D I t M D d U M T A 6 M z U 6 M j I u O D E z M T E 4 M F o i I C 8 + P E V u d H J 5 I F R 5 c G U 9 I k Z p b G x F c n J v c k N v d W 5 0 I i B W Y W x 1 Z T 0 i b D A i I C 8 + P E V u d H J 5 I F R 5 c G U 9 I k Z p b G x F c n J v c k N v Z G U i I F Z h b H V l P S J z V W 5 r b m 9 3 b i I g L z 4 8 R W 5 0 c n k g V H l w Z T 0 i R m l s b E N v d W 5 0 I i B W Y W x 1 Z T 0 i b D Q 5 I i A v P j x F b n R y e S B U e X B l P S J B Z G R l Z F R v R G F 0 Y U 1 v Z G V s I i B W Y W x 1 Z T 0 i b D A 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C 9 J d G V t c z 4 8 L 0 x v Y 2 F s U G F j a 2 F n Z U 1 l d G F k Y X R h R m l s Z T 4 W A A A A U E s F B g A A A A A A A A A A A A A A A A A A A A A A A C Y B A A A B A A A A 0 I y d 3 w E V 0 R G M e g D A T 8 K X 6 w E A A A D 9 V A x / 1 v h R Q 4 A 3 u t P S / k G 0 A A A A A A I A A A A A A B B m A A A A A Q A A I A A A A O e j F L P H y v j d G A h U 5 p p e c C X k L 4 5 X 3 a F A h Q s C n O w W s F r b A A A A A A 6 A A A A A A g A A I A A A A O I z l 2 8 h 4 9 Q m S 4 + 6 f 3 5 q y s x t V X s y W S Q G c 3 p o f p u 5 U 8 F W U A A A A I H P j E 9 5 6 y k M p m d t D r q 7 g P K I T O 0 E I n O T n n e D j F N J 8 g K K / m h j D 6 H 7 p p s o F s h z 2 j d O b N x 6 t 3 K p O Z b B J u m 5 K d W v A b F S b k j k f E m 6 K H V 1 Z + V V f w L D Q A A A A K Q s e Q C / 2 P d L J 9 1 a M w N Y y C C H 6 B 1 d x d u 4 W E 2 5 D a l n n y B L x H g k A 4 L y Y U a u 7 g i 1 i / 7 B 6 8 y H 8 + I g v s c x g L X w n L h 2 Y o s = < / D a t a M a s h u p > 
</file>

<file path=customXml/item18.xml>��< ? x m l   v e r s i o n = " 1 . 0 "   e n c o d i n g = " U T F - 1 6 " ? > < G e m i n i   x m l n s = " h t t p : / / g e m i n i / p i v o t c u s t o m i z a t i o n / T a b l e X M L _ M a s t e r D a t a " > < C u s t o m C o n t e n t > < ! [ C D A T A [ < T a b l e W i d g e t G r i d S e r i a l i z a t i o n   x m l n s : x s d = " h t t p : / / w w w . w 3 . o r g / 2 0 0 1 / X M L S c h e m a "   x m l n s : x s i = " h t t p : / / w w w . w 3 . o r g / 2 0 0 1 / X M L S c h e m a - i n s t a n c e " > < C o l u m n S u g g e s t e d T y p e   / > < C o l u m n F o r m a t   / > < C o l u m n A c c u r a c y   / > < C o l u m n C u r r e n c y S y m b o l   / > < C o l u m n P o s i t i v e P a t t e r n   / > < C o l u m n N e g a t i v e P a t t e r n   / > < C o l u m n W i d t h s > < i t e m > < k e y > < s t r i n g > E m p l o y e e   N a m e < / s t r i n g > < / k e y > < v a l u e > < i n t > 1 6 7 < / i n t > < / v a l u e > < / i t e m > < / C o l u m n W i d t h s > < C o l u m n D i s p l a y I n d e x > < i t e m > < k e y > < s t r i n g > E m p l o y e e   N a m e 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 4 < / 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C o l u m n > 5 < / C o l u m n > < L a y e d O u t > t r u e < / L a y e d O u t > < / a : V a l u e > < / a : K e y V a l u e O f D i a g r a m O b j e c t K e y a n y T y p e z b w N T n L X > < a : K e y V a l u e O f D i a g r a m O b j e c t K e y a n y T y p e z b w N T n L X > < a : K e y > < K e y > C o l u m n s \ p o l i c y _ n u m b e r < / K e y > < / a : K e y > < a : V a l u e   i : t y p e = " M e a s u r e G r i d N o d e V i e w S t a t e " > < C o l u m n > 6 < / C o l u m n > < L a y e d O u t > t r u e < / L a y e d O u t > < / a : V a l u e > < / a : K e y V a l u e O f D i a g r a m O b j e c t K e y a n y T y p e z b w N T n L X > < a : K e y V a l u e O f D i a g r a m O b j e c t K e y a n y T y p e z b w N T n L X > < a : K e y > < K e y > C o l u m n s \ p o l i c y _ s t a t u s < / K e y > < / a : K e y > < a : V a l u e   i : t y p e = " M e a s u r e G r i d N o d e V i e w S t a t e " > < C o l u m n > 7 < / C o l u m n > < L a y e d O u t > t r u e < / L a y e d O u t > < / a : V a l u e > < / a : K e y V a l u e O f D i a g r a m O b j e c t K e y a n y T y p e z b w N T n L X > < a : K e y V a l u e O f D i a g r a m O b j e c t K e y a n y T y p e z b w N T n L X > < a : K e y > < K e y > C o l u m n s \ p o l i c y _ s t a r t _ d a t e < / K e y > < / a : K e y > < a : V a l u e   i : t y p e = " M e a s u r e G r i d N o d e V i e w S t a t e " > < C o l u m n > 8 < / C o l u m n > < L a y e d O u t > t r u e < / L a y e d O u t > < / a : V a l u e > < / a : K e y V a l u e O f D i a g r a m O b j e c t K e y a n y T y p e z b w N T n L X > < a : K e y V a l u e O f D i a g r a m O b j e c t K e y a n y T y p e z b w N T n L X > < a : K e y > < K e y > C o l u m n s \ p o l i c y _ e n d _ d a t e < / 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 C o l u m n s \ A c c o u n t   I d < / K e y > < / a : K e y > < a : V a l u e   i : t y p e = " M e a s u r e G r i d N o d e V i e w S t a t e " > < L a y e d O u t > t r u e < / L a y e d O u t > < / a : V a l u e > < / a : K e y V a l u e O f D i a g r a m O b j e c t K e y a n y T y p e z b w N T n L X > < a : K e y V a l u e O f D i a g r a m O b j e c t K e y a n y T y p e z b w N T n L X > < a : K e y > < K e y > C o l u m n s \ A c c o u n t   E x e < / K e y > < / a : K e y > < a : V a l u e   i : t y p e = " M e a s u r e G r i d N o d e V i e w S t a t e " > < C o l u m n > 1 1 < / C o l u m n > < L a y e d O u t > t r u e < / L a y e d O u t > < / a : V a l u e > < / a : K e y V a l u e O f D i a g r a m O b j e c t K e y a n y T y p e z b w N T n L X > < a : K e y V a l u e O f D i a g r a m O b j e c t K e y a n y T y p e z b w N T n L X > < a : K e y > < K e y > C o l u m n s \ b r a n c h _ n a m e < / K e y > < / a : K e y > < a : V a l u e   i : t y p e = " M e a s u r e G r i d N o d e V i e w S t a t e " > < C o l u m n > 1 2 < / C o l u m n > < L a y e d O u t > t r u e < / L a y e d O u t > < / a : V a l u e > < / a : K e y V a l u e O f D i a g r a m O b j e c t K e y a n y T y p e z b w N T n L X > < a : K e y V a l u e O f D i a g r a m O b j e c t K e y a n y T y p e z b w N T n L X > < a : K e y > < K e y > C o l u m n s \ s o l u t i o n _ g r o u p < / K e y > < / a : K e y > < a : V a l u e   i : t y p e = " M e a s u r e G r i d N o d e V i e w S t a t e " > < C o l u m n > 1 < / C o l u m n > < L a y e d O u t > t r u e < / L a y e d O u t > < / a : V a l u e > < / a : K e y V a l u e O f D i a g r a m O b j e c t K e y a n y T y p e z b w N T n L X > < a : K e y V a l u e O f D i a g r a m O b j e c t K e y a n y T y p e z b w N T n L X > < a : K e y > < K e y > C o l u m n s \ i n c o m e _ c l a s s < / 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 C o l u m n s \ i n c o m e _ d u e _ d a t e < / K e y > < / a : K e y > < a : V a l u e   i : t y p e = " M e a s u r e G r i d N o d e V i e w S t a t e " > < C o l u m n > 2 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 I n d i v i d u a l _ T a r g e t 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 N e w   B u d g e t < / K e y > < / D i a g r a m O b j e c t K e y > < D i a g r a m O b j e c t K e y > < K e y > M e a s u r e s \ S u m   o f   N e w   B u d g e t \ T a g I n f o \ F o r m u l a < / K e y > < / D i a g r a m O b j e c t K e y > < D i a g r a m O b j e c t K e y > < K e y > M e a s u r e s \ S u m   o f   C r o s s   s e l l   b u g d e t < / K e y > < / D i a g r a m O b j e c t K e y > < D i a g r a m O b j e c t K e y > < K e y > M e a s u r e s \ S u m   o f   C r o s s   s e l l   b u g d e t \ T a g I n f o \ F o r m u l a < / K e y > < / D i a g r a m O b j e c t K e y > < D i a g r a m O b j e c t K e y > < K e y > M e a s u r e s \ S u m   o f   R e n e w a l   B u d g e t < / K e y > < / D i a g r a m O b j e c t K e y > < D i a g r a m O b j e c t K e y > < K e y > M e a s u r e s \ S u m   o f   R e n e w a l   B u d g e t \ T a g I n f o \ F o r m u l a < / K e y > < / D i a g r a m O b j e c t K e y > < D i a g r a m O b j e c t K e y > < K e y > M e a s u r e s \ m e a s u r e   1 < / K e y > < / D i a g r a m O b j e c t K e y > < D i a g r a m O b j e c t K e y > < K e y > M e a s u r e s \ m e a s u r e   1 \ T a g I n f o \ F o r m u l a < / 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 N e w   B u d g e t < / K e y > < / a : K e y > < a : V a l u e   i : t y p e = " M e a s u r e G r i d N o d e V i e w S t a t e " > < C o l u m n > 1 < / 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 C r o s s   s e l l   b u g d e t < / K e y > < / a : K e y > < a : V a l u e   i : t y p e = " M e a s u r e G r i d N o d e V i e w S t a t e " > < C o l u m n > 2 < / 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 R e n e w a l   B u d g e t < / K e y > < / a : K e y > < a : V a l u e   i : t y p e = " M e a s u r e G r i d N o d e V i e w S t a t e " > < C o l u m n > 3 < / 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 C o l u m n s \ B r a n c h < / K e y > < / a : K e y > < a : V a l u e   i : t y p e = " M e a s u r e G r i d N o d e V i e w S t a t e " > < C o l u m n > 4 < / C o l u m n > < L a y e d O u t > t r u e < / L a y e d O u t > < / a : V a l u e > < / a : K e y V a l u e O f D i a g r a m O b j e c t K e y a n y T y p e z b w N T n L X > < a : K e y V a l u e O f D i a g r a m O b j e c t K e y a n y T y p e z b w N T n L X > < a : K e y > < K e y > C o l u m n s \ S a l e s   p e r s o n   I D < / K e y > < / a : K e y > < a : V a l u e   i : t y p e = " M e a s u r e G r i d N o d e V i e w S t a t e " > < C o l u m n > 5 < / C o l u m n > < L a y e d O u t > t r u e < / L a y e d O u t > < / a : V a l u e > < / a : K e y V a l u e O f D i a g r a m O b j e c t K e y a n y T y p e z b w N T n L X > < a : K e y V a l u e O f D i a g r a m O b j e c t K e y a n y T y p e z b w N T n L X > < a : K e y > < K e y > C o l u m n s \ E m p l o y e e   N a m e < / K e y > < / a : K e y > < a : V a l u e   i : t y p e = " M e a s u r e G r i d N o d e V i e w S t a t e " > < L a y e d O u t > t r u e < / L a y e d O u t > < / a : V a l u e > < / a : K e y V a l u e O f D i a g r a m O b j e c t K e y a n y T y p e z b w N T n L X > < a : K e y V a l u e O f D i a g r a m O b j e c t K e y a n y T y p e z b w N T n L X > < a : K e y > < K e y > C o l u m n s \ N e w   R o l e 2 < / K e y > < / a : K e y > < a : V a l u e   i : t y p e = " M e a s u r e G r i d N o d e V i e w S t a t e " > < C o l u m n > 6 < / C o l u m n > < L a y e d O u t > t r u e < / L a y e d O u t > < / a : V a l u e > < / a : K e y V a l u e O f D i a g r a m O b j e c t K e y a n y T y p e z b w N T n L X > < a : K e y V a l u e O f D i a g r a m O b j e c t K e y a n y T y p e z b w N T n L X > < a : K e y > < K e y > C o l u m n s \ N e w   B u d g e t < / K e y > < / a : K e y > < a : V a l u e   i : t y p e = " M e a s u r e G r i d N o d e V i e w S t a t e " > < C o l u m n > 1 < / C o l u m n > < L a y e d O u t > t r u e < / L a y e d O u t > < / a : V a l u e > < / a : K e y V a l u e O f D i a g r a m O b j e c t K e y a n y T y p e z b w N T n L X > < a : K e y V a l u e O f D i a g r a m O b j e c t K e y a n y T y p e z b w N T n L X > < a : K e y > < K e y > C o l u m n s \ C r o s s   s e l l   b u g d e t < / K e y > < / a : K e y > < a : V a l u e   i : t y p e = " M e a s u r e G r i d N o d e V i e w S t a t e " > < C o l u m n > 2 < / C o l u m n > < L a y e d O u t > t r u e < / L a y e d O u t > < / a : V a l u e > < / a : K e y V a l u e O f D i a g r a m O b j e c t K e y a n y T y p e z b w N T n L X > < a : K e y V a l u e O f D i a g r a m O b j e c t K e y a n y T y p e z b w N T n L X > < a : K e y > < K e y > C o l u m n s \ R e n e w a l   B u d g e t < / K e y > < / a : K e y > < a : V a l u e   i : t y p e = " M e a s u r e G r i d N o d e V i e w S t a t e " > < C o l u m n > 3 < / C o l u m n > < L a y e d O u t > t r u e < / L a y e d O u t > < / a : V a l u e > < / 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M e a s u r e D i a g r a m S a n d b o x A d a p t e r " > < T a b l e N a m e > M a s t e r D a t a 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 N a m e 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 T a g s \ T a b l e s \ & l t ; T a b l e s \ I n d i v i d u a l _ T a r g e t & g t ; < / K e y > < / D i a g r a m O b j e c t K e y > < D i a g r a m O b j e c t K e y > < K e y > D y n a m i c   T a g s \ T a b l e s \ & l t ; T a b l e s \ f e e s & g t ; < / K e y > < / D i a g r a m O b j e c t K e y > < D i a g r a m O b j e c t K e y > < K e y > D y n a m i c   T a g s \ T a b l e s \ & l t ; T a b l e s \ m e e t i n g & g t ; < / K e y > < / D i a g r a m O b j e c t K e y > < D i a g r a m O b j e c t K e y > < K e y > D y n a m i c   T a g s \ T a b l e s \ & l t ; T a b l e s \ i n v o i c e & g t ; < / K e y > < / D i a g r a m O b j e c t K e y > < D i a g r a m O b j e c t K e y > < K e y > D y n a m i c   T a g s \ T a b l e s \ & l t ; T a b l e s \ o p p o r t u n i t y & g t ; < / K e y > < / D i a g r a m O b j e c t K e y > < D i a g r a m O b j e c t K e y > < K e y > D y n a m i c   T a g s \ T a b l e s \ & l t ; T a b l e s \ M a s t e r D a t a & g t ; < / K e y > < / D i a g r a m O b j e c t K e y > < D i a g r a m O b j e c t K e y > < K e y > D y n a m i c   T a g s \ T a b l e s \ & l t ; T a b l e s \ b r o k e r a g e & g t ; < / K e y > < / D i a g r a m O b j e c t K e y > < D i a g r a m O b j e c t K e y > < K e y > T a b l e s \ I n d i v i d u a l _ T a r g e t < / K e y > < / D i a g r a m O b j e c t K e y > < D i a g r a m O b j e c t K e y > < K e y > T a b l e s \ I n d i v i d u a l _ T a r g e t \ C o l u m n s \ B r a n c h < / K e y > < / D i a g r a m O b j e c t K e y > < D i a g r a m O b j e c t K e y > < K e y > T a b l e s \ I n d i v i d u a l _ T a r g e t \ C o l u m n s \ S a l e s   p e r s o n   I D < / K e y > < / D i a g r a m O b j e c t K e y > < D i a g r a m O b j e c t K e y > < K e y > T a b l e s \ I n d i v i d u a l _ T a r g e t \ C o l u m n s \ E m p l o y e e   N a m e < / K e y > < / D i a g r a m O b j e c t K e y > < D i a g r a m O b j e c t K e y > < K e y > T a b l e s \ I n d i v i d u a l _ T a r g e t \ C o l u m n s \ N e w   R o l e 2 < / K e y > < / D i a g r a m O b j e c t K e y > < D i a g r a m O b j e c t K e y > < K e y > T a b l e s \ I n d i v i d u a l _ T a r g e t \ C o l u m n s \ N e w   B u d g e t < / K e y > < / D i a g r a m O b j e c t K e y > < D i a g r a m O b j e c t K e y > < K e y > T a b l e s \ I n d i v i d u a l _ T a r g e t \ C o l u m n s \ C r o s s   s e l l   b u g d e t < / K e y > < / D i a g r a m O b j e c t K e y > < D i a g r a m O b j e c t K e y > < K e y > T a b l e s \ I n d i v i d u a l _ T a r g e t \ C o l u m n s \ R e n e w a l   B u d g e t < / K e y > < / D i a g r a m O b j e c t K e y > < D i a g r a m O b j e c t K e y > < K e y > T a b l e s \ I n d i v i d u a l _ T a r g e t \ M e a s u r e s \ S u m   o f   N e w   B u d g e t < / K e y > < / D i a g r a m O b j e c t K e y > < D i a g r a m O b j e c t K e y > < K e y > T a b l e s \ I n d i v i d u a l _ T a r g e t \ S u m   o f   N e w   B u d g e t \ A d d i t i o n a l   I n f o \ I m p l i c i t   M e a s u r e < / K e y > < / D i a g r a m O b j e c t K e y > < D i a g r a m O b j e c t K e y > < K e y > T a b l e s \ I n d i v i d u a l _ T a r g e t \ M e a s u r e s \ S u m   o f   C r o s s   s e l l   b u g d e t < / K e y > < / D i a g r a m O b j e c t K e y > < D i a g r a m O b j e c t K e y > < K e y > T a b l e s \ I n d i v i d u a l _ T a r g e t \ S u m   o f   C r o s s   s e l l   b u g d e t \ A d d i t i o n a l   I n f o \ I m p l i c i t   M e a s u r e < / K e y > < / D i a g r a m O b j e c t K e y > < D i a g r a m O b j e c t K e y > < K e y > T a b l e s \ I n d i v i d u a l _ T a r g e t \ M e a s u r e s \ S u m   o f   R e n e w a l   B u d g e t < / K e y > < / D i a g r a m O b j e c t K e y > < D i a g r a m O b j e c t K e y > < K e y > T a b l e s \ I n d i v i d u a l _ T a r g e t \ S u m   o f   R e n e w a l   B u d g e t \ A d d i t i o n a l   I n f o \ I m p l i c i t   M e a s u r e < / K e y > < / D i a g r a m O b j e c t K e y > < D i a g r a m O b j e c t K e y > < K e y > T a b l e s \ I n d i v i d u a l _ T a r g e t \ M e a s u r e s \ m e a s u r e   1 < / 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 2 < / K e y > < / D i a g r a m O b j e c t K e y > < D i a g r a m O b j e c t K e y > < K e y > T a b l e s \ f e e s \ S u m   o f   A m o u n t   2 \ A d d i t i o n a l   I n f o \ I m p l i c i t   M e a s u r e < / K e y > < / D i a g r a m O b j e c t K e y > < D i a g r a m O b j e c t K e y > < K e y > T a b l e s \ m e e t i n g < / K e y > < / D i a g r a m O b j e c t K e y > < D i a g r a m O b j e c t K e y > < K e y > T a b l e s \ m e e t i n g \ C o l u m n s \ A c c o u n t   E x e   I D < / 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 T a b l e s \ m e e t i n g \ M e a s u r e s \ S u m   o f   A c c o u n t   E x e   I D < / K e y > < / D i a g r a m O b j e c t K e y > < D i a g r a m O b j e c t K e y > < K e y > T a b l e s \ m e e t i n g \ S u m   o f   A c c o u n t   E x e   I D \ A d d i t i o n a l   I n f o \ I m p l i c i t   M e a s u r e < / K e y > < / D i a g r a m O b j e c t K e y > < D i a g r a m O b j e c t K e y > < K e y > T a b l e s \ m e e t i n g \ M e a s u r e s \ C o u n t   o f   A c c o u n t   E x e   I D < / K e y > < / D i a g r a m O b j e c t K e y > < D i a g r a m O b j e c t K e y > < K e y > T a b l e s \ m e e t i n g \ C o u n t   o f   A c c o u n t   E x e   I D \ A d d i t i o n a l   I n f o \ I m p l i c i t   M e a s u r e < / K e y > < / D i a g r a m O b j e c t K e y > < D i a g r a m O b j e c t K e y > < K e y > T a b l e s \ m e e t i n g \ M e a s u r e s \ C o u n t   o f   m e e t i n g _ d a t e < / K e y > < / D i a g r a m O b j e c t K e y > < D i a g r a m O b j e c t K e y > < K e y > T a b l e s \ m e e t i n g \ C o u n t   o f   m e e t i n g _ d a t e \ A d d i t i o n a l 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 T a b l e s \ M a s t e r D a t a < / K e y > < / D i a g r a m O b j e c t K e y > < D i a g r a m O b j e c t K e y > < K e y > T a b l e s \ M a s t e r D a t a \ C o l u m n s \ E m p l o y e e   N a m e 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 3 < / K e y > < / D i a g r a m O b j e c t K e y > < D i a g r a m O b j e c t K e y > < K e y > T a b l e s \ b r o k e r a g e \ S u m   o f   A m o u n t   3 \ A d d i t i o n a l   I n f o \ I m p l i c i t   M e a s u r e < / K e y > < / D i a g r a m O b j e c t K e y > < D i a g r a m O b j e c t K e y > < K e y > R e l a t i o n s h i p s \ & l t ; T a b l e s \ f e e s \ C o l u m n s \ A c c o u n t   E x e c u t i v e & g t ; - & l t ; T a b l e s \ M a s t e r D a t a \ C o l u m n s \ E m p l o y e e   N a m e & g t ; < / K e y > < / D i a g r a m O b j e c t K e y > < D i a g r a m O b j e c t K e y > < K e y > R e l a t i o n s h i p s \ & l t ; T a b l e s \ f e e s \ C o l u m n s \ A c c o u n t   E x e c u t i v e & g t ; - & l t ; T a b l e s \ M a s t e r D a t a \ C o l u m n s \ E m p l o y e e   N a m e & g t ; \ F K < / K e y > < / D i a g r a m O b j e c t K e y > < D i a g r a m O b j e c t K e y > < K e y > R e l a t i o n s h i p s \ & l t ; T a b l e s \ f e e s \ C o l u m n s \ A c c o u n t   E x e c u t i v e & g t ; - & l t ; T a b l e s \ M a s t e r D a t a \ C o l u m n s \ E m p l o y e e   N a m e & g t ; \ P K < / K e y > < / D i a g r a m O b j e c t K e y > < D i a g r a m O b j e c t K e y > < K e y > R e l a t i o n s h i p s \ & l t ; T a b l e s \ f e e s \ C o l u m n s \ A c c o u n t   E x e c u t i v e & g t ; - & l t ; T a b l e s \ M a s t e r D a t a \ C o l u m n s \ E m p l o y e e   N a m e & g t ; \ C r o s s F i l t e r < / K e y > < / D i a g r a m O b j e c t K e y > < D i a g r a m O b j e c t K e y > < K e y > R e l a t i o n s h i p s \ & l t ; T a b l e s \ m e e t i n g \ C o l u m n s \ A c c o u n t   E x e c u t i v e & g t ; - & l t ; T a b l e s \ M a s t e r D a t a \ C o l u m n s \ E m p l o y e e   N a m e & g t ; < / K e y > < / D i a g r a m O b j e c t K e y > < D i a g r a m O b j e c t K e y > < K e y > R e l a t i o n s h i p s \ & l t ; T a b l e s \ m e e t i n g \ C o l u m n s \ A c c o u n t   E x e c u t i v e & g t ; - & l t ; T a b l e s \ M a s t e r D a t a \ C o l u m n s \ E m p l o y e e   N a m e & g t ; \ F K < / K e y > < / D i a g r a m O b j e c t K e y > < D i a g r a m O b j e c t K e y > < K e y > R e l a t i o n s h i p s \ & l t ; T a b l e s \ m e e t i n g \ C o l u m n s \ A c c o u n t   E x e c u t i v e & g t ; - & l t ; T a b l e s \ M a s t e r D a t a \ C o l u m n s \ E m p l o y e e   N a m e & g t ; \ P K < / K e y > < / D i a g r a m O b j e c t K e y > < D i a g r a m O b j e c t K e y > < K e y > R e l a t i o n s h i p s \ & l t ; T a b l e s \ m e e t i n g \ C o l u m n s \ A c c o u n t   E x e c u t i v e & g t ; - & l t ; T a b l e s \ M a s t e r D a t a \ C o l u m n s \ E m p l o y e e   N a m e & g t ; \ C r o s s F i l t e r < / K e y > < / D i a g r a m O b j e c t K e y > < D i a g r a m O b j e c t K e y > < K e y > R e l a t i o n s h i p s \ & l t ; T a b l e s \ i n v o i c e \ C o l u m n s \ A c c o u n t   E x e c u t i v e & g t ; - & l t ; T a b l e s \ M a s t e r D a t a \ C o l u m n s \ E m p l o y e e   N a m e & g t ; < / K e y > < / D i a g r a m O b j e c t K e y > < D i a g r a m O b j e c t K e y > < K e y > R e l a t i o n s h i p s \ & l t ; T a b l e s \ i n v o i c e \ C o l u m n s \ A c c o u n t   E x e c u t i v e & g t ; - & l t ; T a b l e s \ M a s t e r D a t a \ C o l u m n s \ E m p l o y e e   N a m e & g t ; \ F K < / K e y > < / D i a g r a m O b j e c t K e y > < D i a g r a m O b j e c t K e y > < K e y > R e l a t i o n s h i p s \ & l t ; T a b l e s \ i n v o i c e \ C o l u m n s \ A c c o u n t   E x e c u t i v e & g t ; - & l t ; T a b l e s \ M a s t e r D a t a \ C o l u m n s \ E m p l o y e e   N a m e & g t ; \ P K < / K e y > < / D i a g r a m O b j e c t K e y > < D i a g r a m O b j e c t K e y > < K e y > R e l a t i o n s h i p s \ & l t ; T a b l e s \ i n v o i c e \ C o l u m n s \ A c c o u n t   E x e c u t i v e & g t ; - & l t ; T a b l e s \ M a s t e r D a t a \ C o l u m n s \ E m p l o y e e   N a m e & g t ; \ C r o s s F i l t e r < / K e y > < / D i a g r a m O b j e c t K e y > < D i a g r a m O b j e c t K e y > < K e y > R e l a t i o n s h i p s \ & l t ; T a b l e s \ o p p o r t u n i t y \ C o l u m n s \ A c c o u n t   E x e c u t i v e & g t ; - & l t ; T a b l e s \ M a s t e r D a t a \ C o l u m n s \ E m p l o y e e   N a m e & g t ; < / K e y > < / D i a g r a m O b j e c t K e y > < D i a g r a m O b j e c t K e y > < K e y > R e l a t i o n s h i p s \ & l t ; T a b l e s \ o p p o r t u n i t y \ C o l u m n s \ A c c o u n t   E x e c u t i v e & g t ; - & l t ; T a b l e s \ M a s t e r D a t a \ C o l u m n s \ E m p l o y e e   N a m e & g t ; \ F K < / K e y > < / D i a g r a m O b j e c t K e y > < D i a g r a m O b j e c t K e y > < K e y > R e l a t i o n s h i p s \ & l t ; T a b l e s \ o p p o r t u n i t y \ C o l u m n s \ A c c o u n t   E x e c u t i v e & g t ; - & l t ; T a b l e s \ M a s t e r D a t a \ C o l u m n s \ E m p l o y e e   N a m e & g t ; \ P K < / K e y > < / D i a g r a m O b j e c t K e y > < D i a g r a m O b j e c t K e y > < K e y > R e l a t i o n s h i p s \ & l t ; T a b l e s \ o p p o r t u n i t y \ C o l u m n s \ A c c o u n t   E x e c u t i v e & g t ; - & l t ; T a b l e s \ M a s t e r D a t a \ C o l u m n s \ E m p l o y e e   N a m e & g t ; \ C r o s s F i l t e r < / K e y > < / D i a g r a m O b j e c t K e y > < D i a g r a m O b j e c t K e y > < K e y > R e l a t i o n s h i p s \ & l t ; T a b l e s \ M a s t e r D a t a \ C o l u m n s \ E m p l o y e e   N a m e & g t ; - & l t ; T a b l e s \ I n d i v i d u a l _ T a r g e t \ C o l u m n s \ E m p l o y e e   N a m e & g t ; < / K e y > < / D i a g r a m O b j e c t K e y > < D i a g r a m O b j e c t K e y > < K e y > R e l a t i o n s h i p s \ & l t ; T a b l e s \ M a s t e r D a t a \ C o l u m n s \ E m p l o y e e   N a m e & g t ; - & l t ; T a b l e s \ I n d i v i d u a l _ T a r g e t \ C o l u m n s \ E m p l o y e e   N a m e & g t ; \ F K < / K e y > < / D i a g r a m O b j e c t K e y > < D i a g r a m O b j e c t K e y > < K e y > R e l a t i o n s h i p s \ & l t ; T a b l e s \ M a s t e r D a t a \ C o l u m n s \ E m p l o y e e   N a m e & g t ; - & l t ; T a b l e s \ I n d i v i d u a l _ T a r g e t \ C o l u m n s \ E m p l o y e e   N a m e & g t ; \ P K < / K e y > < / D i a g r a m O b j e c t K e y > < D i a g r a m O b j e c t K e y > < K e y > R e l a t i o n s h i p s \ & l t ; T a b l e s \ M a s t e r D a t a \ C o l u m n s \ E m p l o y e e   N a m e & g t ; - & l t ; T a b l e s \ I n d i v i d u a l _ T a r g e t \ C o l u m n s \ E m p l o y e e   N a m e & g t ; \ C r o s s F i l t e r < / K e y > < / D i a g r a m O b j e c t K e y > < D i a g r a m O b j e c t K e y > < K e y > R e l a t i o n s h i p s \ & l t ; T a b l e s \ b r o k e r a g e \ C o l u m n s \ A c c o u n t   E x e & g t ; - & l t ; T a b l e s \ M a s t e r D a t a \ C o l u m n s \ E m p l o y e e   N a m e & g t ; < / K e y > < / D i a g r a m O b j e c t K e y > < D i a g r a m O b j e c t K e y > < K e y > R e l a t i o n s h i p s \ & l t ; T a b l e s \ b r o k e r a g e \ C o l u m n s \ A c c o u n t   E x e & g t ; - & l t ; T a b l e s \ M a s t e r D a t a \ C o l u m n s \ E m p l o y e e   N a m e & g t ; \ F K < / K e y > < / D i a g r a m O b j e c t K e y > < D i a g r a m O b j e c t K e y > < K e y > R e l a t i o n s h i p s \ & l t ; T a b l e s \ b r o k e r a g e \ C o l u m n s \ A c c o u n t   E x e & g t ; - & l t ; T a b l e s \ M a s t e r D a t a \ C o l u m n s \ E m p l o y e e   N a m e & g t ; \ P K < / K e y > < / D i a g r a m O b j e c t K e y > < D i a g r a m O b j e c t K e y > < K e y > R e l a t i o n s h i p s \ & l t ; T a b l e s \ b r o k e r a g e \ C o l u m n s \ A c c o u n t   E x e & g t ; - & l t ; T a b l e s \ M a s t e r D a t a \ C o l u m n s \ E m p l o y e e   N a m e & g t ; \ C r o s s F i l t e r < / K e y > < / D i a g r a m O b j e c t K e y > < / A l l K e y s > < S e l e c t e d K e y s > < D i a g r a m O b j e c t K e y > < K e y > T a b l e s \ M a s t e r D a t a 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 T a g s \ T a b l e s \ & l t ; T a b l e s \ I n d i v i d u a l _ T a r g e t & g t ; 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 T a g s \ T a b l e s \ & l t ; T a b l e s \ M a s t e r D a t a & g t ; 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 T a b l e s \ I n d i v i d u a l _ T a r g e t < / K e y > < / a : K e y > < a : V a l u e   i : t y p e = " D i a g r a m D i s p l a y N o d e V i e w S t a t e " > < H e i g h t > 1 4 5 . 2 < / H e i g h t > < I s E x p a n d e d > t r u e < / I s E x p a n d e d > < L a y e d O u t > t r u e < / L a y e d O u t > < W i d t h > 2 0 0 < / W i d t h > < / a : V a l u e > < / a : K e y V a l u e O f D i a g r a m O b j e c t K e y a n y T y p e z b w N T n L X > < a : K e y V a l u e O f D i a g r a m O b j e c t K e y a n y T y p e z b w N T n L X > < a : K e y > < K e y > T a b l e s \ I n d i v i d u a l _ T a r g e t \ C o l u m n s \ B r a n c h < / K e y > < / a : K e y > < a : V a l u e   i : t y p e = " D i a g r a m D i s p l a y N o d e V i e w S t a t e " > < H e i g h t > 1 5 0 < / H e i g h t > < I s E x p a n d e d > t r u e < / I s E x p a n d e d > < W i d t h > 2 0 0 < / W i d t h > < / a : V a l u e > < / a : K e y V a l u e O f D i a g r a m O b j e c t K e y a n y T y p e z b w N T n L X > < a : K e y V a l u e O f D i a g r a m O b j e c t K e y a n y T y p e z b w N T n L X > < a : K e y > < K e y > T a b l e s \ I n d i v i d u a l _ T a r g e t \ C o l u m n s \ S a l e s   p e r s o n   I D < / K e y > < / a : K e y > < a : V a l u e   i : t y p e = " D i a g r a m D i s p l a y N o d e V i e w S t a t e " > < H e i g h t > 1 5 0 < / H e i g h t > < I s E x p a n d e d > t r u e < / I s E x p a n d e d > < W i d t h > 2 0 0 < / W i d t h > < / a : V a l u e > < / a : K e y V a l u e O f D i a g r a m O b j e c t K e y a n y T y p e z b w N T n L X > < a : K e y V a l u e O f D i a g r a m O b j e c t K e y a n y T y p e z b w N T n L X > < a : K e y > < K e y > T a b l e s \ I n d i v i d u a l _ T a r g e t \ C o l u m n s \ E m p l o y e e   N a m e < / K e y > < / a : K e y > < a : V a l u e   i : t y p e = " D i a g r a m D i s p l a y N o d e V i e w S t a t e " > < H e i g h t > 1 5 0 < / H e i g h t > < I s E x p a n d e d > t r u e < / I s E x p a n d e d > < W i d t h > 2 0 0 < / W i d t h > < / a : V a l u e > < / a : K e y V a l u e O f D i a g r a m O b j e c t K e y a n y T y p e z b w N T n L X > < a : K e y V a l u e O f D i a g r a m O b j e c t K e y a n y T y p e z b w N T n L X > < a : K e y > < K e y > T a b l e s \ I n d i v i d u a l _ T a r g e t \ C o l u m n s \ N e w   R o l e 2 < / K e y > < / a : K e y > < a : V a l u e   i : t y p e = " D i a g r a m D i s p l a y N o d e V i e w S t a t e " > < H e i g h t > 1 5 0 < / H e i g h t > < I s E x p a n d e d > t r u e < / I s E x p a n d e d > < W i d t h > 2 0 0 < / W i d t h > < / a : V a l u e > < / a : K e y V a l u e O f D i a g r a m O b j e c t K e y a n y T y p e z b w N T n L X > < a : K e y V a l u e O f D i a g r a m O b j e c t K e y a n y T y p e z b w N T n L X > < a : K e y > < K e y > T a b l e s \ I n d i v i d u a l _ T a r g e t \ C o l u m n s \ N e w   B u d g e t < / K e y > < / a : K e y > < a : V a l u e   i : t y p e = " D i a g r a m D i s p l a y N o d e V i e w S t a t e " > < H e i g h t > 1 5 0 < / H e i g h t > < I s E x p a n d e d > t r u e < / I s E x p a n d e d > < W i d t h > 2 0 0 < / W i d t h > < / a : V a l u e > < / a : K e y V a l u e O f D i a g r a m O b j e c t K e y a n y T y p e z b w N T n L X > < a : K e y V a l u e O f D i a g r a m O b j e c t K e y a n y T y p e z b w N T n L X > < a : K e y > < K e y > T a b l e s \ I n d i v i d u a l _ T a r g e t \ C o l u m n s \ C r o s s   s e l l   b u g d e t < / K e y > < / a : K e y > < a : V a l u e   i : t y p e = " D i a g r a m D i s p l a y N o d e V i e w S t a t e " > < H e i g h t > 1 5 0 < / H e i g h t > < I s E x p a n d e d > t r u e < / I s E x p a n d e d > < W i d t h > 2 0 0 < / W i d t h > < / a : V a l u e > < / a : K e y V a l u e O f D i a g r a m O b j e c t K e y a n y T y p e z b w N T n L X > < a : K e y V a l u e O f D i a g r a m O b j e c t K e y a n y T y p e z b w N T n L X > < a : K e y > < K e y > T a b l e s \ I n d i v i d u a l _ T a r g e t \ C o l u m n s \ R e n e w a l   B u d g e t < / K e y > < / a : K e y > < a : V a l u e   i : t y p e = " D i a g r a m D i s p l a y N o d e V i e w S t a t e " > < H e i g h t > 1 5 0 < / H e i g h t > < I s E x p a n d e d > t r u e < / I s E x p a n d e d > < W i d t h > 2 0 0 < / W i d t h > < / a : V a l u e > < / a : K e y V a l u e O f D i a g r a m O b j e c t K e y a n y T y p e z b w N T n L X > < a : K e y V a l u e O f D i a g r a m O b j e c t K e y a n y T y p e z b w N T n L X > < a : K e y > < K e y > T a b l e s \ I n d i v i d u a l _ T a r g e t \ M e a s u r e s \ S u m   o f   N e w   B u d g e t < / K e y > < / a : K e y > < a : V a l u e   i : t y p e = " D i a g r a m D i s p l a y N o d e V i e w S t a t e " > < H e i g h t > 1 5 0 < / H e i g h t > < I s E x p a n d e d > t r u e < / I s E x p a n d e d > < W i d t h > 2 0 0 < / W i d t h > < / a : V a l u e > < / a : K e y V a l u e O f D i a g r a m O b j e c t K e y a n y T y p e z b w N T n L X > < a : K e y V a l u e O f D i a g r a m O b j e c t K e y a n y T y p e z b w N T n L X > < a : K e y > < K e y > T a b l e s \ I n d i v i d u a l _ T a r g e t \ S u m   o f   N e w   B u d g e t \ A d d i t i o n a l   I n f o \ I m p l i c i t   M e a s u r e < / K e y > < / a : K e y > < a : V a l u e   i : t y p e = " D i a g r a m D i s p l a y V i e w S t a t e I D i a g r a m T a g A d d i t i o n a l I n f o " / > < / a : K e y V a l u e O f D i a g r a m O b j e c t K e y a n y T y p e z b w N T n L X > < a : K e y V a l u e O f D i a g r a m O b j e c t K e y a n y T y p e z b w N T n L X > < a : K e y > < K e y > T a b l e s \ I n d i v i d u a l _ T a r g e t \ M e a s u r e s \ S u m   o f   C r o s s   s e l l   b u g d e t < / K e y > < / a : K e y > < a : V a l u e   i : t y p e = " D i a g r a m D i s p l a y N o d e V i e w S t a t e " > < H e i g h t > 1 5 0 < / H e i g h t > < I s E x p a n d e d > t r u e < / I s E x p a n d e d > < W i d t h > 2 0 0 < / W i d t h > < / a : V a l u e > < / a : K e y V a l u e O f D i a g r a m O b j e c t K e y a n y T y p e z b w N T n L X > < a : K e y V a l u e O f D i a g r a m O b j e c t K e y a n y T y p e z b w N T n L X > < a : K e y > < K e y > T a b l e s \ I n d i v i d u a l _ T a r g e t \ S u m   o f   C r o s s   s e l l   b u g d e t \ A d d i t i o n a l   I n f o \ I m p l i c i t   M e a s u r e < / K e y > < / a : K e y > < a : V a l u e   i : t y p e = " D i a g r a m D i s p l a y V i e w S t a t e I D i a g r a m T a g A d d i t i o n a l I n f o " / > < / a : K e y V a l u e O f D i a g r a m O b j e c t K e y a n y T y p e z b w N T n L X > < a : K e y V a l u e O f D i a g r a m O b j e c t K e y a n y T y p e z b w N T n L X > < a : K e y > < K e y > T a b l e s \ I n d i v i d u a l _ T a r g e t \ M e a s u r e s \ S u m   o f   R e n e w a l   B u d g e t < / K e y > < / a : K e y > < a : V a l u e   i : t y p e = " D i a g r a m D i s p l a y N o d e V i e w S t a t e " > < H e i g h t > 1 5 0 < / H e i g h t > < I s E x p a n d e d > t r u e < / I s E x p a n d e d > < W i d t h > 2 0 0 < / W i d t h > < / a : V a l u e > < / a : K e y V a l u e O f D i a g r a m O b j e c t K e y a n y T y p e z b w N T n L X > < a : K e y V a l u e O f D i a g r a m O b j e c t K e y a n y T y p e z b w N T n L X > < a : K e y > < K e y > T a b l e s \ I n d i v i d u a l _ T a r g e t \ S u m   o f   R e n e w a l   B u d g e t \ A d d i t i o n a l   I n f o \ I m p l i c i t   M e a s u r e < / K e y > < / a : K e y > < a : V a l u e   i : t y p e = " D i a g r a m D i s p l a y V i e w S t a t e I D i a g r a m T a g A d d i t i o n a l I n f o " / > < / a : K e y V a l u e O f D i a g r a m O b j e c t K e y a n y T y p e z b w N T n L X > < a : K e y V a l u e O f D i a g r a m O b j e c t K e y a n y T y p e z b w N T n L X > < a : K e y > < K e y > T a b l e s \ I n d i v i d u a l _ T a r g e t \ M e a s u r e s \ m e a s u r e   1 < / K e y > < / a : K e y > < a : V a l u e   i : t y p e = " D i a g r a m D i s p l a y N o d e V i e w S t a t e " > < H e i g h t > 1 5 0 < / H e i g h t > < I s E x p a n d e d > t r u e < / I s E x p a n d e d > < W i d t h > 2 0 0 < / W i d t h > < / a : V a l u e > < / a : K e y V a l u e O f D i a g r a m O b j e c t K e y a n y T y p e z b w N T n L X > < a : K e y V a l u e O f D i a g r a m O b j e c t K e y a n y T y p e z b w N T n L X > < a : K e y > < K e y > T a b l e s \ f e e s < / K e y > < / a : K e y > < a : V a l u e   i : t y p e = " D i a g r a m D i s p l a y N o d e V i e w S t a t e " > < H e i g h t > 2 6 3 . 6 < / H e i g h t > < I s E x p a n d e d > t r u e < / I s E x p a n d e d > < L a y e d O u t > t r u e < / L a y e d O u t > < L e f t > 2 2 9 . 9 0 3 8 1 0 5 6 7 6 6 5 6 9 < / L e f t > < S c r o l l V e r t i c a l O f f s e t > 0 . 4 3 3 3 3 3 3 3 3 3 3 3 3 3 7 1 2 < / S c r o l l V e r t i c a l O f f s e t > < T a b I n d e x > 1 < / T a b I n d e x > < W i d t h > 2 5 3 . 6 0 0 0 0 0 0 0 0 0 0 0 0 2 < / 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 T a b l e s \ m e e t i n g < / K e y > < / a : K e y > < a : V a l u e   i : t y p e = " D i a g r a m D i s p l a y N o d e V i e w S t a t e " > < H e i g h t > 2 7 1 . 6 < / H e i g h t > < I s E x p a n d e d > t r u e < / I s E x p a n d e d > < L a y e d O u t > t r u e < / L a y e d O u t > < L e f t > 5 2 1 . 4 0 7 6 2 1 1 3 5 3 3 1 5 1 < / L e f t > < T a b I n d e x > 2 < / T a b I n d e x > < 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 T a b l e s \ m e e t i n g \ M e a s u r e s \ S u m   o f   A c c o u n t   E x e   I D < / K e y > < / a : K e y > < a : V a l u e   i : t y p e = " D i a g r a m D i s p l a y N o d e V i e w S t a t e " > < H e i g h t > 1 5 0 < / H e i g h t > < I s E x p a n d e d > t r u e < / I s E x p a n d e d > < W i d t h > 2 0 0 < / W i d t h > < / a : V a l u e > < / a : K e y V a l u e O f D i a g r a m O b j e c t K e y a n y T y p e z b w N T n L X > < a : K e y V a l u e O f D i a g r a m O b j e c t K e y a n y T y p e z b w N T n L X > < a : K e y > < K e y > T a b l e s \ m e e t i n g \ S u m   o f   A c c o u n t   E x e   I D \ A d d i t i o n a l   I n f o \ I m p l i c i t   M e a s u r e < / K e y > < / a : K e y > < a : V a l u e   i : t y p e = " D i a g r a m D i s p l a y V i e w S t a t e I D i a g r a m T a g A d d i t i o n a l I n f o " / > < / a : K e y V a l u e O f D i a g r a m O b j e c t K e y a n y T y p e z b w N T n L X > < a : K e y V a l u e O f D i a g r a m O b j e c t K e y a n y T y p e z b w N T n L X > < a : K e y > < K e y > T a b l e s \ m e e t i n g \ M e a s u r e s \ C o u n t   o f   A c c o u n t   E x e   I D < / K e y > < / a : K e y > < a : V a l u e   i : t y p e = " D i a g r a m D i s p l a y N o d e V i e w S t a t e " > < H e i g h t > 1 5 0 < / H e i g h t > < I s E x p a n d e d > t r u e < / I s E x p a n d e d > < W i d t h > 2 0 0 < / W i d t h > < / a : V a l u e > < / a : K e y V a l u e O f D i a g r a m O b j e c t K e y a n y T y p e z b w N T n L X > < a : K e y V a l u e O f D i a g r a m O b j e c t K e y a n y T y p e z b w N T n L X > < a : K e y > < K e y > T a b l e s \ m e e t i n g \ C o u n t   o f   A c c o u n t   E x e   I D \ A d d i t i o n a l   I n f o \ I m p l i c i t   M e a s u r e < / K e y > < / a : K e y > < a : V a l u e   i : t y p e = " D i a g r a m D i s p l a y V i e w S t a t e I D i a g r a m T a g A d d i t i o n a l I n f o " / > < / 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 T a b l e s \ i n v o i c e < / K e y > < / a : K e y > < a : V a l u e   i : t y p e = " D i a g r a m D i s p l a y N o d e V i e w S t a t e " > < H e i g h t > 3 4 8 . 4 < / H e i g h t > < I s E x p a n d e d > t r u e < / I s E x p a n d e d > < L a y e d O u t > t r u e < / L a y e d O u t > < L e f t > 7 7 1 . 3 1 1 4 3 1 7 0 2 9 9 7 4 2 < / L e f t > < T a b I n d e x > 3 < / 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 T a b l e s \ o p p o r t u n i t y < / K e y > < / a : K e y > < a : V a l u e   i : t y p e = " D i a g r a m D i s p l a y N o d e V i e w S t a t e " > < H e i g h t > 3 6 7 . 6 < / H e i g h t > < I s E x p a n d e d > t r u e < / I s E x p a n d e d > < L a y e d O u t > t r u e < / L a y e d O u t > < L e f t > 9 9 7 . 2 1 5 2 4 2 2 7 0 6 6 3 1 1 < / L e f t > < T a b I n d e x > 4 < / T a b I n d e x > < 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 T a b l e s \ M a s t e r D a t a < / K e y > < / a : K e y > < a : V a l u e   i : t y p e = " D i a g r a m D i s p l a y N o d e V i e w S t a t e " > < H e i g h t > 1 5 0 < / H e i g h t > < I s E x p a n d e d > t r u e < / I s E x p a n d e d > < L a y e d O u t > t r u e < / L a y e d O u t > < L e f t > 5 3 7 . 5 1 9 0 5 2 8 3 8 3 2 9 2 3 < / L e f t > < T a b I n d e x > 6 < / T a b I n d e x > < T o p > 4 1 5 . 6 < / T o p > < W i d t h > 2 0 0 < / W i d t h > < / a : V a l u e > < / a : K e y V a l u e O f D i a g r a m O b j e c t K e y a n y T y p e z b w N T n L X > < a : K e y V a l u e O f D i a g r a m O b j e c t K e y a n y T y p e z b w N T n L X > < a : K e y > < K e y > T a b l e s \ M a s t e r D a t a \ C o l u m n s \ E m p l o y e e   N a m e < / K e y > < / a : K e y > < a : V a l u e   i : t y p e = " D i a g r a m D i s p l a y N o d e V i e w S t a t e " > < H e i g h t > 1 5 0 < / H e i g h t > < I s E x p a n d e d > t r u e < / I s E x p a n d e d > < W i d t h > 2 0 0 < / W i d t h > < / a : V a l u e > < / a : K e y V a l u e O f D i a g r a m O b j e c t K e y a n y T y p e z b w N T n L X > < a : K e y V a l u e O f D i a g r a m O b j e c t K e y a n y T y p e z b w N T n L X > < a : K e y > < K e y > T a b l e s \ b r o k e r a g e < / K e y > < / a : K e y > < a : V a l u e   i : t y p e = " D i a g r a m D i s p l a y N o d e V i e w S t a t e " > < H e i g h t > 4 5 1 . 1 9 9 9 9 9 9 9 9 9 9 9 8 2 < / H e i g h t > < I s E x p a n d e d > t r u e < / I s E x p a n d e d > < L a y e d O u t > t r u e < / L a y e d O u t > < T a b I n d e x > 5 < / T a b I n d e x > < T o p > 1 8 2 . 6 0 0 0 0 0 0 0 0 0 0 0 0 2 < / T o p > < 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 3 < / K e y > < / a : K e y > < a : V a l u e   i : t y p e = " D i a g r a m D i s p l a y N o d e V i e w S t a t e " > < H e i g h t > 1 5 0 < / H e i g h t > < I s E x p a n d e d > t r u e < / I s E x p a n d e d > < W i d t h > 2 0 0 < / W i d t h > < / a : V a l u e > < / a : K e y V a l u e O f D i a g r a m O b j e c t K e y a n y T y p e z b w N T n L X > < a : K e y V a l u e O f D i a g r a m O b j e c t K e y a n y T y p e z b w N T n L X > < a : K e y > < K e y > T a b l e s \ b r o k e r a g e \ S u m   o f   A m o u n t   3 \ A d d i t i o n a l   I n f o \ I m p l i c i t   M e a s u r e < / K e y > < / a : K e y > < a : V a l u e   i : t y p e = " D i a g r a m D i s p l a y V i e w S t a t e I D i a g r a m T a g A d d i t i o n a l I n f o " / > < / a : K e y V a l u e O f D i a g r a m O b j e c t K e y a n y T y p e z b w N T n L X > < a : K e y V a l u e O f D i a g r a m O b j e c t K e y a n y T y p e z b w N T n L X > < a : K e y > < K e y > R e l a t i o n s h i p s \ & l t ; T a b l e s \ f e e s \ C o l u m n s \ A c c o u n t   E x e c u t i v e & g t ; - & l t ; T a b l e s \ M a s t e r D a t a \ C o l u m n s \ E m p l o y e e   N a m e & g t ; < / K e y > < / a : K e y > < a : V a l u e   i : t y p e = " D i a g r a m D i s p l a y L i n k V i e w S t a t e " > < A u t o m a t i o n P r o p e r t y H e l p e r T e x t > E n d   p o i n t   1 :   ( 3 7 5 . 1 2 0 5 9 7 7 5 , 2 7 9 . 6 ) .   E n d   p o i n t   2 :   ( 5 2 1 . 5 1 9 0 5 2 8 3 8 3 2 9 , 4 9 0 . 6 )   < / A u t o m a t i o n P r o p e r t y H e l p e r T e x t > < L a y e d O u t > t r u e < / L a y e d O u t > < P o i n t s   x m l n s : b = " h t t p : / / s c h e m a s . d a t a c o n t r a c t . o r g / 2 0 0 4 / 0 7 / S y s t e m . W i n d o w s " > < b : P o i n t > < b : _ x > 3 7 5 . 1 2 0 5 9 7 7 5 < / b : _ x > < b : _ y > 2 7 9 . 6 < / b : _ y > < / b : P o i n t > < b : P o i n t > < b : _ x > 3 7 5 . 1 2 0 5 9 7 7 5 < / b : _ x > < b : _ y > 4 8 8 . 6 < / b : _ y > < / b : P o i n t > < b : P o i n t > < b : _ x > 3 7 7 . 1 2 0 5 9 7 7 5 < / b : _ x > < b : _ y > 4 9 0 . 6 < / b : _ y > < / b : P o i n t > < b : P o i n t > < b : _ x > 5 2 1 . 5 1 9 0 5 2 8 3 8 3 2 9 2 3 < / b : _ x > < b : _ y > 4 9 0 . 6 < / b : _ y > < / b : P o i n t > < / P o i n t s > < / a : V a l u e > < / a : K e y V a l u e O f D i a g r a m O b j e c t K e y a n y T y p e z b w N T n L X > < a : K e y V a l u e O f D i a g r a m O b j e c t K e y a n y T y p e z b w N T n L X > < a : K e y > < K e y > R e l a t i o n s h i p s \ & l t ; T a b l e s \ f e e s \ C o l u m n s \ A c c o u n t   E x e c u t i v e & g t ; - & l t ; T a b l e s \ M a s t e r D a t a \ C o l u m n s \ E m p l o y e e   N a m e & g t ; \ F K < / K e y > < / a : K e y > < a : V a l u e   i : t y p e = " D i a g r a m D i s p l a y L i n k E n d p o i n t V i e w S t a t e " > < H e i g h t > 1 6 < / H e i g h t > < L a b e l L o c a t i o n   x m l n s : b = " h t t p : / / s c h e m a s . d a t a c o n t r a c t . o r g / 2 0 0 4 / 0 7 / S y s t e m . W i n d o w s " > < b : _ x > 3 6 7 . 1 2 0 5 9 7 7 5 < / b : _ x > < b : _ y > 2 6 3 . 6 < / b : _ y > < / L a b e l L o c a t i o n > < L o c a t i o n   x m l n s : b = " h t t p : / / s c h e m a s . d a t a c o n t r a c t . o r g / 2 0 0 4 / 0 7 / S y s t e m . W i n d o w s " > < b : _ x > 3 7 5 . 1 2 0 5 9 7 7 5 < / b : _ x > < b : _ y > 2 6 3 . 6 < / b : _ y > < / L o c a t i o n > < S h a p e R o t a t e A n g l e > 9 0 < / S h a p e R o t a t e A n g l e > < W i d t h > 1 6 < / W i d t h > < / a : V a l u e > < / a : K e y V a l u e O f D i a g r a m O b j e c t K e y a n y T y p e z b w N T n L X > < a : K e y V a l u e O f D i a g r a m O b j e c t K e y a n y T y p e z b w N T n L X > < a : K e y > < K e y > R e l a t i o n s h i p s \ & l t ; T a b l e s \ f e e s \ C o l u m n s \ A c c o u n t   E x e c u t i v e & g t ; - & l t ; T a b l e s \ M a s t e r D a t a \ C o l u m n s \ E m p l o y e e   N a m e & g t ; \ P K < / K e y > < / a : K e y > < a : V a l u e   i : t y p e = " D i a g r a m D i s p l a y L i n k E n d p o i n t V i e w S t a t e " > < H e i g h t > 1 6 < / H e i g h t > < L a b e l L o c a t i o n   x m l n s : b = " h t t p : / / s c h e m a s . d a t a c o n t r a c t . o r g / 2 0 0 4 / 0 7 / S y s t e m . W i n d o w s " > < b : _ x > 5 2 1 . 5 1 9 0 5 2 8 3 8 3 2 9 2 3 < / b : _ x > < b : _ y > 4 8 2 . 6 < / b : _ y > < / L a b e l L o c a t i o n > < L o c a t i o n   x m l n s : b = " h t t p : / / s c h e m a s . d a t a c o n t r a c t . o r g / 2 0 0 4 / 0 7 / S y s t e m . W i n d o w s " > < b : _ x > 5 3 7 . 5 1 9 0 5 2 8 3 8 3 2 9 2 3 < / b : _ x > < b : _ y > 4 9 0 . 6 < / b : _ y > < / L o c a t i o n > < S h a p e R o t a t e A n g l e > 1 8 0 < / S h a p e R o t a t e A n g l e > < W i d t h > 1 6 < / W i d t h > < / a : V a l u e > < / a : K e y V a l u e O f D i a g r a m O b j e c t K e y a n y T y p e z b w N T n L X > < a : K e y V a l u e O f D i a g r a m O b j e c t K e y a n y T y p e z b w N T n L X > < a : K e y > < K e y > R e l a t i o n s h i p s \ & l t ; T a b l e s \ f e e s \ C o l u m n s \ A c c o u n t   E x e c u t i v e & g t ; - & l t ; T a b l e s \ M a s t e r D a t a \ C o l u m n s \ E m p l o y e e   N a m e & g t ; \ C r o s s F i l t e r < / K e y > < / a : K e y > < a : V a l u e   i : t y p e = " D i a g r a m D i s p l a y L i n k C r o s s F i l t e r V i e w S t a t e " > < P o i n t s   x m l n s : b = " h t t p : / / s c h e m a s . d a t a c o n t r a c t . o r g / 2 0 0 4 / 0 7 / S y s t e m . W i n d o w s " > < b : P o i n t > < b : _ x > 3 7 5 . 1 2 0 5 9 7 7 5 < / b : _ x > < b : _ y > 2 7 9 . 6 < / b : _ y > < / b : P o i n t > < b : P o i n t > < b : _ x > 3 7 5 . 1 2 0 5 9 7 7 5 < / b : _ x > < b : _ y > 4 8 8 . 6 < / b : _ y > < / b : P o i n t > < b : P o i n t > < b : _ x > 3 7 7 . 1 2 0 5 9 7 7 5 < / b : _ x > < b : _ y > 4 9 0 . 6 < / b : _ y > < / b : P o i n t > < b : P o i n t > < b : _ x > 5 2 1 . 5 1 9 0 5 2 8 3 8 3 2 9 2 3 < / b : _ x > < b : _ y > 4 9 0 . 6 < / b : _ y > < / b : P o i n t > < / P o i n t s > < / a : V a l u e > < / a : K e y V a l u e O f D i a g r a m O b j e c t K e y a n y T y p e z b w N T n L X > < a : K e y V a l u e O f D i a g r a m O b j e c t K e y a n y T y p e z b w N T n L X > < a : K e y > < K e y > R e l a t i o n s h i p s \ & l t ; T a b l e s \ m e e t i n g \ C o l u m n s \ A c c o u n t   E x e c u t i v e & g t ; - & l t ; T a b l e s \ M a s t e r D a t a \ C o l u m n s \ E m p l o y e e   N a m e & g t ; < / K e y > < / a : K e y > < a : V a l u e   i : t y p e = " D i a g r a m D i s p l a y L i n k V i e w S t a t e " > < A u t o m a t i o n P r o p e r t y H e l p e r T e x t > E n d   p o i n t   1 :   ( 6 1 9 . 4 6 3 3 3 7 , 2 8 7 . 6 ) .   E n d   p o i n t   2 :   ( 6 3 9 . 4 6 3 3 3 7 , 3 9 9 . 6 )   < / A u t o m a t i o n P r o p e r t y H e l p e r T e x t > < L a y e d O u t > t r u e < / L a y e d O u t > < P o i n t s   x m l n s : b = " h t t p : / / s c h e m a s . d a t a c o n t r a c t . o r g / 2 0 0 4 / 0 7 / S y s t e m . W i n d o w s " > < b : P o i n t > < b : _ x > 6 1 9 . 4 6 3 3 3 7 < / b : _ x > < b : _ y > 2 8 7 . 6 < / b : _ y > < / b : P o i n t > < b : P o i n t > < b : _ x > 6 1 9 . 4 6 3 3 3 7 < / b : _ x > < b : _ y > 3 4 1 . 6 < / b : _ y > < / b : P o i n t > < b : P o i n t > < b : _ x > 6 2 1 . 4 6 3 3 3 7 < / b : _ x > < b : _ y > 3 4 3 . 6 < / b : _ y > < / b : P o i n t > < b : P o i n t > < b : _ x > 6 3 7 . 4 6 3 3 3 7 < / b : _ x > < b : _ y > 3 4 3 . 6 < / b : _ y > < / b : P o i n t > < b : P o i n t > < b : _ x > 6 3 9 . 4 6 3 3 3 7 < / b : _ x > < b : _ y > 3 4 5 . 6 < / b : _ y > < / b : P o i n t > < b : P o i n t > < b : _ x > 6 3 9 . 4 6 3 3 3 7 < / b : _ x > < b : _ y > 3 9 9 . 5 9 9 9 9 9 9 9 9 9 9 9 9 7 < / b : _ y > < / b : P o i n t > < / P o i n t s > < / a : V a l u e > < / a : K e y V a l u e O f D i a g r a m O b j e c t K e y a n y T y p e z b w N T n L X > < a : K e y V a l u e O f D i a g r a m O b j e c t K e y a n y T y p e z b w N T n L X > < a : K e y > < K e y > R e l a t i o n s h i p s \ & l t ; T a b l e s \ m e e t i n g \ C o l u m n s \ A c c o u n t   E x e c u t i v e & g t ; - & l t ; T a b l e s \ M a s t e r D a t a \ C o l u m n s \ E m p l o y e e   N a m e & g t ; \ F K < / K e y > < / a : K e y > < a : V a l u e   i : t y p e = " D i a g r a m D i s p l a y L i n k E n d p o i n t V i e w S t a t e " > < H e i g h t > 1 6 < / H e i g h t > < L a b e l L o c a t i o n   x m l n s : b = " h t t p : / / s c h e m a s . d a t a c o n t r a c t . o r g / 2 0 0 4 / 0 7 / S y s t e m . W i n d o w s " > < b : _ x > 6 1 1 . 4 6 3 3 3 7 < / b : _ x > < b : _ y > 2 7 1 . 6 < / b : _ y > < / L a b e l L o c a t i o n > < L o c a t i o n   x m l n s : b = " h t t p : / / s c h e m a s . d a t a c o n t r a c t . o r g / 2 0 0 4 / 0 7 / S y s t e m . W i n d o w s " > < b : _ x > 6 1 9 . 4 6 3 3 3 7 < / b : _ x > < b : _ y > 2 7 1 . 6 < / b : _ y > < / L o c a t i o n > < S h a p e R o t a t e A n g l e > 9 0 < / S h a p e R o t a t e A n g l e > < W i d t h > 1 6 < / W i d t h > < / a : V a l u e > < / a : K e y V a l u e O f D i a g r a m O b j e c t K e y a n y T y p e z b w N T n L X > < a : K e y V a l u e O f D i a g r a m O b j e c t K e y a n y T y p e z b w N T n L X > < a : K e y > < K e y > R e l a t i o n s h i p s \ & l t ; T a b l e s \ m e e t i n g \ C o l u m n s \ A c c o u n t   E x e c u t i v e & g t ; - & l t ; T a b l e s \ M a s t e r D a t a \ C o l u m n s \ E m p l o y e e   N a m e & g t ; \ P K < / K e y > < / a : K e y > < a : V a l u e   i : t y p e = " D i a g r a m D i s p l a y L i n k E n d p o i n t V i e w S t a t e " > < H e i g h t > 1 6 < / H e i g h t > < L a b e l L o c a t i o n   x m l n s : b = " h t t p : / / s c h e m a s . d a t a c o n t r a c t . o r g / 2 0 0 4 / 0 7 / S y s t e m . W i n d o w s " > < b : _ x > 6 3 1 . 4 6 3 3 3 7 < / b : _ x > < b : _ y > 3 9 9 . 5 9 9 9 9 9 9 9 9 9 9 9 9 7 < / b : _ y > < / L a b e l L o c a t i o n > < L o c a t i o n   x m l n s : b = " h t t p : / / s c h e m a s . d a t a c o n t r a c t . o r g / 2 0 0 4 / 0 7 / S y s t e m . W i n d o w s " > < b : _ x > 6 3 9 . 4 6 3 3 3 7 < / b : _ x > < b : _ y > 4 1 5 . 5 9 9 9 9 9 9 9 9 9 9 9 9 7 < / b : _ y > < / L o c a t i o n > < S h a p e R o t a t e A n g l e > 2 7 0 < / S h a p e R o t a t e A n g l e > < W i d t h > 1 6 < / W i d t h > < / a : V a l u e > < / a : K e y V a l u e O f D i a g r a m O b j e c t K e y a n y T y p e z b w N T n L X > < a : K e y V a l u e O f D i a g r a m O b j e c t K e y a n y T y p e z b w N T n L X > < a : K e y > < K e y > R e l a t i o n s h i p s \ & l t ; T a b l e s \ m e e t i n g \ C o l u m n s \ A c c o u n t   E x e c u t i v e & g t ; - & l t ; T a b l e s \ M a s t e r D a t a \ C o l u m n s \ E m p l o y e e   N a m e & g t ; \ C r o s s F i l t e r < / K e y > < / a : K e y > < a : V a l u e   i : t y p e = " D i a g r a m D i s p l a y L i n k C r o s s F i l t e r V i e w S t a t e " > < P o i n t s   x m l n s : b = " h t t p : / / s c h e m a s . d a t a c o n t r a c t . o r g / 2 0 0 4 / 0 7 / S y s t e m . W i n d o w s " > < b : P o i n t > < b : _ x > 6 1 9 . 4 6 3 3 3 7 < / b : _ x > < b : _ y > 2 8 7 . 6 < / b : _ y > < / b : P o i n t > < b : P o i n t > < b : _ x > 6 1 9 . 4 6 3 3 3 7 < / b : _ x > < b : _ y > 3 4 1 . 6 < / b : _ y > < / b : P o i n t > < b : P o i n t > < b : _ x > 6 2 1 . 4 6 3 3 3 7 < / b : _ x > < b : _ y > 3 4 3 . 6 < / b : _ y > < / b : P o i n t > < b : P o i n t > < b : _ x > 6 3 7 . 4 6 3 3 3 7 < / b : _ x > < b : _ y > 3 4 3 . 6 < / b : _ y > < / b : P o i n t > < b : P o i n t > < b : _ x > 6 3 9 . 4 6 3 3 3 7 < / b : _ x > < b : _ y > 3 4 5 . 6 < / b : _ y > < / b : P o i n t > < b : P o i n t > < b : _ x > 6 3 9 . 4 6 3 3 3 7 < / b : _ x > < b : _ y > 3 9 9 . 5 9 9 9 9 9 9 9 9 9 9 9 9 7 < / b : _ y > < / b : P o i n t > < / P o i n t s > < / a : V a l u e > < / a : K e y V a l u e O f D i a g r a m O b j e c t K e y a n y T y p e z b w N T n L X > < a : K e y V a l u e O f D i a g r a m O b j e c t K e y a n y T y p e z b w N T n L X > < a : K e y > < K e y > R e l a t i o n s h i p s \ & l t ; T a b l e s \ i n v o i c e \ C o l u m n s \ A c c o u n t   E x e c u t i v e & g t ; - & l t ; T a b l e s \ M a s t e r D a t a \ C o l u m n s \ E m p l o y e e   N a m e & g t ; < / K e y > < / a : K e y > < a : V a l u e   i : t y p e = " D i a g r a m D i s p l a y L i n k V i e w S t a t e " > < A u t o m a t i o n P r o p e r t y H e l p e r T e x t > E n d   p o i n t   1 :   ( 8 7 1 . 3 1 1 4 3 2 , 3 6 4 . 4 ) .   E n d   p o i n t   2 :   ( 7 5 3 . 5 1 9 0 5 2 8 3 8 3 2 9 , 4 8 0 . 6 )   < / A u t o m a t i o n P r o p e r t y H e l p e r T e x t > < L a y e d O u t > t r u e < / L a y e d O u t > < P o i n t s   x m l n s : b = " h t t p : / / s c h e m a s . d a t a c o n t r a c t . o r g / 2 0 0 4 / 0 7 / S y s t e m . W i n d o w s " > < b : P o i n t > < b : _ x > 8 7 1 . 3 1 1 4 3 2 < / b : _ x > < b : _ y > 3 6 4 . 4 < / b : _ y > < / b : P o i n t > < b : P o i n t > < b : _ x > 8 7 1 . 3 1 1 4 3 2 < / b : _ x > < b : _ y > 4 7 8 . 6 < / b : _ y > < / b : P o i n t > < b : P o i n t > < b : _ x > 8 6 9 . 3 1 1 4 3 2 < / b : _ x > < b : _ y > 4 8 0 . 6 < / b : _ y > < / b : P o i n t > < b : P o i n t > < b : _ x > 7 5 3 . 5 1 9 0 5 2 8 3 8 3 2 9 1 2 < / b : _ x > < b : _ y > 4 8 0 . 6 < / b : _ y > < / b : P o i n t > < / P o i n t s > < / a : V a l u e > < / a : K e y V a l u e O f D i a g r a m O b j e c t K e y a n y T y p e z b w N T n L X > < a : K e y V a l u e O f D i a g r a m O b j e c t K e y a n y T y p e z b w N T n L X > < a : K e y > < K e y > R e l a t i o n s h i p s \ & l t ; T a b l e s \ i n v o i c e \ C o l u m n s \ A c c o u n t   E x e c u t i v e & g t ; - & l t ; T a b l e s \ M a s t e r D a t a \ C o l u m n s \ E m p l o y e e   N a m e & g t ; \ F K < / K e y > < / a : K e y > < a : V a l u e   i : t y p e = " D i a g r a m D i s p l a y L i n k E n d p o i n t V i e w S t a t e " > < H e i g h t > 1 6 < / H e i g h t > < L a b e l L o c a t i o n   x m l n s : b = " h t t p : / / s c h e m a s . d a t a c o n t r a c t . o r g / 2 0 0 4 / 0 7 / S y s t e m . W i n d o w s " > < b : _ x > 8 6 3 . 3 1 1 4 3 2 < / b : _ x > < b : _ y > 3 4 8 . 4 < / b : _ y > < / L a b e l L o c a t i o n > < L o c a t i o n   x m l n s : b = " h t t p : / / s c h e m a s . d a t a c o n t r a c t . o r g / 2 0 0 4 / 0 7 / S y s t e m . W i n d o w s " > < b : _ x > 8 7 1 . 3 1 1 4 3 2 < / b : _ x > < b : _ y > 3 4 8 . 4 < / b : _ y > < / L o c a t i o n > < S h a p e R o t a t e A n g l e > 9 0 < / S h a p e R o t a t e A n g l e > < W i d t h > 1 6 < / W i d t h > < / a : V a l u e > < / a : K e y V a l u e O f D i a g r a m O b j e c t K e y a n y T y p e z b w N T n L X > < a : K e y V a l u e O f D i a g r a m O b j e c t K e y a n y T y p e z b w N T n L X > < a : K e y > < K e y > R e l a t i o n s h i p s \ & l t ; T a b l e s \ i n v o i c e \ C o l u m n s \ A c c o u n t   E x e c u t i v e & g t ; - & l t ; T a b l e s \ M a s t e r D a t a \ C o l u m n s \ E m p l o y e e   N a m e & g t ; \ P K < / K e y > < / a : K e y > < a : V a l u e   i : t y p e = " D i a g r a m D i s p l a y L i n k E n d p o i n t V i e w S t a t e " > < H e i g h t > 1 6 < / H e i g h t > < L a b e l L o c a t i o n   x m l n s : b = " h t t p : / / s c h e m a s . d a t a c o n t r a c t . o r g / 2 0 0 4 / 0 7 / S y s t e m . W i n d o w s " > < b : _ x > 7 3 7 . 5 1 9 0 5 2 8 3 8 3 2 9 1 2 < / b : _ x > < b : _ y > 4 7 2 . 6 < / b : _ y > < / L a b e l L o c a t i o n > < L o c a t i o n   x m l n s : b = " h t t p : / / s c h e m a s . d a t a c o n t r a c t . o r g / 2 0 0 4 / 0 7 / S y s t e m . W i n d o w s " > < b : _ x > 7 3 7 . 5 1 9 0 5 2 8 3 8 3 2 9 1 2 < / b : _ x > < b : _ y > 4 8 0 . 6 < / b : _ y > < / L o c a t i o n > < S h a p e R o t a t e A n g l e > 3 6 0 < / S h a p e R o t a t e A n g l e > < W i d t h > 1 6 < / W i d t h > < / a : V a l u e > < / a : K e y V a l u e O f D i a g r a m O b j e c t K e y a n y T y p e z b w N T n L X > < a : K e y V a l u e O f D i a g r a m O b j e c t K e y a n y T y p e z b w N T n L X > < a : K e y > < K e y > R e l a t i o n s h i p s \ & l t ; T a b l e s \ i n v o i c e \ C o l u m n s \ A c c o u n t   E x e c u t i v e & g t ; - & l t ; T a b l e s \ M a s t e r D a t a \ C o l u m n s \ E m p l o y e e   N a m e & g t ; \ C r o s s F i l t e r < / K e y > < / a : K e y > < a : V a l u e   i : t y p e = " D i a g r a m D i s p l a y L i n k C r o s s F i l t e r V i e w S t a t e " > < P o i n t s   x m l n s : b = " h t t p : / / s c h e m a s . d a t a c o n t r a c t . o r g / 2 0 0 4 / 0 7 / S y s t e m . W i n d o w s " > < b : P o i n t > < b : _ x > 8 7 1 . 3 1 1 4 3 2 < / b : _ x > < b : _ y > 3 6 4 . 4 < / b : _ y > < / b : P o i n t > < b : P o i n t > < b : _ x > 8 7 1 . 3 1 1 4 3 2 < / b : _ x > < b : _ y > 4 7 8 . 6 < / b : _ y > < / b : P o i n t > < b : P o i n t > < b : _ x > 8 6 9 . 3 1 1 4 3 2 < / b : _ x > < b : _ y > 4 8 0 . 6 < / b : _ y > < / b : P o i n t > < b : P o i n t > < b : _ x > 7 5 3 . 5 1 9 0 5 2 8 3 8 3 2 9 1 2 < / b : _ x > < b : _ y > 4 8 0 . 6 < / b : _ y > < / b : P o i n t > < / P o i n t s > < / a : V a l u e > < / a : K e y V a l u e O f D i a g r a m O b j e c t K e y a n y T y p e z b w N T n L X > < a : K e y V a l u e O f D i a g r a m O b j e c t K e y a n y T y p e z b w N T n L X > < a : K e y > < K e y > R e l a t i o n s h i p s \ & l t ; T a b l e s \ o p p o r t u n i t y \ C o l u m n s \ A c c o u n t   E x e c u t i v e & g t ; - & l t ; T a b l e s \ M a s t e r D a t a \ C o l u m n s \ E m p l o y e e   N a m e & g t ; < / K e y > < / a : K e y > < a : V a l u e   i : t y p e = " D i a g r a m D i s p l a y L i n k V i e w S t a t e " > < A u t o m a t i o n P r o p e r t y H e l p e r T e x t > E n d   p o i n t   1 :   ( 1 0 9 7 . 2 1 5 2 4 2 , 3 8 3 . 6 ) .   E n d   p o i n t   2 :   ( 7 5 3 . 5 1 9 0 5 2 8 3 8 3 2 9 , 5 0 0 . 6 )   < / A u t o m a t i o n P r o p e r t y H e l p e r T e x t > < L a y e d O u t > t r u e < / L a y e d O u t > < P o i n t s   x m l n s : b = " h t t p : / / s c h e m a s . d a t a c o n t r a c t . o r g / 2 0 0 4 / 0 7 / S y s t e m . W i n d o w s " > < b : P o i n t > < b : _ x > 1 0 9 7 . 2 1 5 2 4 2 < / b : _ x > < b : _ y > 3 8 3 . 6 < / b : _ y > < / b : P o i n t > < b : P o i n t > < b : _ x > 1 0 9 7 . 2 1 5 2 4 2 < / b : _ x > < b : _ y > 4 9 8 . 6 < / b : _ y > < / b : P o i n t > < b : P o i n t > < b : _ x > 1 0 9 5 . 2 1 5 2 4 2 < / b : _ x > < b : _ y > 5 0 0 . 6 < / b : _ y > < / b : P o i n t > < b : P o i n t > < b : _ x > 7 5 3 . 5 1 9 0 5 2 8 3 8 3 2 9 3 4 < / b : _ x > < b : _ y > 5 0 0 . 6 < / b : _ y > < / b : P o i n t > < / P o i n t s > < / a : V a l u e > < / a : K e y V a l u e O f D i a g r a m O b j e c t K e y a n y T y p e z b w N T n L X > < a : K e y V a l u e O f D i a g r a m O b j e c t K e y a n y T y p e z b w N T n L X > < a : K e y > < K e y > R e l a t i o n s h i p s \ & l t ; T a b l e s \ o p p o r t u n i t y \ C o l u m n s \ A c c o u n t   E x e c u t i v e & g t ; - & l t ; T a b l e s \ M a s t e r D a t a \ C o l u m n s \ E m p l o y e e   N a m e & g t ; \ F K < / K e y > < / a : K e y > < a : V a l u e   i : t y p e = " D i a g r a m D i s p l a y L i n k E n d p o i n t V i e w S t a t e " > < H e i g h t > 1 6 < / H e i g h t > < L a b e l L o c a t i o n   x m l n s : b = " h t t p : / / s c h e m a s . d a t a c o n t r a c t . o r g / 2 0 0 4 / 0 7 / S y s t e m . W i n d o w s " > < b : _ x > 1 0 8 9 . 2 1 5 2 4 2 < / b : _ x > < b : _ y > 3 6 7 . 6 < / b : _ y > < / L a b e l L o c a t i o n > < L o c a t i o n   x m l n s : b = " h t t p : / / s c h e m a s . d a t a c o n t r a c t . o r g / 2 0 0 4 / 0 7 / S y s t e m . W i n d o w s " > < b : _ x > 1 0 9 7 . 2 1 5 2 4 2 < / b : _ x > < b : _ y > 3 6 7 . 6 < / b : _ y > < / L o c a t i o n > < S h a p e R o t a t e A n g l e > 9 0 < / S h a p e R o t a t e A n g l e > < W i d t h > 1 6 < / W i d t h > < / a : V a l u e > < / a : K e y V a l u e O f D i a g r a m O b j e c t K e y a n y T y p e z b w N T n L X > < a : K e y V a l u e O f D i a g r a m O b j e c t K e y a n y T y p e z b w N T n L X > < a : K e y > < K e y > R e l a t i o n s h i p s \ & l t ; T a b l e s \ o p p o r t u n i t y \ C o l u m n s \ A c c o u n t   E x e c u t i v e & g t ; - & l t ; T a b l e s \ M a s t e r D a t a \ C o l u m n s \ E m p l o y e e   N a m e & g t ; \ P K < / K e y > < / a : K e y > < a : V a l u e   i : t y p e = " D i a g r a m D i s p l a y L i n k E n d p o i n t V i e w S t a t e " > < H e i g h t > 1 6 < / H e i g h t > < L a b e l L o c a t i o n   x m l n s : b = " h t t p : / / s c h e m a s . d a t a c o n t r a c t . o r g / 2 0 0 4 / 0 7 / S y s t e m . W i n d o w s " > < b : _ x > 7 3 7 . 5 1 9 0 5 2 8 3 8 3 2 9 3 4 < / b : _ x > < b : _ y > 4 9 2 . 6 < / b : _ y > < / L a b e l L o c a t i o n > < L o c a t i o n   x m l n s : b = " h t t p : / / s c h e m a s . d a t a c o n t r a c t . o r g / 2 0 0 4 / 0 7 / S y s t e m . W i n d o w s " > < b : _ x > 7 3 7 . 5 1 9 0 5 2 8 3 8 3 2 9 3 4 < / b : _ x > < b : _ y > 5 0 0 . 6 < / b : _ y > < / L o c a t i o n > < S h a p e R o t a t e A n g l e > 3 6 0 < / S h a p e R o t a t e A n g l e > < W i d t h > 1 6 < / W i d t h > < / a : V a l u e > < / a : K e y V a l u e O f D i a g r a m O b j e c t K e y a n y T y p e z b w N T n L X > < a : K e y V a l u e O f D i a g r a m O b j e c t K e y a n y T y p e z b w N T n L X > < a : K e y > < K e y > R e l a t i o n s h i p s \ & l t ; T a b l e s \ o p p o r t u n i t y \ C o l u m n s \ A c c o u n t   E x e c u t i v e & g t ; - & l t ; T a b l e s \ M a s t e r D a t a \ C o l u m n s \ E m p l o y e e   N a m e & g t ; \ C r o s s F i l t e r < / K e y > < / a : K e y > < a : V a l u e   i : t y p e = " D i a g r a m D i s p l a y L i n k C r o s s F i l t e r V i e w S t a t e " > < P o i n t s   x m l n s : b = " h t t p : / / s c h e m a s . d a t a c o n t r a c t . o r g / 2 0 0 4 / 0 7 / S y s t e m . W i n d o w s " > < b : P o i n t > < b : _ x > 1 0 9 7 . 2 1 5 2 4 2 < / b : _ x > < b : _ y > 3 8 3 . 6 < / b : _ y > < / b : P o i n t > < b : P o i n t > < b : _ x > 1 0 9 7 . 2 1 5 2 4 2 < / b : _ x > < b : _ y > 4 9 8 . 6 < / b : _ y > < / b : P o i n t > < b : P o i n t > < b : _ x > 1 0 9 5 . 2 1 5 2 4 2 < / b : _ x > < b : _ y > 5 0 0 . 6 < / b : _ y > < / b : P o i n t > < b : P o i n t > < b : _ x > 7 5 3 . 5 1 9 0 5 2 8 3 8 3 2 9 3 4 < / b : _ x > < b : _ y > 5 0 0 . 6 < / b : _ y > < / b : P o i n t > < / P o i n t s > < / a : V a l u e > < / a : K e y V a l u e O f D i a g r a m O b j e c t K e y a n y T y p e z b w N T n L X > < a : K e y V a l u e O f D i a g r a m O b j e c t K e y a n y T y p e z b w N T n L X > < a : K e y > < K e y > R e l a t i o n s h i p s \ & l t ; T a b l e s \ M a s t e r D a t a \ C o l u m n s \ E m p l o y e e   N a m e & g t ; - & l t ; T a b l e s \ I n d i v i d u a l _ T a r g e t \ C o l u m n s \ E m p l o y e e   N a m e & g t ; < / K e y > < / a : K e y > < a : V a l u e   i : t y p e = " D i a g r a m D i s p l a y L i n k V i e w S t a t e " > < A u t o m a t i o n P r o p e r t y H e l p e r T e x t > E n d   p o i n t   1 :   ( 5 2 1 . 5 1 9 0 5 2 8 3 8 3 2 9 , 4 7 0 . 6 ) .   E n d   p o i n t   2 :   ( 1 0 0 , - 1 6 )   < / A u t o m a t i o n P r o p e r t y H e l p e r T e x t > < L a y e d O u t > t r u e < / L a y e d O u t > < P o i n t s   x m l n s : b = " h t t p : / / s c h e m a s . d a t a c o n t r a c t . o r g / 2 0 0 4 / 0 7 / S y s t e m . W i n d o w s " > < b : P o i n t > < b : _ x > 5 2 1 . 5 1 9 0 5 2 8 3 8 3 2 9 3 4 < / b : _ x > < b : _ y > 4 7 0 . 6 < / b : _ y > < / b : P o i n t > < b : P o i n t > < b : _ x > 5 0 4 . 4 5 5 7 1 5 9 9 6 0 4 8 0 7 < / b : _ x > < b : _ y > 4 7 0 . 6 < / b : _ y > < / b : P o i n t > < b : P o i n t > < b : _ x > 5 0 2 . 4 5 5 7 1 5 9 9 6 0 4 8 0 7 < / b : _ x > < b : _ y > 4 6 8 . 6 < / b : _ y > < / b : P o i n t > < b : P o i n t > < b : _ x > 5 0 2 . 4 5 5 7 1 5 9 9 6 0 4 8 0 7 < / b : _ x > < b : _ y > - 1 7 . 5 < / b : _ y > < / b : P o i n t > < b : P o i n t > < b : _ x > 5 0 0 . 4 5 5 7 1 5 9 9 6 0 4 8 0 7 < / b : _ x > < b : _ y > - 1 9 . 5 < / b : _ y > < / b : P o i n t > < b : P o i n t > < b : _ x > 1 0 2 < / b : _ x > < b : _ y > - 1 9 . 5 < / b : _ y > < / b : P o i n t > < b : P o i n t > < b : _ x > 1 0 0 < / b : _ x > < b : _ y > - 1 7 . 5 < / b : _ y > < / b : P o i n t > < b : P o i n t > < b : _ x > 1 0 0 < / b : _ x > < b : _ y > - 1 6 . 0 0 0 0 0 0 0 0 0 0 0 0 0 3 9 < / b : _ y > < / b : P o i n t > < / P o i n t s > < / a : V a l u e > < / a : K e y V a l u e O f D i a g r a m O b j e c t K e y a n y T y p e z b w N T n L X > < a : K e y V a l u e O f D i a g r a m O b j e c t K e y a n y T y p e z b w N T n L X > < a : K e y > < K e y > R e l a t i o n s h i p s \ & l t ; T a b l e s \ M a s t e r D a t a \ C o l u m n s \ E m p l o y e e   N a m e & g t ; - & l t ; T a b l e s \ I n d i v i d u a l _ T a r g e t \ C o l u m n s \ E m p l o y e e   N a m e & g t ; \ F K < / K e y > < / a : K e y > < a : V a l u e   i : t y p e = " D i a g r a m D i s p l a y L i n k E n d p o i n t V i e w S t a t e " > < H e i g h t > 1 6 < / H e i g h t > < L a b e l L o c a t i o n   x m l n s : b = " h t t p : / / s c h e m a s . d a t a c o n t r a c t . o r g / 2 0 0 4 / 0 7 / S y s t e m . W i n d o w s " > < b : _ x > 5 2 1 . 5 1 9 0 5 2 8 3 8 3 2 9 3 4 < / b : _ x > < b : _ y > 4 6 2 . 6 < / b : _ y > < / L a b e l L o c a t i o n > < L o c a t i o n   x m l n s : b = " h t t p : / / s c h e m a s . d a t a c o n t r a c t . o r g / 2 0 0 4 / 0 7 / S y s t e m . W i n d o w s " > < b : _ x > 5 3 7 . 5 1 9 0 5 2 8 3 8 3 2 9 2 3 < / b : _ x > < b : _ y > 4 7 0 . 6 < / b : _ y > < / L o c a t i o n > < S h a p e R o t a t e A n g l e > 1 8 0 < / S h a p e R o t a t e A n g l e > < W i d t h > 1 6 < / W i d t h > < / a : V a l u e > < / a : K e y V a l u e O f D i a g r a m O b j e c t K e y a n y T y p e z b w N T n L X > < a : K e y V a l u e O f D i a g r a m O b j e c t K e y a n y T y p e z b w N T n L X > < a : K e y > < K e y > R e l a t i o n s h i p s \ & l t ; T a b l e s \ M a s t e r D a t a \ C o l u m n s \ E m p l o y e e   N a m e & g t ; - & l t ; T a b l e s \ I n d i v i d u a l _ T a r g e t \ C o l u m n s \ E m p l o y e e   N a m e & g t ; \ P K < / K e y > < / a : K e y > < a : V a l u e   i : t y p e = " D i a g r a m D i s p l a y L i n k E n d p o i n t V i e w S t a t e " > < H e i g h t > 1 6 < / H e i g h t > < L a b e l L o c a t i o n   x m l n s : b = " h t t p : / / s c h e m a s . d a t a c o n t r a c t . o r g / 2 0 0 4 / 0 7 / S y s t e m . W i n d o w s " > < b : _ x > 9 2 < / b : _ x > < b : _ y > - 1 6 . 0 0 0 0 0 0 0 0 0 0 0 0 0 3 9 < / b : _ y > < / L a b e l L o c a t i o n > < L o c a t i o n   x m l n s : b = " h t t p : / / s c h e m a s . d a t a c o n t r a c t . o r g / 2 0 0 4 / 0 7 / S y s t e m . W i n d o w s " > < b : _ x > 1 0 0 < / b : _ x > < b : _ y > - 3 . 9 0 7 9 8 5 0 4 6 6 8 0 5 5 1 E - 1 4 < / b : _ y > < / L o c a t i o n > < S h a p e R o t a t e A n g l e > 2 7 0 < / S h a p e R o t a t e A n g l e > < W i d t h > 1 6 < / W i d t h > < / a : V a l u e > < / a : K e y V a l u e O f D i a g r a m O b j e c t K e y a n y T y p e z b w N T n L X > < a : K e y V a l u e O f D i a g r a m O b j e c t K e y a n y T y p e z b w N T n L X > < a : K e y > < K e y > R e l a t i o n s h i p s \ & l t ; T a b l e s \ M a s t e r D a t a \ C o l u m n s \ E m p l o y e e   N a m e & g t ; - & l t ; T a b l e s \ I n d i v i d u a l _ T a r g e t \ C o l u m n s \ E m p l o y e e   N a m e & g t ; \ C r o s s F i l t e r < / K e y > < / a : K e y > < a : V a l u e   i : t y p e = " D i a g r a m D i s p l a y L i n k C r o s s F i l t e r V i e w S t a t e " > < P o i n t s   x m l n s : b = " h t t p : / / s c h e m a s . d a t a c o n t r a c t . o r g / 2 0 0 4 / 0 7 / S y s t e m . W i n d o w s " > < b : P o i n t > < b : _ x > 5 2 1 . 5 1 9 0 5 2 8 3 8 3 2 9 3 4 < / b : _ x > < b : _ y > 4 7 0 . 6 < / b : _ y > < / b : P o i n t > < b : P o i n t > < b : _ x > 5 0 4 . 4 5 5 7 1 5 9 9 6 0 4 8 0 7 < / b : _ x > < b : _ y > 4 7 0 . 6 < / b : _ y > < / b : P o i n t > < b : P o i n t > < b : _ x > 5 0 2 . 4 5 5 7 1 5 9 9 6 0 4 8 0 7 < / b : _ x > < b : _ y > 4 6 8 . 6 < / b : _ y > < / b : P o i n t > < b : P o i n t > < b : _ x > 5 0 2 . 4 5 5 7 1 5 9 9 6 0 4 8 0 7 < / b : _ x > < b : _ y > - 1 7 . 5 < / b : _ y > < / b : P o i n t > < b : P o i n t > < b : _ x > 5 0 0 . 4 5 5 7 1 5 9 9 6 0 4 8 0 7 < / b : _ x > < b : _ y > - 1 9 . 5 < / b : _ y > < / b : P o i n t > < b : P o i n t > < b : _ x > 1 0 2 < / b : _ x > < b : _ y > - 1 9 . 5 < / b : _ y > < / b : P o i n t > < b : P o i n t > < b : _ x > 1 0 0 < / b : _ x > < b : _ y > - 1 7 . 5 < / b : _ y > < / b : P o i n t > < b : P o i n t > < b : _ x > 1 0 0 < / b : _ x > < b : _ y > - 1 6 . 0 0 0 0 0 0 0 0 0 0 0 0 0 3 9 < / b : _ y > < / b : P o i n t > < / P o i n t s > < / a : V a l u e > < / a : K e y V a l u e O f D i a g r a m O b j e c t K e y a n y T y p e z b w N T n L X > < a : K e y V a l u e O f D i a g r a m O b j e c t K e y a n y T y p e z b w N T n L X > < a : K e y > < K e y > R e l a t i o n s h i p s \ & l t ; T a b l e s \ b r o k e r a g e \ C o l u m n s \ A c c o u n t   E x e & g t ; - & l t ; T a b l e s \ M a s t e r D a t a \ C o l u m n s \ E m p l o y e e   N a m e & g t ; < / K e y > < / a : K e y > < a : V a l u e   i : t y p e = " D i a g r a m D i s p l a y L i n k V i e w S t a t e " > < A u t o m a t i o n P r o p e r t y H e l p e r T e x t > E n d   p o i n t   1 :   ( 2 1 6 , 4 0 8 . 2 ) .   E n d   p o i n t   2 :   ( 5 2 1 . 5 1 9 0 5 2 8 3 8 3 2 9 , 5 1 0 . 6 )   < / A u t o m a t i o n P r o p e r t y H e l p e r T e x t > < L a y e d O u t > t r u e < / L a y e d O u t > < P o i n t s   x m l n s : b = " h t t p : / / s c h e m a s . d a t a c o n t r a c t . o r g / 2 0 0 4 / 0 7 / S y s t e m . W i n d o w s " > < b : P o i n t > < b : _ x > 2 1 6 < / b : _ x > < b : _ y > 4 0 8 . 2 < / b : _ y > < / b : P o i n t > < b : P o i n t > < b : _ x > 3 6 0 . 6 2 0 5 9 7 7 5 < / b : _ x > < b : _ y > 4 0 8 . 2 < / b : _ y > < / b : P o i n t > < b : P o i n t > < b : _ x > 3 6 2 . 6 2 0 5 9 7 7 5 < / b : _ x > < b : _ y > 4 1 0 . 2 < / b : _ y > < / b : P o i n t > < b : P o i n t > < b : _ x > 3 6 2 . 6 2 0 5 9 7 7 5 < / b : _ x > < b : _ y > 5 0 8 . 6 < / b : _ y > < / b : P o i n t > < b : P o i n t > < b : _ x > 3 6 4 . 6 2 0 5 9 7 7 5 < / b : _ x > < b : _ y > 5 1 0 . 6 < / b : _ y > < / b : P o i n t > < b : P o i n t > < b : _ x > 5 2 1 . 5 1 9 0 5 2 8 3 8 3 2 9 1 2 < / b : _ x > < b : _ y > 5 1 0 . 6 < / b : _ y > < / b : P o i n t > < / P o i n t s > < / a : V a l u e > < / a : K e y V a l u e O f D i a g r a m O b j e c t K e y a n y T y p e z b w N T n L X > < a : K e y V a l u e O f D i a g r a m O b j e c t K e y a n y T y p e z b w N T n L X > < a : K e y > < K e y > R e l a t i o n s h i p s \ & l t ; T a b l e s \ b r o k e r a g e \ C o l u m n s \ A c c o u n t   E x e & g t ; - & l t ; T a b l e s \ M a s t e r D a t a \ C o l u m n s \ E m p l o y e e   N a m e & g t ; \ F K < / K e y > < / a : K e y > < a : V a l u e   i : t y p e = " D i a g r a m D i s p l a y L i n k E n d p o i n t V i e w S t a t e " > < H e i g h t > 1 6 < / H e i g h t > < L a b e l L o c a t i o n   x m l n s : b = " h t t p : / / s c h e m a s . d a t a c o n t r a c t . o r g / 2 0 0 4 / 0 7 / S y s t e m . W i n d o w s " > < b : _ x > 2 0 0 < / b : _ x > < b : _ y > 4 0 0 . 2 < / b : _ y > < / L a b e l L o c a t i o n > < L o c a t i o n   x m l n s : b = " h t t p : / / s c h e m a s . d a t a c o n t r a c t . o r g / 2 0 0 4 / 0 7 / S y s t e m . W i n d o w s " > < b : _ x > 2 0 0 < / b : _ x > < b : _ y > 4 0 8 . 2 < / b : _ y > < / L o c a t i o n > < S h a p e R o t a t e A n g l e > 3 6 0 < / S h a p e R o t a t e A n g l e > < W i d t h > 1 6 < / W i d t h > < / a : V a l u e > < / a : K e y V a l u e O f D i a g r a m O b j e c t K e y a n y T y p e z b w N T n L X > < a : K e y V a l u e O f D i a g r a m O b j e c t K e y a n y T y p e z b w N T n L X > < a : K e y > < K e y > R e l a t i o n s h i p s \ & l t ; T a b l e s \ b r o k e r a g e \ C o l u m n s \ A c c o u n t   E x e & g t ; - & l t ; T a b l e s \ M a s t e r D a t a \ C o l u m n s \ E m p l o y e e   N a m e & g t ; \ P K < / K e y > < / a : K e y > < a : V a l u e   i : t y p e = " D i a g r a m D i s p l a y L i n k E n d p o i n t V i e w S t a t e " > < H e i g h t > 1 6 < / H e i g h t > < L a b e l L o c a t i o n   x m l n s : b = " h t t p : / / s c h e m a s . d a t a c o n t r a c t . o r g / 2 0 0 4 / 0 7 / S y s t e m . W i n d o w s " > < b : _ x > 5 2 1 . 5 1 9 0 5 2 8 3 8 3 2 9 1 2 < / b : _ x > < b : _ y > 5 0 2 . 6 < / b : _ y > < / L a b e l L o c a t i o n > < L o c a t i o n   x m l n s : b = " h t t p : / / s c h e m a s . d a t a c o n t r a c t . o r g / 2 0 0 4 / 0 7 / S y s t e m . W i n d o w s " > < b : _ x > 5 3 7 . 5 1 9 0 5 2 8 3 8 3 2 9 1 2 < / b : _ x > < b : _ y > 5 1 0 . 6 < / b : _ y > < / L o c a t i o n > < S h a p e R o t a t e A n g l e > 1 8 0 < / S h a p e R o t a t e A n g l e > < W i d t h > 1 6 < / W i d t h > < / a : V a l u e > < / a : K e y V a l u e O f D i a g r a m O b j e c t K e y a n y T y p e z b w N T n L X > < a : K e y V a l u e O f D i a g r a m O b j e c t K e y a n y T y p e z b w N T n L X > < a : K e y > < K e y > R e l a t i o n s h i p s \ & l t ; T a b l e s \ b r o k e r a g e \ C o l u m n s \ A c c o u n t   E x e & g t ; - & l t ; T a b l e s \ M a s t e r D a t a \ C o l u m n s \ E m p l o y e e   N a m e & g t ; \ C r o s s F i l t e r < / K e y > < / a : K e y > < a : V a l u e   i : t y p e = " D i a g r a m D i s p l a y L i n k C r o s s F i l t e r V i e w S t a t e " > < P o i n t s   x m l n s : b = " h t t p : / / s c h e m a s . d a t a c o n t r a c t . o r g / 2 0 0 4 / 0 7 / S y s t e m . W i n d o w s " > < b : P o i n t > < b : _ x > 2 1 6 < / b : _ x > < b : _ y > 4 0 8 . 2 < / b : _ y > < / b : P o i n t > < b : P o i n t > < b : _ x > 3 6 0 . 6 2 0 5 9 7 7 5 < / b : _ x > < b : _ y > 4 0 8 . 2 < / b : _ y > < / b : P o i n t > < b : P o i n t > < b : _ x > 3 6 2 . 6 2 0 5 9 7 7 5 < / b : _ x > < b : _ y > 4 1 0 . 2 < / b : _ y > < / b : P o i n t > < b : P o i n t > < b : _ x > 3 6 2 . 6 2 0 5 9 7 7 5 < / b : _ x > < b : _ y > 5 0 8 . 6 < / b : _ y > < / b : P o i n t > < b : P o i n t > < b : _ x > 3 6 4 . 6 2 0 5 9 7 7 5 < / b : _ x > < b : _ y > 5 1 0 . 6 < / b : _ y > < / b : P o i n t > < b : P o i n t > < b : _ x > 5 2 1 . 5 1 9 0 5 2 8 3 8 3 2 9 1 2 < / b : _ x > < b : _ y > 5 1 0 . 6 < / b : _ y > < / b : P o i n t > < / P o i n t s > < / a : V a l u 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 I n d i v i d u a l _ T a r g e t 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 1 3 0 < / a : S i z e A t D p i 9 6 > < a : V i s i b l e > t r u e < / a : V i s i b l e > < / V a l u e > < / K e y V a l u e O f s t r i n g S a n d b o x E d i t o r . M e a s u r e G r i d S t a t e S c d E 3 5 R y > < K e y V a l u e O f s t r i n g S a n d b o x E d i t o r . M e a s u r e G r i d S t a t e S c d E 3 5 R y > < K e y > I n d i v i d u a l _ T a r g e t < / K e y > < V a l u e   x m l n s : a = " h t t p : / / s c h e m a s . d a t a c o n t r a c t . o r g / 2 0 0 4 / 0 7 / M i c r o s o f t . A n a l y s i s S e r v i c e s . C o m m o n " > < a : H a s F o c u s > t r u e < / a : H a s F o c u s > < a : S i z e A t D p i 9 6 > 1 3 0 < / a : S i z e A t D p i 9 6 > < a : V i s i b l e > t r u e < / a : V i s i b l e > < / V a l u e > < / K e y V a l u e O f s t r i n g S a n d b o x E d i t o r . M e a s u r e G r i d S t a t e S c d E 3 5 R y > < K e y V a l u e O f s t r i n g S a n d b o x E d i t o r . M e a s u r e G r i d S t a t e S c d E 3 5 R y > < K e y > f e e s < / K e y > < V a l u e   x m l n s : a = " h t t p : / / s c h e m a s . d a t a c o n t r a c t . o r g / 2 0 0 4 / 0 7 / M i c r o s o f t . A n a l y s i s S e r v i c e s . C o m m o n " > < a : H a s F o c u s > t r u e < / a : H a s F o c u s > < a : S i z e A t D p i 9 6 > 1 2 4 < / a : S i z e A t D p i 9 6 > < a : V i s i b l e > t r u e < / a : V i s i b l e > < / V a l u e > < / K e y V a l u e O f s t r i n g S a n d b o x E d i t o r . M e a s u r e G r i d S t a t e S c d E 3 5 R y > < K e y V a l u e O f s t r i n g S a n d b o x E d i t o r . M e a s u r e G r i d S t a t e S c d E 3 5 R y > < K e y > m e e t i n g < / K e y > < V a l u e   x m l n s : a = " h t t p : / / s c h e m a s . d a t a c o n t r a c t . o r g / 2 0 0 4 / 0 7 / M i c r o s o f t . A n a l y s i s S e r v i c e s . C o m m o n " > < a : H a s F o c u s > t r u e < / a : H a s F o c u s > < a : S i z e A t D p i 9 6 > 1 2 4 < / a : S i z e A t D p i 9 6 > < a : V i s i b l e > t r u e < / a : V i s i b l e > < / V a l u e > < / K e y V a l u e O f s t r i n g S a n d b o x E d i t o r . M e a s u r e G r i d S t a t e S c d E 3 5 R y > < K e y V a l u e O f s t r i n g S a n d b o x E d i t o r . M e a s u r e G r i d S t a t e S c d E 3 5 R y > < K e y > i n v o i c e < / K e y > < V a l u e   x m l n s : a = " h t t p : / / s c h e m a s . d a t a c o n t r a c t . o r g / 2 0 0 4 / 0 7 / M i c r o s o f t . A n a l y s i s S e r v i c e s . C o m m o n " > < a : H a s F o c u s > t r u e < / a : H a s F o c u s > < a : S i z e A t D p i 9 6 > 1 2 4 < / a : S i z e A t D p i 9 6 > < a : V i s i b l e > t r u e < / a : V i s i b l e > < / V a l u e > < / K e y V a l u e O f s t r i n g S a n d b o x E d i t o r . M e a s u r e G r i d S t a t e S c d E 3 5 R y > < K e y V a l u e O f s t r i n g S a n d b o x E d i t o r . M e a s u r e G r i d S t a t e S c d E 3 5 R y > < K e y > o p p o r t u n i t y < / K e y > < V a l u e   x m l n s : a = " h t t p : / / s c h e m a s . d a t a c o n t r a c t . o r g / 2 0 0 4 / 0 7 / M i c r o s o f t . A n a l y s i s S e r v i c e s . C o m m o n " > < a : H a s F o c u s > t r u e < / a : H a s F o c u s > < a : S i z e A t D p i 9 6 > 1 2 4 < / a : S i z e A t D p i 9 6 > < a : V i s i b l e > t r u e < / a : V i s i b l e > < / V a l u e > < / K e y V a l u e O f s t r i n g S a n d b o x E d i t o r . M e a s u r e G r i d S t a t e S c d E 3 5 R y > < K e y V a l u e O f s t r i n g S a n d b o x E d i t o r . M e a s u r e G r i d S t a t e S c d E 3 5 R y > < K e y > M a s t e r D a t a 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2.xml>��< ? x m l   v e r s i o n = " 1 . 0 "   e n c o d i n g = " U T F - 1 6 " ? > < G e m i n i   x m l n s = " h t t p : / / g e m i n i / p i v o t c u s t o m i z a t i o n / 6 0 6 4 2 0 7 f - 4 2 3 8 - 4 7 a 3 - 9 1 4 8 - f 7 c 4 1 b 5 8 5 a 3 a " > < 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3.xml>��< ? x m l   v e r s i o n = " 1 . 0 "   e n c o d i n g = " U T F - 1 6 " ? > < G e m i n i   x m l n s = " h t t p : / / g e m i n i / p i v o t c u s t o m i z a t i o n / 4 2 9 3 d c 5 5 - a 0 b f - 4 a 1 9 - b e 9 3 - c 2 2 b a 9 5 3 a e 0 c " > < 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4.xml>��< ? x m l   v e r s i o n = " 1 . 0 "   e n c o d i n g = " U T F - 1 6 " ? > < G e m i n i   x m l n s = " h t t p : / / g e m i n i / p i v o t c u s t o m i z a t i o n / d 9 7 c 6 9 f 5 - 7 6 2 3 - 4 6 4 2 - b f 5 f - 0 9 f c a 1 c 8 4 c 0 a " > < 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5.xml>��< ? x m l   v e r s i o n = " 1 . 0 "   e n c o d i n g = " U T F - 1 6 " ? > < G e m i n i   x m l n s = " h t t p : / / g e m i n i / p i v o t c u s t o m i z a t i o n / a b d c f 6 2 c - e 9 6 d - 4 3 5 b - a b c 0 - d 3 2 b d 5 7 e f e 4 1 " > < 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6.xml>��< ? x m l   v e r s i o n = " 1 . 0 "   e n c o d i n g = " U T F - 1 6 " ? > < G e m i n i   x m l n s = " h t t p : / / g e m i n i / p i v o t c u s t o m i z a t i o n / 5 d 4 8 1 6 3 6 - 0 e 8 c - 4 0 a 1 - 8 8 b 8 - c 3 1 e c 9 8 e 6 e 4 f " > < 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 M e a s u r e I n d i v i d u a l _ T a r g e t [ _ m e a s u r e   1   S t a t u s ] < / a : K e y > < a : V a l u e > < D e p e n d e n c y > < N a m e > m e a s u r e   1 < / N a m e > < T a b l e > I n d i v i d u a l _ T a r g e t < / T a b l e > < / D e p e n d e n c y > < D e s c r i p t i o n > D e p e n d e n c y   e r r o r   i n   t h e   m e a s u r e . < / D e s c r i p t i o n > < R o w N u m b e r > - 1 < / R o w N u m b e r > < S o u r c e > < N a m e > _ m e a s u r e   1   S t a t u s < / N a m e > < T a b l e > I n d i v i d u a l _ T a r g e t < / T a b l e > < / S o u r c e > < / a : V a l u e > < / a : K e y V a l u e O f s t r i n g S a n d b o x E r r o r V S n 7 U v A O > < a : K e y V a l u e O f s t r i n g S a n d b o x E r r o r V S n 7 U v A O > < a : K e y > M e a s u r e I n d i v i d u a l _ T a r g e t [ m e a s u r e   1 ] < / a : K e y > < a : V a l u e > < D e s c r i p t i o n > A   s i n g l e   v a l u e   f o r   c o l u m n   ' C r o s s   s e l l   b u g d e t '   i n   t a b l e   ' I n d i v i d u a l _ T a r g e t '   c a n n o t   b e   d e t e r m i n e d .   T h i s   c a n   h a p p e n   w h e n   a   m e a s u r e   f o r m u l a   r e f e r s   t o   a   c o l u m n   t h a t   c o n t a i n s   m a n y   v a l u e s   w i t h o u t   s p e c i f y i n g   a n   a g g r e g a t i o n   s u c h   a s   m i n ,   m a x ,   c o u n t ,   o r   s u m   t o   g e t   a   s i n g l e   r e s u l t . < / D e s c r i p t i o n > < R o w N u m b e r > - 1 < / R o w N u m b e r > < S o u r c e > < N a m e > m e a s u r e   1 < / N a m e > < T a b l e > I n d i v i d u a l _ T a r g e t < / T a b l e > < / S o u r c e > < / a : V a l u e > < / a : K e y V a l u e O f s t r i n g S a n d b o x E r r o r V S n 7 U v A O > < / E r r o r C a c h e D i c t i o n a r y > < L a s t P r o c e s s e d T i m e > 2 0 2 5 - 0 2 - 1 0 T 1 4 : 0 5 : 1 8 . 9 9 0 9 6 3 5 + 0 5 : 3 0 < / L a s t P r o c e s s e d T i m e > < / D a t a M o d e l i n g S a n d b o x . S e r i a l i z e d S a n d b o x E r r o r C a c h e > ] ] > < / C u s t o m C o n t e n t > < / G e m i n i > 
</file>

<file path=customXml/item4.xml>��< ? x m l   v e r s i o n = " 1 . 0 "   e n c o d i n g = " U T F - 1 6 " ? > < G e m i n i   x m l n s = " h t t p : / / g e m i n i / p i v o t c u s t o m i z a t i o n / c b 2 4 5 5 a d - a c a 8 - 4 a 3 7 - b 1 f 2 - d 9 f c 5 8 5 5 3 7 2 a " > < 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I n d i v i d u a l _ T a r g e t " > < C u s t o m C o n t e n t > < ! [ C D A T A [ < T a b l e W i d g e t G r i d S e r i a l i z a t i o n   x m l n s : x s d = " h t t p : / / w w w . w 3 . o r g / 2 0 0 1 / X M L S c h e m a "   x m l n s : x s i = " h t t p : / / w w w . w 3 . o r g / 2 0 0 1 / X M L S c h e m a - i n s t a n c e " > < C o l u m n S u g g e s t e d T y p e   / > < C o l u m n F o r m a t   / > < C o l u m n A c c u r a c y   / > < C o l u m n C u r r e n c y S y m b o l   / > < C o l u m n P o s i t i v e P a t t e r n   / > < C o l u m n N e g a t i v e P a t t e r n   / > < C o l u m n W i d t h s > < i t e m > < k e y > < s t r i n g > E m p l o y e e   N a m e < / s t r i n g > < / k e y > < v a l u e > < i n t > 1 6 7 < / i n t > < / v a l u e > < / i t e m > < i t e m > < k e y > < s t r i n g > N e w   B u d g e t < / s t r i n g > < / k e y > < v a l u e > < i n t > 1 3 6 < / i n t > < / v a l u e > < / i t e m > < i t e m > < k e y > < s t r i n g > C r o s s   s e l l   b u g d e t < / s t r i n g > < / k e y > < v a l u e > < i n t > 1 7 3 < / i n t > < / v a l u e > < / i t e m > < i t e m > < k e y > < s t r i n g > R e n e w a l   B u d g e t < / s t r i n g > < / k e y > < v a l u e > < i n t > 1 6 6 < / i n t > < / v a l u e > < / i t e m > < i t e m > < k e y > < s t r i n g > B r a n c h < / s t r i n g > < / k e y > < v a l u e > < i n t > 9 7 < / i n t > < / v a l u e > < / i t e m > < i t e m > < k e y > < s t r i n g > S a l e s   p e r s o n   I D < / s t r i n g > < / k e y > < v a l u e > < i n t > 1 6 2 < / i n t > < / v a l u e > < / i t e m > < i t e m > < k e y > < s t r i n g > N e w   R o l e 2 < / s t r i n g > < / k e y > < v a l u e > < i n t > 1 2 5 < / i n t > < / v a l u e > < / i t e m > < / C o l u m n W i d t h s > < C o l u m n D i s p l a y I n d e x > < i t e m > < k e y > < s t r i n g > E m p l o y e e   N a m e < / s t r i n g > < / k e y > < v a l u e > < i n t > 0 < / i n t > < / v a l u e > < / i t e m > < i t e m > < k e y > < s t r i n g > N e w   B u d g e t < / s t r i n g > < / k e y > < v a l u e > < i n t > 1 < / i n t > < / v a l u e > < / i t e m > < i t e m > < k e y > < s t r i n g > C r o s s   s e l l   b u g d e t < / s t r i n g > < / k e y > < v a l u e > < i n t > 2 < / i n t > < / v a l u e > < / i t e m > < i t e m > < k e y > < s t r i n g > R e n e w a l   B u d g e t < / s t r i n g > < / k e y > < v a l u e > < i n t > 3 < / i n t > < / v a l u e > < / i t e m > < i t e m > < k e y > < s t r i n g > B r a n c h < / s t r i n g > < / k e y > < v a l u e > < i n t > 4 < / i n t > < / v a l u e > < / i t e m > < i t e m > < k e y > < s t r i n g > S a l e s   p e r s o n   I D < / s t r i n g > < / k e y > < v a l u e > < i n t > 5 < / i n t > < / v a l u e > < / i t e m > < i t e m > < k e y > < s t r i n g > N e w   R o l e 2 < / 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 A c c o u n t   I d < / s t r i n g > < / k e y > < v a l u e > < i n t > 1 2 6 < / i n t > < / v a l u e > < / i t e m > < i t e m > < k e y > < s t r i n g > s o l u t i o n _ g r o u p < / s t r i n g > < / k e y > < v a l u e > < i n t > 1 6 1 < / i n t > < / v a l u e > < / i t e m > < i t e m > < k e y > < s t r i n g > i n c o m e _ d u e _ d a t e < / s t r i n g > < / k e y > < v a l u e > < i n t > 1 8 0 < / i n t > < / v a l u e > < / i t e m > < i t e m > < k e y > < s t r i n g > i n c o m e _ c l a s s < / s t r i n g > < / k e y > < v a l u e > < i n t > 1 4 5 < / i n t > < / v a l u e > < / i t e m > < i t e m > < k e y > < s t r i n g > A m o u n t < / s t r i n g > < / k e y > < v a l u e > < i n t > 1 0 5 < / i n t > < / v a l u e > < / i t e m > < 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 b r a n c h _ n a m e < / s t r i n g > < / k e y > < v a l u e > < i n t > 1 4 9 < / i n t > < / v a l u e > < / i t e m > < i t e m > < k e y > < s t r i n g > r e v e n u e _ t r a n s a c t i o n _ t y p e < / s t r i n g > < / k e y > < v a l u e > < i n t > 2 4 6 < / i n t > < / v a l u e > < / i t e m > < i t e m > < k e y > < s t r i n g > r e n e w a l _ s t a t u s < / s t r i n g > < / k e y > < v a l u e > < i n t > 1 6 1 < / i n t > < / v a l u e > < / i t e m > < i t e m > < k e y > < s t r i n g > l a p s e _ r e a s o n < / s t r i n g > < / k e y > < v a l u e > < i n t > 1 4 5 < / i n t > < / v a l u e > < / i t e m > < i t e m > < k e y > < s t r i n g > l a s t _ u p d a t e d _ d a t e < / s t r i n g > < / k e y > < v a l u e > < i n t > 1 8 6 < / i n t > < / v a l u e > < / i t e m > < i t e m > < k e y > < s t r i n g > A c c o u n t   E x e < / s t r i n g > < / k e y > < v a l u e > < i n t > 1 5 7 < / i n t > < / v a l u e > < / i t e m > < / C o l u m n W i d t h s > < C o l u m n D i s p l a y I n d e x > < i t e m > < k e y > < s t r i n g > A c c o u n t   I d < / s t r i n g > < / k e y > < v a l u e > < i n t > 0 < / i n t > < / v a l u e > < / i t e m > < i t e m > < k e y > < s t r i n g > s o l u t i o n _ g r o u p < / s t r i n g > < / k e y > < v a l u e > < i n t > 1 < / i n t > < / v a l u e > < / i t e m > < i t e m > < k e y > < s t r i n g > i n c o m e _ d u e _ d a t e < / s t r i n g > < / k e y > < v a l u e > < i n t > 2 < / i n t > < / v a l u e > < / i t e m > < i t e m > < k e y > < s t r i n g > i n c o m e _ c l a s s < / s t r i n g > < / k e y > < v a l u e > < i n t > 3 < / i n t > < / v a l u e > < / i t e m > < i t e m > < k e y > < s t r i n g > A m o u n t < / s t r i n g > < / k e y > < v a l u e > < i n t > 4 < / i n t > < / v a l u e > < / i t e m > < i t e m > < k e y > < s t r i n g > c l i e n t _ n a m e < / s t r i n g > < / k e y > < v a l u e > < i n t > 5 < / i n t > < / v a l u e > < / i t e m > < i t e m > < k e y > < s t r i n g > p o l i c y _ n u m b e r < / s t r i n g > < / k e y > < v a l u e > < i n t > 6 < / i n t > < / v a l u e > < / i t e m > < i t e m > < k e y > < s t r i n g > p o l i c y _ s t a t u s < / s t r i n g > < / k e y > < v a l u e > < i n t > 7 < / i n t > < / v a l u e > < / i t e m > < i t e m > < k e y > < s t r i n g > p o l i c y _ s t a r t _ d a t e < / s t r i n g > < / k e y > < v a l u e > < i n t > 8 < / i n t > < / v a l u e > < / i t e m > < i t e m > < k e y > < s t r i n g > p o l i c y _ e n d _ d a t e < / s t r i n g > < / k e y > < v a l u e > < i n t > 9 < / i n t > < / v a l u e > < / i t e m > < i t e m > < k e y > < s t r i n g > p r o d u c t _ g r o u p < / s t r i n g > < / k e y > < v a l u e > < i n t > 1 0 < / i n t > < / v a l u e > < / i t e m > < i t e m > < k e y > < s t r i n g > b r a n c h _ n a m e < / s t r i n g > < / k e y > < v a l u e > < i n t > 1 2 < / i n t > < / v a l u e > < / i t e m > < i t e m > < k e y > < s t r i n g > r e v e n u e _ t r a n s a c t i o n _ t y p e < / s t r i n g > < / k e y > < v a l u e > < i n t > 1 3 < / i n t > < / v a l u e > < / i t e m > < i t e m > < k e y > < s t r i n g > r e n e w a l _ s t a t u s < / s t r i n g > < / k e y > < v a l u e > < i n t > 1 4 < / i n t > < / v a l u e > < / i t e m > < i t e m > < k e y > < s t r i n g > l a p s e _ r e a s o n < / s t r i n g > < / k e y > < v a l u e > < i n t > 1 5 < / i n t > < / v a l u e > < / i t e m > < i t e m > < k e y > < s t r i n g > l a s t _ u p d a t e d _ d a t e < / s t r i n g > < / k e y > < v a l u e > < i n t > 1 6 < / i n t > < / v a l u e > < / i t e m > < i t e m > < k e y > < s t r i n g > A c c o u n t   E x e < / 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DD96A8F-C66F-4579-8536-E3792A06B892}">
  <ds:schemaRefs/>
</ds:datastoreItem>
</file>

<file path=customXml/itemProps10.xml><?xml version="1.0" encoding="utf-8"?>
<ds:datastoreItem xmlns:ds="http://schemas.openxmlformats.org/officeDocument/2006/customXml" ds:itemID="{63F10160-D4CA-4332-AC3D-DC0B85E83279}">
  <ds:schemaRefs/>
</ds:datastoreItem>
</file>

<file path=customXml/itemProps11.xml><?xml version="1.0" encoding="utf-8"?>
<ds:datastoreItem xmlns:ds="http://schemas.openxmlformats.org/officeDocument/2006/customXml" ds:itemID="{6E1C5DA4-156B-4A9B-8FDE-3CE8D7284CF4}">
  <ds:schemaRefs/>
</ds:datastoreItem>
</file>

<file path=customXml/itemProps12.xml><?xml version="1.0" encoding="utf-8"?>
<ds:datastoreItem xmlns:ds="http://schemas.openxmlformats.org/officeDocument/2006/customXml" ds:itemID="{0D56B4F9-277C-432B-A570-851834FA0960}">
  <ds:schemaRefs/>
</ds:datastoreItem>
</file>

<file path=customXml/itemProps13.xml><?xml version="1.0" encoding="utf-8"?>
<ds:datastoreItem xmlns:ds="http://schemas.openxmlformats.org/officeDocument/2006/customXml" ds:itemID="{C882C887-363F-492A-A5DE-F0FC45EB75A4}">
  <ds:schemaRefs/>
</ds:datastoreItem>
</file>

<file path=customXml/itemProps14.xml><?xml version="1.0" encoding="utf-8"?>
<ds:datastoreItem xmlns:ds="http://schemas.openxmlformats.org/officeDocument/2006/customXml" ds:itemID="{E56A28E2-0B79-431F-9461-4CD7A7A24A66}">
  <ds:schemaRefs/>
</ds:datastoreItem>
</file>

<file path=customXml/itemProps15.xml><?xml version="1.0" encoding="utf-8"?>
<ds:datastoreItem xmlns:ds="http://schemas.openxmlformats.org/officeDocument/2006/customXml" ds:itemID="{956B7468-77BE-49BD-A80E-86D727B9BF88}">
  <ds:schemaRefs/>
</ds:datastoreItem>
</file>

<file path=customXml/itemProps16.xml><?xml version="1.0" encoding="utf-8"?>
<ds:datastoreItem xmlns:ds="http://schemas.openxmlformats.org/officeDocument/2006/customXml" ds:itemID="{4DDA652B-8552-45F2-BDF2-A5BDE2EB0DA2}">
  <ds:schemaRefs/>
</ds:datastoreItem>
</file>

<file path=customXml/itemProps17.xml><?xml version="1.0" encoding="utf-8"?>
<ds:datastoreItem xmlns:ds="http://schemas.openxmlformats.org/officeDocument/2006/customXml" ds:itemID="{15C6AF44-C52E-4C7D-8A41-4653BDDFC10C}">
  <ds:schemaRefs>
    <ds:schemaRef ds:uri="http://schemas.microsoft.com/DataMashup"/>
  </ds:schemaRefs>
</ds:datastoreItem>
</file>

<file path=customXml/itemProps18.xml><?xml version="1.0" encoding="utf-8"?>
<ds:datastoreItem xmlns:ds="http://schemas.openxmlformats.org/officeDocument/2006/customXml" ds:itemID="{DCA74892-5025-42AA-A411-7D155BC8EC6D}">
  <ds:schemaRefs/>
</ds:datastoreItem>
</file>

<file path=customXml/itemProps19.xml><?xml version="1.0" encoding="utf-8"?>
<ds:datastoreItem xmlns:ds="http://schemas.openxmlformats.org/officeDocument/2006/customXml" ds:itemID="{AEEFD951-BCED-434E-9682-2A7307181BA5}">
  <ds:schemaRefs/>
</ds:datastoreItem>
</file>

<file path=customXml/itemProps2.xml><?xml version="1.0" encoding="utf-8"?>
<ds:datastoreItem xmlns:ds="http://schemas.openxmlformats.org/officeDocument/2006/customXml" ds:itemID="{F8DACAED-C571-4027-9E6C-85EA8FD70FA7}">
  <ds:schemaRefs/>
</ds:datastoreItem>
</file>

<file path=customXml/itemProps20.xml><?xml version="1.0" encoding="utf-8"?>
<ds:datastoreItem xmlns:ds="http://schemas.openxmlformats.org/officeDocument/2006/customXml" ds:itemID="{152FD969-6BA9-4814-BD5F-B981C242503C}">
  <ds:schemaRefs/>
</ds:datastoreItem>
</file>

<file path=customXml/itemProps21.xml><?xml version="1.0" encoding="utf-8"?>
<ds:datastoreItem xmlns:ds="http://schemas.openxmlformats.org/officeDocument/2006/customXml" ds:itemID="{942EE614-BE1B-4ED0-8E92-AA3A80E3F6F2}">
  <ds:schemaRefs/>
</ds:datastoreItem>
</file>

<file path=customXml/itemProps22.xml><?xml version="1.0" encoding="utf-8"?>
<ds:datastoreItem xmlns:ds="http://schemas.openxmlformats.org/officeDocument/2006/customXml" ds:itemID="{1084049F-6D3E-4A6E-B58B-BDC046F49C30}">
  <ds:schemaRefs/>
</ds:datastoreItem>
</file>

<file path=customXml/itemProps23.xml><?xml version="1.0" encoding="utf-8"?>
<ds:datastoreItem xmlns:ds="http://schemas.openxmlformats.org/officeDocument/2006/customXml" ds:itemID="{25A76CBD-C5D0-49F8-9A71-8DD55C8215C0}">
  <ds:schemaRefs/>
</ds:datastoreItem>
</file>

<file path=customXml/itemProps24.xml><?xml version="1.0" encoding="utf-8"?>
<ds:datastoreItem xmlns:ds="http://schemas.openxmlformats.org/officeDocument/2006/customXml" ds:itemID="{631D8BA6-FDEC-4B25-AE63-C62F36E8F1CA}">
  <ds:schemaRefs/>
</ds:datastoreItem>
</file>

<file path=customXml/itemProps25.xml><?xml version="1.0" encoding="utf-8"?>
<ds:datastoreItem xmlns:ds="http://schemas.openxmlformats.org/officeDocument/2006/customXml" ds:itemID="{775D673B-AFAE-4CF1-8A90-2E0B86A6285C}">
  <ds:schemaRefs/>
</ds:datastoreItem>
</file>

<file path=customXml/itemProps26.xml><?xml version="1.0" encoding="utf-8"?>
<ds:datastoreItem xmlns:ds="http://schemas.openxmlformats.org/officeDocument/2006/customXml" ds:itemID="{DADF76AE-A809-4920-8CE8-D88F876C9093}">
  <ds:schemaRefs/>
</ds:datastoreItem>
</file>

<file path=customXml/itemProps27.xml><?xml version="1.0" encoding="utf-8"?>
<ds:datastoreItem xmlns:ds="http://schemas.openxmlformats.org/officeDocument/2006/customXml" ds:itemID="{38FF4F8B-579D-4635-AF35-2CA4F07E4DE9}">
  <ds:schemaRefs/>
</ds:datastoreItem>
</file>

<file path=customXml/itemProps28.xml><?xml version="1.0" encoding="utf-8"?>
<ds:datastoreItem xmlns:ds="http://schemas.openxmlformats.org/officeDocument/2006/customXml" ds:itemID="{826BDDFE-8AB8-46E1-8924-ED01F0F99AB0}">
  <ds:schemaRefs/>
</ds:datastoreItem>
</file>

<file path=customXml/itemProps29.xml><?xml version="1.0" encoding="utf-8"?>
<ds:datastoreItem xmlns:ds="http://schemas.openxmlformats.org/officeDocument/2006/customXml" ds:itemID="{5398B4A6-02B4-4513-93D1-246BE863161C}">
  <ds:schemaRefs/>
</ds:datastoreItem>
</file>

<file path=customXml/itemProps3.xml><?xml version="1.0" encoding="utf-8"?>
<ds:datastoreItem xmlns:ds="http://schemas.openxmlformats.org/officeDocument/2006/customXml" ds:itemID="{B3DCB72E-6909-494C-99FF-464780A76EA9}">
  <ds:schemaRefs/>
</ds:datastoreItem>
</file>

<file path=customXml/itemProps30.xml><?xml version="1.0" encoding="utf-8"?>
<ds:datastoreItem xmlns:ds="http://schemas.openxmlformats.org/officeDocument/2006/customXml" ds:itemID="{FC89BC74-C5FB-4C54-8507-7F79061B1C63}">
  <ds:schemaRefs/>
</ds:datastoreItem>
</file>

<file path=customXml/itemProps31.xml><?xml version="1.0" encoding="utf-8"?>
<ds:datastoreItem xmlns:ds="http://schemas.openxmlformats.org/officeDocument/2006/customXml" ds:itemID="{538FA78F-287E-46E0-8C56-2DEBC5F727CE}">
  <ds:schemaRefs/>
</ds:datastoreItem>
</file>

<file path=customXml/itemProps4.xml><?xml version="1.0" encoding="utf-8"?>
<ds:datastoreItem xmlns:ds="http://schemas.openxmlformats.org/officeDocument/2006/customXml" ds:itemID="{0DCD84E0-80CC-44C2-9228-E3C64F7D13FF}">
  <ds:schemaRefs/>
</ds:datastoreItem>
</file>

<file path=customXml/itemProps5.xml><?xml version="1.0" encoding="utf-8"?>
<ds:datastoreItem xmlns:ds="http://schemas.openxmlformats.org/officeDocument/2006/customXml" ds:itemID="{C41A1B3F-D84C-4AE0-AD67-85219F0B37A3}">
  <ds:schemaRefs/>
</ds:datastoreItem>
</file>

<file path=customXml/itemProps6.xml><?xml version="1.0" encoding="utf-8"?>
<ds:datastoreItem xmlns:ds="http://schemas.openxmlformats.org/officeDocument/2006/customXml" ds:itemID="{0D22506E-2C2C-4747-951A-6893AF8F3717}">
  <ds:schemaRefs/>
</ds:datastoreItem>
</file>

<file path=customXml/itemProps7.xml><?xml version="1.0" encoding="utf-8"?>
<ds:datastoreItem xmlns:ds="http://schemas.openxmlformats.org/officeDocument/2006/customXml" ds:itemID="{9F6C00E1-F61C-4606-A12E-DCBD4D8D88C0}">
  <ds:schemaRefs/>
</ds:datastoreItem>
</file>

<file path=customXml/itemProps8.xml><?xml version="1.0" encoding="utf-8"?>
<ds:datastoreItem xmlns:ds="http://schemas.openxmlformats.org/officeDocument/2006/customXml" ds:itemID="{BDE8F97B-1A73-4783-B3E7-51130F3194DC}">
  <ds:schemaRefs/>
</ds:datastoreItem>
</file>

<file path=customXml/itemProps9.xml><?xml version="1.0" encoding="utf-8"?>
<ds:datastoreItem xmlns:ds="http://schemas.openxmlformats.org/officeDocument/2006/customXml" ds:itemID="{2523E6EC-10A2-409C-95BF-60241D8305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Individual Target</vt:lpstr>
      <vt:lpstr>brokerage</vt:lpstr>
      <vt:lpstr>fees</vt:lpstr>
      <vt:lpstr>meeting</vt:lpstr>
      <vt:lpstr>invoice</vt:lpstr>
      <vt:lpstr>opportunity</vt:lpstr>
      <vt:lpstr>Master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dhabale</dc:creator>
  <cp:lastModifiedBy>sachi</cp:lastModifiedBy>
  <dcterms:created xsi:type="dcterms:W3CDTF">2025-02-07T05:40:31Z</dcterms:created>
  <dcterms:modified xsi:type="dcterms:W3CDTF">2025-02-10T08:35:19Z</dcterms:modified>
</cp:coreProperties>
</file>