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pmpv2\public\"/>
    </mc:Choice>
  </mc:AlternateContent>
  <bookViews>
    <workbookView xWindow="0" yWindow="0" windowWidth="28800" windowHeight="12480"/>
  </bookViews>
  <sheets>
    <sheet name="2020 msd requests" sheetId="3" r:id="rId1"/>
    <sheet name="final per nep" sheetId="1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2" i="3" l="1"/>
  <c r="Z78" i="3"/>
  <c r="M78" i="3"/>
  <c r="E201" i="3"/>
  <c r="AC184" i="3" l="1"/>
  <c r="AC187" i="3"/>
  <c r="AC185" i="3"/>
  <c r="G183" i="3" l="1"/>
  <c r="G184" i="3"/>
  <c r="G185" i="3"/>
  <c r="G186" i="3"/>
  <c r="G187" i="3"/>
  <c r="G410" i="3" l="1"/>
  <c r="AA228" i="3"/>
  <c r="G228" i="3" s="1"/>
  <c r="E228" i="3"/>
  <c r="E381" i="3"/>
  <c r="AK216" i="3"/>
  <c r="AA151" i="3"/>
  <c r="AA147" i="3"/>
  <c r="AA140" i="3"/>
  <c r="G182" i="3" l="1"/>
  <c r="G188" i="3" s="1"/>
  <c r="E409" i="3"/>
  <c r="E408" i="3"/>
  <c r="E407" i="3"/>
  <c r="E403" i="3"/>
  <c r="E401" i="3"/>
  <c r="E400" i="3"/>
  <c r="E397" i="3"/>
  <c r="E396" i="3"/>
  <c r="E395" i="3"/>
  <c r="E394" i="3"/>
  <c r="E393" i="3"/>
  <c r="E392" i="3"/>
  <c r="E386" i="3"/>
  <c r="E385" i="3"/>
  <c r="E378" i="3"/>
  <c r="E377" i="3"/>
  <c r="E376" i="3"/>
  <c r="E375" i="3"/>
  <c r="E372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6" i="3"/>
  <c r="E255" i="3"/>
  <c r="E254" i="3"/>
  <c r="E253" i="3"/>
  <c r="E252" i="3"/>
  <c r="E251" i="3"/>
  <c r="E248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27" i="3"/>
  <c r="E226" i="3"/>
  <c r="E225" i="3"/>
  <c r="E224" i="3"/>
  <c r="E223" i="3"/>
  <c r="E222" i="3"/>
  <c r="E221" i="3"/>
  <c r="E220" i="3"/>
  <c r="E218" i="3"/>
  <c r="E217" i="3"/>
  <c r="E216" i="3"/>
  <c r="E215" i="3"/>
  <c r="E213" i="3"/>
  <c r="E210" i="3"/>
  <c r="E209" i="3"/>
  <c r="E208" i="3"/>
  <c r="E207" i="3"/>
  <c r="E206" i="3"/>
  <c r="E205" i="3"/>
  <c r="E204" i="3"/>
  <c r="E203" i="3"/>
  <c r="E202" i="3"/>
  <c r="E200" i="3"/>
  <c r="E199" i="3"/>
  <c r="E193" i="3"/>
  <c r="E192" i="3"/>
  <c r="E177" i="3"/>
  <c r="E176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0" i="3"/>
  <c r="E129" i="3"/>
  <c r="E128" i="3"/>
  <c r="E125" i="3"/>
  <c r="E124" i="3"/>
  <c r="E123" i="3"/>
  <c r="E122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3" i="3"/>
  <c r="E92" i="3"/>
  <c r="E91" i="3"/>
  <c r="E90" i="3"/>
  <c r="E89" i="3"/>
  <c r="E88" i="3"/>
  <c r="E87" i="3"/>
  <c r="E86" i="3"/>
  <c r="E85" i="3"/>
  <c r="E84" i="3"/>
  <c r="E83" i="3"/>
  <c r="E79" i="3"/>
  <c r="E78" i="3"/>
  <c r="E77" i="3"/>
  <c r="E76" i="3"/>
  <c r="E75" i="3"/>
  <c r="E74" i="3"/>
  <c r="E73" i="3"/>
  <c r="E72" i="3"/>
  <c r="E71" i="3"/>
  <c r="E67" i="3"/>
  <c r="E66" i="3"/>
  <c r="E65" i="3"/>
  <c r="E64" i="3"/>
  <c r="E63" i="3"/>
  <c r="E62" i="3"/>
  <c r="E61" i="3"/>
  <c r="E60" i="3"/>
  <c r="E11" i="3"/>
  <c r="E12" i="3"/>
  <c r="E13" i="3"/>
  <c r="E14" i="3"/>
  <c r="E15" i="3"/>
  <c r="E16" i="3"/>
  <c r="E17" i="3"/>
  <c r="E18" i="3"/>
  <c r="E19" i="3"/>
  <c r="E20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Z84" i="3"/>
  <c r="G411" i="3" l="1"/>
  <c r="G406" i="3"/>
  <c r="G405" i="3"/>
  <c r="G403" i="3"/>
  <c r="G401" i="3"/>
  <c r="G400" i="3"/>
  <c r="G399" i="3"/>
  <c r="G398" i="3"/>
  <c r="G397" i="3"/>
  <c r="G396" i="3"/>
  <c r="G395" i="3"/>
  <c r="G394" i="3"/>
  <c r="G393" i="3"/>
  <c r="G392" i="3"/>
  <c r="G391" i="3"/>
  <c r="E391" i="3"/>
  <c r="G390" i="3"/>
  <c r="G389" i="3"/>
  <c r="E389" i="3"/>
  <c r="G386" i="3"/>
  <c r="G385" i="3"/>
  <c r="G384" i="3"/>
  <c r="G383" i="3"/>
  <c r="E383" i="3"/>
  <c r="G382" i="3"/>
  <c r="E382" i="3"/>
  <c r="G381" i="3"/>
  <c r="G378" i="3"/>
  <c r="G377" i="3"/>
  <c r="G376" i="3"/>
  <c r="G375" i="3"/>
  <c r="G374" i="3"/>
  <c r="G373" i="3"/>
  <c r="G372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Z256" i="3"/>
  <c r="G256" i="3" s="1"/>
  <c r="Z255" i="3"/>
  <c r="G255" i="3" s="1"/>
  <c r="Z254" i="3"/>
  <c r="G254" i="3" s="1"/>
  <c r="Z253" i="3"/>
  <c r="G253" i="3" s="1"/>
  <c r="Z252" i="3"/>
  <c r="G252" i="3" s="1"/>
  <c r="Z251" i="3"/>
  <c r="G251" i="3" s="1"/>
  <c r="G249" i="3"/>
  <c r="E249" i="3"/>
  <c r="G248" i="3"/>
  <c r="Z245" i="3"/>
  <c r="G245" i="3" s="1"/>
  <c r="Z244" i="3"/>
  <c r="G244" i="3" s="1"/>
  <c r="Z243" i="3"/>
  <c r="G243" i="3" s="1"/>
  <c r="Z242" i="3"/>
  <c r="G242" i="3" s="1"/>
  <c r="Z241" i="3"/>
  <c r="G241" i="3" s="1"/>
  <c r="Z240" i="3"/>
  <c r="G240" i="3" s="1"/>
  <c r="Z239" i="3"/>
  <c r="G239" i="3" s="1"/>
  <c r="Z238" i="3"/>
  <c r="G238" i="3" s="1"/>
  <c r="Z237" i="3"/>
  <c r="G237" i="3" s="1"/>
  <c r="Z236" i="3"/>
  <c r="G236" i="3" s="1"/>
  <c r="Z235" i="3"/>
  <c r="G235" i="3" s="1"/>
  <c r="Z234" i="3"/>
  <c r="G234" i="3" s="1"/>
  <c r="Z233" i="3"/>
  <c r="G233" i="3" s="1"/>
  <c r="G232" i="3"/>
  <c r="G227" i="3"/>
  <c r="G229" i="3" s="1"/>
  <c r="G226" i="3"/>
  <c r="G225" i="3"/>
  <c r="G224" i="3"/>
  <c r="G223" i="3"/>
  <c r="G222" i="3"/>
  <c r="G221" i="3"/>
  <c r="G220" i="3"/>
  <c r="G219" i="3"/>
  <c r="G218" i="3"/>
  <c r="G217" i="3"/>
  <c r="G216" i="3"/>
  <c r="G215" i="3"/>
  <c r="Z213" i="3"/>
  <c r="G213" i="3" s="1"/>
  <c r="G212" i="3"/>
  <c r="Z210" i="3"/>
  <c r="G210" i="3" s="1"/>
  <c r="Z209" i="3"/>
  <c r="G209" i="3" s="1"/>
  <c r="Z208" i="3"/>
  <c r="G208" i="3" s="1"/>
  <c r="Z207" i="3"/>
  <c r="G207" i="3" s="1"/>
  <c r="G206" i="3"/>
  <c r="G205" i="3"/>
  <c r="G204" i="3"/>
  <c r="G203" i="3"/>
  <c r="G202" i="3"/>
  <c r="G201" i="3"/>
  <c r="G200" i="3"/>
  <c r="Z199" i="3"/>
  <c r="G199" i="3" s="1"/>
  <c r="G196" i="3"/>
  <c r="E196" i="3"/>
  <c r="G195" i="3"/>
  <c r="E195" i="3"/>
  <c r="G193" i="3"/>
  <c r="G192" i="3"/>
  <c r="G190" i="3"/>
  <c r="G177" i="3"/>
  <c r="G176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1" i="3"/>
  <c r="G130" i="3"/>
  <c r="G129" i="3"/>
  <c r="G128" i="3"/>
  <c r="Z125" i="3"/>
  <c r="G125" i="3" s="1"/>
  <c r="Z124" i="3"/>
  <c r="G124" i="3" s="1"/>
  <c r="Z123" i="3"/>
  <c r="G123" i="3" s="1"/>
  <c r="Z122" i="3"/>
  <c r="G122" i="3" s="1"/>
  <c r="G118" i="3"/>
  <c r="Z117" i="3"/>
  <c r="G117" i="3" s="1"/>
  <c r="G116" i="3"/>
  <c r="Z115" i="3"/>
  <c r="G115" i="3" s="1"/>
  <c r="G114" i="3"/>
  <c r="G113" i="3"/>
  <c r="G112" i="3"/>
  <c r="G111" i="3"/>
  <c r="Z110" i="3"/>
  <c r="G110" i="3" s="1"/>
  <c r="Z109" i="3"/>
  <c r="G109" i="3" s="1"/>
  <c r="Z108" i="3"/>
  <c r="G108" i="3" s="1"/>
  <c r="Z107" i="3"/>
  <c r="G107" i="3" s="1"/>
  <c r="Z106" i="3"/>
  <c r="G106" i="3" s="1"/>
  <c r="G105" i="3"/>
  <c r="G104" i="3"/>
  <c r="G103" i="3"/>
  <c r="G102" i="3"/>
  <c r="G101" i="3"/>
  <c r="G100" i="3"/>
  <c r="G99" i="3"/>
  <c r="G98" i="3"/>
  <c r="G97" i="3"/>
  <c r="G93" i="3"/>
  <c r="G92" i="3"/>
  <c r="G91" i="3"/>
  <c r="G90" i="3"/>
  <c r="G89" i="3"/>
  <c r="G88" i="3"/>
  <c r="G87" i="3"/>
  <c r="G86" i="3"/>
  <c r="G85" i="3"/>
  <c r="G84" i="3"/>
  <c r="G83" i="3"/>
  <c r="G79" i="3"/>
  <c r="G78" i="3"/>
  <c r="G77" i="3"/>
  <c r="G76" i="3"/>
  <c r="Z75" i="3"/>
  <c r="G75" i="3" s="1"/>
  <c r="G74" i="3"/>
  <c r="G73" i="3"/>
  <c r="G72" i="3"/>
  <c r="G71" i="3"/>
  <c r="G67" i="3"/>
  <c r="G66" i="3"/>
  <c r="G65" i="3"/>
  <c r="G64" i="3"/>
  <c r="G63" i="3"/>
  <c r="G62" i="3"/>
  <c r="G61" i="3"/>
  <c r="G60" i="3"/>
  <c r="G59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L25" i="3"/>
  <c r="E25" i="3" s="1"/>
  <c r="G25" i="3"/>
  <c r="O24" i="3"/>
  <c r="L24" i="3"/>
  <c r="G24" i="3"/>
  <c r="O23" i="3"/>
  <c r="L23" i="3"/>
  <c r="G23" i="3"/>
  <c r="O22" i="3"/>
  <c r="L22" i="3"/>
  <c r="G22" i="3"/>
  <c r="M21" i="3"/>
  <c r="K21" i="3"/>
  <c r="J21" i="3"/>
  <c r="G21" i="3"/>
  <c r="G20" i="3"/>
  <c r="G19" i="3"/>
  <c r="G18" i="3"/>
  <c r="G17" i="3"/>
  <c r="G16" i="3"/>
  <c r="G15" i="3"/>
  <c r="G14" i="3"/>
  <c r="G13" i="3"/>
  <c r="G12" i="3"/>
  <c r="G11" i="3"/>
  <c r="Y10" i="3"/>
  <c r="X10" i="3"/>
  <c r="L10" i="3"/>
  <c r="K10" i="3"/>
  <c r="J10" i="3"/>
  <c r="G10" i="3"/>
  <c r="Y9" i="3"/>
  <c r="X9" i="3"/>
  <c r="L9" i="3"/>
  <c r="G9" i="3"/>
  <c r="G246" i="3" l="1"/>
  <c r="G379" i="3"/>
  <c r="G257" i="3"/>
  <c r="G404" i="3"/>
  <c r="G174" i="3"/>
  <c r="G211" i="3"/>
  <c r="G370" i="3"/>
  <c r="G68" i="3"/>
  <c r="E22" i="3"/>
  <c r="G126" i="3"/>
  <c r="E9" i="3"/>
  <c r="G119" i="3"/>
  <c r="G94" i="3"/>
  <c r="G80" i="3"/>
  <c r="G57" i="3"/>
  <c r="E21" i="3"/>
  <c r="E23" i="3"/>
  <c r="E24" i="3"/>
  <c r="E10" i="3"/>
  <c r="G194" i="3"/>
  <c r="G387" i="3"/>
  <c r="G368" i="1"/>
  <c r="E367" i="1"/>
  <c r="G366" i="1"/>
  <c r="E366" i="1"/>
  <c r="G365" i="1"/>
  <c r="E365" i="1"/>
  <c r="G364" i="1"/>
  <c r="E364" i="1"/>
  <c r="G363" i="1"/>
  <c r="G362" i="1"/>
  <c r="G360" i="1"/>
  <c r="E360" i="1"/>
  <c r="G359" i="1"/>
  <c r="E359" i="1"/>
  <c r="G358" i="1"/>
  <c r="G361" i="1" s="1"/>
  <c r="E358" i="1"/>
  <c r="G357" i="1"/>
  <c r="G356" i="1"/>
  <c r="G355" i="1"/>
  <c r="E355" i="1"/>
  <c r="G353" i="1"/>
  <c r="G352" i="1"/>
  <c r="E352" i="1"/>
  <c r="G351" i="1"/>
  <c r="E351" i="1"/>
  <c r="G350" i="1"/>
  <c r="G349" i="1"/>
  <c r="E349" i="1"/>
  <c r="G348" i="1"/>
  <c r="G347" i="1"/>
  <c r="E347" i="1"/>
  <c r="G346" i="1"/>
  <c r="G345" i="1"/>
  <c r="E345" i="1"/>
  <c r="G343" i="1"/>
  <c r="G342" i="1"/>
  <c r="E342" i="1"/>
  <c r="G341" i="1"/>
  <c r="E341" i="1"/>
  <c r="G338" i="1"/>
  <c r="E338" i="1"/>
  <c r="G337" i="1"/>
  <c r="E337" i="1"/>
  <c r="G336" i="1"/>
  <c r="G333" i="1"/>
  <c r="E333" i="1"/>
  <c r="G332" i="1"/>
  <c r="E332" i="1"/>
  <c r="G331" i="1"/>
  <c r="E331" i="1"/>
  <c r="G330" i="1"/>
  <c r="E330" i="1"/>
  <c r="G329" i="1"/>
  <c r="G328" i="1"/>
  <c r="E328" i="1"/>
  <c r="G325" i="1"/>
  <c r="E325" i="1"/>
  <c r="G324" i="1"/>
  <c r="E324" i="1"/>
  <c r="G323" i="1"/>
  <c r="G320" i="1"/>
  <c r="E320" i="1"/>
  <c r="G319" i="1"/>
  <c r="E319" i="1"/>
  <c r="G318" i="1"/>
  <c r="E318" i="1"/>
  <c r="G317" i="1"/>
  <c r="E317" i="1"/>
  <c r="G316" i="1"/>
  <c r="E316" i="1"/>
  <c r="G315" i="1"/>
  <c r="E315" i="1"/>
  <c r="G314" i="1"/>
  <c r="E314" i="1"/>
  <c r="G313" i="1"/>
  <c r="E313" i="1"/>
  <c r="G312" i="1"/>
  <c r="E312" i="1"/>
  <c r="G311" i="1"/>
  <c r="E311" i="1"/>
  <c r="G310" i="1"/>
  <c r="E310" i="1"/>
  <c r="G309" i="1"/>
  <c r="E309" i="1"/>
  <c r="G308" i="1"/>
  <c r="E308" i="1"/>
  <c r="G307" i="1"/>
  <c r="E307" i="1"/>
  <c r="G306" i="1"/>
  <c r="E306" i="1"/>
  <c r="G305" i="1"/>
  <c r="E305" i="1"/>
  <c r="G304" i="1"/>
  <c r="E304" i="1"/>
  <c r="G303" i="1"/>
  <c r="E303" i="1"/>
  <c r="G302" i="1"/>
  <c r="E302" i="1"/>
  <c r="G301" i="1"/>
  <c r="E301" i="1"/>
  <c r="G300" i="1"/>
  <c r="E300" i="1"/>
  <c r="G299" i="1"/>
  <c r="E299" i="1"/>
  <c r="G298" i="1"/>
  <c r="E298" i="1"/>
  <c r="G297" i="1"/>
  <c r="E297" i="1"/>
  <c r="G296" i="1"/>
  <c r="E296" i="1"/>
  <c r="G295" i="1"/>
  <c r="E295" i="1"/>
  <c r="G294" i="1"/>
  <c r="E294" i="1"/>
  <c r="G293" i="1"/>
  <c r="E293" i="1"/>
  <c r="G292" i="1"/>
  <c r="E292" i="1"/>
  <c r="G291" i="1"/>
  <c r="E291" i="1"/>
  <c r="G290" i="1"/>
  <c r="E290" i="1"/>
  <c r="G289" i="1"/>
  <c r="E289" i="1"/>
  <c r="G288" i="1"/>
  <c r="E288" i="1"/>
  <c r="G287" i="1"/>
  <c r="E287" i="1"/>
  <c r="G286" i="1"/>
  <c r="E286" i="1"/>
  <c r="G285" i="1"/>
  <c r="E285" i="1"/>
  <c r="G284" i="1"/>
  <c r="E284" i="1"/>
  <c r="G283" i="1"/>
  <c r="E283" i="1"/>
  <c r="G282" i="1"/>
  <c r="E282" i="1"/>
  <c r="G281" i="1"/>
  <c r="E281" i="1"/>
  <c r="G280" i="1"/>
  <c r="E280" i="1"/>
  <c r="G279" i="1"/>
  <c r="E279" i="1"/>
  <c r="G278" i="1"/>
  <c r="E278" i="1"/>
  <c r="G277" i="1"/>
  <c r="E277" i="1"/>
  <c r="G276" i="1"/>
  <c r="E276" i="1"/>
  <c r="G275" i="1"/>
  <c r="E275" i="1"/>
  <c r="G274" i="1"/>
  <c r="E274" i="1"/>
  <c r="G273" i="1"/>
  <c r="E273" i="1"/>
  <c r="G272" i="1"/>
  <c r="E272" i="1"/>
  <c r="G271" i="1"/>
  <c r="E271" i="1"/>
  <c r="G270" i="1"/>
  <c r="E270" i="1"/>
  <c r="G269" i="1"/>
  <c r="E269" i="1"/>
  <c r="G268" i="1"/>
  <c r="E268" i="1"/>
  <c r="G267" i="1"/>
  <c r="E267" i="1"/>
  <c r="G266" i="1"/>
  <c r="E266" i="1"/>
  <c r="G265" i="1"/>
  <c r="E265" i="1"/>
  <c r="G264" i="1"/>
  <c r="E264" i="1"/>
  <c r="G263" i="1"/>
  <c r="E263" i="1"/>
  <c r="G262" i="1"/>
  <c r="E262" i="1"/>
  <c r="G261" i="1"/>
  <c r="E261" i="1"/>
  <c r="G260" i="1"/>
  <c r="E260" i="1"/>
  <c r="G259" i="1"/>
  <c r="E259" i="1"/>
  <c r="G258" i="1"/>
  <c r="E258" i="1"/>
  <c r="G257" i="1"/>
  <c r="E257" i="1"/>
  <c r="G256" i="1"/>
  <c r="E256" i="1"/>
  <c r="G255" i="1"/>
  <c r="E255" i="1"/>
  <c r="G254" i="1"/>
  <c r="E254" i="1"/>
  <c r="G253" i="1"/>
  <c r="E253" i="1"/>
  <c r="G252" i="1"/>
  <c r="E252" i="1"/>
  <c r="G251" i="1"/>
  <c r="E251" i="1"/>
  <c r="G250" i="1"/>
  <c r="E250" i="1"/>
  <c r="G249" i="1"/>
  <c r="E249" i="1"/>
  <c r="G248" i="1"/>
  <c r="E248" i="1"/>
  <c r="G247" i="1"/>
  <c r="E247" i="1"/>
  <c r="G246" i="1"/>
  <c r="E246" i="1"/>
  <c r="G245" i="1"/>
  <c r="E245" i="1"/>
  <c r="G244" i="1"/>
  <c r="E244" i="1"/>
  <c r="G243" i="1"/>
  <c r="E243" i="1"/>
  <c r="G242" i="1"/>
  <c r="E242" i="1"/>
  <c r="G241" i="1"/>
  <c r="E241" i="1"/>
  <c r="G240" i="1"/>
  <c r="E240" i="1"/>
  <c r="G239" i="1"/>
  <c r="E239" i="1"/>
  <c r="G238" i="1"/>
  <c r="E238" i="1"/>
  <c r="G237" i="1"/>
  <c r="E237" i="1"/>
  <c r="G236" i="1"/>
  <c r="E236" i="1"/>
  <c r="G235" i="1"/>
  <c r="E235" i="1"/>
  <c r="G234" i="1"/>
  <c r="E234" i="1"/>
  <c r="G233" i="1"/>
  <c r="E233" i="1"/>
  <c r="G232" i="1"/>
  <c r="E232" i="1"/>
  <c r="G231" i="1"/>
  <c r="E231" i="1"/>
  <c r="G230" i="1"/>
  <c r="E230" i="1"/>
  <c r="G229" i="1"/>
  <c r="E229" i="1"/>
  <c r="G228" i="1"/>
  <c r="E228" i="1"/>
  <c r="G227" i="1"/>
  <c r="E227" i="1"/>
  <c r="G226" i="1"/>
  <c r="E226" i="1"/>
  <c r="G225" i="1"/>
  <c r="E225" i="1"/>
  <c r="G224" i="1"/>
  <c r="E224" i="1"/>
  <c r="G223" i="1"/>
  <c r="E223" i="1"/>
  <c r="G222" i="1"/>
  <c r="E222" i="1"/>
  <c r="G221" i="1"/>
  <c r="E221" i="1"/>
  <c r="G220" i="1"/>
  <c r="E220" i="1"/>
  <c r="G219" i="1"/>
  <c r="E219" i="1"/>
  <c r="G218" i="1"/>
  <c r="E218" i="1"/>
  <c r="G217" i="1"/>
  <c r="E217" i="1"/>
  <c r="G216" i="1"/>
  <c r="E216" i="1"/>
  <c r="G215" i="1"/>
  <c r="E215" i="1"/>
  <c r="G214" i="1"/>
  <c r="E214" i="1"/>
  <c r="G213" i="1"/>
  <c r="E213" i="1"/>
  <c r="G209" i="1"/>
  <c r="E209" i="1"/>
  <c r="G208" i="1"/>
  <c r="E208" i="1"/>
  <c r="G207" i="1"/>
  <c r="E207" i="1"/>
  <c r="G206" i="1"/>
  <c r="E206" i="1"/>
  <c r="G205" i="1"/>
  <c r="E205" i="1"/>
  <c r="G204" i="1"/>
  <c r="E204" i="1"/>
  <c r="G202" i="1"/>
  <c r="E202" i="1"/>
  <c r="G198" i="1"/>
  <c r="AA194" i="1"/>
  <c r="G194" i="1"/>
  <c r="G193" i="1"/>
  <c r="E193" i="1"/>
  <c r="G192" i="1"/>
  <c r="E192" i="1"/>
  <c r="G191" i="1"/>
  <c r="E191" i="1"/>
  <c r="G190" i="1"/>
  <c r="E190" i="1"/>
  <c r="G189" i="1"/>
  <c r="E189" i="1"/>
  <c r="G187" i="1"/>
  <c r="G186" i="1"/>
  <c r="E186" i="1"/>
  <c r="G185" i="1"/>
  <c r="G184" i="1"/>
  <c r="E184" i="1"/>
  <c r="G183" i="1"/>
  <c r="G182" i="1"/>
  <c r="E182" i="1"/>
  <c r="G181" i="1"/>
  <c r="G180" i="1"/>
  <c r="E180" i="1"/>
  <c r="G179" i="1"/>
  <c r="E179" i="1"/>
  <c r="G178" i="1"/>
  <c r="E178" i="1"/>
  <c r="G177" i="1"/>
  <c r="E177" i="1"/>
  <c r="G176" i="1"/>
  <c r="G175" i="1"/>
  <c r="G174" i="1"/>
  <c r="G171" i="1"/>
  <c r="E171" i="1"/>
  <c r="G170" i="1"/>
  <c r="E170" i="1"/>
  <c r="G165" i="1"/>
  <c r="E165" i="1"/>
  <c r="G164" i="1"/>
  <c r="E164" i="1"/>
  <c r="G163" i="1"/>
  <c r="G160" i="1"/>
  <c r="G159" i="1"/>
  <c r="G158" i="1"/>
  <c r="G157" i="1"/>
  <c r="G156" i="1"/>
  <c r="E156" i="1"/>
  <c r="G153" i="1"/>
  <c r="E153" i="1"/>
  <c r="G152" i="1"/>
  <c r="E152" i="1"/>
  <c r="G151" i="1"/>
  <c r="E151" i="1"/>
  <c r="G150" i="1"/>
  <c r="E150" i="1"/>
  <c r="G149" i="1"/>
  <c r="E149" i="1"/>
  <c r="G148" i="1"/>
  <c r="G154" i="1" s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17" i="1"/>
  <c r="E117" i="1"/>
  <c r="G116" i="1"/>
  <c r="E116" i="1"/>
  <c r="G115" i="1"/>
  <c r="E115" i="1"/>
  <c r="G114" i="1"/>
  <c r="G113" i="1"/>
  <c r="G112" i="1"/>
  <c r="G111" i="1"/>
  <c r="G110" i="1"/>
  <c r="G105" i="1"/>
  <c r="E105" i="1"/>
  <c r="G104" i="1"/>
  <c r="E104" i="1"/>
  <c r="G103" i="1"/>
  <c r="E103" i="1"/>
  <c r="G102" i="1"/>
  <c r="E102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G99" i="1" s="1"/>
  <c r="E90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G87" i="1" s="1"/>
  <c r="E79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L22" i="1"/>
  <c r="E22" i="1" s="1"/>
  <c r="G22" i="1"/>
  <c r="O21" i="1"/>
  <c r="L21" i="1"/>
  <c r="G21" i="1"/>
  <c r="O20" i="1"/>
  <c r="L20" i="1"/>
  <c r="G20" i="1"/>
  <c r="O19" i="1"/>
  <c r="L19" i="1"/>
  <c r="G19" i="1"/>
  <c r="M18" i="1"/>
  <c r="L18" i="1"/>
  <c r="J18" i="1"/>
  <c r="G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Y10" i="1"/>
  <c r="X10" i="1"/>
  <c r="L10" i="1"/>
  <c r="E10" i="1" s="1"/>
  <c r="G10" i="1"/>
  <c r="Y9" i="1"/>
  <c r="X9" i="1"/>
  <c r="L9" i="1"/>
  <c r="E9" i="1" s="1"/>
  <c r="G9" i="1"/>
  <c r="E18" i="1" l="1"/>
  <c r="G334" i="1"/>
  <c r="G161" i="1"/>
  <c r="G326" i="1"/>
  <c r="G412" i="3"/>
  <c r="E19" i="1"/>
  <c r="G321" i="1"/>
  <c r="E20" i="1"/>
  <c r="G146" i="1"/>
  <c r="G166" i="1"/>
  <c r="G65" i="1"/>
  <c r="G339" i="1"/>
  <c r="G367" i="1"/>
  <c r="E21" i="1"/>
  <c r="G54" i="1"/>
  <c r="G118" i="1"/>
  <c r="G195" i="1"/>
  <c r="G210" i="1"/>
  <c r="G76" i="1"/>
  <c r="G106" i="1"/>
  <c r="G369" i="1" l="1"/>
</calcChain>
</file>

<file path=xl/sharedStrings.xml><?xml version="1.0" encoding="utf-8"?>
<sst xmlns="http://schemas.openxmlformats.org/spreadsheetml/2006/main" count="2069" uniqueCount="485">
  <si>
    <r>
      <t xml:space="preserve">Republic of the Philippines
DEPARTMENT OF HEALTH
CENTRAL VISAYAS CENTER for HEALTH DEVELOPMENT
</t>
    </r>
    <r>
      <rPr>
        <u/>
        <sz val="11"/>
        <color theme="1"/>
        <rFont val="Times New Roman"/>
        <family val="1"/>
      </rPr>
      <t>PROJECT PROCUREMENT MANAGEMENT PLAN (PPMP)</t>
    </r>
    <r>
      <rPr>
        <sz val="11"/>
        <color theme="1"/>
        <rFont val="Times New Roman"/>
        <family val="1"/>
      </rPr>
      <t xml:space="preserve"> </t>
    </r>
    <r>
      <rPr>
        <u/>
        <sz val="11"/>
        <color theme="1"/>
        <rFont val="Times New Roman"/>
        <family val="1"/>
      </rPr>
      <t>CY 2019</t>
    </r>
  </si>
  <si>
    <t>END-USER/UNIT : IT
Charged to :  
Project, Programs and Activities(PAPs)</t>
  </si>
  <si>
    <t>CODE</t>
  </si>
  <si>
    <t>General Description</t>
  </si>
  <si>
    <t>Unit of Issue</t>
  </si>
  <si>
    <t>Qty /
Size</t>
  </si>
  <si>
    <t>Unit Cost
Cost</t>
  </si>
  <si>
    <t>Estimated
Budget</t>
  </si>
  <si>
    <t>Mode
Procurement</t>
  </si>
  <si>
    <t>SCHEDULE / MILESTONE OF ACTIVITIES</t>
  </si>
  <si>
    <t>MSD CHIEF</t>
  </si>
  <si>
    <t>ACCOUNTING</t>
  </si>
  <si>
    <t>BUDGET</t>
  </si>
  <si>
    <t>CASHIER</t>
  </si>
  <si>
    <t>(HR) HUMAN RESOURCE</t>
  </si>
  <si>
    <t>PU</t>
  </si>
  <si>
    <t>SUPPLY</t>
  </si>
  <si>
    <t>COLDCHAIN</t>
  </si>
  <si>
    <t>ICTU</t>
  </si>
  <si>
    <t>RECORDS</t>
  </si>
  <si>
    <t>TRANSPORT</t>
  </si>
  <si>
    <t>GS &amp; HMS</t>
  </si>
  <si>
    <t>LIBRARY</t>
  </si>
  <si>
    <t>DORMITORY</t>
  </si>
  <si>
    <t>LEGAL</t>
  </si>
  <si>
    <t>COA</t>
  </si>
  <si>
    <t>Planning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</si>
  <si>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</si>
  <si>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</si>
  <si>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</si>
  <si>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</si>
  <si>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</si>
  <si>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</si>
  <si>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</si>
  <si>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</si>
  <si>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</si>
  <si>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</si>
  <si>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</si>
  <si>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</si>
  <si>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200000100002000</t>
  </si>
  <si>
    <t xml:space="preserve">I. OFFICE SUPPLIES
A. CONSUMABLES:
</t>
  </si>
  <si>
    <t>1. COMMON-USE/REGULAR/STANDARD OFFICE SUPPLIES:</t>
  </si>
  <si>
    <t>Clip - Backfold - 1"</t>
  </si>
  <si>
    <t>pc</t>
  </si>
  <si>
    <t>Public Bidding</t>
  </si>
  <si>
    <t>Clip - Backfold - 2"</t>
  </si>
  <si>
    <t>Clip - Paper, 32mm, 100's/box</t>
  </si>
  <si>
    <t>box</t>
  </si>
  <si>
    <t>Clip- Paper, 48mm, 100's/box</t>
  </si>
  <si>
    <t>Envelope - Brown, Long</t>
  </si>
  <si>
    <t>Envelope - Expanding, Long with garter</t>
  </si>
  <si>
    <t>Envelope - Mailing/Letter, Long, White, 500's/box</t>
  </si>
  <si>
    <t>Envelope - Mailing/Letter, Window, Long, White, 500's/box</t>
  </si>
  <si>
    <t>Eraser (rubber)</t>
  </si>
  <si>
    <t>Fastener - Plastic, 50's</t>
  </si>
  <si>
    <t>pair</t>
  </si>
  <si>
    <t>Fastener - Screw type 4''</t>
  </si>
  <si>
    <t>Fastener - Screw type 3''</t>
  </si>
  <si>
    <t>Fastener - Screw type 2''</t>
  </si>
  <si>
    <t>Fastener - Screw type 1''</t>
  </si>
  <si>
    <t>Folder - Long, White, 14 pts.</t>
  </si>
  <si>
    <t xml:space="preserve">Glue - All Purpose, 130g </t>
  </si>
  <si>
    <t>bottle</t>
  </si>
  <si>
    <t>Ink - Stamp Pad, 50ml, violet</t>
  </si>
  <si>
    <t>Note Pad Stick-on  3" x  4", 100 sheets/pad</t>
  </si>
  <si>
    <t>pad</t>
  </si>
  <si>
    <t>Paper - Bondpaper, Short, Substance 20</t>
  </si>
  <si>
    <t>ream</t>
  </si>
  <si>
    <t>Paper - Bondpaper, A4, Substance 20</t>
  </si>
  <si>
    <t>Paper - Bondpaper, Long, Substance 20</t>
  </si>
  <si>
    <t>Paper - Laid, 8 1/2"x11", 500's/box (for Certificates/License)</t>
  </si>
  <si>
    <t>Pen - Ballpen, Black</t>
  </si>
  <si>
    <t>Pen - Ballpen, Blue</t>
  </si>
  <si>
    <t>Pen - Ballpen, Green</t>
  </si>
  <si>
    <t>Pen - Ballpen, Red (COA Only)</t>
  </si>
  <si>
    <t>Pen - Highlighter, Neon Green/Yellow</t>
  </si>
  <si>
    <t>Pen - Marker, Permanent, Broad, Black</t>
  </si>
  <si>
    <t>Pen - Marker, Permanent, Broad, Blue</t>
  </si>
  <si>
    <t>Pen - Marker, Permanent, Broad, Red</t>
  </si>
  <si>
    <t>Pen - Signpen, 0.5 MM, Black</t>
  </si>
  <si>
    <t>Pen - Signpen, 0.5 MM, Blue</t>
  </si>
  <si>
    <t>Pencil, No. 2</t>
  </si>
  <si>
    <t>Record Book - 150 Leaves, smyth sewn</t>
  </si>
  <si>
    <t>Record Book - 300 Leaves, smyth sewn</t>
  </si>
  <si>
    <t>Rubberband, 350 grams</t>
  </si>
  <si>
    <t>Staple Wire - # 35</t>
  </si>
  <si>
    <t>Staple Wire- # 23 x 10</t>
  </si>
  <si>
    <t>roll</t>
  </si>
  <si>
    <t>Tape - Masking, 1", 25m</t>
  </si>
  <si>
    <t>Tape - Masking, 2", 25m</t>
  </si>
  <si>
    <t>Tape - Packaging, 2", 50m</t>
  </si>
  <si>
    <t>Tape - Transparent, 1", 50m</t>
  </si>
  <si>
    <t>Tape - Transparent, 2", 50m</t>
  </si>
  <si>
    <t>USB 16 GB</t>
  </si>
  <si>
    <t>USB 8 GB</t>
  </si>
  <si>
    <t>Sub-total</t>
  </si>
  <si>
    <t>2. TRAINING SUPPLIES:</t>
  </si>
  <si>
    <t>Cartolina, Assorted Color, 78 gsm min</t>
  </si>
  <si>
    <t>Cartolina, White, 99 gsm min</t>
  </si>
  <si>
    <t>Eraser - Whiteboard, Felt</t>
  </si>
  <si>
    <t>Metacards (4 colors) 100's</t>
  </si>
  <si>
    <t>pack</t>
  </si>
  <si>
    <t>Pen - Whiteboard, Fine, Black</t>
  </si>
  <si>
    <t>Pen - Whiteboard, Fine, Blue</t>
  </si>
  <si>
    <t>Pen - Whiteboard, Fine, Green</t>
  </si>
  <si>
    <t>Pen - Whiteboard, Fine, Red</t>
  </si>
  <si>
    <t>3. EQUIPMENT CONSUMABLES</t>
  </si>
  <si>
    <t xml:space="preserve">Developer Copier </t>
  </si>
  <si>
    <t>Drum Copier</t>
  </si>
  <si>
    <t>Ink - Duplicating Machine</t>
  </si>
  <si>
    <t>tube</t>
  </si>
  <si>
    <t>Ink - EPSON  774</t>
  </si>
  <si>
    <t>Master Roll - Duplicating Machine</t>
  </si>
  <si>
    <t>Toner - Computer Printer</t>
  </si>
  <si>
    <t>Toner - Copier</t>
  </si>
  <si>
    <t>B. NON-CONSUMABLE:</t>
  </si>
  <si>
    <t>Calculator, 12 digits, dual power</t>
  </si>
  <si>
    <t>pcs</t>
  </si>
  <si>
    <t>Puncher, Heavy Duty, 2 Hole</t>
  </si>
  <si>
    <t>Ruler, 12", Plastic, Transparent</t>
  </si>
  <si>
    <t>Scissors, 8", Metal Handle</t>
  </si>
  <si>
    <t>Sharpener, Table Type, Heavy Duty</t>
  </si>
  <si>
    <t>Stamp Name</t>
  </si>
  <si>
    <t xml:space="preserve">Stamp Pad, 3" x 5"    </t>
  </si>
  <si>
    <t>Stapler with Staple Remover # 35, Heavy Duty</t>
  </si>
  <si>
    <t>C. OTHER COMMON-USE OFFICE SUPPLIES SPECIFICALLY USED ONLY BY CONCERNED SECTION</t>
  </si>
  <si>
    <t>Adding machine tape,57mm</t>
  </si>
  <si>
    <t>Epson LX310 ribbon, black</t>
  </si>
  <si>
    <t>Ink Toner Laserjet</t>
  </si>
  <si>
    <t>Ink - Brother DCP T700W</t>
  </si>
  <si>
    <t xml:space="preserve">Ink - UV DYE 100ml Cyan </t>
  </si>
  <si>
    <t>Ink - UV DYE 100ml Magenta</t>
  </si>
  <si>
    <t>Ink - UV DYE 100ml Yellow</t>
  </si>
  <si>
    <t xml:space="preserve">Ink - UV DYE 100ml Black </t>
  </si>
  <si>
    <t>Flaglets</t>
  </si>
  <si>
    <t>II. ACCOUNTABLE FORMS</t>
  </si>
  <si>
    <t>Check book/blank check, MDS</t>
  </si>
  <si>
    <t>Check book/blank check, TF</t>
  </si>
  <si>
    <t>Official Receipt</t>
  </si>
  <si>
    <t>Warrant Register General Form 105</t>
  </si>
  <si>
    <t>Sub-total supplies and materials</t>
  </si>
  <si>
    <t>III. DRUGS AND MEDICINES</t>
  </si>
  <si>
    <t>lot</t>
  </si>
  <si>
    <t>IV. MEDICAL, DENTAL AND LABORATORY SUPPLIES</t>
  </si>
  <si>
    <t>V. FUEL, OIL AND LUBRICANTS</t>
  </si>
  <si>
    <t>VI. SEMI-EXPENDABLE - OFFICE EQUIPMENT</t>
  </si>
  <si>
    <t>Laminating Machine</t>
  </si>
  <si>
    <t>unit</t>
  </si>
  <si>
    <t>Printer Head</t>
  </si>
  <si>
    <t>1080P HDMI Male to VGA Female Video Converter Adapter Cable For PC/DVD/PS3 (3 pcs)</t>
  </si>
  <si>
    <t>9V Rechargeable Battery</t>
  </si>
  <si>
    <t>VII. SEMI-EXPENDABLE - ICT EQUIPMENT</t>
  </si>
  <si>
    <t>CMOS BATTERY</t>
  </si>
  <si>
    <t>CONFERENCE SPEAKER</t>
  </si>
  <si>
    <t>EXTENSION WIRE 5 GANG</t>
  </si>
  <si>
    <t>HARDDISK 3.5 SATA</t>
  </si>
  <si>
    <t>HARDDISK 2.5 SATA</t>
  </si>
  <si>
    <t>Keyboard</t>
  </si>
  <si>
    <t>LAN SWITCHES</t>
  </si>
  <si>
    <t>Monitor 23"</t>
  </si>
  <si>
    <t>Mouse</t>
  </si>
  <si>
    <t>POWER SUPPLY</t>
  </si>
  <si>
    <t>RJ 45</t>
  </si>
  <si>
    <t>RAM DDR3</t>
  </si>
  <si>
    <t>San-Disk Ultra (64GB) MicroSDHC UHS-I Class1 0 U1 A1 App Performance Memory Card</t>
  </si>
  <si>
    <t>SCREW DRIVER CROSS  TIP SMALL</t>
  </si>
  <si>
    <t>SCREW DRIVER CROSS TIP BIG</t>
  </si>
  <si>
    <t>SOLDERING IRON</t>
  </si>
  <si>
    <t>SOLDERING LEAD</t>
  </si>
  <si>
    <t>SOLDERING HOLDER</t>
  </si>
  <si>
    <t>THERMAL PASTE</t>
  </si>
  <si>
    <t>UPS 650 VA</t>
  </si>
  <si>
    <t>USB KEYBOARD</t>
  </si>
  <si>
    <t>USB MOUSE</t>
  </si>
  <si>
    <t>Wireless Mouse</t>
  </si>
  <si>
    <t>7-in-1 Multifunction USB-C Hub 3.0 for Laptop with Power Delivery 4K HD Output Port SD / TF Card Reader PD Charging Port and 3 USB 3.0 Ports</t>
  </si>
  <si>
    <t>VIII. SEMI-EXPENDABLE - COMMUNICATION EQUIPMENT</t>
  </si>
  <si>
    <t>CABLE LOCATOR</t>
  </si>
  <si>
    <t>Power Supply</t>
  </si>
  <si>
    <t xml:space="preserve">RAM </t>
  </si>
  <si>
    <t>All In One USB 2.0 Multi Memory Card Reader For Micro SD/TF M2 MMC SDHC MS</t>
  </si>
  <si>
    <t>Automatic Voltage Regulator</t>
  </si>
  <si>
    <t>IX. SEMI-EXPENDABLE - DISASTER RESPONSE AND RESCUE EQUIPMENT</t>
  </si>
  <si>
    <t>X. SEMI-EXPENDABLE - SPORTS EQUIPMENT</t>
  </si>
  <si>
    <t>Volleyball</t>
  </si>
  <si>
    <t>Volleyball Net with cable</t>
  </si>
  <si>
    <t>Basketball Supplies</t>
  </si>
  <si>
    <t>XI. SEMI-EXPENDABLE - OTHER MACHINERY AND EQUIPMENT</t>
  </si>
  <si>
    <t>AC/DC TESTER</t>
  </si>
  <si>
    <t>UTP TESTER</t>
  </si>
  <si>
    <t>XII. SEMI-EXPENDABLE - FURNITURE AND FIXTURES</t>
  </si>
  <si>
    <t>XIII. SEMI-EXPENDABLE - BOOKS</t>
  </si>
  <si>
    <t>job</t>
  </si>
  <si>
    <t>XIV. OTHER SUPPLIES AND MATERIALS EXPENSE</t>
  </si>
  <si>
    <t>XV. POSTAGE AND COURIER SERVICES</t>
  </si>
  <si>
    <t>XVI. TELEPHONE - MOBILE</t>
  </si>
  <si>
    <t xml:space="preserve">XVII. TELEPHONE - LANDLINE </t>
  </si>
  <si>
    <t>XVIII. INTERNET SUBSCRIPTION EXPENSES</t>
  </si>
  <si>
    <t xml:space="preserve">XIX. CABLE, SATELLITE, TELEGRAPH AND RADIO EXPENSES 
</t>
  </si>
  <si>
    <t>XX. PRINTING AND PUBLICATION</t>
  </si>
  <si>
    <t>XXII. SURVEY EXPENSES</t>
  </si>
  <si>
    <t xml:space="preserve">XXIII. LEGAL SERVICES </t>
  </si>
  <si>
    <t>XIV. CONSULTANCY SERVICES</t>
  </si>
  <si>
    <t>XV. JANITORIAL SERVICES</t>
  </si>
  <si>
    <t>XVI. SECURITY SERVICES</t>
  </si>
  <si>
    <t>XVII. OTHER GENERAL SERVICES</t>
  </si>
  <si>
    <t>XVIII. REPAIR MAINTENANCE - BUILDINGS</t>
  </si>
  <si>
    <t>PAINT BRUSH 1"</t>
  </si>
  <si>
    <t>Insect killer spray</t>
  </si>
  <si>
    <t>USB Wireless Laser Pointer Presenter, USB 3.0/USB 2.0, 10m away, function page up and down</t>
  </si>
  <si>
    <t>Wire, Extension, 5 meters, 3 gangs</t>
  </si>
  <si>
    <t>Repair and Maintenance of Buidlings</t>
  </si>
  <si>
    <t>XXX. REPAIR MAINTENANCE - ICT EQUIPMENT</t>
  </si>
  <si>
    <t>XXXI. REPAIR MAINTENANCE - COMMUNICATION EQUIPMENT</t>
  </si>
  <si>
    <t>XXXII. REPAIR MAINTENANCE - DISASTER RESPONSE AND RESCUE EQUIPMENT</t>
  </si>
  <si>
    <t>XXXIII. REPAIR MAINTENANCE - OTHER MACHINERY AND EQUIPMENT</t>
  </si>
  <si>
    <t>Access valve</t>
  </si>
  <si>
    <t>For AC repair: Empty tank</t>
  </si>
  <si>
    <t>Freon 22</t>
  </si>
  <si>
    <t>kg</t>
  </si>
  <si>
    <t>Silver Rod</t>
  </si>
  <si>
    <t>Strainer 1/4 x 1/4 x 1/8</t>
  </si>
  <si>
    <t>Capacitor 30UF 440V</t>
  </si>
  <si>
    <t>XXXIV. REPAIR MAINTENANCE - MOTOR VEHICLE</t>
  </si>
  <si>
    <t>AC Valve</t>
  </si>
  <si>
    <t>Aceytelene</t>
  </si>
  <si>
    <t>Air Cleaner Assembly</t>
  </si>
  <si>
    <t xml:space="preserve">Air Freshener </t>
  </si>
  <si>
    <t>can</t>
  </si>
  <si>
    <t>Air Filter</t>
  </si>
  <si>
    <t>Alternator Hose</t>
  </si>
  <si>
    <t>Assorted Orings</t>
  </si>
  <si>
    <t>Auto Clip</t>
  </si>
  <si>
    <t>Auxilliary fan</t>
  </si>
  <si>
    <t>Automotive Wire</t>
  </si>
  <si>
    <t>Battery</t>
  </si>
  <si>
    <t>Battery Cable</t>
  </si>
  <si>
    <t>Battery Log</t>
  </si>
  <si>
    <t>Belts</t>
  </si>
  <si>
    <t>Bearings</t>
  </si>
  <si>
    <t>Bolts (by size)</t>
  </si>
  <si>
    <t>Bolts with nuts (by size)</t>
  </si>
  <si>
    <t>Bosh Relay</t>
  </si>
  <si>
    <t>Brake Fluid</t>
  </si>
  <si>
    <t>ltrs</t>
  </si>
  <si>
    <t>Brake Master Assembly</t>
  </si>
  <si>
    <t>Brake pad</t>
  </si>
  <si>
    <t>Brake Shoe</t>
  </si>
  <si>
    <t>By Pass Hose</t>
  </si>
  <si>
    <t>Bulb (double)</t>
  </si>
  <si>
    <t>Bulb (single)</t>
  </si>
  <si>
    <t>Cable Tie</t>
  </si>
  <si>
    <t>Capacitor</t>
  </si>
  <si>
    <t>Capella Oil</t>
  </si>
  <si>
    <t>Carbon Brush</t>
  </si>
  <si>
    <t>Center Bearing Assembly</t>
  </si>
  <si>
    <t>Change Tire</t>
  </si>
  <si>
    <t>Charging Hose</t>
  </si>
  <si>
    <t>Clip Press</t>
  </si>
  <si>
    <t>Clip Remover</t>
  </si>
  <si>
    <t>Clean Oil</t>
  </si>
  <si>
    <t>Clutch Disc</t>
  </si>
  <si>
    <t>Clutch Fluid</t>
  </si>
  <si>
    <t>Clutch Pork</t>
  </si>
  <si>
    <t>Clutch Pressure</t>
  </si>
  <si>
    <t>Clutch (primary)</t>
  </si>
  <si>
    <t>Clutch (Secondary)</t>
  </si>
  <si>
    <t>Coolant</t>
  </si>
  <si>
    <t>Coil Spring</t>
  </si>
  <si>
    <t>Corner light</t>
  </si>
  <si>
    <t>Disc Pad</t>
  </si>
  <si>
    <t>Distributor Cap</t>
  </si>
  <si>
    <t>Door Stay</t>
  </si>
  <si>
    <t>Drier</t>
  </si>
  <si>
    <t>Electrical Fuse</t>
  </si>
  <si>
    <t>Electrical tape</t>
  </si>
  <si>
    <t>Engine Support</t>
  </si>
  <si>
    <t>Emission Testing</t>
  </si>
  <si>
    <t>Exhaust Pipe Gasket</t>
  </si>
  <si>
    <t>Fan Belt</t>
  </si>
  <si>
    <t>Flexible Hose</t>
  </si>
  <si>
    <t>Filter Drier</t>
  </si>
  <si>
    <t>Freon R134 A</t>
  </si>
  <si>
    <t>Fuel Clamp</t>
  </si>
  <si>
    <t>Fuse Holder</t>
  </si>
  <si>
    <t>Idler Pulley</t>
  </si>
  <si>
    <t>Gear Oil</t>
  </si>
  <si>
    <t>General Check Up and Repair of vehicle unit</t>
  </si>
  <si>
    <t>G I Screw</t>
  </si>
  <si>
    <t>Grease</t>
  </si>
  <si>
    <t xml:space="preserve"> Hose (by size)</t>
  </si>
  <si>
    <t>Hi Tensioner Wire</t>
  </si>
  <si>
    <t>Horn</t>
  </si>
  <si>
    <t>Hydro Vac Assembly</t>
  </si>
  <si>
    <t>Log Belt</t>
  </si>
  <si>
    <t>Mighty Gasket</t>
  </si>
  <si>
    <t>Oil Drier</t>
  </si>
  <si>
    <t>Oil Filter</t>
  </si>
  <si>
    <t>Orings (by size)</t>
  </si>
  <si>
    <t>Oxygen</t>
  </si>
  <si>
    <t>tank</t>
  </si>
  <si>
    <t>Parking Fee</t>
  </si>
  <si>
    <t>Payment to labor (repairs)</t>
  </si>
  <si>
    <t>Penetrating Oil</t>
  </si>
  <si>
    <t>Pipe Fittings</t>
  </si>
  <si>
    <t>Plug in Fuse</t>
  </si>
  <si>
    <t>Pulley</t>
  </si>
  <si>
    <t>Quick Coppler</t>
  </si>
  <si>
    <t>Relay Socket</t>
  </si>
  <si>
    <t>Repair Aircon Connection</t>
  </si>
  <si>
    <t>Rubber Stabilizer</t>
  </si>
  <si>
    <t>Rubber Cap</t>
  </si>
  <si>
    <t>Rubber Tape</t>
  </si>
  <si>
    <t>Seat Cover</t>
  </si>
  <si>
    <t>Screws</t>
  </si>
  <si>
    <t>Signal light</t>
  </si>
  <si>
    <t>Spark Plug</t>
  </si>
  <si>
    <t>Speedometer</t>
  </si>
  <si>
    <t>Shock Absorber</t>
  </si>
  <si>
    <t>Socket Relay</t>
  </si>
  <si>
    <t>Soldering and repair  of Radiator</t>
  </si>
  <si>
    <t>Steering Boots</t>
  </si>
  <si>
    <t>Temperature Switch</t>
  </si>
  <si>
    <t>Terminal Clip</t>
  </si>
  <si>
    <t>Thermostat</t>
  </si>
  <si>
    <t>Timing Belt</t>
  </si>
  <si>
    <t>Tint (for car window)</t>
  </si>
  <si>
    <t>Tire Rotation</t>
  </si>
  <si>
    <t>Toggle Switch</t>
  </si>
  <si>
    <t>Transmission Support</t>
  </si>
  <si>
    <t>Valve Core</t>
  </si>
  <si>
    <t>Vulcanize Tire</t>
  </si>
  <si>
    <t>Waste Cotton</t>
  </si>
  <si>
    <t>Washer</t>
  </si>
  <si>
    <t>Wiper Blade</t>
  </si>
  <si>
    <t>XXXV. REPAIR MAINTENANCE - FURNITURE AND FIXTURES</t>
  </si>
  <si>
    <t>Chair (Dimension: 50x55x80cm, Item material: Fabric+Foam+Plastic+Metal, Color: Grey/Black)</t>
  </si>
  <si>
    <t>Table</t>
  </si>
  <si>
    <t>XXXVI. REPAIR MAINTENANCE - SEMI-EXPENDABLE - OFFICE EQUIPMENT</t>
  </si>
  <si>
    <t>XXXVII. REPAIR MAINTENANCE - SEMI-EXPENDABLE - ICT EQUIPMENT</t>
  </si>
  <si>
    <t>Central Processing Unit</t>
  </si>
  <si>
    <t>Monitor</t>
  </si>
  <si>
    <t>Printer with Scanner and Copier</t>
  </si>
  <si>
    <t>Uninterrupted Power Supply</t>
  </si>
  <si>
    <t xml:space="preserve">     Sub-total</t>
  </si>
  <si>
    <t>XXXVIII. REPAIR MAINTENANCE - SEMI-EXPENDABLE - COMMUNICATION EQUIPMENT</t>
  </si>
  <si>
    <t>XXXIX. REPAIR MAINTENANCE - SEMI-EXPENDABLE - DISASTER RESPONSE AND
RESCUE EQUIPMENT</t>
  </si>
  <si>
    <t>XL. REPAIR MAINTENANCE - SEMI-EXPENDABLE - OTHER MACHINERY AND
EQUIPMENT</t>
  </si>
  <si>
    <t>XLI. REPAIR MAINTENANCE - SEMI-EXPENDABLE - FURNITURE AND FIXTURES</t>
  </si>
  <si>
    <t>XLII.  ADVERTISING EXPENSES</t>
  </si>
  <si>
    <t>XLIII. PRINTING AND PUBLICATION EXPENSES</t>
  </si>
  <si>
    <t>XLIV.TRANSPORTATION AND DELIVERY EXPENSES</t>
  </si>
  <si>
    <t>XLV. RENT - BUILDING AND STRUCTURES</t>
  </si>
  <si>
    <t>XLVI. RENT - MOTOR VEHICLE</t>
  </si>
  <si>
    <t>XLVII. RENT - EQUIPMENT</t>
  </si>
  <si>
    <t>XLVIII. RENT - ICT MACHINERY AND EQUIPMENT</t>
  </si>
  <si>
    <t>XLIX. SUBSCRIPTION EXPENSE - LIBRARY AND OTHER READING MATERIALS SUBSCRIPTION EXPENSE (One Line - Amount Only - for the Whole Division)</t>
  </si>
  <si>
    <t>OTHER MOOE</t>
  </si>
  <si>
    <t>Athletic supplies</t>
  </si>
  <si>
    <t>L. REPRESENTATION EXPENSES</t>
  </si>
  <si>
    <t>Civil Service Anniversary Fun Run (September) - registration, meals, singlets, 30 pax</t>
  </si>
  <si>
    <t>Civil Service Anniversary Clean-up -  meals, 30 pax</t>
  </si>
  <si>
    <t xml:space="preserve">Strategic Planning and Performance Implementation Review </t>
  </si>
  <si>
    <t xml:space="preserve">     Sub-total - Representation Expense</t>
  </si>
  <si>
    <t>LI. TRAINING EXPENSES</t>
  </si>
  <si>
    <t>Work and Financial Planning</t>
  </si>
  <si>
    <t>pax</t>
  </si>
  <si>
    <t>Budget Reconciliation and Other Financial related activities</t>
  </si>
  <si>
    <t>Support to CSC Fun Run Celebration/National Greening Program/Coastal Clean Up/ Management/IT Systems/Financial/Operations/Strategic Planning/Program Implementation Review/Capacity and Network Building Meeting/Gender &amp; Development/related Trainings/ Seminars/ Workshops/ Meeting &amp; other collaborative activities</t>
  </si>
  <si>
    <t>Sub-total - Training Expense</t>
  </si>
  <si>
    <t xml:space="preserve">     </t>
  </si>
  <si>
    <t xml:space="preserve">GRAND TOTAL </t>
  </si>
  <si>
    <r>
      <t>NOTE:</t>
    </r>
    <r>
      <rPr>
        <i/>
        <sz val="11"/>
        <color theme="1"/>
        <rFont val="Times New Roman"/>
        <family val="1"/>
      </rPr>
      <t xml:space="preserve">      Technical Specifications for each Item/Project being proposed shall be submitted as part of the PPMP</t>
    </r>
  </si>
  <si>
    <t xml:space="preserve">Prepared By:                                                                                          </t>
  </si>
  <si>
    <t>Evaluated by:</t>
  </si>
  <si>
    <t>Recommending Approval:</t>
  </si>
  <si>
    <t>Approved:</t>
  </si>
  <si>
    <t>Leonora A. Aniel</t>
  </si>
  <si>
    <t>Ellenietta HMV N. Gamolo, MD, MPH, CESE</t>
  </si>
  <si>
    <t>Jaime S. Bernadas, MD, MGM, CESO III</t>
  </si>
  <si>
    <t>Division Head</t>
  </si>
  <si>
    <t>Administrative Officer V, Budget Section</t>
  </si>
  <si>
    <t>Director III</t>
  </si>
  <si>
    <t>Director IV</t>
  </si>
  <si>
    <t>Data Filer/Magazine Holder Box, 15 3/4 x 4 1/2 x 9 - Blue</t>
  </si>
  <si>
    <t>Data Filer/Magazine Holder Box, 15 3/4 x 4 1/2 x 9 - Green</t>
  </si>
  <si>
    <t>Data Filer/Magazine Holder Box, 15 3/4 x 4 1/2 x 9 - Red</t>
  </si>
  <si>
    <t>Copier Machine</t>
  </si>
  <si>
    <t>Stapler, Heavy Duty, 23/6 - 23/24mm staples, maximum paper 210 sheets</t>
  </si>
  <si>
    <t>Carbon paper, blue, 216mm x 330mm, 100's/pack</t>
  </si>
  <si>
    <t>packs</t>
  </si>
  <si>
    <t>Cork board</t>
  </si>
  <si>
    <t>Deskmate Dial-A-Phrase Rubber Dater Stamp</t>
  </si>
  <si>
    <t>Electric calculator ribbon, double spool</t>
  </si>
  <si>
    <t>Evolis Printer Cleaning Kit</t>
  </si>
  <si>
    <t>Evolis Printer Ribbon (colored)</t>
  </si>
  <si>
    <t>Evolis Printer Ribbon (black)</t>
  </si>
  <si>
    <t>Laminating Film, thick (roll)</t>
  </si>
  <si>
    <t>Notebook Planner 2020</t>
  </si>
  <si>
    <t>Paper Cutter</t>
  </si>
  <si>
    <t>Philippine Flag (4X8)</t>
  </si>
  <si>
    <t>PVC ID Card(250 pcs/box)</t>
  </si>
  <si>
    <t>Trash Can with Wheel 80L</t>
  </si>
  <si>
    <t>Whiteboard 3x4 ft</t>
  </si>
  <si>
    <t>ASUS VS197DE 18.5" Monitor, 1366x768, D-Sub</t>
  </si>
  <si>
    <t>BATTERY CHARGER FOR 9V</t>
  </si>
  <si>
    <t>Computer Desk Top (whole set)</t>
  </si>
  <si>
    <t>Laminator Machine</t>
  </si>
  <si>
    <t>UTP CABLE</t>
  </si>
  <si>
    <t>WEBCAM</t>
  </si>
  <si>
    <t>Chair (Dimension: 50X55X80cm, Item material: Fabric+Foam+Plastic+Metal, Color: Grey/Black)</t>
  </si>
  <si>
    <t>Alcohol (ethyl alcohol), 500ml</t>
  </si>
  <si>
    <t>Battery, AA</t>
  </si>
  <si>
    <t>Battery, AAA</t>
  </si>
  <si>
    <t>2PCS/PACK</t>
  </si>
  <si>
    <t>Battery, rechargeable, AA</t>
  </si>
  <si>
    <t>Battery, rechargeable, AAA</t>
  </si>
  <si>
    <t>Durable box (W-12", L-15", H-10")</t>
  </si>
  <si>
    <t>Individual switch extension cord, 5 gang</t>
  </si>
  <si>
    <t>Jacket (Not part of Training)</t>
  </si>
  <si>
    <t>Tarpaulins (Not part of Training) - (2" x 3")</t>
  </si>
  <si>
    <t>Umbrella, automatic, three folding</t>
  </si>
  <si>
    <t>Wall clock</t>
  </si>
  <si>
    <t>Battery, laptop, ASUS</t>
  </si>
  <si>
    <t>Cmos Battery</t>
  </si>
  <si>
    <t>Digital Voice Recorder, 8 gb, hhigh resolution audio recording,built-in USB Connector plus micro SD card slot</t>
  </si>
  <si>
    <t>Hard Disk Drive 3.5</t>
  </si>
  <si>
    <t>Motherboard</t>
  </si>
  <si>
    <t>Notebook - RAM</t>
  </si>
  <si>
    <t>Notebook - Hard Disk Drive</t>
  </si>
  <si>
    <t>Printer Roller</t>
  </si>
  <si>
    <t>Video Card</t>
  </si>
  <si>
    <t>Battey</t>
  </si>
  <si>
    <t>Tire (by RIMS)</t>
  </si>
  <si>
    <t>Wheel Cylinder</t>
  </si>
  <si>
    <t>Sofa</t>
  </si>
  <si>
    <t>Repair and Maintenance Building Supplies</t>
  </si>
  <si>
    <t>Basketball Fiberglass Board</t>
  </si>
  <si>
    <t>Basketball Ring with Spring</t>
  </si>
  <si>
    <t>Basketball Leather Ball (indoor and outdoor)</t>
  </si>
  <si>
    <t>Volleyball Leather Ball (standard)</t>
  </si>
  <si>
    <t>Volleyball Net with cable (standard)</t>
  </si>
  <si>
    <t>Portable Score Board (Plastic)</t>
  </si>
  <si>
    <t>Support to Civil Service Activities</t>
  </si>
  <si>
    <t>Elizabeth P. Tabasa CPA, MBA, CEO VI</t>
  </si>
  <si>
    <t>Chief, Management Support Division</t>
  </si>
  <si>
    <t>X. SEMI-EXPENDABLE - MEDICAL EQUIPMENT</t>
  </si>
  <si>
    <t>XII. SEMI-EXPENDABLE - OTHER MACHINERY AND EQUIPMENT</t>
  </si>
  <si>
    <t>XI. SEMI-EXPENDABLE - SPORTS EQUIPMENT</t>
  </si>
  <si>
    <t>XIII. SEMI-EXPENDABLE - FURNITURE AND FIXTURES</t>
  </si>
  <si>
    <t>XIV. SEMI-EXPENDABLE - BOOKS</t>
  </si>
  <si>
    <t>XV. OTHER SUPPLIES AND MATERIALS EXPENSE</t>
  </si>
  <si>
    <t>XVI. POSTAGE AND COURIER SERVICES</t>
  </si>
  <si>
    <t>XVII. TELEPHONE - MOBILE</t>
  </si>
  <si>
    <t xml:space="preserve">XVIII. TELEPHONE - LANDLINE </t>
  </si>
  <si>
    <t>XIX. INTERNET SUBSCRIPTION EXPENSES</t>
  </si>
  <si>
    <t xml:space="preserve">XX. CABLE, SATELLITE, TELEGRAPH AND RADIO EXPENSES 
</t>
  </si>
  <si>
    <t>XXI. AWARDS/ REWARDS EXPENSES</t>
  </si>
  <si>
    <t>XXIV. CONSULTANCY SERVICES</t>
  </si>
  <si>
    <t>XXV. JANITORIAL SERVICES</t>
  </si>
  <si>
    <t>XXVI. SECURITY SERVICES</t>
  </si>
  <si>
    <t>XXVII. OTHER GENERAL SERVICES</t>
  </si>
  <si>
    <t>XXVIII. REPAIR MAINTENANCE - BUILDINGS</t>
  </si>
  <si>
    <t>XXIX. REPAIR MAINTENANCE - ICT EQUIPMENT</t>
  </si>
  <si>
    <t>XXX. REPAIR MAINTENANCE - COMMUNICATION EQUIPMENT</t>
  </si>
  <si>
    <t>XXXI. REPAIR MAINTENANCE - DISASTER RESPONSE AND RESCUE EQUIPMENT</t>
  </si>
  <si>
    <t>XXXII. REPAIR MAINTENANCE - OTHER MACHINERY AND EQUIPMENT</t>
  </si>
  <si>
    <t>XXXIII. REPAIR MAINTENANCE - MOTOR VEHICLE</t>
  </si>
  <si>
    <t>XXXIV. REPAIR MAINTENANCE - FURNITURE AND FIXTURES</t>
  </si>
  <si>
    <t>XXXV. REPAIR MAINTENANCE - SEMI-EXPENDABLE - OFFICE EQUIPMENT</t>
  </si>
  <si>
    <t>XXXVI. REPAIR MAINTENANCE - SEMI-EXPENDABLE - ICT EQUIPMENT</t>
  </si>
  <si>
    <t>XXXVII. REPAIR MAINTENANCE - SEMI-EXPENDABLE - COMMUNICATION EQUIPMENT</t>
  </si>
  <si>
    <t>XXXVIII. REPAIR MAINTENANCE - SEMI-EXPENDABLE - DISASTER RESPONSE AND
RESCUE EQUIPMENT</t>
  </si>
  <si>
    <t>XXXIX. REPAIR MAINTENANCE - SEMI-EXPENDABLE - OTHER MACHINERY AND
EQUIPMENT</t>
  </si>
  <si>
    <t>XL. REPAIR MAINTENANCE - SEMI-EXPENDABLE - FURNITURE AND FIXTURES</t>
  </si>
  <si>
    <t>XLI.  ADVERTISING EXPENSES</t>
  </si>
  <si>
    <t>XLII. PRINTING AND PUBLICATION EXPENSES</t>
  </si>
  <si>
    <t>XLIII.TRANSPORTATION AND DELIVERY EXPENSES</t>
  </si>
  <si>
    <t>XLIV. RENT - BUILDING AND STRUCTURES</t>
  </si>
  <si>
    <t>XLV. RENT - MOTOR VEHICLE</t>
  </si>
  <si>
    <t>XLVI. RENT - EQUIPMENT</t>
  </si>
  <si>
    <t>XLVII. RENT - ICT MACHINERY AND EQUIPMENT</t>
  </si>
  <si>
    <t>XLVIII. SUBSCRIPTION EXPENSE - LIBRARY AND OTHER READING MATERIALS SUBSCRIPTION EXPENSE (One Line - Amount Only - for the Whole Division)</t>
  </si>
  <si>
    <t>XLIX. REPRESENTATION EXPENSES</t>
  </si>
  <si>
    <t>XLX. TRAINING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</si>
</sst>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5" formatCode="_-* #,##0.00_-;\-* #,##0.00_-;_-* &quot;-&quot;??_-;_-@"/>
  </numFmts>
  <fonts count="1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name val="Arial"/>
      <family val="2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horizontal="right" vertical="top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left" vertical="top"/>
    </xf>
    <xf numFmtId="0" fontId="5" fillId="0" borderId="6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wrapText="1"/>
    </xf>
    <xf numFmtId="43" fontId="7" fillId="0" borderId="7" xfId="0" applyNumberFormat="1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left" vertical="top" wrapText="1"/>
    </xf>
    <xf numFmtId="0" fontId="8" fillId="0" borderId="7" xfId="0" quotePrefix="1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vertical="top" wrapText="1"/>
    </xf>
    <xf numFmtId="0" fontId="5" fillId="0" borderId="7" xfId="0" applyFont="1" applyFill="1" applyBorder="1" applyAlignment="1">
      <alignment horizontal="center" vertical="center" wrapText="1"/>
    </xf>
    <xf numFmtId="3" fontId="2" fillId="0" borderId="7" xfId="0" applyNumberFormat="1" applyFont="1" applyFill="1" applyBorder="1" applyAlignment="1">
      <alignment horizontal="center" vertical="center" wrapText="1"/>
    </xf>
    <xf numFmtId="43" fontId="5" fillId="0" borderId="7" xfId="0" applyNumberFormat="1" applyFont="1" applyFill="1" applyBorder="1" applyAlignment="1">
      <alignment horizontal="right" vertical="top" wrapText="1"/>
    </xf>
    <xf numFmtId="0" fontId="2" fillId="0" borderId="7" xfId="0" applyFont="1" applyFill="1" applyBorder="1" applyAlignment="1">
      <alignment horizontal="right" vertical="center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center" vertical="top" wrapText="1"/>
    </xf>
    <xf numFmtId="43" fontId="2" fillId="0" borderId="7" xfId="0" applyNumberFormat="1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vertical="top" wrapText="1"/>
    </xf>
    <xf numFmtId="0" fontId="2" fillId="0" borderId="7" xfId="0" applyFont="1" applyFill="1" applyBorder="1" applyAlignment="1">
      <alignment horizontal="center" vertical="center" wrapText="1"/>
    </xf>
    <xf numFmtId="3" fontId="2" fillId="0" borderId="7" xfId="0" applyNumberFormat="1" applyFont="1" applyFill="1" applyBorder="1" applyAlignment="1">
      <alignment horizontal="center" vertical="center" shrinkToFit="1"/>
    </xf>
    <xf numFmtId="43" fontId="2" fillId="0" borderId="7" xfId="0" applyNumberFormat="1" applyFont="1" applyFill="1" applyBorder="1" applyAlignment="1">
      <alignment horizontal="right" vertical="top" shrinkToFit="1"/>
    </xf>
    <xf numFmtId="165" fontId="2" fillId="0" borderId="7" xfId="0" applyNumberFormat="1" applyFont="1" applyFill="1" applyBorder="1" applyAlignment="1">
      <alignment horizontal="right" vertical="center" shrinkToFit="1"/>
    </xf>
    <xf numFmtId="0" fontId="2" fillId="0" borderId="7" xfId="0" applyFont="1" applyFill="1" applyBorder="1" applyAlignment="1">
      <alignment horizontal="left" vertical="center" wrapText="1"/>
    </xf>
    <xf numFmtId="43" fontId="2" fillId="0" borderId="7" xfId="0" applyNumberFormat="1" applyFont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center" wrapText="1"/>
    </xf>
    <xf numFmtId="43" fontId="4" fillId="0" borderId="7" xfId="0" applyNumberFormat="1" applyFont="1" applyFill="1" applyBorder="1" applyAlignment="1">
      <alignment horizontal="right" vertical="top" shrinkToFit="1"/>
    </xf>
    <xf numFmtId="43" fontId="9" fillId="0" borderId="7" xfId="0" applyNumberFormat="1" applyFont="1" applyFill="1" applyBorder="1" applyAlignment="1">
      <alignment horizontal="right" vertical="top" shrinkToFit="1"/>
    </xf>
    <xf numFmtId="43" fontId="4" fillId="0" borderId="7" xfId="0" applyNumberFormat="1" applyFont="1" applyFill="1" applyBorder="1" applyAlignment="1">
      <alignment horizontal="righ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right" vertical="top" wrapText="1"/>
    </xf>
    <xf numFmtId="3" fontId="5" fillId="0" borderId="7" xfId="0" applyNumberFormat="1" applyFont="1" applyFill="1" applyBorder="1" applyAlignment="1">
      <alignment horizontal="center" vertical="center" shrinkToFit="1"/>
    </xf>
    <xf numFmtId="43" fontId="5" fillId="0" borderId="7" xfId="0" applyNumberFormat="1" applyFont="1" applyFill="1" applyBorder="1" applyAlignment="1">
      <alignment horizontal="right" vertical="center" wrapText="1"/>
    </xf>
    <xf numFmtId="165" fontId="5" fillId="0" borderId="7" xfId="0" applyNumberFormat="1" applyFont="1" applyFill="1" applyBorder="1" applyAlignment="1">
      <alignment horizontal="right" vertical="center" shrinkToFit="1"/>
    </xf>
    <xf numFmtId="0" fontId="5" fillId="0" borderId="7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horizontal="left"/>
    </xf>
    <xf numFmtId="0" fontId="5" fillId="0" borderId="7" xfId="0" applyFont="1" applyFill="1" applyBorder="1" applyAlignment="1">
      <alignment wrapText="1"/>
    </xf>
    <xf numFmtId="0" fontId="2" fillId="0" borderId="7" xfId="0" applyFont="1" applyFill="1" applyBorder="1" applyAlignment="1">
      <alignment vertical="top" wrapText="1"/>
    </xf>
    <xf numFmtId="0" fontId="5" fillId="0" borderId="7" xfId="0" applyFont="1" applyFill="1" applyBorder="1" applyAlignment="1">
      <alignment horizontal="right" vertical="top" wrapText="1"/>
    </xf>
    <xf numFmtId="0" fontId="2" fillId="0" borderId="7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center" vertical="top" wrapText="1"/>
    </xf>
    <xf numFmtId="0" fontId="1" fillId="0" borderId="0" xfId="0" applyFont="1" applyFill="1"/>
    <xf numFmtId="0" fontId="9" fillId="0" borderId="7" xfId="0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/>
    </xf>
    <xf numFmtId="0" fontId="9" fillId="0" borderId="7" xfId="0" applyFont="1" applyFill="1" applyBorder="1" applyAlignment="1">
      <alignment vertical="top" wrapText="1"/>
    </xf>
    <xf numFmtId="0" fontId="9" fillId="0" borderId="7" xfId="0" applyFont="1" applyFill="1" applyBorder="1" applyAlignment="1">
      <alignment horizontal="center" vertical="center" wrapText="1"/>
    </xf>
    <xf numFmtId="3" fontId="9" fillId="0" borderId="7" xfId="0" applyNumberFormat="1" applyFont="1" applyFill="1" applyBorder="1" applyAlignment="1">
      <alignment horizontal="center" vertical="center" shrinkToFit="1"/>
    </xf>
    <xf numFmtId="43" fontId="9" fillId="0" borderId="7" xfId="0" applyNumberFormat="1" applyFont="1" applyFill="1" applyBorder="1" applyAlignment="1">
      <alignment horizontal="right" vertical="top" wrapText="1"/>
    </xf>
    <xf numFmtId="165" fontId="9" fillId="0" borderId="7" xfId="0" applyNumberFormat="1" applyFont="1" applyFill="1" applyBorder="1" applyAlignment="1">
      <alignment horizontal="right" vertical="center" shrinkToFit="1"/>
    </xf>
    <xf numFmtId="0" fontId="9" fillId="0" borderId="7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center" vertical="top" wrapText="1"/>
    </xf>
    <xf numFmtId="43" fontId="9" fillId="0" borderId="7" xfId="0" applyNumberFormat="1" applyFont="1" applyFill="1" applyBorder="1" applyAlignment="1">
      <alignment horizontal="right" vertical="center" wrapText="1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/>
    <xf numFmtId="0" fontId="10" fillId="0" borderId="7" xfId="0" applyFont="1" applyFill="1" applyBorder="1" applyAlignment="1">
      <alignment horizontal="right" vertical="top" wrapText="1"/>
    </xf>
    <xf numFmtId="164" fontId="9" fillId="0" borderId="7" xfId="0" applyNumberFormat="1" applyFont="1" applyFill="1" applyBorder="1" applyAlignment="1">
      <alignment horizontal="center" vertical="center" wrapText="1"/>
    </xf>
    <xf numFmtId="164" fontId="5" fillId="0" borderId="7" xfId="1" applyFont="1" applyFill="1" applyBorder="1" applyAlignment="1">
      <alignment horizontal="right" vertical="center" shrinkToFit="1"/>
    </xf>
    <xf numFmtId="3" fontId="4" fillId="0" borderId="7" xfId="0" applyNumberFormat="1" applyFont="1" applyFill="1" applyBorder="1" applyAlignment="1">
      <alignment horizontal="center" vertical="center" shrinkToFit="1"/>
    </xf>
    <xf numFmtId="43" fontId="5" fillId="0" borderId="7" xfId="0" applyNumberFormat="1" applyFont="1" applyFill="1" applyBorder="1" applyAlignment="1">
      <alignment horizontal="right" vertical="top" shrinkToFit="1"/>
    </xf>
    <xf numFmtId="43" fontId="4" fillId="0" borderId="7" xfId="0" applyNumberFormat="1" applyFont="1" applyFill="1" applyBorder="1" applyAlignment="1">
      <alignment horizontal="right" vertical="center" shrinkToFit="1"/>
    </xf>
    <xf numFmtId="0" fontId="2" fillId="0" borderId="7" xfId="0" applyFont="1" applyFill="1" applyBorder="1" applyAlignment="1">
      <alignment vertical="top"/>
    </xf>
    <xf numFmtId="0" fontId="5" fillId="0" borderId="7" xfId="0" applyFont="1" applyFill="1" applyBorder="1" applyAlignment="1">
      <alignment horizontal="right"/>
    </xf>
    <xf numFmtId="43" fontId="9" fillId="0" borderId="7" xfId="0" applyNumberFormat="1" applyFont="1" applyFill="1" applyBorder="1" applyAlignment="1">
      <alignment horizontal="right" vertical="center" shrinkToFi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43" fontId="5" fillId="0" borderId="1" xfId="0" applyNumberFormat="1" applyFont="1" applyFill="1" applyBorder="1" applyAlignment="1">
      <alignment horizontal="right" vertical="center" wrapText="1"/>
    </xf>
    <xf numFmtId="43" fontId="2" fillId="0" borderId="1" xfId="0" applyNumberFormat="1" applyFont="1" applyFill="1" applyBorder="1" applyAlignment="1">
      <alignment horizontal="right" vertical="center" wrapText="1"/>
    </xf>
    <xf numFmtId="0" fontId="5" fillId="0" borderId="7" xfId="0" applyFont="1" applyFill="1" applyBorder="1"/>
    <xf numFmtId="0" fontId="2" fillId="0" borderId="7" xfId="0" applyFont="1" applyFill="1" applyBorder="1"/>
    <xf numFmtId="0" fontId="2" fillId="0" borderId="7" xfId="0" applyFont="1" applyFill="1" applyBorder="1" applyAlignment="1">
      <alignment horizontal="center" vertical="center"/>
    </xf>
    <xf numFmtId="43" fontId="2" fillId="0" borderId="7" xfId="0" applyNumberFormat="1" applyFont="1" applyFill="1" applyBorder="1" applyAlignment="1">
      <alignment horizontal="right" vertical="top"/>
    </xf>
    <xf numFmtId="0" fontId="2" fillId="0" borderId="7" xfId="0" applyFont="1" applyFill="1" applyBorder="1" applyAlignment="1">
      <alignment horizontal="center" vertical="top"/>
    </xf>
    <xf numFmtId="0" fontId="5" fillId="0" borderId="7" xfId="0" applyFont="1" applyFill="1" applyBorder="1" applyAlignment="1">
      <alignment horizontal="center" vertical="center"/>
    </xf>
    <xf numFmtId="43" fontId="5" fillId="0" borderId="7" xfId="0" applyNumberFormat="1" applyFont="1" applyFill="1" applyBorder="1" applyAlignment="1">
      <alignment horizontal="right" vertical="top"/>
    </xf>
    <xf numFmtId="0" fontId="5" fillId="0" borderId="7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wrapText="1"/>
    </xf>
    <xf numFmtId="3" fontId="2" fillId="0" borderId="7" xfId="0" applyNumberFormat="1" applyFont="1" applyFill="1" applyBorder="1" applyAlignment="1">
      <alignment horizontal="center" vertical="center"/>
    </xf>
    <xf numFmtId="3" fontId="5" fillId="0" borderId="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43" fontId="12" fillId="0" borderId="0" xfId="0" applyNumberFormat="1" applyFont="1" applyFill="1" applyAlignment="1">
      <alignment horizontal="right"/>
    </xf>
    <xf numFmtId="43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/>
    <xf numFmtId="0" fontId="2" fillId="0" borderId="0" xfId="0" applyFont="1" applyFill="1" applyAlignment="1">
      <alignment vertical="center"/>
    </xf>
    <xf numFmtId="43" fontId="2" fillId="0" borderId="0" xfId="0" applyNumberFormat="1" applyFont="1" applyFill="1" applyAlignment="1">
      <alignment horizontal="right"/>
    </xf>
    <xf numFmtId="43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3" fontId="3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right"/>
    </xf>
    <xf numFmtId="43" fontId="3" fillId="0" borderId="0" xfId="0" applyNumberFormat="1" applyFont="1" applyFill="1" applyAlignment="1">
      <alignment horizontal="left"/>
    </xf>
    <xf numFmtId="0" fontId="0" fillId="0" borderId="0" xfId="0" applyFill="1"/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/>
    <xf numFmtId="43" fontId="4" fillId="0" borderId="7" xfId="0" applyNumberFormat="1" applyFont="1" applyFill="1" applyBorder="1" applyAlignment="1">
      <alignment horizontal="right" vertical="top" wrapText="1"/>
    </xf>
    <xf numFmtId="0" fontId="4" fillId="0" borderId="7" xfId="0" applyFont="1" applyFill="1" applyBorder="1" applyAlignment="1">
      <alignment horizontal="center" vertical="top" wrapText="1"/>
    </xf>
    <xf numFmtId="0" fontId="13" fillId="0" borderId="0" xfId="0" applyFont="1" applyFill="1"/>
    <xf numFmtId="0" fontId="4" fillId="0" borderId="0" xfId="0" applyFont="1" applyFill="1" applyAlignment="1">
      <alignment horizontal="left" vertical="top"/>
    </xf>
    <xf numFmtId="164" fontId="2" fillId="0" borderId="7" xfId="0" applyNumberFormat="1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shrinkToFit="1"/>
    </xf>
    <xf numFmtId="43" fontId="2" fillId="2" borderId="7" xfId="0" applyNumberFormat="1" applyFont="1" applyFill="1" applyBorder="1" applyAlignment="1">
      <alignment horizontal="right" vertical="center" wrapText="1"/>
    </xf>
    <xf numFmtId="165" fontId="2" fillId="2" borderId="7" xfId="0" applyNumberFormat="1" applyFont="1" applyFill="1" applyBorder="1" applyAlignment="1">
      <alignment horizontal="right" vertical="center" shrinkToFit="1"/>
    </xf>
    <xf numFmtId="0" fontId="2" fillId="2" borderId="7" xfId="0" applyFont="1" applyFill="1" applyBorder="1" applyAlignment="1">
      <alignment horizontal="left" vertical="center" wrapText="1"/>
    </xf>
    <xf numFmtId="0" fontId="0" fillId="0" borderId="0" xfId="0" applyFill="1"/>
    <xf numFmtId="3" fontId="14" fillId="2" borderId="7" xfId="0" applyNumberFormat="1" applyFont="1" applyFill="1" applyBorder="1" applyAlignment="1">
      <alignment horizontal="center" vertical="center" shrinkToFit="1"/>
    </xf>
    <xf numFmtId="43" fontId="14" fillId="2" borderId="7" xfId="0" applyNumberFormat="1" applyFont="1" applyFill="1" applyBorder="1" applyAlignment="1">
      <alignment horizontal="right" vertical="center" wrapText="1"/>
    </xf>
    <xf numFmtId="165" fontId="14" fillId="2" borderId="7" xfId="0" applyNumberFormat="1" applyFont="1" applyFill="1" applyBorder="1" applyAlignment="1">
      <alignment horizontal="right" vertical="center" shrinkToFit="1"/>
    </xf>
    <xf numFmtId="0" fontId="2" fillId="3" borderId="7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center" vertical="top" wrapText="1"/>
    </xf>
    <xf numFmtId="0" fontId="0" fillId="0" borderId="0" xfId="0" applyFill="1"/>
    <xf numFmtId="0" fontId="4" fillId="0" borderId="0" xfId="0" applyFont="1" applyFill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6" fillId="0" borderId="6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43" fontId="5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43" fontId="5" fillId="0" borderId="3" xfId="0" applyNumberFormat="1" applyFont="1" applyFill="1" applyBorder="1" applyAlignment="1">
      <alignment horizontal="center" vertical="top" wrapText="1"/>
    </xf>
    <xf numFmtId="0" fontId="6" fillId="0" borderId="4" xfId="0" applyFont="1" applyFill="1" applyBorder="1"/>
    <xf numFmtId="0" fontId="6" fillId="0" borderId="5" xfId="0" applyFont="1" applyFill="1" applyBorder="1"/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2"/>
  <sheetViews>
    <sheetView tabSelected="1" topLeftCell="A4" zoomScale="84" zoomScaleNormal="84" workbookViewId="0">
      <pane xSplit="7" ySplit="3" topLeftCell="H128" activePane="bottomRight" state="frozen"/>
      <selection activeCell="A4" sqref="A4"/>
      <selection pane="topRight" activeCell="J4" sqref="J4"/>
      <selection pane="bottomLeft" activeCell="A7" sqref="A7"/>
      <selection pane="bottomRight" activeCell="C19" activeCellId="4" sqref="C10 C9 C13 C14 C19"/>
    </sheetView>
  </sheetViews>
  <sheetFormatPr defaultColWidth="12.625" defaultRowHeight="15" customHeight="1" x14ac:dyDescent="0.2"/>
  <cols>
    <col min="1" max="1" width="12.125" style="114" customWidth="1"/>
    <col min="2" max="2" width="4.5" style="114" customWidth="1"/>
    <col min="3" max="3" width="50" style="114" customWidth="1"/>
    <col min="4" max="4" width="11" style="114" customWidth="1"/>
    <col min="5" max="5" width="7.25" style="114" customWidth="1"/>
    <col min="6" max="6" width="11.125" style="114" customWidth="1"/>
    <col min="7" max="7" width="10.875" style="114" customWidth="1"/>
    <col min="8" max="8" width="12.5" style="114" customWidth="1"/>
    <col min="9" max="24" width="12.5" style="114" hidden="1" customWidth="1"/>
    <col min="25" max="25" width="8.75" style="114" hidden="1" customWidth="1"/>
    <col min="26" max="26" width="11.375" style="114" customWidth="1"/>
    <col min="27" max="27" width="12.5" style="114" customWidth="1"/>
    <col min="28" max="28" width="11.75" style="114" customWidth="1"/>
    <col min="29" max="29" width="11.5" style="114" customWidth="1"/>
    <col min="30" max="30" width="11.75" style="114" customWidth="1"/>
    <col min="31" max="32" width="10.75" style="114" customWidth="1"/>
    <col min="33" max="33" width="12.5" style="114" customWidth="1"/>
    <col min="34" max="34" width="10.375" style="114" customWidth="1"/>
    <col min="35" max="35" width="12.375" style="114" customWidth="1"/>
    <col min="36" max="36" width="10.25" style="114" customWidth="1"/>
    <col min="37" max="37" width="11.375" style="114" customWidth="1"/>
    <col min="38" max="38" width="15.5" style="114" customWidth="1"/>
    <col min="39" max="16384" width="12.625" style="114"/>
  </cols>
  <sheetData>
    <row r="1" spans="1:38" ht="50.25" customHeight="1" x14ac:dyDescent="0.2">
      <c r="A1" s="136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</row>
    <row r="2" spans="1:38" ht="27.75" customHeight="1" x14ac:dyDescent="0.2">
      <c r="A2" s="138" t="s">
        <v>1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</row>
    <row r="3" spans="1:38" x14ac:dyDescent="0.2">
      <c r="A3" s="2"/>
      <c r="B3" s="2"/>
      <c r="C3" s="3"/>
      <c r="D3" s="4"/>
      <c r="E3" s="5"/>
      <c r="F3" s="6"/>
      <c r="G3" s="7"/>
      <c r="H3" s="2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2"/>
    </row>
    <row r="4" spans="1:38" x14ac:dyDescent="0.2">
      <c r="A4" s="2"/>
      <c r="B4" s="2"/>
      <c r="C4" s="3"/>
      <c r="D4" s="4"/>
      <c r="E4" s="5"/>
      <c r="F4" s="6"/>
      <c r="G4" s="7"/>
      <c r="H4" s="2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2"/>
    </row>
    <row r="5" spans="1:38" ht="14.25" customHeight="1" x14ac:dyDescent="0.2">
      <c r="A5" s="139" t="s">
        <v>2</v>
      </c>
      <c r="B5" s="148" t="s">
        <v>3</v>
      </c>
      <c r="C5" s="149"/>
      <c r="D5" s="141" t="s">
        <v>4</v>
      </c>
      <c r="E5" s="142" t="s">
        <v>5</v>
      </c>
      <c r="F5" s="143" t="s">
        <v>6</v>
      </c>
      <c r="G5" s="141" t="s">
        <v>7</v>
      </c>
      <c r="H5" s="144" t="s">
        <v>8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45" t="s">
        <v>9</v>
      </c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7"/>
      <c r="AL5" s="11"/>
    </row>
    <row r="6" spans="1:38" ht="25.5" x14ac:dyDescent="0.2">
      <c r="A6" s="140"/>
      <c r="B6" s="150"/>
      <c r="C6" s="151"/>
      <c r="D6" s="140"/>
      <c r="E6" s="140"/>
      <c r="F6" s="140"/>
      <c r="G6" s="140"/>
      <c r="H6" s="140"/>
      <c r="I6" s="13" t="s">
        <v>10</v>
      </c>
      <c r="J6" s="13" t="s">
        <v>11</v>
      </c>
      <c r="K6" s="13" t="s">
        <v>12</v>
      </c>
      <c r="L6" s="13" t="s">
        <v>13</v>
      </c>
      <c r="M6" s="13" t="s">
        <v>14</v>
      </c>
      <c r="N6" s="13" t="s">
        <v>15</v>
      </c>
      <c r="O6" s="13" t="s">
        <v>16</v>
      </c>
      <c r="P6" s="13" t="s">
        <v>17</v>
      </c>
      <c r="Q6" s="13" t="s">
        <v>18</v>
      </c>
      <c r="R6" s="13" t="s">
        <v>19</v>
      </c>
      <c r="S6" s="13" t="s">
        <v>20</v>
      </c>
      <c r="T6" s="13" t="s">
        <v>21</v>
      </c>
      <c r="U6" s="13" t="s">
        <v>22</v>
      </c>
      <c r="V6" s="13" t="s">
        <v>23</v>
      </c>
      <c r="W6" s="13" t="s">
        <v>24</v>
      </c>
      <c r="X6" s="13" t="s">
        <v>25</v>
      </c>
      <c r="Y6" s="13" t="s">
        <v>26</v>
      </c>
      <c r="Z6" s="14" t="s">
        <v>27</v>
      </c>
      <c r="AA6" s="14" t="s">
        <v>28</v>
      </c>
      <c r="AB6" s="14" t="s">
        <v>29</v>
      </c>
      <c r="AC6" s="14" t="s">
        <v>30</v>
      </c>
      <c r="AD6" s="14" t="s">
        <v>31</v>
      </c>
      <c r="AE6" s="14" t="s">
        <v>32</v>
      </c>
      <c r="AF6" s="14" t="s">
        <v>33</v>
      </c>
      <c r="AG6" s="14" t="s">
        <v>34</v>
      </c>
      <c r="AH6" s="14" t="s">
        <v>35</v>
      </c>
      <c r="AI6" s="14" t="s">
        <v>36</v>
      </c>
      <c r="AJ6" s="14" t="s">
        <v>37</v>
      </c>
      <c r="AK6" s="14" t="s">
        <v>38</v>
      </c>
      <c r="AL6" s="15"/>
    </row>
    <row r="7" spans="1:38" ht="33.75" customHeight="1" x14ac:dyDescent="0.2">
      <c r="A7" s="16" t="s">
        <v>39</v>
      </c>
      <c r="B7" s="17" t="s">
        <v>40</v>
      </c>
      <c r="C7" s="18"/>
      <c r="D7" s="19"/>
      <c r="E7" s="20"/>
      <c r="F7" s="21"/>
      <c r="G7" s="22"/>
      <c r="H7" s="23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5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11"/>
    </row>
    <row r="8" spans="1:38" ht="17.25" customHeight="1" x14ac:dyDescent="0.2">
      <c r="A8" s="23"/>
      <c r="B8" s="26" t="s">
        <v>41</v>
      </c>
      <c r="C8" s="18"/>
      <c r="D8" s="19"/>
      <c r="E8" s="20"/>
      <c r="F8" s="21"/>
      <c r="G8" s="22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5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11"/>
    </row>
    <row r="9" spans="1:38" ht="14.25" customHeight="1" x14ac:dyDescent="0.2">
      <c r="A9" s="27"/>
      <c r="B9" s="28"/>
      <c r="C9" s="153" t="s">
        <v>42</v>
      </c>
      <c r="D9" s="30" t="s">
        <v>43</v>
      </c>
      <c r="E9" s="31">
        <f>SUM(I9:Y9)</f>
        <v>1154</v>
      </c>
      <c r="F9" s="32">
        <v>2.75</v>
      </c>
      <c r="G9" s="33">
        <f t="shared" ref="G9:G32" si="0">SUM(Z9:AK9)</f>
        <v>3173.5</v>
      </c>
      <c r="H9" s="34" t="s">
        <v>44</v>
      </c>
      <c r="I9" s="30"/>
      <c r="J9" s="30">
        <v>144</v>
      </c>
      <c r="K9" s="30">
        <v>144</v>
      </c>
      <c r="L9" s="30">
        <f>12*12</f>
        <v>144</v>
      </c>
      <c r="M9" s="30">
        <v>180</v>
      </c>
      <c r="N9" s="30"/>
      <c r="O9" s="30">
        <v>200</v>
      </c>
      <c r="P9" s="30">
        <v>0</v>
      </c>
      <c r="Q9" s="30">
        <v>200</v>
      </c>
      <c r="R9" s="30"/>
      <c r="S9" s="30">
        <v>36</v>
      </c>
      <c r="T9" s="30">
        <v>36</v>
      </c>
      <c r="U9" s="30">
        <v>10</v>
      </c>
      <c r="V9" s="30"/>
      <c r="W9" s="30"/>
      <c r="X9" s="30">
        <f t="shared" ref="X9:X10" si="1">3*12</f>
        <v>36</v>
      </c>
      <c r="Y9" s="30">
        <f t="shared" ref="Y9:Y10" si="2">2*12</f>
        <v>24</v>
      </c>
      <c r="Z9" s="35">
        <v>3173.5</v>
      </c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2"/>
    </row>
    <row r="10" spans="1:38" ht="14.25" customHeight="1" x14ac:dyDescent="0.2">
      <c r="A10" s="36"/>
      <c r="B10" s="28"/>
      <c r="C10" s="153" t="s">
        <v>45</v>
      </c>
      <c r="D10" s="30" t="s">
        <v>43</v>
      </c>
      <c r="E10" s="31">
        <f t="shared" ref="E10:E56" si="3">SUM(I10:Y10)</f>
        <v>1106</v>
      </c>
      <c r="F10" s="32">
        <v>4.75</v>
      </c>
      <c r="G10" s="33">
        <f t="shared" si="0"/>
        <v>5253.5</v>
      </c>
      <c r="H10" s="34" t="s">
        <v>44</v>
      </c>
      <c r="I10" s="30"/>
      <c r="J10" s="30">
        <f>18*12</f>
        <v>216</v>
      </c>
      <c r="K10" s="30">
        <f t="shared" ref="K10:L10" si="4">12*12</f>
        <v>144</v>
      </c>
      <c r="L10" s="30">
        <f t="shared" si="4"/>
        <v>144</v>
      </c>
      <c r="M10" s="30">
        <v>60</v>
      </c>
      <c r="N10" s="30"/>
      <c r="O10" s="30">
        <v>200</v>
      </c>
      <c r="P10" s="30">
        <v>0</v>
      </c>
      <c r="Q10" s="30">
        <v>200</v>
      </c>
      <c r="R10" s="30"/>
      <c r="S10" s="30">
        <v>36</v>
      </c>
      <c r="T10" s="30">
        <v>36</v>
      </c>
      <c r="U10" s="30">
        <v>10</v>
      </c>
      <c r="V10" s="30"/>
      <c r="W10" s="30"/>
      <c r="X10" s="30">
        <f t="shared" si="1"/>
        <v>36</v>
      </c>
      <c r="Y10" s="30">
        <f t="shared" si="2"/>
        <v>24</v>
      </c>
      <c r="Z10" s="35">
        <v>5253.5</v>
      </c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2"/>
    </row>
    <row r="11" spans="1:38" ht="14.25" customHeight="1" x14ac:dyDescent="0.2">
      <c r="A11" s="36"/>
      <c r="B11" s="28"/>
      <c r="C11" s="29" t="s">
        <v>46</v>
      </c>
      <c r="D11" s="30" t="s">
        <v>47</v>
      </c>
      <c r="E11" s="31">
        <f t="shared" si="3"/>
        <v>128</v>
      </c>
      <c r="F11" s="32">
        <v>5.5</v>
      </c>
      <c r="G11" s="33">
        <f t="shared" si="0"/>
        <v>704</v>
      </c>
      <c r="H11" s="34" t="s">
        <v>44</v>
      </c>
      <c r="I11" s="30"/>
      <c r="J11" s="30">
        <v>12</v>
      </c>
      <c r="K11" s="30">
        <v>12</v>
      </c>
      <c r="L11" s="30">
        <v>12</v>
      </c>
      <c r="M11" s="30">
        <v>24</v>
      </c>
      <c r="N11" s="30"/>
      <c r="O11" s="30">
        <v>25</v>
      </c>
      <c r="P11" s="30">
        <v>0</v>
      </c>
      <c r="Q11" s="30">
        <v>25</v>
      </c>
      <c r="R11" s="30"/>
      <c r="S11" s="30">
        <v>5</v>
      </c>
      <c r="T11" s="30">
        <v>5</v>
      </c>
      <c r="U11" s="30">
        <v>2</v>
      </c>
      <c r="V11" s="30"/>
      <c r="W11" s="30"/>
      <c r="X11" s="30">
        <v>5</v>
      </c>
      <c r="Y11" s="30">
        <v>1</v>
      </c>
      <c r="Z11" s="35">
        <v>704</v>
      </c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2"/>
    </row>
    <row r="12" spans="1:38" ht="14.25" customHeight="1" x14ac:dyDescent="0.2">
      <c r="A12" s="36"/>
      <c r="B12" s="28"/>
      <c r="C12" s="29" t="s">
        <v>48</v>
      </c>
      <c r="D12" s="30" t="s">
        <v>47</v>
      </c>
      <c r="E12" s="31">
        <f t="shared" si="3"/>
        <v>128</v>
      </c>
      <c r="F12" s="32">
        <v>15.5</v>
      </c>
      <c r="G12" s="33">
        <f t="shared" si="0"/>
        <v>1984</v>
      </c>
      <c r="H12" s="34" t="s">
        <v>44</v>
      </c>
      <c r="I12" s="30"/>
      <c r="J12" s="30">
        <v>12</v>
      </c>
      <c r="K12" s="30">
        <v>12</v>
      </c>
      <c r="L12" s="30">
        <v>12</v>
      </c>
      <c r="M12" s="30">
        <v>24</v>
      </c>
      <c r="N12" s="30"/>
      <c r="O12" s="30">
        <v>25</v>
      </c>
      <c r="P12" s="30">
        <v>0</v>
      </c>
      <c r="Q12" s="30">
        <v>25</v>
      </c>
      <c r="R12" s="30"/>
      <c r="S12" s="30">
        <v>5</v>
      </c>
      <c r="T12" s="30">
        <v>5</v>
      </c>
      <c r="U12" s="30">
        <v>2</v>
      </c>
      <c r="V12" s="30"/>
      <c r="W12" s="30"/>
      <c r="X12" s="30">
        <v>5</v>
      </c>
      <c r="Y12" s="30">
        <v>1</v>
      </c>
      <c r="Z12" s="35">
        <v>1984</v>
      </c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2"/>
    </row>
    <row r="13" spans="1:38" ht="14.25" customHeight="1" x14ac:dyDescent="0.2">
      <c r="A13" s="36"/>
      <c r="B13" s="28"/>
      <c r="C13" s="153" t="s">
        <v>384</v>
      </c>
      <c r="D13" s="30" t="s">
        <v>43</v>
      </c>
      <c r="E13" s="31">
        <f t="shared" si="3"/>
        <v>27</v>
      </c>
      <c r="F13" s="35">
        <v>218</v>
      </c>
      <c r="G13" s="33">
        <f t="shared" si="0"/>
        <v>5886</v>
      </c>
      <c r="H13" s="34" t="s">
        <v>44</v>
      </c>
      <c r="I13" s="30"/>
      <c r="J13" s="30"/>
      <c r="K13" s="30"/>
      <c r="L13" s="30">
        <v>12</v>
      </c>
      <c r="M13" s="30"/>
      <c r="N13" s="30"/>
      <c r="O13" s="30"/>
      <c r="P13" s="30"/>
      <c r="Q13" s="30"/>
      <c r="R13" s="30"/>
      <c r="S13" s="30">
        <v>0</v>
      </c>
      <c r="T13" s="30">
        <v>0</v>
      </c>
      <c r="U13" s="30"/>
      <c r="V13" s="30">
        <v>5</v>
      </c>
      <c r="W13" s="30"/>
      <c r="X13" s="30"/>
      <c r="Y13" s="30">
        <v>10</v>
      </c>
      <c r="Z13" s="35">
        <v>5886</v>
      </c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2"/>
    </row>
    <row r="14" spans="1:38" ht="14.25" customHeight="1" x14ac:dyDescent="0.2">
      <c r="A14" s="36"/>
      <c r="B14" s="28"/>
      <c r="C14" s="153" t="s">
        <v>385</v>
      </c>
      <c r="D14" s="30" t="s">
        <v>43</v>
      </c>
      <c r="E14" s="31">
        <f t="shared" si="3"/>
        <v>5</v>
      </c>
      <c r="F14" s="35">
        <v>218</v>
      </c>
      <c r="G14" s="33">
        <f t="shared" si="0"/>
        <v>1090</v>
      </c>
      <c r="H14" s="34" t="s">
        <v>44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>
        <v>0</v>
      </c>
      <c r="T14" s="30">
        <v>0</v>
      </c>
      <c r="U14" s="30"/>
      <c r="V14" s="30">
        <v>5</v>
      </c>
      <c r="W14" s="30"/>
      <c r="X14" s="30"/>
      <c r="Y14" s="30"/>
      <c r="Z14" s="35">
        <v>1090</v>
      </c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2"/>
    </row>
    <row r="15" spans="1:38" ht="14.25" customHeight="1" x14ac:dyDescent="0.2">
      <c r="A15" s="36"/>
      <c r="B15" s="28"/>
      <c r="C15" s="29" t="s">
        <v>386</v>
      </c>
      <c r="D15" s="30" t="s">
        <v>43</v>
      </c>
      <c r="E15" s="31">
        <f t="shared" si="3"/>
        <v>10</v>
      </c>
      <c r="F15" s="35">
        <v>218</v>
      </c>
      <c r="G15" s="33">
        <f t="shared" si="0"/>
        <v>2180</v>
      </c>
      <c r="H15" s="34" t="s">
        <v>44</v>
      </c>
      <c r="I15" s="30">
        <v>10</v>
      </c>
      <c r="J15" s="30"/>
      <c r="K15" s="30"/>
      <c r="L15" s="30"/>
      <c r="M15" s="30"/>
      <c r="N15" s="30"/>
      <c r="O15" s="30">
        <v>0</v>
      </c>
      <c r="P15" s="30">
        <v>0</v>
      </c>
      <c r="Q15" s="30">
        <v>0</v>
      </c>
      <c r="R15" s="30"/>
      <c r="S15" s="30"/>
      <c r="T15" s="30"/>
      <c r="U15" s="30"/>
      <c r="V15" s="30"/>
      <c r="W15" s="30"/>
      <c r="X15" s="30"/>
      <c r="Y15" s="30"/>
      <c r="Z15" s="35">
        <v>2180</v>
      </c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2"/>
    </row>
    <row r="16" spans="1:38" ht="14.25" customHeight="1" x14ac:dyDescent="0.2">
      <c r="A16" s="36"/>
      <c r="B16" s="28"/>
      <c r="C16" s="29" t="s">
        <v>49</v>
      </c>
      <c r="D16" s="30" t="s">
        <v>43</v>
      </c>
      <c r="E16" s="31">
        <f t="shared" si="3"/>
        <v>762</v>
      </c>
      <c r="F16" s="32">
        <v>1.5</v>
      </c>
      <c r="G16" s="33">
        <f t="shared" si="0"/>
        <v>1143</v>
      </c>
      <c r="H16" s="34" t="s">
        <v>44</v>
      </c>
      <c r="I16" s="30"/>
      <c r="J16" s="30">
        <v>30</v>
      </c>
      <c r="K16" s="30"/>
      <c r="L16" s="30">
        <v>20</v>
      </c>
      <c r="M16" s="30"/>
      <c r="N16" s="30"/>
      <c r="O16" s="30">
        <v>0</v>
      </c>
      <c r="P16" s="30">
        <v>0</v>
      </c>
      <c r="Q16" s="30">
        <v>0</v>
      </c>
      <c r="R16" s="30">
        <v>500</v>
      </c>
      <c r="S16" s="30"/>
      <c r="T16" s="30"/>
      <c r="U16" s="30">
        <v>12</v>
      </c>
      <c r="V16" s="30">
        <v>50</v>
      </c>
      <c r="W16" s="30"/>
      <c r="X16" s="30">
        <v>50</v>
      </c>
      <c r="Y16" s="30">
        <v>100</v>
      </c>
      <c r="Z16" s="35">
        <v>1143</v>
      </c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2"/>
    </row>
    <row r="17" spans="1:38" ht="14.25" customHeight="1" x14ac:dyDescent="0.2">
      <c r="A17" s="36"/>
      <c r="B17" s="28"/>
      <c r="C17" s="29" t="s">
        <v>50</v>
      </c>
      <c r="D17" s="30" t="s">
        <v>43</v>
      </c>
      <c r="E17" s="31">
        <f t="shared" si="3"/>
        <v>372</v>
      </c>
      <c r="F17" s="32">
        <v>9</v>
      </c>
      <c r="G17" s="33">
        <f t="shared" si="0"/>
        <v>3348</v>
      </c>
      <c r="H17" s="34" t="s">
        <v>44</v>
      </c>
      <c r="I17" s="30"/>
      <c r="J17" s="30">
        <v>20</v>
      </c>
      <c r="K17" s="30"/>
      <c r="L17" s="30"/>
      <c r="M17" s="30">
        <v>50</v>
      </c>
      <c r="N17" s="30"/>
      <c r="O17" s="30">
        <v>0</v>
      </c>
      <c r="P17" s="30">
        <v>0</v>
      </c>
      <c r="Q17" s="30">
        <v>50</v>
      </c>
      <c r="R17" s="30"/>
      <c r="S17" s="30">
        <v>15</v>
      </c>
      <c r="T17" s="30">
        <v>15</v>
      </c>
      <c r="U17" s="30">
        <v>12</v>
      </c>
      <c r="V17" s="30">
        <v>10</v>
      </c>
      <c r="W17" s="30"/>
      <c r="X17" s="30">
        <v>100</v>
      </c>
      <c r="Y17" s="30">
        <v>100</v>
      </c>
      <c r="Z17" s="35">
        <v>3348</v>
      </c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2"/>
    </row>
    <row r="18" spans="1:38" ht="14.25" customHeight="1" x14ac:dyDescent="0.2">
      <c r="A18" s="36"/>
      <c r="B18" s="28"/>
      <c r="C18" s="29" t="s">
        <v>51</v>
      </c>
      <c r="D18" s="30" t="s">
        <v>43</v>
      </c>
      <c r="E18" s="31">
        <f t="shared" si="3"/>
        <v>562</v>
      </c>
      <c r="F18" s="32">
        <v>185</v>
      </c>
      <c r="G18" s="33">
        <f t="shared" si="0"/>
        <v>103970</v>
      </c>
      <c r="H18" s="34" t="s">
        <v>44</v>
      </c>
      <c r="I18" s="30"/>
      <c r="J18" s="30"/>
      <c r="K18" s="30"/>
      <c r="L18" s="30"/>
      <c r="M18" s="30"/>
      <c r="N18" s="30"/>
      <c r="O18" s="30">
        <v>0</v>
      </c>
      <c r="P18" s="30">
        <v>0</v>
      </c>
      <c r="Q18" s="30">
        <v>0</v>
      </c>
      <c r="R18" s="30">
        <v>12</v>
      </c>
      <c r="S18" s="30"/>
      <c r="T18" s="30"/>
      <c r="U18" s="30"/>
      <c r="V18" s="30"/>
      <c r="W18" s="30"/>
      <c r="X18" s="30">
        <v>50</v>
      </c>
      <c r="Y18" s="30">
        <v>500</v>
      </c>
      <c r="Z18" s="35">
        <v>103970</v>
      </c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2"/>
    </row>
    <row r="19" spans="1:38" ht="14.25" customHeight="1" x14ac:dyDescent="0.2">
      <c r="A19" s="36"/>
      <c r="B19" s="28"/>
      <c r="C19" s="153" t="s">
        <v>52</v>
      </c>
      <c r="D19" s="30" t="s">
        <v>43</v>
      </c>
      <c r="E19" s="31">
        <f t="shared" si="3"/>
        <v>50</v>
      </c>
      <c r="F19" s="32">
        <v>285</v>
      </c>
      <c r="G19" s="33">
        <f t="shared" si="0"/>
        <v>14250</v>
      </c>
      <c r="H19" s="34" t="s">
        <v>44</v>
      </c>
      <c r="I19" s="30"/>
      <c r="J19" s="30"/>
      <c r="K19" s="30"/>
      <c r="L19" s="30"/>
      <c r="M19" s="30"/>
      <c r="N19" s="30"/>
      <c r="O19" s="30">
        <v>0</v>
      </c>
      <c r="P19" s="30">
        <v>0</v>
      </c>
      <c r="Q19" s="30">
        <v>0</v>
      </c>
      <c r="R19" s="30"/>
      <c r="S19" s="30"/>
      <c r="T19" s="30"/>
      <c r="U19" s="30"/>
      <c r="V19" s="30"/>
      <c r="W19" s="30"/>
      <c r="X19" s="30">
        <v>50</v>
      </c>
      <c r="Y19" s="30"/>
      <c r="Z19" s="35">
        <v>14250</v>
      </c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2"/>
    </row>
    <row r="20" spans="1:38" ht="14.25" customHeight="1" x14ac:dyDescent="0.2">
      <c r="A20" s="36"/>
      <c r="B20" s="28"/>
      <c r="C20" s="29" t="s">
        <v>53</v>
      </c>
      <c r="D20" s="30" t="s">
        <v>43</v>
      </c>
      <c r="E20" s="31">
        <f t="shared" si="3"/>
        <v>35</v>
      </c>
      <c r="F20" s="37">
        <v>4.42</v>
      </c>
      <c r="G20" s="33">
        <f t="shared" si="0"/>
        <v>154.69999999999999</v>
      </c>
      <c r="H20" s="34" t="s">
        <v>44</v>
      </c>
      <c r="I20" s="30"/>
      <c r="J20" s="30">
        <v>18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>
        <v>2</v>
      </c>
      <c r="V20" s="30"/>
      <c r="W20" s="30"/>
      <c r="X20" s="30">
        <v>5</v>
      </c>
      <c r="Y20" s="30">
        <v>10</v>
      </c>
      <c r="Z20" s="39">
        <v>154.69999999999999</v>
      </c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2"/>
    </row>
    <row r="21" spans="1:38" ht="14.25" customHeight="1" x14ac:dyDescent="0.2">
      <c r="A21" s="36"/>
      <c r="B21" s="28"/>
      <c r="C21" s="29" t="s">
        <v>54</v>
      </c>
      <c r="D21" s="30" t="s">
        <v>55</v>
      </c>
      <c r="E21" s="31">
        <f t="shared" si="3"/>
        <v>2518</v>
      </c>
      <c r="F21" s="32">
        <v>20.25</v>
      </c>
      <c r="G21" s="33">
        <f t="shared" si="0"/>
        <v>50989.5</v>
      </c>
      <c r="H21" s="34" t="s">
        <v>44</v>
      </c>
      <c r="I21" s="30">
        <v>50</v>
      </c>
      <c r="J21" s="30">
        <f t="shared" ref="J21:K21" si="5">12*50</f>
        <v>600</v>
      </c>
      <c r="K21" s="30">
        <f t="shared" si="5"/>
        <v>600</v>
      </c>
      <c r="L21" s="40">
        <v>600</v>
      </c>
      <c r="M21" s="30">
        <f>10*50</f>
        <v>500</v>
      </c>
      <c r="N21" s="30"/>
      <c r="O21" s="30">
        <v>20</v>
      </c>
      <c r="P21" s="30">
        <v>3</v>
      </c>
      <c r="Q21" s="30">
        <v>20</v>
      </c>
      <c r="R21" s="30">
        <v>50</v>
      </c>
      <c r="S21" s="30">
        <v>10</v>
      </c>
      <c r="T21" s="30">
        <v>10</v>
      </c>
      <c r="U21" s="30">
        <v>2</v>
      </c>
      <c r="V21" s="30"/>
      <c r="W21" s="30"/>
      <c r="X21" s="30">
        <v>3</v>
      </c>
      <c r="Y21" s="30">
        <v>50</v>
      </c>
      <c r="Z21" s="35">
        <v>50989.5</v>
      </c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2"/>
    </row>
    <row r="22" spans="1:38" ht="14.25" customHeight="1" x14ac:dyDescent="0.2">
      <c r="A22" s="36"/>
      <c r="B22" s="28"/>
      <c r="C22" s="29" t="s">
        <v>56</v>
      </c>
      <c r="D22" s="30" t="s">
        <v>55</v>
      </c>
      <c r="E22" s="31">
        <f t="shared" si="3"/>
        <v>515</v>
      </c>
      <c r="F22" s="35">
        <v>2.95</v>
      </c>
      <c r="G22" s="33">
        <f t="shared" si="0"/>
        <v>1519.25</v>
      </c>
      <c r="H22" s="34" t="s">
        <v>44</v>
      </c>
      <c r="I22" s="30"/>
      <c r="J22" s="30">
        <v>6</v>
      </c>
      <c r="K22" s="30"/>
      <c r="L22" s="30">
        <f>12*12</f>
        <v>144</v>
      </c>
      <c r="M22" s="30">
        <v>150</v>
      </c>
      <c r="N22" s="30"/>
      <c r="O22" s="30">
        <f t="shared" ref="O22:O24" si="6">4*50</f>
        <v>200</v>
      </c>
      <c r="P22" s="30">
        <v>0</v>
      </c>
      <c r="Q22" s="30">
        <v>0</v>
      </c>
      <c r="R22" s="30"/>
      <c r="S22" s="30"/>
      <c r="T22" s="30"/>
      <c r="U22" s="30"/>
      <c r="V22" s="30">
        <v>15</v>
      </c>
      <c r="W22" s="30"/>
      <c r="X22" s="30"/>
      <c r="Y22" s="30"/>
      <c r="Z22" s="35">
        <v>1519.25</v>
      </c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2"/>
    </row>
    <row r="23" spans="1:38" ht="14.25" customHeight="1" x14ac:dyDescent="0.2">
      <c r="A23" s="36"/>
      <c r="B23" s="28"/>
      <c r="C23" s="29" t="s">
        <v>57</v>
      </c>
      <c r="D23" s="30" t="s">
        <v>55</v>
      </c>
      <c r="E23" s="31">
        <f t="shared" si="3"/>
        <v>625</v>
      </c>
      <c r="F23" s="35">
        <v>4.95</v>
      </c>
      <c r="G23" s="33">
        <f t="shared" si="0"/>
        <v>3093.75</v>
      </c>
      <c r="H23" s="34" t="s">
        <v>44</v>
      </c>
      <c r="I23" s="30"/>
      <c r="J23" s="30">
        <v>15</v>
      </c>
      <c r="K23" s="30"/>
      <c r="L23" s="30">
        <f t="shared" ref="L23:L24" si="7">30*12</f>
        <v>360</v>
      </c>
      <c r="M23" s="30">
        <v>50</v>
      </c>
      <c r="N23" s="30"/>
      <c r="O23" s="30">
        <f t="shared" si="6"/>
        <v>200</v>
      </c>
      <c r="P23" s="30">
        <v>0</v>
      </c>
      <c r="Q23" s="30">
        <v>0</v>
      </c>
      <c r="R23" s="30"/>
      <c r="S23" s="30"/>
      <c r="T23" s="30"/>
      <c r="U23" s="30"/>
      <c r="V23" s="30"/>
      <c r="W23" s="30"/>
      <c r="X23" s="30"/>
      <c r="Y23" s="30"/>
      <c r="Z23" s="35">
        <v>3093.75</v>
      </c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2"/>
    </row>
    <row r="24" spans="1:38" ht="14.25" customHeight="1" x14ac:dyDescent="0.2">
      <c r="A24" s="36"/>
      <c r="B24" s="28"/>
      <c r="C24" s="29" t="s">
        <v>58</v>
      </c>
      <c r="D24" s="30" t="s">
        <v>55</v>
      </c>
      <c r="E24" s="31">
        <f t="shared" si="3"/>
        <v>590</v>
      </c>
      <c r="F24" s="35">
        <v>7.95</v>
      </c>
      <c r="G24" s="33">
        <f t="shared" si="0"/>
        <v>4690.5</v>
      </c>
      <c r="H24" s="34" t="s">
        <v>44</v>
      </c>
      <c r="I24" s="30"/>
      <c r="J24" s="30">
        <v>15</v>
      </c>
      <c r="K24" s="30"/>
      <c r="L24" s="30">
        <f t="shared" si="7"/>
        <v>360</v>
      </c>
      <c r="M24" s="30"/>
      <c r="N24" s="30"/>
      <c r="O24" s="30">
        <f t="shared" si="6"/>
        <v>200</v>
      </c>
      <c r="P24" s="30">
        <v>0</v>
      </c>
      <c r="Q24" s="30">
        <v>0</v>
      </c>
      <c r="R24" s="30"/>
      <c r="S24" s="30"/>
      <c r="T24" s="30"/>
      <c r="U24" s="30"/>
      <c r="V24" s="30">
        <v>15</v>
      </c>
      <c r="W24" s="30"/>
      <c r="X24" s="30"/>
      <c r="Y24" s="30"/>
      <c r="Z24" s="35">
        <v>4690.5</v>
      </c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2"/>
    </row>
    <row r="25" spans="1:38" ht="14.25" customHeight="1" x14ac:dyDescent="0.2">
      <c r="A25" s="36"/>
      <c r="B25" s="28"/>
      <c r="C25" s="29" t="s">
        <v>59</v>
      </c>
      <c r="D25" s="30" t="s">
        <v>55</v>
      </c>
      <c r="E25" s="31">
        <f t="shared" si="3"/>
        <v>156</v>
      </c>
      <c r="F25" s="35">
        <v>10.25</v>
      </c>
      <c r="G25" s="33">
        <f t="shared" si="0"/>
        <v>1599</v>
      </c>
      <c r="H25" s="34" t="s">
        <v>44</v>
      </c>
      <c r="I25" s="30"/>
      <c r="J25" s="30">
        <v>12</v>
      </c>
      <c r="K25" s="30"/>
      <c r="L25" s="30">
        <f>12*12</f>
        <v>144</v>
      </c>
      <c r="M25" s="30"/>
      <c r="N25" s="30"/>
      <c r="O25" s="30">
        <v>0</v>
      </c>
      <c r="P25" s="30">
        <v>0</v>
      </c>
      <c r="Q25" s="30">
        <v>0</v>
      </c>
      <c r="R25" s="30"/>
      <c r="S25" s="30"/>
      <c r="T25" s="30"/>
      <c r="U25" s="30"/>
      <c r="V25" s="30"/>
      <c r="W25" s="30"/>
      <c r="X25" s="30"/>
      <c r="Y25" s="30"/>
      <c r="Z25" s="35">
        <v>1599</v>
      </c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2"/>
    </row>
    <row r="26" spans="1:38" ht="14.25" customHeight="1" x14ac:dyDescent="0.2">
      <c r="A26" s="36"/>
      <c r="B26" s="28"/>
      <c r="C26" s="29" t="s">
        <v>60</v>
      </c>
      <c r="D26" s="30" t="s">
        <v>43</v>
      </c>
      <c r="E26" s="31">
        <f t="shared" si="3"/>
        <v>4260</v>
      </c>
      <c r="F26" s="32">
        <v>6</v>
      </c>
      <c r="G26" s="33">
        <f t="shared" si="0"/>
        <v>25560</v>
      </c>
      <c r="H26" s="34" t="s">
        <v>44</v>
      </c>
      <c r="I26" s="30">
        <v>50</v>
      </c>
      <c r="J26" s="30">
        <v>200</v>
      </c>
      <c r="K26" s="30">
        <v>500</v>
      </c>
      <c r="L26" s="30">
        <v>1500</v>
      </c>
      <c r="M26" s="30"/>
      <c r="N26" s="30"/>
      <c r="O26" s="30">
        <v>100</v>
      </c>
      <c r="P26" s="30">
        <v>50</v>
      </c>
      <c r="Q26" s="30">
        <v>200</v>
      </c>
      <c r="R26" s="30">
        <v>1200</v>
      </c>
      <c r="S26" s="30">
        <v>100</v>
      </c>
      <c r="T26" s="30">
        <v>100</v>
      </c>
      <c r="U26" s="30">
        <v>10</v>
      </c>
      <c r="V26" s="30">
        <v>50</v>
      </c>
      <c r="W26" s="30"/>
      <c r="X26" s="30">
        <v>100</v>
      </c>
      <c r="Y26" s="30">
        <v>100</v>
      </c>
      <c r="Z26" s="35">
        <v>25560</v>
      </c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2"/>
    </row>
    <row r="27" spans="1:38" ht="14.25" customHeight="1" x14ac:dyDescent="0.2">
      <c r="A27" s="36"/>
      <c r="B27" s="28"/>
      <c r="C27" s="29" t="s">
        <v>61</v>
      </c>
      <c r="D27" s="30" t="s">
        <v>62</v>
      </c>
      <c r="E27" s="31">
        <f t="shared" si="3"/>
        <v>87</v>
      </c>
      <c r="F27" s="32">
        <v>48.88</v>
      </c>
      <c r="G27" s="33">
        <f t="shared" si="0"/>
        <v>4252.5600000000004</v>
      </c>
      <c r="H27" s="34" t="s">
        <v>44</v>
      </c>
      <c r="I27" s="30"/>
      <c r="J27" s="30">
        <v>10</v>
      </c>
      <c r="K27" s="30">
        <v>10</v>
      </c>
      <c r="L27" s="30">
        <v>3</v>
      </c>
      <c r="M27" s="30">
        <v>20</v>
      </c>
      <c r="N27" s="30"/>
      <c r="O27" s="30">
        <v>20</v>
      </c>
      <c r="P27" s="30">
        <v>2</v>
      </c>
      <c r="Q27" s="30">
        <v>3</v>
      </c>
      <c r="R27" s="30"/>
      <c r="S27" s="30">
        <v>3</v>
      </c>
      <c r="T27" s="30">
        <v>3</v>
      </c>
      <c r="U27" s="30">
        <v>2</v>
      </c>
      <c r="V27" s="30">
        <v>3</v>
      </c>
      <c r="W27" s="30"/>
      <c r="X27" s="30">
        <v>5</v>
      </c>
      <c r="Y27" s="30">
        <v>3</v>
      </c>
      <c r="Z27" s="35">
        <v>4252.5600000000004</v>
      </c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2"/>
    </row>
    <row r="28" spans="1:38" ht="14.25" customHeight="1" x14ac:dyDescent="0.2">
      <c r="A28" s="36"/>
      <c r="B28" s="28"/>
      <c r="C28" s="29" t="s">
        <v>63</v>
      </c>
      <c r="D28" s="30" t="s">
        <v>62</v>
      </c>
      <c r="E28" s="31">
        <f t="shared" si="3"/>
        <v>64</v>
      </c>
      <c r="F28" s="32">
        <v>25</v>
      </c>
      <c r="G28" s="33">
        <f t="shared" si="0"/>
        <v>1600</v>
      </c>
      <c r="H28" s="34" t="s">
        <v>44</v>
      </c>
      <c r="I28" s="30">
        <v>1</v>
      </c>
      <c r="J28" s="30">
        <v>6</v>
      </c>
      <c r="K28" s="30"/>
      <c r="L28" s="30">
        <v>12</v>
      </c>
      <c r="M28" s="30">
        <v>3</v>
      </c>
      <c r="N28" s="30"/>
      <c r="O28" s="30">
        <v>2</v>
      </c>
      <c r="P28" s="30">
        <v>0</v>
      </c>
      <c r="Q28" s="30">
        <v>2</v>
      </c>
      <c r="R28" s="30">
        <v>24</v>
      </c>
      <c r="S28" s="30"/>
      <c r="T28" s="30"/>
      <c r="U28" s="30">
        <v>5</v>
      </c>
      <c r="V28" s="30">
        <v>2</v>
      </c>
      <c r="W28" s="30"/>
      <c r="X28" s="30">
        <v>5</v>
      </c>
      <c r="Y28" s="30">
        <v>2</v>
      </c>
      <c r="Z28" s="35">
        <v>1600</v>
      </c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2"/>
    </row>
    <row r="29" spans="1:38" ht="14.25" customHeight="1" x14ac:dyDescent="0.2">
      <c r="A29" s="36"/>
      <c r="B29" s="28"/>
      <c r="C29" s="29" t="s">
        <v>64</v>
      </c>
      <c r="D29" s="30" t="s">
        <v>65</v>
      </c>
      <c r="E29" s="31">
        <f t="shared" si="3"/>
        <v>156</v>
      </c>
      <c r="F29" s="35">
        <v>30.75</v>
      </c>
      <c r="G29" s="33">
        <f t="shared" si="0"/>
        <v>4797</v>
      </c>
      <c r="H29" s="34" t="s">
        <v>44</v>
      </c>
      <c r="I29" s="30"/>
      <c r="J29" s="30">
        <v>1</v>
      </c>
      <c r="K29" s="30">
        <v>30</v>
      </c>
      <c r="L29" s="30">
        <v>16</v>
      </c>
      <c r="M29" s="30">
        <v>12</v>
      </c>
      <c r="N29" s="30"/>
      <c r="O29" s="30">
        <v>20</v>
      </c>
      <c r="P29" s="30">
        <v>2</v>
      </c>
      <c r="Q29" s="30">
        <v>30</v>
      </c>
      <c r="R29" s="30"/>
      <c r="S29" s="30">
        <v>10</v>
      </c>
      <c r="T29" s="30">
        <v>10</v>
      </c>
      <c r="U29" s="30">
        <v>5</v>
      </c>
      <c r="V29" s="30">
        <v>5</v>
      </c>
      <c r="W29" s="30"/>
      <c r="X29" s="30">
        <v>5</v>
      </c>
      <c r="Y29" s="30">
        <v>10</v>
      </c>
      <c r="Z29" s="35">
        <v>4797</v>
      </c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2"/>
    </row>
    <row r="30" spans="1:38" ht="14.25" customHeight="1" x14ac:dyDescent="0.2">
      <c r="A30" s="36"/>
      <c r="B30" s="28"/>
      <c r="C30" s="29" t="s">
        <v>66</v>
      </c>
      <c r="D30" s="30" t="s">
        <v>67</v>
      </c>
      <c r="E30" s="31">
        <f t="shared" si="3"/>
        <v>21</v>
      </c>
      <c r="F30" s="39">
        <v>155</v>
      </c>
      <c r="G30" s="33">
        <f t="shared" si="0"/>
        <v>3255</v>
      </c>
      <c r="H30" s="34" t="s">
        <v>44</v>
      </c>
      <c r="I30" s="30"/>
      <c r="J30" s="30">
        <v>6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>
        <v>10</v>
      </c>
      <c r="V30" s="30"/>
      <c r="W30" s="30"/>
      <c r="X30" s="30">
        <v>5</v>
      </c>
      <c r="Y30" s="30"/>
      <c r="Z30" s="39">
        <v>3255</v>
      </c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2"/>
    </row>
    <row r="31" spans="1:38" ht="14.25" customHeight="1" x14ac:dyDescent="0.2">
      <c r="A31" s="36"/>
      <c r="B31" s="28"/>
      <c r="C31" s="29" t="s">
        <v>68</v>
      </c>
      <c r="D31" s="30" t="s">
        <v>67</v>
      </c>
      <c r="E31" s="31">
        <f t="shared" si="3"/>
        <v>3240</v>
      </c>
      <c r="F31" s="32">
        <v>170.56</v>
      </c>
      <c r="G31" s="33">
        <f t="shared" si="0"/>
        <v>552614.40000000002</v>
      </c>
      <c r="H31" s="34" t="s">
        <v>44</v>
      </c>
      <c r="I31" s="30">
        <v>14</v>
      </c>
      <c r="J31" s="30">
        <v>300</v>
      </c>
      <c r="K31" s="30">
        <v>300</v>
      </c>
      <c r="L31" s="30">
        <v>300</v>
      </c>
      <c r="M31" s="30">
        <v>100</v>
      </c>
      <c r="N31" s="30"/>
      <c r="O31" s="30">
        <v>500</v>
      </c>
      <c r="P31" s="30">
        <v>20</v>
      </c>
      <c r="Q31" s="30">
        <v>40</v>
      </c>
      <c r="R31" s="30">
        <v>1200</v>
      </c>
      <c r="S31" s="30">
        <v>50</v>
      </c>
      <c r="T31" s="30">
        <v>50</v>
      </c>
      <c r="U31" s="30">
        <v>10</v>
      </c>
      <c r="V31" s="30">
        <v>15</v>
      </c>
      <c r="W31" s="30"/>
      <c r="X31" s="30">
        <v>5</v>
      </c>
      <c r="Y31" s="30">
        <v>336</v>
      </c>
      <c r="Z31" s="35">
        <v>552614.40000000002</v>
      </c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2"/>
    </row>
    <row r="32" spans="1:38" ht="14.25" customHeight="1" x14ac:dyDescent="0.2">
      <c r="A32" s="36"/>
      <c r="B32" s="28"/>
      <c r="C32" s="29" t="s">
        <v>69</v>
      </c>
      <c r="D32" s="30" t="s">
        <v>67</v>
      </c>
      <c r="E32" s="31">
        <f t="shared" si="3"/>
        <v>2646</v>
      </c>
      <c r="F32" s="32">
        <v>181.42</v>
      </c>
      <c r="G32" s="33">
        <f t="shared" si="0"/>
        <v>480037.31999999995</v>
      </c>
      <c r="H32" s="34" t="s">
        <v>44</v>
      </c>
      <c r="I32" s="30">
        <v>10</v>
      </c>
      <c r="J32" s="30">
        <v>300</v>
      </c>
      <c r="K32" s="30">
        <v>300</v>
      </c>
      <c r="L32" s="30">
        <v>300</v>
      </c>
      <c r="M32" s="30">
        <v>120</v>
      </c>
      <c r="N32" s="30"/>
      <c r="O32" s="30">
        <v>500</v>
      </c>
      <c r="P32" s="30">
        <v>20</v>
      </c>
      <c r="Q32" s="30">
        <v>30</v>
      </c>
      <c r="R32" s="30">
        <v>600</v>
      </c>
      <c r="S32" s="30">
        <v>50</v>
      </c>
      <c r="T32" s="30">
        <v>50</v>
      </c>
      <c r="U32" s="30">
        <v>10</v>
      </c>
      <c r="V32" s="30">
        <v>15</v>
      </c>
      <c r="W32" s="30"/>
      <c r="X32" s="30">
        <v>5</v>
      </c>
      <c r="Y32" s="30">
        <v>336</v>
      </c>
      <c r="Z32" s="35">
        <v>480037.31999999995</v>
      </c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2"/>
    </row>
    <row r="33" spans="1:38" ht="14.25" customHeight="1" x14ac:dyDescent="0.2">
      <c r="A33" s="36"/>
      <c r="B33" s="28"/>
      <c r="C33" s="29" t="s">
        <v>70</v>
      </c>
      <c r="D33" s="30" t="s">
        <v>47</v>
      </c>
      <c r="E33" s="31">
        <f t="shared" si="3"/>
        <v>2</v>
      </c>
      <c r="F33" s="32">
        <v>550</v>
      </c>
      <c r="G33" s="33">
        <f t="shared" ref="G33:G56" si="8">SUM(Z33:AK33)</f>
        <v>1100</v>
      </c>
      <c r="H33" s="34" t="s">
        <v>44</v>
      </c>
      <c r="I33" s="30"/>
      <c r="J33" s="30"/>
      <c r="K33" s="30"/>
      <c r="L33" s="30"/>
      <c r="M33" s="30"/>
      <c r="N33" s="30"/>
      <c r="O33" s="30">
        <v>0</v>
      </c>
      <c r="P33" s="30">
        <v>0</v>
      </c>
      <c r="Q33" s="30">
        <v>0</v>
      </c>
      <c r="R33" s="30"/>
      <c r="S33" s="30"/>
      <c r="T33" s="30"/>
      <c r="U33" s="30"/>
      <c r="V33" s="30"/>
      <c r="W33" s="30"/>
      <c r="X33" s="30">
        <v>1</v>
      </c>
      <c r="Y33" s="30">
        <v>1</v>
      </c>
      <c r="Z33" s="35">
        <v>1100</v>
      </c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2"/>
    </row>
    <row r="34" spans="1:38" ht="14.25" customHeight="1" x14ac:dyDescent="0.2">
      <c r="A34" s="36"/>
      <c r="B34" s="28"/>
      <c r="C34" s="29" t="s">
        <v>71</v>
      </c>
      <c r="D34" s="30" t="s">
        <v>43</v>
      </c>
      <c r="E34" s="31">
        <f t="shared" si="3"/>
        <v>146</v>
      </c>
      <c r="F34" s="35">
        <v>4.75</v>
      </c>
      <c r="G34" s="33">
        <f t="shared" si="8"/>
        <v>693.5</v>
      </c>
      <c r="H34" s="34" t="s">
        <v>44</v>
      </c>
      <c r="I34" s="30">
        <v>15</v>
      </c>
      <c r="J34" s="30">
        <v>50</v>
      </c>
      <c r="K34" s="30"/>
      <c r="L34" s="30"/>
      <c r="M34" s="30"/>
      <c r="N34" s="30"/>
      <c r="O34" s="30">
        <v>0</v>
      </c>
      <c r="P34" s="30">
        <v>0</v>
      </c>
      <c r="Q34" s="30">
        <v>0</v>
      </c>
      <c r="R34" s="30">
        <v>24</v>
      </c>
      <c r="S34" s="30"/>
      <c r="T34" s="30"/>
      <c r="U34" s="30">
        <v>5</v>
      </c>
      <c r="V34" s="30">
        <v>12</v>
      </c>
      <c r="W34" s="30"/>
      <c r="X34" s="30">
        <v>10</v>
      </c>
      <c r="Y34" s="30">
        <v>30</v>
      </c>
      <c r="Z34" s="35">
        <v>693.5</v>
      </c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2"/>
    </row>
    <row r="35" spans="1:38" ht="14.25" customHeight="1" x14ac:dyDescent="0.2">
      <c r="A35" s="36"/>
      <c r="B35" s="28"/>
      <c r="C35" s="29" t="s">
        <v>72</v>
      </c>
      <c r="D35" s="30" t="s">
        <v>43</v>
      </c>
      <c r="E35" s="31">
        <f t="shared" si="3"/>
        <v>234</v>
      </c>
      <c r="F35" s="35">
        <v>4.75</v>
      </c>
      <c r="G35" s="33">
        <f t="shared" si="8"/>
        <v>1111.5</v>
      </c>
      <c r="H35" s="34" t="s">
        <v>44</v>
      </c>
      <c r="I35" s="30">
        <v>15</v>
      </c>
      <c r="J35" s="30">
        <v>50</v>
      </c>
      <c r="K35" s="30">
        <v>100</v>
      </c>
      <c r="L35" s="30"/>
      <c r="M35" s="30"/>
      <c r="N35" s="30"/>
      <c r="O35" s="30">
        <v>0</v>
      </c>
      <c r="P35" s="30">
        <v>0</v>
      </c>
      <c r="Q35" s="30">
        <v>0</v>
      </c>
      <c r="R35" s="30">
        <v>12</v>
      </c>
      <c r="S35" s="30"/>
      <c r="T35" s="30"/>
      <c r="U35" s="30">
        <v>5</v>
      </c>
      <c r="V35" s="30">
        <v>12</v>
      </c>
      <c r="W35" s="30"/>
      <c r="X35" s="30">
        <v>10</v>
      </c>
      <c r="Y35" s="30">
        <v>30</v>
      </c>
      <c r="Z35" s="35">
        <v>1111.5</v>
      </c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2"/>
    </row>
    <row r="36" spans="1:38" ht="14.25" customHeight="1" x14ac:dyDescent="0.2">
      <c r="A36" s="36"/>
      <c r="B36" s="28"/>
      <c r="C36" s="29" t="s">
        <v>73</v>
      </c>
      <c r="D36" s="30" t="s">
        <v>43</v>
      </c>
      <c r="E36" s="31">
        <f t="shared" si="3"/>
        <v>100</v>
      </c>
      <c r="F36" s="35">
        <v>4.75</v>
      </c>
      <c r="G36" s="33">
        <f t="shared" si="8"/>
        <v>475</v>
      </c>
      <c r="H36" s="34" t="s">
        <v>44</v>
      </c>
      <c r="I36" s="30"/>
      <c r="J36" s="30">
        <v>100</v>
      </c>
      <c r="K36" s="30"/>
      <c r="L36" s="30"/>
      <c r="M36" s="30"/>
      <c r="N36" s="30"/>
      <c r="O36" s="30">
        <v>0</v>
      </c>
      <c r="P36" s="30">
        <v>0</v>
      </c>
      <c r="Q36" s="30">
        <v>0</v>
      </c>
      <c r="R36" s="30"/>
      <c r="S36" s="30"/>
      <c r="T36" s="30"/>
      <c r="U36" s="30"/>
      <c r="V36" s="30"/>
      <c r="W36" s="30"/>
      <c r="X36" s="30"/>
      <c r="Y36" s="30"/>
      <c r="Z36" s="35">
        <v>475</v>
      </c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2"/>
    </row>
    <row r="37" spans="1:38" ht="14.25" customHeight="1" x14ac:dyDescent="0.2">
      <c r="A37" s="36"/>
      <c r="B37" s="28"/>
      <c r="C37" s="29" t="s">
        <v>74</v>
      </c>
      <c r="D37" s="30" t="s">
        <v>43</v>
      </c>
      <c r="E37" s="31">
        <f t="shared" si="3"/>
        <v>10</v>
      </c>
      <c r="F37" s="35">
        <v>4.75</v>
      </c>
      <c r="G37" s="33">
        <f t="shared" si="8"/>
        <v>47.5</v>
      </c>
      <c r="H37" s="34" t="s">
        <v>44</v>
      </c>
      <c r="I37" s="30"/>
      <c r="J37" s="30"/>
      <c r="K37" s="30"/>
      <c r="L37" s="30"/>
      <c r="M37" s="30"/>
      <c r="N37" s="30"/>
      <c r="O37" s="30">
        <v>0</v>
      </c>
      <c r="P37" s="30">
        <v>0</v>
      </c>
      <c r="Q37" s="30">
        <v>0</v>
      </c>
      <c r="R37" s="30"/>
      <c r="S37" s="30"/>
      <c r="T37" s="30"/>
      <c r="U37" s="30"/>
      <c r="V37" s="30"/>
      <c r="W37" s="30"/>
      <c r="X37" s="30">
        <v>10</v>
      </c>
      <c r="Y37" s="30"/>
      <c r="Z37" s="35">
        <v>47.5</v>
      </c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2"/>
    </row>
    <row r="38" spans="1:38" ht="14.25" customHeight="1" x14ac:dyDescent="0.2">
      <c r="A38" s="36"/>
      <c r="B38" s="28"/>
      <c r="C38" s="29" t="s">
        <v>75</v>
      </c>
      <c r="D38" s="30" t="s">
        <v>43</v>
      </c>
      <c r="E38" s="31">
        <f t="shared" si="3"/>
        <v>147</v>
      </c>
      <c r="F38" s="35">
        <v>22.5</v>
      </c>
      <c r="G38" s="33">
        <f t="shared" si="8"/>
        <v>3307.5</v>
      </c>
      <c r="H38" s="34" t="s">
        <v>44</v>
      </c>
      <c r="I38" s="30">
        <v>4</v>
      </c>
      <c r="J38" s="30">
        <v>12</v>
      </c>
      <c r="K38" s="30"/>
      <c r="L38" s="30">
        <v>12</v>
      </c>
      <c r="M38" s="30">
        <v>12</v>
      </c>
      <c r="N38" s="30"/>
      <c r="O38" s="30">
        <v>20</v>
      </c>
      <c r="P38" s="30">
        <v>5</v>
      </c>
      <c r="Q38" s="30">
        <v>30</v>
      </c>
      <c r="R38" s="30"/>
      <c r="S38" s="30">
        <v>9</v>
      </c>
      <c r="T38" s="30">
        <v>9</v>
      </c>
      <c r="U38" s="30">
        <v>2</v>
      </c>
      <c r="V38" s="30">
        <v>12</v>
      </c>
      <c r="W38" s="30"/>
      <c r="X38" s="30">
        <v>10</v>
      </c>
      <c r="Y38" s="30">
        <v>10</v>
      </c>
      <c r="Z38" s="35">
        <v>3307.5</v>
      </c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2"/>
    </row>
    <row r="39" spans="1:38" ht="14.25" customHeight="1" x14ac:dyDescent="0.2">
      <c r="A39" s="36"/>
      <c r="B39" s="28"/>
      <c r="C39" s="29" t="s">
        <v>76</v>
      </c>
      <c r="D39" s="30" t="s">
        <v>43</v>
      </c>
      <c r="E39" s="31">
        <f t="shared" si="3"/>
        <v>147</v>
      </c>
      <c r="F39" s="35">
        <v>35</v>
      </c>
      <c r="G39" s="33">
        <f t="shared" si="8"/>
        <v>5145</v>
      </c>
      <c r="H39" s="34" t="s">
        <v>44</v>
      </c>
      <c r="I39" s="30"/>
      <c r="J39" s="30"/>
      <c r="K39" s="30"/>
      <c r="L39" s="30">
        <v>15</v>
      </c>
      <c r="M39" s="30">
        <v>8</v>
      </c>
      <c r="N39" s="30"/>
      <c r="O39" s="30">
        <v>50</v>
      </c>
      <c r="P39" s="30">
        <v>15</v>
      </c>
      <c r="Q39" s="30">
        <v>15</v>
      </c>
      <c r="R39" s="30"/>
      <c r="S39" s="30">
        <v>5</v>
      </c>
      <c r="T39" s="30">
        <v>5</v>
      </c>
      <c r="U39" s="30">
        <v>2</v>
      </c>
      <c r="V39" s="30">
        <v>12</v>
      </c>
      <c r="W39" s="30"/>
      <c r="X39" s="30">
        <v>10</v>
      </c>
      <c r="Y39" s="30">
        <v>10</v>
      </c>
      <c r="Z39" s="35">
        <v>5145</v>
      </c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2"/>
    </row>
    <row r="40" spans="1:38" ht="14.25" customHeight="1" x14ac:dyDescent="0.2">
      <c r="A40" s="36"/>
      <c r="B40" s="28"/>
      <c r="C40" s="29" t="s">
        <v>77</v>
      </c>
      <c r="D40" s="30" t="s">
        <v>43</v>
      </c>
      <c r="E40" s="31">
        <f t="shared" si="3"/>
        <v>132</v>
      </c>
      <c r="F40" s="35">
        <v>35</v>
      </c>
      <c r="G40" s="33">
        <f t="shared" si="8"/>
        <v>4620</v>
      </c>
      <c r="H40" s="34" t="s">
        <v>44</v>
      </c>
      <c r="I40" s="30"/>
      <c r="J40" s="30"/>
      <c r="K40" s="30"/>
      <c r="L40" s="30">
        <v>15</v>
      </c>
      <c r="M40" s="30">
        <v>3</v>
      </c>
      <c r="N40" s="30"/>
      <c r="O40" s="30">
        <v>50</v>
      </c>
      <c r="P40" s="30">
        <v>15</v>
      </c>
      <c r="Q40" s="30">
        <v>15</v>
      </c>
      <c r="R40" s="30"/>
      <c r="S40" s="30">
        <v>5</v>
      </c>
      <c r="T40" s="30">
        <v>5</v>
      </c>
      <c r="U40" s="30">
        <v>2</v>
      </c>
      <c r="V40" s="30">
        <v>12</v>
      </c>
      <c r="W40" s="30"/>
      <c r="X40" s="30"/>
      <c r="Y40" s="30">
        <v>10</v>
      </c>
      <c r="Z40" s="35">
        <v>4620</v>
      </c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2"/>
    </row>
    <row r="41" spans="1:38" ht="14.25" customHeight="1" x14ac:dyDescent="0.2">
      <c r="A41" s="36"/>
      <c r="B41" s="28"/>
      <c r="C41" s="29" t="s">
        <v>78</v>
      </c>
      <c r="D41" s="30" t="s">
        <v>43</v>
      </c>
      <c r="E41" s="31">
        <f t="shared" si="3"/>
        <v>51</v>
      </c>
      <c r="F41" s="35">
        <v>35</v>
      </c>
      <c r="G41" s="33">
        <f t="shared" si="8"/>
        <v>1785</v>
      </c>
      <c r="H41" s="34" t="s">
        <v>44</v>
      </c>
      <c r="I41" s="30"/>
      <c r="J41" s="30"/>
      <c r="K41" s="30"/>
      <c r="L41" s="30"/>
      <c r="M41" s="30">
        <v>2</v>
      </c>
      <c r="N41" s="30"/>
      <c r="O41" s="30">
        <v>0</v>
      </c>
      <c r="P41" s="30">
        <v>0</v>
      </c>
      <c r="Q41" s="30">
        <v>15</v>
      </c>
      <c r="R41" s="30"/>
      <c r="S41" s="30"/>
      <c r="T41" s="30"/>
      <c r="U41" s="30">
        <v>2</v>
      </c>
      <c r="V41" s="30">
        <v>12</v>
      </c>
      <c r="W41" s="30"/>
      <c r="X41" s="30">
        <v>10</v>
      </c>
      <c r="Y41" s="30">
        <v>10</v>
      </c>
      <c r="Z41" s="35">
        <v>1785</v>
      </c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2"/>
    </row>
    <row r="42" spans="1:38" ht="14.25" customHeight="1" x14ac:dyDescent="0.2">
      <c r="A42" s="36"/>
      <c r="B42" s="28"/>
      <c r="C42" s="29" t="s">
        <v>79</v>
      </c>
      <c r="D42" s="30" t="s">
        <v>43</v>
      </c>
      <c r="E42" s="31">
        <f t="shared" si="3"/>
        <v>642</v>
      </c>
      <c r="F42" s="35">
        <v>19.75</v>
      </c>
      <c r="G42" s="33">
        <f t="shared" si="8"/>
        <v>12679.5</v>
      </c>
      <c r="H42" s="34" t="s">
        <v>44</v>
      </c>
      <c r="I42" s="30">
        <v>15</v>
      </c>
      <c r="J42" s="30">
        <v>150</v>
      </c>
      <c r="K42" s="30"/>
      <c r="L42" s="30">
        <v>100</v>
      </c>
      <c r="M42" s="30">
        <v>60</v>
      </c>
      <c r="N42" s="30"/>
      <c r="O42" s="30">
        <v>50</v>
      </c>
      <c r="P42" s="30">
        <v>6</v>
      </c>
      <c r="Q42" s="30">
        <v>55</v>
      </c>
      <c r="R42" s="30">
        <v>60</v>
      </c>
      <c r="S42" s="30">
        <v>50</v>
      </c>
      <c r="T42" s="30">
        <v>50</v>
      </c>
      <c r="U42" s="30">
        <v>2</v>
      </c>
      <c r="V42" s="30">
        <v>24</v>
      </c>
      <c r="W42" s="30"/>
      <c r="X42" s="30">
        <v>10</v>
      </c>
      <c r="Y42" s="30">
        <v>10</v>
      </c>
      <c r="Z42" s="35">
        <v>12679.5</v>
      </c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2"/>
    </row>
    <row r="43" spans="1:38" ht="14.25" customHeight="1" x14ac:dyDescent="0.2">
      <c r="A43" s="36"/>
      <c r="B43" s="28"/>
      <c r="C43" s="29" t="s">
        <v>80</v>
      </c>
      <c r="D43" s="30" t="s">
        <v>43</v>
      </c>
      <c r="E43" s="31">
        <f t="shared" si="3"/>
        <v>732</v>
      </c>
      <c r="F43" s="35">
        <v>19.75</v>
      </c>
      <c r="G43" s="33">
        <f t="shared" si="8"/>
        <v>14457</v>
      </c>
      <c r="H43" s="34" t="s">
        <v>44</v>
      </c>
      <c r="I43" s="30">
        <v>15</v>
      </c>
      <c r="J43" s="30">
        <v>100</v>
      </c>
      <c r="K43" s="30">
        <v>200</v>
      </c>
      <c r="L43" s="30">
        <v>100</v>
      </c>
      <c r="M43" s="30">
        <v>60</v>
      </c>
      <c r="N43" s="30"/>
      <c r="O43" s="30">
        <v>50</v>
      </c>
      <c r="P43" s="30">
        <v>6</v>
      </c>
      <c r="Q43" s="30">
        <v>55</v>
      </c>
      <c r="R43" s="30"/>
      <c r="S43" s="30">
        <v>50</v>
      </c>
      <c r="T43" s="30">
        <v>50</v>
      </c>
      <c r="U43" s="30">
        <v>2</v>
      </c>
      <c r="V43" s="30">
        <v>24</v>
      </c>
      <c r="W43" s="30"/>
      <c r="X43" s="30">
        <v>10</v>
      </c>
      <c r="Y43" s="30">
        <v>10</v>
      </c>
      <c r="Z43" s="35">
        <v>14457</v>
      </c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2"/>
    </row>
    <row r="44" spans="1:38" ht="14.25" customHeight="1" x14ac:dyDescent="0.2">
      <c r="A44" s="36"/>
      <c r="B44" s="28"/>
      <c r="C44" s="29" t="s">
        <v>81</v>
      </c>
      <c r="D44" s="30" t="s">
        <v>43</v>
      </c>
      <c r="E44" s="31">
        <f t="shared" si="3"/>
        <v>55</v>
      </c>
      <c r="F44" s="37">
        <v>7</v>
      </c>
      <c r="G44" s="33">
        <f t="shared" si="8"/>
        <v>385</v>
      </c>
      <c r="H44" s="34" t="s">
        <v>44</v>
      </c>
      <c r="I44" s="30">
        <v>4</v>
      </c>
      <c r="J44" s="30">
        <v>36</v>
      </c>
      <c r="K44" s="30"/>
      <c r="L44" s="30"/>
      <c r="M44" s="30"/>
      <c r="N44" s="30"/>
      <c r="O44" s="30"/>
      <c r="P44" s="30"/>
      <c r="Q44" s="30">
        <v>5</v>
      </c>
      <c r="R44" s="30"/>
      <c r="S44" s="30"/>
      <c r="T44" s="30"/>
      <c r="U44" s="30"/>
      <c r="V44" s="30"/>
      <c r="W44" s="30"/>
      <c r="X44" s="30"/>
      <c r="Y44" s="30">
        <v>10</v>
      </c>
      <c r="Z44" s="39">
        <v>385</v>
      </c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2"/>
    </row>
    <row r="45" spans="1:38" ht="14.25" customHeight="1" x14ac:dyDescent="0.2">
      <c r="A45" s="36"/>
      <c r="B45" s="28"/>
      <c r="C45" s="29" t="s">
        <v>82</v>
      </c>
      <c r="D45" s="30" t="s">
        <v>43</v>
      </c>
      <c r="E45" s="31">
        <f t="shared" si="3"/>
        <v>87</v>
      </c>
      <c r="F45" s="32">
        <v>35.25</v>
      </c>
      <c r="G45" s="33">
        <f t="shared" si="8"/>
        <v>3066.75</v>
      </c>
      <c r="H45" s="34" t="s">
        <v>44</v>
      </c>
      <c r="I45" s="30"/>
      <c r="J45" s="30">
        <v>2</v>
      </c>
      <c r="K45" s="30"/>
      <c r="L45" s="30">
        <v>3</v>
      </c>
      <c r="M45" s="30"/>
      <c r="N45" s="30"/>
      <c r="O45" s="30">
        <v>0</v>
      </c>
      <c r="P45" s="30">
        <v>0</v>
      </c>
      <c r="Q45" s="30">
        <v>7</v>
      </c>
      <c r="R45" s="30"/>
      <c r="S45" s="30">
        <v>30</v>
      </c>
      <c r="T45" s="30">
        <v>30</v>
      </c>
      <c r="U45" s="30"/>
      <c r="V45" s="30">
        <v>10</v>
      </c>
      <c r="W45" s="30"/>
      <c r="X45" s="30">
        <v>5</v>
      </c>
      <c r="Y45" s="30"/>
      <c r="Z45" s="35">
        <v>3066.75</v>
      </c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2"/>
    </row>
    <row r="46" spans="1:38" ht="14.25" customHeight="1" x14ac:dyDescent="0.2">
      <c r="A46" s="36"/>
      <c r="B46" s="28"/>
      <c r="C46" s="29" t="s">
        <v>83</v>
      </c>
      <c r="D46" s="30" t="s">
        <v>47</v>
      </c>
      <c r="E46" s="31">
        <f t="shared" si="3"/>
        <v>93</v>
      </c>
      <c r="F46" s="32">
        <v>50</v>
      </c>
      <c r="G46" s="33">
        <f t="shared" si="8"/>
        <v>4650</v>
      </c>
      <c r="H46" s="34" t="s">
        <v>44</v>
      </c>
      <c r="I46" s="30">
        <v>6</v>
      </c>
      <c r="J46" s="30">
        <v>6</v>
      </c>
      <c r="K46" s="30"/>
      <c r="L46" s="30">
        <v>2</v>
      </c>
      <c r="M46" s="30">
        <v>5</v>
      </c>
      <c r="N46" s="30"/>
      <c r="O46" s="30">
        <v>0</v>
      </c>
      <c r="P46" s="30">
        <v>0</v>
      </c>
      <c r="Q46" s="30">
        <v>0</v>
      </c>
      <c r="R46" s="30"/>
      <c r="S46" s="30">
        <v>30</v>
      </c>
      <c r="T46" s="30">
        <v>30</v>
      </c>
      <c r="U46" s="30"/>
      <c r="V46" s="30">
        <v>10</v>
      </c>
      <c r="W46" s="30"/>
      <c r="X46" s="30">
        <v>3</v>
      </c>
      <c r="Y46" s="30">
        <v>1</v>
      </c>
      <c r="Z46" s="35">
        <v>4650</v>
      </c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2"/>
    </row>
    <row r="47" spans="1:38" ht="14.25" customHeight="1" x14ac:dyDescent="0.2">
      <c r="A47" s="36"/>
      <c r="B47" s="28"/>
      <c r="C47" s="29" t="s">
        <v>84</v>
      </c>
      <c r="D47" s="30" t="s">
        <v>47</v>
      </c>
      <c r="E47" s="31">
        <f t="shared" si="3"/>
        <v>13</v>
      </c>
      <c r="F47" s="32">
        <v>195</v>
      </c>
      <c r="G47" s="33">
        <f t="shared" si="8"/>
        <v>2535</v>
      </c>
      <c r="H47" s="34" t="s">
        <v>44</v>
      </c>
      <c r="I47" s="30"/>
      <c r="J47" s="30">
        <v>3</v>
      </c>
      <c r="K47" s="30"/>
      <c r="L47" s="30">
        <v>5</v>
      </c>
      <c r="M47" s="30"/>
      <c r="N47" s="30"/>
      <c r="O47" s="30">
        <v>0</v>
      </c>
      <c r="P47" s="30">
        <v>0</v>
      </c>
      <c r="Q47" s="30">
        <v>5</v>
      </c>
      <c r="R47" s="30"/>
      <c r="S47" s="30"/>
      <c r="T47" s="30"/>
      <c r="U47" s="30"/>
      <c r="V47" s="30"/>
      <c r="W47" s="30"/>
      <c r="X47" s="30"/>
      <c r="Y47" s="30"/>
      <c r="Z47" s="35">
        <v>2535</v>
      </c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2"/>
    </row>
    <row r="48" spans="1:38" ht="14.25" customHeight="1" x14ac:dyDescent="0.2">
      <c r="A48" s="36"/>
      <c r="B48" s="28"/>
      <c r="C48" s="29" t="s">
        <v>85</v>
      </c>
      <c r="D48" s="30" t="s">
        <v>47</v>
      </c>
      <c r="E48" s="31">
        <f t="shared" si="3"/>
        <v>311</v>
      </c>
      <c r="F48" s="32">
        <v>50</v>
      </c>
      <c r="G48" s="33">
        <f t="shared" si="8"/>
        <v>15550</v>
      </c>
      <c r="H48" s="34" t="s">
        <v>44</v>
      </c>
      <c r="I48" s="30"/>
      <c r="J48" s="30">
        <v>36</v>
      </c>
      <c r="K48" s="30"/>
      <c r="L48" s="30">
        <v>80</v>
      </c>
      <c r="M48" s="30">
        <v>10</v>
      </c>
      <c r="N48" s="30"/>
      <c r="O48" s="30">
        <v>50</v>
      </c>
      <c r="P48" s="30">
        <v>5</v>
      </c>
      <c r="Q48" s="30">
        <v>20</v>
      </c>
      <c r="R48" s="30"/>
      <c r="S48" s="30">
        <v>20</v>
      </c>
      <c r="T48" s="30">
        <v>20</v>
      </c>
      <c r="U48" s="30">
        <v>5</v>
      </c>
      <c r="V48" s="30">
        <v>5</v>
      </c>
      <c r="W48" s="30"/>
      <c r="X48" s="30"/>
      <c r="Y48" s="30">
        <v>60</v>
      </c>
      <c r="Z48" s="35">
        <v>15550</v>
      </c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2"/>
    </row>
    <row r="49" spans="1:38" ht="14.25" customHeight="1" x14ac:dyDescent="0.2">
      <c r="A49" s="36"/>
      <c r="B49" s="28"/>
      <c r="C49" s="29" t="s">
        <v>86</v>
      </c>
      <c r="D49" s="30" t="s">
        <v>87</v>
      </c>
      <c r="E49" s="31">
        <f t="shared" si="3"/>
        <v>15</v>
      </c>
      <c r="F49" s="32">
        <v>22</v>
      </c>
      <c r="G49" s="33">
        <f t="shared" si="8"/>
        <v>330</v>
      </c>
      <c r="H49" s="34" t="s">
        <v>44</v>
      </c>
      <c r="I49" s="30">
        <v>4</v>
      </c>
      <c r="J49" s="30"/>
      <c r="K49" s="30"/>
      <c r="L49" s="30"/>
      <c r="M49" s="30"/>
      <c r="N49" s="30"/>
      <c r="O49" s="30">
        <v>5</v>
      </c>
      <c r="P49" s="30">
        <v>0</v>
      </c>
      <c r="Q49" s="30">
        <v>0</v>
      </c>
      <c r="R49" s="30"/>
      <c r="S49" s="30"/>
      <c r="T49" s="30"/>
      <c r="U49" s="30"/>
      <c r="V49" s="30">
        <v>5</v>
      </c>
      <c r="W49" s="30"/>
      <c r="X49" s="30">
        <v>1</v>
      </c>
      <c r="Y49" s="30"/>
      <c r="Z49" s="35">
        <v>330</v>
      </c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2"/>
    </row>
    <row r="50" spans="1:38" ht="14.25" customHeight="1" x14ac:dyDescent="0.2">
      <c r="A50" s="36"/>
      <c r="B50" s="28"/>
      <c r="C50" s="29" t="s">
        <v>88</v>
      </c>
      <c r="D50" s="30" t="s">
        <v>87</v>
      </c>
      <c r="E50" s="31">
        <f t="shared" si="3"/>
        <v>104</v>
      </c>
      <c r="F50" s="32">
        <v>28</v>
      </c>
      <c r="G50" s="33">
        <f t="shared" si="8"/>
        <v>2912</v>
      </c>
      <c r="H50" s="34" t="s">
        <v>44</v>
      </c>
      <c r="I50" s="30"/>
      <c r="J50" s="30">
        <v>12</v>
      </c>
      <c r="K50" s="30">
        <v>12</v>
      </c>
      <c r="L50" s="30">
        <v>8</v>
      </c>
      <c r="M50" s="30"/>
      <c r="N50" s="30"/>
      <c r="O50" s="30">
        <v>5</v>
      </c>
      <c r="P50" s="30">
        <v>0</v>
      </c>
      <c r="Q50" s="30">
        <v>10</v>
      </c>
      <c r="R50" s="30">
        <v>24</v>
      </c>
      <c r="S50" s="30">
        <v>10</v>
      </c>
      <c r="T50" s="30">
        <v>10</v>
      </c>
      <c r="U50" s="30">
        <v>2</v>
      </c>
      <c r="V50" s="30">
        <v>5</v>
      </c>
      <c r="W50" s="30"/>
      <c r="X50" s="30">
        <v>1</v>
      </c>
      <c r="Y50" s="30">
        <v>5</v>
      </c>
      <c r="Z50" s="35">
        <v>2912</v>
      </c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2"/>
    </row>
    <row r="51" spans="1:38" ht="14.25" customHeight="1" x14ac:dyDescent="0.2">
      <c r="A51" s="36"/>
      <c r="B51" s="28"/>
      <c r="C51" s="29" t="s">
        <v>89</v>
      </c>
      <c r="D51" s="40" t="s">
        <v>87</v>
      </c>
      <c r="E51" s="31">
        <f t="shared" si="3"/>
        <v>151</v>
      </c>
      <c r="F51" s="35">
        <v>48</v>
      </c>
      <c r="G51" s="33">
        <f t="shared" si="8"/>
        <v>7248</v>
      </c>
      <c r="H51" s="34" t="s">
        <v>44</v>
      </c>
      <c r="I51" s="30"/>
      <c r="J51" s="30">
        <v>6</v>
      </c>
      <c r="K51" s="30">
        <v>12</v>
      </c>
      <c r="L51" s="30"/>
      <c r="M51" s="30">
        <v>2</v>
      </c>
      <c r="N51" s="30"/>
      <c r="O51" s="30">
        <v>50</v>
      </c>
      <c r="P51" s="30">
        <v>10</v>
      </c>
      <c r="Q51" s="30">
        <v>15</v>
      </c>
      <c r="R51" s="30">
        <v>24</v>
      </c>
      <c r="S51" s="30">
        <v>10</v>
      </c>
      <c r="T51" s="30">
        <v>10</v>
      </c>
      <c r="U51" s="30">
        <v>2</v>
      </c>
      <c r="V51" s="30">
        <v>5</v>
      </c>
      <c r="W51" s="30"/>
      <c r="X51" s="30"/>
      <c r="Y51" s="30">
        <v>5</v>
      </c>
      <c r="Z51" s="35">
        <v>7248</v>
      </c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2"/>
    </row>
    <row r="52" spans="1:38" ht="14.25" customHeight="1" x14ac:dyDescent="0.2">
      <c r="A52" s="36"/>
      <c r="B52" s="28"/>
      <c r="C52" s="29" t="s">
        <v>90</v>
      </c>
      <c r="D52" s="30" t="s">
        <v>87</v>
      </c>
      <c r="E52" s="31">
        <f t="shared" si="3"/>
        <v>485</v>
      </c>
      <c r="F52" s="32">
        <v>70.25</v>
      </c>
      <c r="G52" s="33">
        <f t="shared" si="8"/>
        <v>34071.25</v>
      </c>
      <c r="H52" s="34" t="s">
        <v>44</v>
      </c>
      <c r="I52" s="30"/>
      <c r="J52" s="30">
        <v>36</v>
      </c>
      <c r="K52" s="30">
        <v>12</v>
      </c>
      <c r="L52" s="30">
        <v>8</v>
      </c>
      <c r="M52" s="30">
        <v>3</v>
      </c>
      <c r="N52" s="30"/>
      <c r="O52" s="30">
        <v>300</v>
      </c>
      <c r="P52" s="30">
        <v>50</v>
      </c>
      <c r="Q52" s="30">
        <v>10</v>
      </c>
      <c r="R52" s="30">
        <v>24</v>
      </c>
      <c r="S52" s="30">
        <v>10</v>
      </c>
      <c r="T52" s="30">
        <v>10</v>
      </c>
      <c r="U52" s="30">
        <v>2</v>
      </c>
      <c r="V52" s="30">
        <v>5</v>
      </c>
      <c r="W52" s="30"/>
      <c r="X52" s="30">
        <v>10</v>
      </c>
      <c r="Y52" s="30">
        <v>5</v>
      </c>
      <c r="Z52" s="35">
        <v>34071.25</v>
      </c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2"/>
    </row>
    <row r="53" spans="1:38" ht="14.25" customHeight="1" x14ac:dyDescent="0.2">
      <c r="A53" s="36"/>
      <c r="B53" s="28"/>
      <c r="C53" s="29" t="s">
        <v>91</v>
      </c>
      <c r="D53" s="30" t="s">
        <v>87</v>
      </c>
      <c r="E53" s="31">
        <f t="shared" si="3"/>
        <v>125</v>
      </c>
      <c r="F53" s="35">
        <v>7.5</v>
      </c>
      <c r="G53" s="33">
        <f t="shared" si="8"/>
        <v>937.5</v>
      </c>
      <c r="H53" s="34" t="s">
        <v>44</v>
      </c>
      <c r="I53" s="30"/>
      <c r="J53" s="30">
        <v>12</v>
      </c>
      <c r="K53" s="30">
        <v>12</v>
      </c>
      <c r="L53" s="30">
        <v>6</v>
      </c>
      <c r="M53" s="30">
        <v>5</v>
      </c>
      <c r="N53" s="30"/>
      <c r="O53" s="30">
        <v>5</v>
      </c>
      <c r="P53" s="30">
        <v>5</v>
      </c>
      <c r="Q53" s="30">
        <v>15</v>
      </c>
      <c r="R53" s="30"/>
      <c r="S53" s="30">
        <v>15</v>
      </c>
      <c r="T53" s="30">
        <v>15</v>
      </c>
      <c r="U53" s="30">
        <v>20</v>
      </c>
      <c r="V53" s="30">
        <v>5</v>
      </c>
      <c r="W53" s="30"/>
      <c r="X53" s="30">
        <v>5</v>
      </c>
      <c r="Y53" s="30">
        <v>5</v>
      </c>
      <c r="Z53" s="35">
        <v>937.5</v>
      </c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2"/>
    </row>
    <row r="54" spans="1:38" ht="14.25" customHeight="1" x14ac:dyDescent="0.2">
      <c r="A54" s="36"/>
      <c r="B54" s="28"/>
      <c r="C54" s="29" t="s">
        <v>92</v>
      </c>
      <c r="D54" s="30" t="s">
        <v>43</v>
      </c>
      <c r="E54" s="31">
        <f t="shared" si="3"/>
        <v>271</v>
      </c>
      <c r="F54" s="35">
        <v>11</v>
      </c>
      <c r="G54" s="33">
        <f t="shared" si="8"/>
        <v>2981</v>
      </c>
      <c r="H54" s="34" t="s">
        <v>44</v>
      </c>
      <c r="I54" s="30"/>
      <c r="J54" s="30">
        <v>6</v>
      </c>
      <c r="K54" s="30"/>
      <c r="L54" s="30">
        <v>6</v>
      </c>
      <c r="M54" s="30">
        <v>2</v>
      </c>
      <c r="N54" s="30"/>
      <c r="O54" s="30">
        <v>100</v>
      </c>
      <c r="P54" s="30">
        <v>100</v>
      </c>
      <c r="Q54" s="30">
        <v>15</v>
      </c>
      <c r="R54" s="30"/>
      <c r="S54" s="30">
        <v>15</v>
      </c>
      <c r="T54" s="30">
        <v>15</v>
      </c>
      <c r="U54" s="30">
        <v>2</v>
      </c>
      <c r="V54" s="30">
        <v>5</v>
      </c>
      <c r="W54" s="30"/>
      <c r="X54" s="30"/>
      <c r="Y54" s="30">
        <v>5</v>
      </c>
      <c r="Z54" s="35">
        <v>2981</v>
      </c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2"/>
    </row>
    <row r="55" spans="1:38" ht="14.25" customHeight="1" x14ac:dyDescent="0.2">
      <c r="A55" s="36"/>
      <c r="B55" s="28"/>
      <c r="C55" s="29" t="s">
        <v>93</v>
      </c>
      <c r="D55" s="30" t="s">
        <v>43</v>
      </c>
      <c r="E55" s="31">
        <f t="shared" si="3"/>
        <v>292</v>
      </c>
      <c r="F55" s="35">
        <v>350</v>
      </c>
      <c r="G55" s="33">
        <f t="shared" si="8"/>
        <v>102200</v>
      </c>
      <c r="H55" s="34" t="s">
        <v>44</v>
      </c>
      <c r="I55" s="30">
        <v>6</v>
      </c>
      <c r="J55" s="30">
        <v>17</v>
      </c>
      <c r="K55" s="30">
        <v>3</v>
      </c>
      <c r="L55" s="30"/>
      <c r="M55" s="30">
        <v>6</v>
      </c>
      <c r="N55" s="30"/>
      <c r="O55" s="30">
        <v>0</v>
      </c>
      <c r="P55" s="30">
        <v>0</v>
      </c>
      <c r="Q55" s="30">
        <v>30</v>
      </c>
      <c r="R55" s="30">
        <v>12</v>
      </c>
      <c r="S55" s="30">
        <v>6</v>
      </c>
      <c r="T55" s="30">
        <v>4</v>
      </c>
      <c r="U55" s="30">
        <v>2</v>
      </c>
      <c r="V55" s="30">
        <v>6</v>
      </c>
      <c r="W55" s="30"/>
      <c r="X55" s="30"/>
      <c r="Y55" s="30">
        <v>200</v>
      </c>
      <c r="Z55" s="35">
        <v>102200</v>
      </c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2"/>
    </row>
    <row r="56" spans="1:38" ht="14.25" customHeight="1" x14ac:dyDescent="0.2">
      <c r="A56" s="36"/>
      <c r="B56" s="28"/>
      <c r="C56" s="29" t="s">
        <v>94</v>
      </c>
      <c r="D56" s="30" t="s">
        <v>43</v>
      </c>
      <c r="E56" s="31">
        <f t="shared" si="3"/>
        <v>300</v>
      </c>
      <c r="F56" s="39">
        <v>245</v>
      </c>
      <c r="G56" s="33">
        <f t="shared" si="8"/>
        <v>73500</v>
      </c>
      <c r="H56" s="34" t="s">
        <v>44</v>
      </c>
      <c r="I56" s="30"/>
      <c r="J56" s="30"/>
      <c r="K56" s="30"/>
      <c r="L56" s="30">
        <v>300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9">
        <v>73500</v>
      </c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2"/>
    </row>
    <row r="57" spans="1:38" ht="14.25" customHeight="1" x14ac:dyDescent="0.2">
      <c r="A57" s="41"/>
      <c r="B57" s="11"/>
      <c r="C57" s="42" t="s">
        <v>95</v>
      </c>
      <c r="D57" s="19"/>
      <c r="E57" s="43"/>
      <c r="F57" s="44"/>
      <c r="G57" s="45">
        <f>SUM(G9:G56)</f>
        <v>1572932.98</v>
      </c>
      <c r="H57" s="46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11"/>
    </row>
    <row r="58" spans="1:38" ht="15.75" customHeight="1" x14ac:dyDescent="0.2">
      <c r="A58" s="34"/>
      <c r="B58" s="47"/>
      <c r="C58" s="48"/>
      <c r="D58" s="30"/>
      <c r="E58" s="31"/>
      <c r="F58" s="25"/>
      <c r="G58" s="33"/>
      <c r="H58" s="34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2"/>
    </row>
    <row r="59" spans="1:38" ht="15.75" customHeight="1" x14ac:dyDescent="0.2">
      <c r="A59" s="23"/>
      <c r="B59" s="49" t="s">
        <v>96</v>
      </c>
      <c r="C59" s="50"/>
      <c r="D59" s="19"/>
      <c r="E59" s="31"/>
      <c r="F59" s="21"/>
      <c r="G59" s="33">
        <f t="shared" ref="G59:G67" si="9">SUM(Z59:AK59)</f>
        <v>0</v>
      </c>
      <c r="H59" s="34" t="s">
        <v>44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5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11"/>
    </row>
    <row r="60" spans="1:38" ht="14.25" customHeight="1" x14ac:dyDescent="0.2">
      <c r="A60" s="34"/>
      <c r="B60" s="28"/>
      <c r="C60" s="51" t="s">
        <v>97</v>
      </c>
      <c r="D60" s="30" t="s">
        <v>43</v>
      </c>
      <c r="E60" s="31">
        <f t="shared" ref="E60:E67" si="10">SUM(I60:Y60)</f>
        <v>10</v>
      </c>
      <c r="F60" s="32">
        <v>6</v>
      </c>
      <c r="G60" s="33">
        <f t="shared" si="9"/>
        <v>60</v>
      </c>
      <c r="H60" s="34" t="s">
        <v>44</v>
      </c>
      <c r="I60" s="30"/>
      <c r="J60" s="30"/>
      <c r="K60" s="30"/>
      <c r="L60" s="30"/>
      <c r="M60" s="30"/>
      <c r="N60" s="30"/>
      <c r="O60" s="30">
        <v>0</v>
      </c>
      <c r="P60" s="30">
        <v>0</v>
      </c>
      <c r="Q60" s="30">
        <v>0</v>
      </c>
      <c r="R60" s="30"/>
      <c r="S60" s="30"/>
      <c r="T60" s="30"/>
      <c r="U60" s="30">
        <v>10</v>
      </c>
      <c r="V60" s="30"/>
      <c r="W60" s="30"/>
      <c r="X60" s="30"/>
      <c r="Y60" s="30"/>
      <c r="Z60" s="35">
        <v>60</v>
      </c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2"/>
    </row>
    <row r="61" spans="1:38" ht="14.25" customHeight="1" x14ac:dyDescent="0.2">
      <c r="A61" s="34"/>
      <c r="B61" s="28"/>
      <c r="C61" s="51" t="s">
        <v>98</v>
      </c>
      <c r="D61" s="30" t="s">
        <v>43</v>
      </c>
      <c r="E61" s="31">
        <f t="shared" si="10"/>
        <v>10</v>
      </c>
      <c r="F61" s="32">
        <v>6</v>
      </c>
      <c r="G61" s="33">
        <f t="shared" si="9"/>
        <v>60</v>
      </c>
      <c r="H61" s="34" t="s">
        <v>44</v>
      </c>
      <c r="I61" s="30"/>
      <c r="J61" s="30"/>
      <c r="K61" s="30"/>
      <c r="L61" s="30"/>
      <c r="M61" s="30"/>
      <c r="N61" s="30"/>
      <c r="O61" s="30">
        <v>0</v>
      </c>
      <c r="P61" s="30">
        <v>0</v>
      </c>
      <c r="Q61" s="30">
        <v>0</v>
      </c>
      <c r="R61" s="30"/>
      <c r="S61" s="30"/>
      <c r="T61" s="30"/>
      <c r="U61" s="30">
        <v>10</v>
      </c>
      <c r="V61" s="30"/>
      <c r="W61" s="30"/>
      <c r="X61" s="30"/>
      <c r="Y61" s="30"/>
      <c r="Z61" s="35">
        <v>60</v>
      </c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2"/>
    </row>
    <row r="62" spans="1:38" ht="14.25" customHeight="1" x14ac:dyDescent="0.2">
      <c r="A62" s="34"/>
      <c r="B62" s="28"/>
      <c r="C62" s="51" t="s">
        <v>99</v>
      </c>
      <c r="D62" s="30" t="s">
        <v>43</v>
      </c>
      <c r="E62" s="31">
        <f t="shared" si="10"/>
        <v>10</v>
      </c>
      <c r="F62" s="32">
        <v>10.07</v>
      </c>
      <c r="G62" s="33">
        <f t="shared" si="9"/>
        <v>100.7</v>
      </c>
      <c r="H62" s="34" t="s">
        <v>44</v>
      </c>
      <c r="I62" s="30"/>
      <c r="J62" s="30"/>
      <c r="K62" s="30"/>
      <c r="L62" s="30"/>
      <c r="M62" s="30"/>
      <c r="N62" s="30"/>
      <c r="O62" s="30">
        <v>0</v>
      </c>
      <c r="P62" s="30">
        <v>0</v>
      </c>
      <c r="Q62" s="30">
        <v>5</v>
      </c>
      <c r="R62" s="30"/>
      <c r="S62" s="30"/>
      <c r="T62" s="30"/>
      <c r="U62" s="30"/>
      <c r="V62" s="30"/>
      <c r="W62" s="30"/>
      <c r="X62" s="30">
        <v>5</v>
      </c>
      <c r="Y62" s="30"/>
      <c r="Z62" s="35">
        <v>100.7</v>
      </c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2"/>
    </row>
    <row r="63" spans="1:38" ht="14.25" customHeight="1" x14ac:dyDescent="0.2">
      <c r="A63" s="34"/>
      <c r="B63" s="28"/>
      <c r="C63" s="51" t="s">
        <v>100</v>
      </c>
      <c r="D63" s="30" t="s">
        <v>101</v>
      </c>
      <c r="E63" s="31">
        <f t="shared" si="10"/>
        <v>2</v>
      </c>
      <c r="F63" s="32">
        <v>75</v>
      </c>
      <c r="G63" s="33">
        <f t="shared" si="9"/>
        <v>150</v>
      </c>
      <c r="H63" s="34" t="s">
        <v>44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>
        <v>2</v>
      </c>
      <c r="V63" s="30"/>
      <c r="W63" s="30"/>
      <c r="X63" s="30"/>
      <c r="Y63" s="30"/>
      <c r="Z63" s="35">
        <v>150</v>
      </c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2"/>
    </row>
    <row r="64" spans="1:38" ht="14.25" customHeight="1" x14ac:dyDescent="0.2">
      <c r="A64" s="34"/>
      <c r="B64" s="28"/>
      <c r="C64" s="51" t="s">
        <v>102</v>
      </c>
      <c r="D64" s="30" t="s">
        <v>43</v>
      </c>
      <c r="E64" s="31">
        <f t="shared" si="10"/>
        <v>114</v>
      </c>
      <c r="F64" s="35">
        <v>53.78</v>
      </c>
      <c r="G64" s="33">
        <f t="shared" si="9"/>
        <v>6130.92</v>
      </c>
      <c r="H64" s="34" t="s">
        <v>44</v>
      </c>
      <c r="I64" s="30"/>
      <c r="J64" s="30"/>
      <c r="K64" s="30"/>
      <c r="L64" s="30"/>
      <c r="M64" s="30"/>
      <c r="N64" s="30"/>
      <c r="O64" s="30">
        <v>50</v>
      </c>
      <c r="P64" s="30">
        <v>12</v>
      </c>
      <c r="Q64" s="30">
        <v>25</v>
      </c>
      <c r="R64" s="30"/>
      <c r="S64" s="30">
        <v>5</v>
      </c>
      <c r="T64" s="30">
        <v>5</v>
      </c>
      <c r="U64" s="30"/>
      <c r="V64" s="30">
        <v>12</v>
      </c>
      <c r="W64" s="30"/>
      <c r="X64" s="30">
        <v>5</v>
      </c>
      <c r="Y64" s="30"/>
      <c r="Z64" s="35">
        <v>6130.92</v>
      </c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2"/>
    </row>
    <row r="65" spans="1:38" ht="14.25" customHeight="1" x14ac:dyDescent="0.2">
      <c r="A65" s="34"/>
      <c r="B65" s="28"/>
      <c r="C65" s="51" t="s">
        <v>103</v>
      </c>
      <c r="D65" s="30" t="s">
        <v>43</v>
      </c>
      <c r="E65" s="31">
        <f t="shared" si="10"/>
        <v>118</v>
      </c>
      <c r="F65" s="35">
        <v>53.78</v>
      </c>
      <c r="G65" s="33">
        <f t="shared" si="9"/>
        <v>6346.04</v>
      </c>
      <c r="H65" s="34" t="s">
        <v>44</v>
      </c>
      <c r="I65" s="30"/>
      <c r="J65" s="30"/>
      <c r="K65" s="30"/>
      <c r="L65" s="30"/>
      <c r="M65" s="30"/>
      <c r="N65" s="30"/>
      <c r="O65" s="30">
        <v>50</v>
      </c>
      <c r="P65" s="30">
        <v>12</v>
      </c>
      <c r="Q65" s="30">
        <v>10</v>
      </c>
      <c r="R65" s="30">
        <v>24</v>
      </c>
      <c r="S65" s="30">
        <v>5</v>
      </c>
      <c r="T65" s="30">
        <v>5</v>
      </c>
      <c r="U65" s="30"/>
      <c r="V65" s="30">
        <v>12</v>
      </c>
      <c r="W65" s="30"/>
      <c r="X65" s="30"/>
      <c r="Y65" s="30"/>
      <c r="Z65" s="35">
        <v>6346.04</v>
      </c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2"/>
    </row>
    <row r="66" spans="1:38" ht="14.25" customHeight="1" x14ac:dyDescent="0.2">
      <c r="A66" s="34"/>
      <c r="B66" s="28"/>
      <c r="C66" s="51" t="s">
        <v>104</v>
      </c>
      <c r="D66" s="30" t="s">
        <v>43</v>
      </c>
      <c r="E66" s="31">
        <f t="shared" si="10"/>
        <v>46</v>
      </c>
      <c r="F66" s="35">
        <v>53.78</v>
      </c>
      <c r="G66" s="33">
        <f t="shared" si="9"/>
        <v>2473.88</v>
      </c>
      <c r="H66" s="34" t="s">
        <v>44</v>
      </c>
      <c r="I66" s="30"/>
      <c r="J66" s="30"/>
      <c r="K66" s="30"/>
      <c r="L66" s="30"/>
      <c r="M66" s="30"/>
      <c r="N66" s="30"/>
      <c r="O66" s="30">
        <v>0</v>
      </c>
      <c r="P66" s="30">
        <v>0</v>
      </c>
      <c r="Q66" s="30">
        <v>10</v>
      </c>
      <c r="R66" s="30">
        <v>24</v>
      </c>
      <c r="S66" s="30"/>
      <c r="T66" s="30"/>
      <c r="U66" s="30"/>
      <c r="V66" s="30">
        <v>12</v>
      </c>
      <c r="W66" s="30"/>
      <c r="X66" s="30"/>
      <c r="Y66" s="30"/>
      <c r="Z66" s="35">
        <v>2473.88</v>
      </c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2"/>
    </row>
    <row r="67" spans="1:38" ht="14.25" customHeight="1" x14ac:dyDescent="0.2">
      <c r="A67" s="34"/>
      <c r="B67" s="28"/>
      <c r="C67" s="51" t="s">
        <v>105</v>
      </c>
      <c r="D67" s="30" t="s">
        <v>43</v>
      </c>
      <c r="E67" s="31">
        <f t="shared" si="10"/>
        <v>84</v>
      </c>
      <c r="F67" s="35">
        <v>53.78</v>
      </c>
      <c r="G67" s="33">
        <f t="shared" si="9"/>
        <v>4517.5200000000004</v>
      </c>
      <c r="H67" s="34" t="s">
        <v>44</v>
      </c>
      <c r="I67" s="30"/>
      <c r="J67" s="30"/>
      <c r="K67" s="30"/>
      <c r="L67" s="30"/>
      <c r="M67" s="30"/>
      <c r="N67" s="30"/>
      <c r="O67" s="30">
        <v>50</v>
      </c>
      <c r="P67" s="30">
        <v>12</v>
      </c>
      <c r="Q67" s="30">
        <v>10</v>
      </c>
      <c r="R67" s="30"/>
      <c r="S67" s="30"/>
      <c r="T67" s="30"/>
      <c r="U67" s="30"/>
      <c r="V67" s="30">
        <v>12</v>
      </c>
      <c r="W67" s="30"/>
      <c r="X67" s="30"/>
      <c r="Y67" s="30"/>
      <c r="Z67" s="35">
        <v>4517.5200000000004</v>
      </c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2"/>
    </row>
    <row r="68" spans="1:38" ht="14.25" customHeight="1" x14ac:dyDescent="0.2">
      <c r="A68" s="46"/>
      <c r="B68" s="17"/>
      <c r="C68" s="52" t="s">
        <v>95</v>
      </c>
      <c r="D68" s="19"/>
      <c r="E68" s="43"/>
      <c r="F68" s="44"/>
      <c r="G68" s="45">
        <f>SUM(G58:G67)</f>
        <v>19839.060000000001</v>
      </c>
      <c r="H68" s="46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11"/>
    </row>
    <row r="69" spans="1:38" ht="15.75" customHeight="1" x14ac:dyDescent="0.2">
      <c r="A69" s="34"/>
      <c r="B69" s="53"/>
      <c r="C69" s="48"/>
      <c r="D69" s="30"/>
      <c r="E69" s="31"/>
      <c r="F69" s="25"/>
      <c r="G69" s="33"/>
      <c r="H69" s="34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2"/>
    </row>
    <row r="70" spans="1:38" ht="15.75" customHeight="1" x14ac:dyDescent="0.2">
      <c r="A70" s="23"/>
      <c r="B70" s="49" t="s">
        <v>106</v>
      </c>
      <c r="C70" s="50"/>
      <c r="D70" s="19"/>
      <c r="E70" s="31"/>
      <c r="F70" s="21"/>
      <c r="G70" s="33"/>
      <c r="H70" s="3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5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11"/>
    </row>
    <row r="71" spans="1:38" ht="14.25" customHeight="1" x14ac:dyDescent="0.2">
      <c r="A71" s="34"/>
      <c r="B71" s="28"/>
      <c r="C71" s="51" t="s">
        <v>387</v>
      </c>
      <c r="D71" s="30" t="s">
        <v>147</v>
      </c>
      <c r="E71" s="31">
        <f t="shared" ref="E71:E79" si="11">SUM(I71:Y71)</f>
        <v>1</v>
      </c>
      <c r="F71" s="32">
        <v>10000</v>
      </c>
      <c r="G71" s="33">
        <f t="shared" ref="G71:G79" si="12">SUM(Z71:AK71)</f>
        <v>10000</v>
      </c>
      <c r="H71" s="34" t="s">
        <v>44</v>
      </c>
      <c r="I71" s="30"/>
      <c r="J71" s="30"/>
      <c r="K71" s="30"/>
      <c r="L71" s="30">
        <v>1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5">
        <v>10000</v>
      </c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2"/>
    </row>
    <row r="72" spans="1:38" ht="14.25" customHeight="1" x14ac:dyDescent="0.2">
      <c r="A72" s="34"/>
      <c r="B72" s="28"/>
      <c r="C72" s="51" t="s">
        <v>107</v>
      </c>
      <c r="D72" s="30" t="s">
        <v>43</v>
      </c>
      <c r="E72" s="31">
        <f t="shared" si="11"/>
        <v>4</v>
      </c>
      <c r="F72" s="35">
        <v>4950</v>
      </c>
      <c r="G72" s="33">
        <f t="shared" si="12"/>
        <v>19800</v>
      </c>
      <c r="H72" s="34" t="s">
        <v>44</v>
      </c>
      <c r="I72" s="30"/>
      <c r="J72" s="30"/>
      <c r="K72" s="30"/>
      <c r="L72" s="30">
        <v>2</v>
      </c>
      <c r="M72" s="30"/>
      <c r="N72" s="30"/>
      <c r="O72" s="30"/>
      <c r="P72" s="30"/>
      <c r="Q72" s="30"/>
      <c r="R72" s="30">
        <v>2</v>
      </c>
      <c r="S72" s="30"/>
      <c r="T72" s="30"/>
      <c r="U72" s="30"/>
      <c r="V72" s="30"/>
      <c r="W72" s="30"/>
      <c r="X72" s="30"/>
      <c r="Y72" s="30"/>
      <c r="Z72" s="39">
        <v>19800</v>
      </c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2"/>
    </row>
    <row r="73" spans="1:38" ht="14.25" customHeight="1" x14ac:dyDescent="0.2">
      <c r="A73" s="34"/>
      <c r="B73" s="28"/>
      <c r="C73" s="51" t="s">
        <v>108</v>
      </c>
      <c r="D73" s="30" t="s">
        <v>43</v>
      </c>
      <c r="E73" s="31">
        <f t="shared" si="11"/>
        <v>10</v>
      </c>
      <c r="F73" s="35">
        <v>8050</v>
      </c>
      <c r="G73" s="33">
        <f t="shared" si="12"/>
        <v>80500</v>
      </c>
      <c r="H73" s="34" t="s">
        <v>44</v>
      </c>
      <c r="I73" s="30"/>
      <c r="J73" s="30">
        <v>2</v>
      </c>
      <c r="K73" s="30"/>
      <c r="L73" s="30">
        <v>2</v>
      </c>
      <c r="M73" s="30"/>
      <c r="N73" s="30"/>
      <c r="O73" s="30">
        <v>4</v>
      </c>
      <c r="P73" s="30"/>
      <c r="Q73" s="30"/>
      <c r="R73" s="30">
        <v>2</v>
      </c>
      <c r="S73" s="30"/>
      <c r="T73" s="30"/>
      <c r="U73" s="30"/>
      <c r="V73" s="30"/>
      <c r="W73" s="30"/>
      <c r="X73" s="30"/>
      <c r="Y73" s="30"/>
      <c r="Z73" s="39">
        <v>80500</v>
      </c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2"/>
    </row>
    <row r="74" spans="1:38" ht="14.25" customHeight="1" x14ac:dyDescent="0.2">
      <c r="A74" s="34"/>
      <c r="B74" s="28"/>
      <c r="C74" s="51" t="s">
        <v>109</v>
      </c>
      <c r="D74" s="30" t="s">
        <v>110</v>
      </c>
      <c r="E74" s="31">
        <f t="shared" si="11"/>
        <v>48</v>
      </c>
      <c r="F74" s="39">
        <v>1800</v>
      </c>
      <c r="G74" s="33">
        <f t="shared" si="12"/>
        <v>86400</v>
      </c>
      <c r="H74" s="34" t="s">
        <v>44</v>
      </c>
      <c r="I74" s="30"/>
      <c r="J74" s="30"/>
      <c r="K74" s="30"/>
      <c r="L74" s="30"/>
      <c r="M74" s="30"/>
      <c r="N74" s="30"/>
      <c r="O74" s="30"/>
      <c r="P74" s="30"/>
      <c r="Q74" s="30"/>
      <c r="R74" s="30">
        <v>48</v>
      </c>
      <c r="S74" s="30"/>
      <c r="T74" s="30"/>
      <c r="U74" s="30"/>
      <c r="V74" s="30"/>
      <c r="W74" s="30"/>
      <c r="X74" s="30"/>
      <c r="Y74" s="30"/>
      <c r="Z74" s="39">
        <v>86400</v>
      </c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2"/>
    </row>
    <row r="75" spans="1:38" ht="15.75" customHeight="1" x14ac:dyDescent="0.2">
      <c r="A75" s="34"/>
      <c r="B75" s="28"/>
      <c r="C75" s="54" t="s">
        <v>111</v>
      </c>
      <c r="D75" s="30" t="s">
        <v>43</v>
      </c>
      <c r="E75" s="31">
        <f t="shared" si="11"/>
        <v>81</v>
      </c>
      <c r="F75" s="37">
        <v>685</v>
      </c>
      <c r="G75" s="33">
        <f t="shared" si="12"/>
        <v>55485</v>
      </c>
      <c r="H75" s="34" t="s">
        <v>44</v>
      </c>
      <c r="I75" s="30"/>
      <c r="J75" s="30">
        <v>12</v>
      </c>
      <c r="K75" s="30">
        <v>15</v>
      </c>
      <c r="L75" s="30">
        <v>12</v>
      </c>
      <c r="M75" s="30"/>
      <c r="N75" s="30"/>
      <c r="O75" s="30">
        <v>30</v>
      </c>
      <c r="P75" s="30">
        <v>12</v>
      </c>
      <c r="Q75" s="30"/>
      <c r="R75" s="30"/>
      <c r="S75" s="30"/>
      <c r="T75" s="30"/>
      <c r="U75" s="30"/>
      <c r="V75" s="30"/>
      <c r="W75" s="30"/>
      <c r="X75" s="30"/>
      <c r="Y75" s="30"/>
      <c r="Z75" s="35">
        <f>685*81</f>
        <v>55485</v>
      </c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2"/>
    </row>
    <row r="76" spans="1:38" ht="15.75" customHeight="1" x14ac:dyDescent="0.2">
      <c r="A76" s="34"/>
      <c r="B76" s="28"/>
      <c r="C76" s="54" t="s">
        <v>128</v>
      </c>
      <c r="D76" s="30" t="s">
        <v>43</v>
      </c>
      <c r="E76" s="31">
        <f t="shared" si="11"/>
        <v>5</v>
      </c>
      <c r="F76" s="37">
        <v>3000</v>
      </c>
      <c r="G76" s="33">
        <f t="shared" si="12"/>
        <v>15000</v>
      </c>
      <c r="H76" s="34"/>
      <c r="I76" s="30"/>
      <c r="J76" s="30"/>
      <c r="K76" s="30">
        <v>5</v>
      </c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5">
        <v>15000</v>
      </c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2"/>
    </row>
    <row r="77" spans="1:38" ht="15.75" customHeight="1" x14ac:dyDescent="0.2">
      <c r="A77" s="34"/>
      <c r="B77" s="28"/>
      <c r="C77" s="51" t="s">
        <v>112</v>
      </c>
      <c r="D77" s="30" t="s">
        <v>87</v>
      </c>
      <c r="E77" s="31">
        <f t="shared" si="11"/>
        <v>10</v>
      </c>
      <c r="F77" s="39">
        <v>3770</v>
      </c>
      <c r="G77" s="33">
        <f t="shared" si="12"/>
        <v>37700</v>
      </c>
      <c r="H77" s="34" t="s">
        <v>44</v>
      </c>
      <c r="I77" s="30"/>
      <c r="J77" s="30"/>
      <c r="K77" s="30"/>
      <c r="L77" s="30"/>
      <c r="M77" s="30"/>
      <c r="N77" s="30"/>
      <c r="O77" s="30"/>
      <c r="P77" s="30"/>
      <c r="Q77" s="30"/>
      <c r="R77" s="30">
        <v>10</v>
      </c>
      <c r="S77" s="30"/>
      <c r="T77" s="30"/>
      <c r="U77" s="30"/>
      <c r="V77" s="30"/>
      <c r="W77" s="30"/>
      <c r="X77" s="30"/>
      <c r="Y77" s="30"/>
      <c r="Z77" s="39">
        <v>37700</v>
      </c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2"/>
    </row>
    <row r="78" spans="1:38" ht="15.75" customHeight="1" x14ac:dyDescent="0.2">
      <c r="A78" s="34"/>
      <c r="B78" s="28"/>
      <c r="C78" s="51" t="s">
        <v>113</v>
      </c>
      <c r="D78" s="30" t="s">
        <v>43</v>
      </c>
      <c r="E78" s="31">
        <f t="shared" si="11"/>
        <v>397</v>
      </c>
      <c r="F78" s="35">
        <v>605</v>
      </c>
      <c r="G78" s="33">
        <f t="shared" si="12"/>
        <v>240185</v>
      </c>
      <c r="H78" s="34" t="s">
        <v>44</v>
      </c>
      <c r="I78" s="30"/>
      <c r="J78" s="30">
        <v>12</v>
      </c>
      <c r="K78" s="30"/>
      <c r="L78" s="40">
        <v>269</v>
      </c>
      <c r="M78" s="132">
        <f>75-17</f>
        <v>58</v>
      </c>
      <c r="N78" s="30"/>
      <c r="O78" s="30">
        <v>6</v>
      </c>
      <c r="P78" s="30"/>
      <c r="Q78" s="30"/>
      <c r="R78" s="30">
        <v>12</v>
      </c>
      <c r="S78" s="30">
        <v>15</v>
      </c>
      <c r="T78" s="30">
        <v>15</v>
      </c>
      <c r="U78" s="30">
        <v>10</v>
      </c>
      <c r="V78" s="30"/>
      <c r="W78" s="30"/>
      <c r="X78" s="30"/>
      <c r="Y78" s="30"/>
      <c r="Z78" s="39">
        <f>250470-10285</f>
        <v>240185</v>
      </c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2"/>
    </row>
    <row r="79" spans="1:38" ht="15.75" customHeight="1" x14ac:dyDescent="0.2">
      <c r="A79" s="34"/>
      <c r="B79" s="28"/>
      <c r="C79" s="51" t="s">
        <v>114</v>
      </c>
      <c r="D79" s="30" t="s">
        <v>110</v>
      </c>
      <c r="E79" s="31">
        <f t="shared" si="11"/>
        <v>44</v>
      </c>
      <c r="F79" s="35">
        <v>6950</v>
      </c>
      <c r="G79" s="33">
        <f t="shared" si="12"/>
        <v>305800</v>
      </c>
      <c r="H79" s="34" t="s">
        <v>44</v>
      </c>
      <c r="I79" s="30"/>
      <c r="J79" s="30">
        <v>4</v>
      </c>
      <c r="K79" s="30"/>
      <c r="L79" s="30">
        <v>12</v>
      </c>
      <c r="M79" s="30"/>
      <c r="N79" s="30"/>
      <c r="O79" s="30">
        <v>4</v>
      </c>
      <c r="P79" s="30"/>
      <c r="Q79" s="30"/>
      <c r="R79" s="30">
        <v>24</v>
      </c>
      <c r="S79" s="30"/>
      <c r="T79" s="30"/>
      <c r="U79" s="30"/>
      <c r="V79" s="30"/>
      <c r="W79" s="30"/>
      <c r="X79" s="30"/>
      <c r="Y79" s="30"/>
      <c r="Z79" s="39">
        <v>305800</v>
      </c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2"/>
    </row>
    <row r="80" spans="1:38" ht="15.75" customHeight="1" x14ac:dyDescent="0.2">
      <c r="A80" s="46"/>
      <c r="B80" s="17"/>
      <c r="C80" s="52" t="s">
        <v>95</v>
      </c>
      <c r="D80" s="19"/>
      <c r="E80" s="43"/>
      <c r="F80" s="44"/>
      <c r="G80" s="45">
        <f>SUM(G71:G79)</f>
        <v>850870</v>
      </c>
      <c r="H80" s="46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11"/>
    </row>
    <row r="81" spans="1:38" ht="14.25" customHeight="1" x14ac:dyDescent="0.2">
      <c r="A81" s="34"/>
      <c r="B81" s="53"/>
      <c r="C81" s="48"/>
      <c r="D81" s="30"/>
      <c r="E81" s="31"/>
      <c r="F81" s="25"/>
      <c r="G81" s="33"/>
      <c r="H81" s="34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2"/>
    </row>
    <row r="82" spans="1:38" ht="14.25" customHeight="1" x14ac:dyDescent="0.2">
      <c r="A82" s="46"/>
      <c r="B82" s="17" t="s">
        <v>115</v>
      </c>
      <c r="C82" s="18"/>
      <c r="D82" s="19"/>
      <c r="E82" s="31"/>
      <c r="F82" s="44"/>
      <c r="G82" s="33"/>
      <c r="H82" s="34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35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11"/>
    </row>
    <row r="83" spans="1:38" ht="14.25" customHeight="1" x14ac:dyDescent="0.2">
      <c r="A83" s="34"/>
      <c r="B83" s="28"/>
      <c r="C83" s="51" t="s">
        <v>116</v>
      </c>
      <c r="D83" s="30" t="s">
        <v>117</v>
      </c>
      <c r="E83" s="31">
        <f t="shared" ref="E83:E93" si="13">SUM(I83:Y83)</f>
        <v>15</v>
      </c>
      <c r="F83" s="35">
        <v>319.25</v>
      </c>
      <c r="G83" s="33">
        <f t="shared" ref="G83:G93" si="14">SUM(Z83:AK83)</f>
        <v>4788.75</v>
      </c>
      <c r="H83" s="34" t="s">
        <v>44</v>
      </c>
      <c r="I83" s="30"/>
      <c r="J83" s="30">
        <v>6</v>
      </c>
      <c r="K83" s="30"/>
      <c r="L83" s="30">
        <v>2</v>
      </c>
      <c r="M83" s="30"/>
      <c r="N83" s="30"/>
      <c r="O83" s="30">
        <v>6</v>
      </c>
      <c r="P83" s="30">
        <v>1</v>
      </c>
      <c r="Q83" s="30">
        <v>0</v>
      </c>
      <c r="R83" s="30"/>
      <c r="S83" s="30"/>
      <c r="T83" s="30"/>
      <c r="U83" s="30"/>
      <c r="V83" s="30"/>
      <c r="W83" s="30"/>
      <c r="X83" s="30"/>
      <c r="Y83" s="30"/>
      <c r="Z83" s="39">
        <v>4788.75</v>
      </c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2"/>
    </row>
    <row r="84" spans="1:38" ht="14.25" customHeight="1" x14ac:dyDescent="0.2">
      <c r="A84" s="34"/>
      <c r="B84" s="28"/>
      <c r="C84" s="51" t="s">
        <v>118</v>
      </c>
      <c r="D84" s="30" t="s">
        <v>117</v>
      </c>
      <c r="E84" s="31">
        <f t="shared" si="13"/>
        <v>8</v>
      </c>
      <c r="F84" s="35">
        <v>750</v>
      </c>
      <c r="G84" s="33">
        <f t="shared" si="14"/>
        <v>6000</v>
      </c>
      <c r="H84" s="34" t="s">
        <v>44</v>
      </c>
      <c r="I84" s="30"/>
      <c r="J84" s="30">
        <v>1</v>
      </c>
      <c r="K84" s="30"/>
      <c r="L84" s="30">
        <v>3</v>
      </c>
      <c r="M84" s="30">
        <v>1</v>
      </c>
      <c r="N84" s="30"/>
      <c r="O84" s="30">
        <v>0</v>
      </c>
      <c r="P84" s="30">
        <v>0</v>
      </c>
      <c r="Q84" s="30">
        <v>2</v>
      </c>
      <c r="R84" s="30"/>
      <c r="S84" s="30"/>
      <c r="T84" s="30"/>
      <c r="U84" s="30"/>
      <c r="V84" s="30">
        <v>1</v>
      </c>
      <c r="W84" s="30"/>
      <c r="X84" s="30"/>
      <c r="Y84" s="30"/>
      <c r="Z84" s="39">
        <f>750*8</f>
        <v>6000</v>
      </c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2"/>
    </row>
    <row r="85" spans="1:38" ht="14.25" customHeight="1" x14ac:dyDescent="0.2">
      <c r="A85" s="34"/>
      <c r="B85" s="28"/>
      <c r="C85" s="51" t="s">
        <v>119</v>
      </c>
      <c r="D85" s="30" t="s">
        <v>117</v>
      </c>
      <c r="E85" s="31">
        <f t="shared" si="13"/>
        <v>22</v>
      </c>
      <c r="F85" s="35">
        <v>32.78</v>
      </c>
      <c r="G85" s="33">
        <f t="shared" si="14"/>
        <v>721.16</v>
      </c>
      <c r="H85" s="34" t="s">
        <v>44</v>
      </c>
      <c r="I85" s="30"/>
      <c r="J85" s="30">
        <v>12</v>
      </c>
      <c r="K85" s="30"/>
      <c r="L85" s="30">
        <v>3</v>
      </c>
      <c r="M85" s="30"/>
      <c r="N85" s="30"/>
      <c r="O85" s="30">
        <v>0</v>
      </c>
      <c r="P85" s="30">
        <v>0</v>
      </c>
      <c r="Q85" s="30">
        <v>5</v>
      </c>
      <c r="R85" s="30"/>
      <c r="S85" s="30"/>
      <c r="T85" s="30"/>
      <c r="U85" s="30"/>
      <c r="V85" s="30">
        <v>2</v>
      </c>
      <c r="W85" s="30"/>
      <c r="X85" s="30"/>
      <c r="Y85" s="30"/>
      <c r="Z85" s="39">
        <v>721.16</v>
      </c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2"/>
    </row>
    <row r="86" spans="1:38" ht="14.25" customHeight="1" x14ac:dyDescent="0.2">
      <c r="A86" s="34"/>
      <c r="B86" s="28"/>
      <c r="C86" s="51" t="s">
        <v>120</v>
      </c>
      <c r="D86" s="30" t="s">
        <v>117</v>
      </c>
      <c r="E86" s="31">
        <f t="shared" si="13"/>
        <v>37</v>
      </c>
      <c r="F86" s="35">
        <v>47.7</v>
      </c>
      <c r="G86" s="33">
        <f t="shared" si="14"/>
        <v>1764.9</v>
      </c>
      <c r="H86" s="34" t="s">
        <v>44</v>
      </c>
      <c r="I86" s="30"/>
      <c r="J86" s="30">
        <v>6</v>
      </c>
      <c r="K86" s="30"/>
      <c r="L86" s="30">
        <v>5</v>
      </c>
      <c r="M86" s="30"/>
      <c r="N86" s="30"/>
      <c r="O86" s="30">
        <v>16</v>
      </c>
      <c r="P86" s="30">
        <v>1</v>
      </c>
      <c r="Q86" s="30">
        <v>4</v>
      </c>
      <c r="R86" s="30"/>
      <c r="S86" s="30"/>
      <c r="T86" s="30">
        <v>2</v>
      </c>
      <c r="U86" s="30">
        <v>1</v>
      </c>
      <c r="V86" s="30">
        <v>2</v>
      </c>
      <c r="W86" s="30"/>
      <c r="X86" s="30"/>
      <c r="Y86" s="30"/>
      <c r="Z86" s="39">
        <v>1764.9</v>
      </c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2"/>
    </row>
    <row r="87" spans="1:38" ht="14.25" customHeight="1" x14ac:dyDescent="0.2">
      <c r="A87" s="34"/>
      <c r="B87" s="28"/>
      <c r="C87" s="51" t="s">
        <v>121</v>
      </c>
      <c r="D87" s="30" t="s">
        <v>117</v>
      </c>
      <c r="E87" s="31">
        <f t="shared" si="13"/>
        <v>5</v>
      </c>
      <c r="F87" s="35">
        <v>252.75</v>
      </c>
      <c r="G87" s="33">
        <f t="shared" si="14"/>
        <v>1263.75</v>
      </c>
      <c r="H87" s="34" t="s">
        <v>44</v>
      </c>
      <c r="I87" s="30"/>
      <c r="J87" s="30"/>
      <c r="K87" s="30"/>
      <c r="L87" s="30">
        <v>1</v>
      </c>
      <c r="M87" s="30">
        <v>1</v>
      </c>
      <c r="N87" s="30"/>
      <c r="O87" s="30">
        <v>0</v>
      </c>
      <c r="P87" s="30">
        <v>0</v>
      </c>
      <c r="Q87" s="30">
        <v>2</v>
      </c>
      <c r="R87" s="30"/>
      <c r="S87" s="30"/>
      <c r="T87" s="30">
        <v>1</v>
      </c>
      <c r="U87" s="30"/>
      <c r="V87" s="30"/>
      <c r="W87" s="30"/>
      <c r="X87" s="30"/>
      <c r="Y87" s="30"/>
      <c r="Z87" s="39">
        <v>1263.75</v>
      </c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2"/>
    </row>
    <row r="88" spans="1:38" ht="14.25" customHeight="1" x14ac:dyDescent="0.2">
      <c r="A88" s="34"/>
      <c r="B88" s="28"/>
      <c r="C88" s="51" t="s">
        <v>122</v>
      </c>
      <c r="D88" s="30" t="s">
        <v>117</v>
      </c>
      <c r="E88" s="31">
        <f t="shared" si="13"/>
        <v>9</v>
      </c>
      <c r="F88" s="39">
        <v>560</v>
      </c>
      <c r="G88" s="33">
        <f t="shared" si="14"/>
        <v>5040</v>
      </c>
      <c r="H88" s="34" t="s">
        <v>44</v>
      </c>
      <c r="I88" s="30">
        <v>2</v>
      </c>
      <c r="J88" s="30"/>
      <c r="K88" s="30">
        <v>1</v>
      </c>
      <c r="L88" s="30">
        <v>2</v>
      </c>
      <c r="M88" s="30"/>
      <c r="N88" s="30"/>
      <c r="O88" s="30"/>
      <c r="P88" s="30"/>
      <c r="Q88" s="30">
        <v>2</v>
      </c>
      <c r="R88" s="30">
        <v>2</v>
      </c>
      <c r="S88" s="30"/>
      <c r="T88" s="30"/>
      <c r="U88" s="30"/>
      <c r="V88" s="30"/>
      <c r="W88" s="30"/>
      <c r="X88" s="30"/>
      <c r="Y88" s="30"/>
      <c r="Z88" s="35">
        <v>5040</v>
      </c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2"/>
    </row>
    <row r="89" spans="1:38" ht="14.25" customHeight="1" x14ac:dyDescent="0.2">
      <c r="A89" s="34"/>
      <c r="B89" s="28"/>
      <c r="C89" s="51" t="s">
        <v>123</v>
      </c>
      <c r="D89" s="30" t="s">
        <v>117</v>
      </c>
      <c r="E89" s="31">
        <f t="shared" si="13"/>
        <v>16</v>
      </c>
      <c r="F89" s="35">
        <v>250</v>
      </c>
      <c r="G89" s="33">
        <f t="shared" si="14"/>
        <v>4000</v>
      </c>
      <c r="H89" s="34" t="s">
        <v>44</v>
      </c>
      <c r="I89" s="30"/>
      <c r="J89" s="30"/>
      <c r="K89" s="30"/>
      <c r="L89" s="30">
        <v>3</v>
      </c>
      <c r="M89" s="30">
        <v>3</v>
      </c>
      <c r="N89" s="30"/>
      <c r="O89" s="30">
        <v>2</v>
      </c>
      <c r="P89" s="30">
        <v>0</v>
      </c>
      <c r="Q89" s="30">
        <v>3</v>
      </c>
      <c r="R89" s="30">
        <v>0</v>
      </c>
      <c r="S89" s="30">
        <v>1</v>
      </c>
      <c r="T89" s="30">
        <v>2</v>
      </c>
      <c r="U89" s="30">
        <v>1</v>
      </c>
      <c r="V89" s="30">
        <v>1</v>
      </c>
      <c r="W89" s="30"/>
      <c r="X89" s="30"/>
      <c r="Y89" s="30"/>
      <c r="Z89" s="39">
        <v>4000</v>
      </c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2"/>
    </row>
    <row r="90" spans="1:38" ht="14.25" customHeight="1" x14ac:dyDescent="0.2">
      <c r="A90" s="34"/>
      <c r="B90" s="28"/>
      <c r="C90" s="51" t="s">
        <v>124</v>
      </c>
      <c r="D90" s="30" t="s">
        <v>117</v>
      </c>
      <c r="E90" s="31">
        <f t="shared" si="13"/>
        <v>42</v>
      </c>
      <c r="F90" s="35">
        <v>1934</v>
      </c>
      <c r="G90" s="33">
        <f t="shared" si="14"/>
        <v>81228</v>
      </c>
      <c r="H90" s="34" t="s">
        <v>44</v>
      </c>
      <c r="I90" s="30"/>
      <c r="J90" s="30">
        <v>10</v>
      </c>
      <c r="K90" s="30"/>
      <c r="L90" s="30">
        <v>8</v>
      </c>
      <c r="M90" s="30">
        <v>2</v>
      </c>
      <c r="N90" s="30"/>
      <c r="O90" s="30">
        <v>16</v>
      </c>
      <c r="P90" s="30">
        <v>1</v>
      </c>
      <c r="Q90" s="30">
        <v>3</v>
      </c>
      <c r="R90" s="30"/>
      <c r="S90" s="30"/>
      <c r="T90" s="30"/>
      <c r="U90" s="30"/>
      <c r="V90" s="30"/>
      <c r="W90" s="30"/>
      <c r="X90" s="30">
        <v>2</v>
      </c>
      <c r="Y90" s="30"/>
      <c r="Z90" s="39">
        <v>81228</v>
      </c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2"/>
    </row>
    <row r="91" spans="1:38" ht="16.5" customHeight="1" x14ac:dyDescent="0.2">
      <c r="A91" s="34"/>
      <c r="B91" s="28"/>
      <c r="C91" s="51" t="s">
        <v>388</v>
      </c>
      <c r="D91" s="30" t="s">
        <v>117</v>
      </c>
      <c r="E91" s="31">
        <f t="shared" si="13"/>
        <v>0</v>
      </c>
      <c r="F91" s="35">
        <v>392.5</v>
      </c>
      <c r="G91" s="33">
        <f t="shared" si="14"/>
        <v>0</v>
      </c>
      <c r="H91" s="34" t="s">
        <v>44</v>
      </c>
      <c r="I91" s="30"/>
      <c r="J91" s="30"/>
      <c r="K91" s="30"/>
      <c r="L91" s="30"/>
      <c r="M91" s="30"/>
      <c r="N91" s="30"/>
      <c r="O91" s="30">
        <v>0</v>
      </c>
      <c r="P91" s="30">
        <v>0</v>
      </c>
      <c r="Q91" s="30">
        <v>0</v>
      </c>
      <c r="R91" s="30"/>
      <c r="S91" s="30"/>
      <c r="T91" s="30"/>
      <c r="U91" s="30"/>
      <c r="V91" s="30"/>
      <c r="W91" s="30"/>
      <c r="X91" s="30"/>
      <c r="Y91" s="30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2"/>
    </row>
    <row r="92" spans="1:38" ht="34.5" customHeight="1" x14ac:dyDescent="0.2">
      <c r="A92" s="34"/>
      <c r="B92" s="28"/>
      <c r="C92" s="51" t="s">
        <v>209</v>
      </c>
      <c r="D92" s="30" t="s">
        <v>117</v>
      </c>
      <c r="E92" s="31">
        <f t="shared" si="13"/>
        <v>6</v>
      </c>
      <c r="F92" s="75">
        <v>1000</v>
      </c>
      <c r="G92" s="33">
        <f t="shared" si="14"/>
        <v>6000</v>
      </c>
      <c r="H92" s="34" t="s">
        <v>44</v>
      </c>
      <c r="I92" s="30"/>
      <c r="J92" s="30"/>
      <c r="K92" s="30"/>
      <c r="L92" s="30"/>
      <c r="M92" s="30">
        <v>1</v>
      </c>
      <c r="N92" s="30"/>
      <c r="O92" s="30">
        <v>0</v>
      </c>
      <c r="P92" s="30">
        <v>0</v>
      </c>
      <c r="Q92" s="30">
        <v>3</v>
      </c>
      <c r="R92" s="30"/>
      <c r="S92" s="30"/>
      <c r="T92" s="30"/>
      <c r="U92" s="30"/>
      <c r="V92" s="30">
        <v>2</v>
      </c>
      <c r="W92" s="30"/>
      <c r="X92" s="30"/>
      <c r="Y92" s="30"/>
      <c r="Z92" s="35">
        <v>6000</v>
      </c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2"/>
    </row>
    <row r="93" spans="1:38" ht="15.75" customHeight="1" x14ac:dyDescent="0.2">
      <c r="A93" s="34"/>
      <c r="B93" s="28"/>
      <c r="C93" s="51" t="s">
        <v>210</v>
      </c>
      <c r="D93" s="30" t="s">
        <v>117</v>
      </c>
      <c r="E93" s="31">
        <f t="shared" si="13"/>
        <v>26</v>
      </c>
      <c r="F93" s="35">
        <v>500</v>
      </c>
      <c r="G93" s="33">
        <f t="shared" si="14"/>
        <v>13000</v>
      </c>
      <c r="H93" s="34" t="s">
        <v>44</v>
      </c>
      <c r="I93" s="30"/>
      <c r="J93" s="30"/>
      <c r="K93" s="30"/>
      <c r="L93" s="30"/>
      <c r="M93" s="30">
        <v>2</v>
      </c>
      <c r="N93" s="30"/>
      <c r="O93" s="30">
        <v>2</v>
      </c>
      <c r="P93" s="30">
        <v>0</v>
      </c>
      <c r="Q93" s="30">
        <v>6</v>
      </c>
      <c r="R93" s="30"/>
      <c r="S93" s="30"/>
      <c r="T93" s="30">
        <v>5</v>
      </c>
      <c r="U93" s="30">
        <v>1</v>
      </c>
      <c r="V93" s="30">
        <v>10</v>
      </c>
      <c r="W93" s="30"/>
      <c r="X93" s="30"/>
      <c r="Y93" s="30"/>
      <c r="Z93" s="39">
        <v>13000</v>
      </c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2"/>
    </row>
    <row r="94" spans="1:38" ht="15.75" customHeight="1" x14ac:dyDescent="0.2">
      <c r="A94" s="46"/>
      <c r="B94" s="17"/>
      <c r="C94" s="52" t="s">
        <v>95</v>
      </c>
      <c r="D94" s="19"/>
      <c r="E94" s="43"/>
      <c r="F94" s="44"/>
      <c r="G94" s="45">
        <f>SUM(G83:G93)</f>
        <v>123806.56</v>
      </c>
      <c r="H94" s="46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11"/>
    </row>
    <row r="95" spans="1:38" ht="14.25" customHeight="1" x14ac:dyDescent="0.2">
      <c r="A95" s="34"/>
      <c r="B95" s="53"/>
      <c r="C95" s="48"/>
      <c r="D95" s="30"/>
      <c r="E95" s="31"/>
      <c r="F95" s="25"/>
      <c r="G95" s="33"/>
      <c r="H95" s="34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2"/>
    </row>
    <row r="96" spans="1:38" ht="15.75" customHeight="1" x14ac:dyDescent="0.2">
      <c r="A96" s="23"/>
      <c r="B96" s="17" t="s">
        <v>125</v>
      </c>
      <c r="C96" s="18"/>
      <c r="D96" s="19"/>
      <c r="E96" s="31"/>
      <c r="F96" s="21"/>
      <c r="G96" s="33"/>
      <c r="H96" s="3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5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11"/>
    </row>
    <row r="97" spans="1:38" ht="15.75" customHeight="1" x14ac:dyDescent="0.2">
      <c r="A97" s="55"/>
      <c r="B97" s="28"/>
      <c r="C97" s="51" t="s">
        <v>126</v>
      </c>
      <c r="D97" s="30" t="s">
        <v>43</v>
      </c>
      <c r="E97" s="31">
        <f t="shared" ref="E97:E118" si="15">SUM(I97:Y97)</f>
        <v>200</v>
      </c>
      <c r="F97" s="117">
        <v>20</v>
      </c>
      <c r="G97" s="33">
        <f t="shared" ref="G97:G118" si="16">SUM(Z97:AK97)</f>
        <v>4000</v>
      </c>
      <c r="H97" s="34" t="s">
        <v>44</v>
      </c>
      <c r="I97" s="30"/>
      <c r="J97" s="56"/>
      <c r="K97" s="56"/>
      <c r="L97" s="118">
        <v>200</v>
      </c>
      <c r="M97" s="56"/>
      <c r="N97" s="56"/>
      <c r="O97" s="56"/>
      <c r="P97" s="56"/>
      <c r="Q97" s="30"/>
      <c r="R97" s="56"/>
      <c r="S97" s="56"/>
      <c r="T97" s="56"/>
      <c r="U97" s="56"/>
      <c r="V97" s="56"/>
      <c r="W97" s="56"/>
      <c r="X97" s="56"/>
      <c r="Y97" s="56"/>
      <c r="Z97" s="25">
        <v>4000</v>
      </c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"/>
    </row>
    <row r="98" spans="1:38" ht="14.25" customHeight="1" x14ac:dyDescent="0.2">
      <c r="A98" s="34"/>
      <c r="B98" s="28"/>
      <c r="C98" s="51" t="s">
        <v>389</v>
      </c>
      <c r="D98" s="30" t="s">
        <v>390</v>
      </c>
      <c r="E98" s="31">
        <f t="shared" si="15"/>
        <v>2</v>
      </c>
      <c r="F98" s="35">
        <v>1000</v>
      </c>
      <c r="G98" s="33">
        <f t="shared" si="16"/>
        <v>2000</v>
      </c>
      <c r="H98" s="34" t="s">
        <v>44</v>
      </c>
      <c r="I98" s="30"/>
      <c r="J98" s="30"/>
      <c r="K98" s="30"/>
      <c r="L98" s="30">
        <v>2</v>
      </c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9">
        <v>2000</v>
      </c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2"/>
    </row>
    <row r="99" spans="1:38" ht="15.75" customHeight="1" x14ac:dyDescent="0.2">
      <c r="A99" s="55"/>
      <c r="B99" s="28"/>
      <c r="C99" s="51" t="s">
        <v>391</v>
      </c>
      <c r="D99" s="30" t="s">
        <v>43</v>
      </c>
      <c r="E99" s="31">
        <f t="shared" si="15"/>
        <v>3</v>
      </c>
      <c r="F99" s="117">
        <v>900</v>
      </c>
      <c r="G99" s="33">
        <f t="shared" si="16"/>
        <v>2700</v>
      </c>
      <c r="H99" s="34" t="s">
        <v>44</v>
      </c>
      <c r="I99" s="56"/>
      <c r="J99" s="56"/>
      <c r="K99" s="56"/>
      <c r="L99" s="56"/>
      <c r="M99" s="56"/>
      <c r="N99" s="56"/>
      <c r="O99" s="56"/>
      <c r="P99" s="56"/>
      <c r="Q99" s="40">
        <v>3</v>
      </c>
      <c r="R99" s="56"/>
      <c r="S99" s="56"/>
      <c r="T99" s="56"/>
      <c r="U99" s="56"/>
      <c r="V99" s="56"/>
      <c r="W99" s="56"/>
      <c r="X99" s="56"/>
      <c r="Y99" s="56"/>
      <c r="Z99" s="117">
        <v>2700</v>
      </c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"/>
    </row>
    <row r="100" spans="1:38" ht="14.25" customHeight="1" x14ac:dyDescent="0.2">
      <c r="A100" s="34"/>
      <c r="B100" s="28"/>
      <c r="C100" s="51" t="s">
        <v>392</v>
      </c>
      <c r="D100" s="30" t="s">
        <v>43</v>
      </c>
      <c r="E100" s="31">
        <f t="shared" si="15"/>
        <v>2</v>
      </c>
      <c r="F100" s="35">
        <v>300</v>
      </c>
      <c r="G100" s="33">
        <f t="shared" si="16"/>
        <v>600</v>
      </c>
      <c r="H100" s="34" t="s">
        <v>44</v>
      </c>
      <c r="I100" s="30"/>
      <c r="J100" s="30"/>
      <c r="K100" s="30"/>
      <c r="L100" s="30">
        <v>2</v>
      </c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9">
        <v>600</v>
      </c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2"/>
    </row>
    <row r="101" spans="1:38" ht="14.25" customHeight="1" x14ac:dyDescent="0.2">
      <c r="A101" s="34"/>
      <c r="B101" s="28"/>
      <c r="C101" s="51" t="s">
        <v>393</v>
      </c>
      <c r="D101" s="30" t="s">
        <v>43</v>
      </c>
      <c r="E101" s="31">
        <f t="shared" si="15"/>
        <v>50</v>
      </c>
      <c r="F101" s="35">
        <v>30</v>
      </c>
      <c r="G101" s="33">
        <f t="shared" si="16"/>
        <v>1500</v>
      </c>
      <c r="H101" s="34" t="s">
        <v>44</v>
      </c>
      <c r="I101" s="30"/>
      <c r="J101" s="30"/>
      <c r="K101" s="30"/>
      <c r="L101" s="30">
        <v>50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9">
        <v>1500</v>
      </c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2"/>
    </row>
    <row r="102" spans="1:38" ht="14.25" customHeight="1" x14ac:dyDescent="0.2">
      <c r="A102" s="34"/>
      <c r="B102" s="28"/>
      <c r="C102" s="51" t="s">
        <v>127</v>
      </c>
      <c r="D102" s="30" t="s">
        <v>43</v>
      </c>
      <c r="E102" s="31">
        <f t="shared" si="15"/>
        <v>6</v>
      </c>
      <c r="F102" s="35">
        <v>220</v>
      </c>
      <c r="G102" s="33">
        <f t="shared" si="16"/>
        <v>1320</v>
      </c>
      <c r="H102" s="34" t="s">
        <v>44</v>
      </c>
      <c r="I102" s="30"/>
      <c r="J102" s="30"/>
      <c r="K102" s="30"/>
      <c r="L102" s="30">
        <v>6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9">
        <v>1320</v>
      </c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2"/>
    </row>
    <row r="103" spans="1:38" ht="14.25" customHeight="1" x14ac:dyDescent="0.25">
      <c r="A103" s="34"/>
      <c r="B103" s="28"/>
      <c r="C103" s="54" t="s">
        <v>394</v>
      </c>
      <c r="D103" s="40" t="s">
        <v>47</v>
      </c>
      <c r="E103" s="31">
        <f t="shared" si="15"/>
        <v>3</v>
      </c>
      <c r="F103" s="39">
        <v>1800</v>
      </c>
      <c r="G103" s="33">
        <f t="shared" si="16"/>
        <v>5400</v>
      </c>
      <c r="H103" s="34" t="s">
        <v>44</v>
      </c>
      <c r="I103" s="119"/>
      <c r="J103" s="30"/>
      <c r="K103" s="30"/>
      <c r="L103" s="30"/>
      <c r="M103" s="30"/>
      <c r="N103" s="30"/>
      <c r="O103" s="30"/>
      <c r="P103" s="30"/>
      <c r="Q103" s="40">
        <v>3</v>
      </c>
      <c r="R103" s="30"/>
      <c r="S103" s="30"/>
      <c r="T103" s="30"/>
      <c r="U103" s="30"/>
      <c r="V103" s="30"/>
      <c r="W103" s="30"/>
      <c r="X103" s="30"/>
      <c r="Y103" s="30"/>
      <c r="Z103" s="39">
        <v>5400</v>
      </c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2"/>
    </row>
    <row r="104" spans="1:38" ht="14.25" customHeight="1" x14ac:dyDescent="0.2">
      <c r="A104" s="34"/>
      <c r="B104" s="28"/>
      <c r="C104" s="51" t="s">
        <v>395</v>
      </c>
      <c r="D104" s="30" t="s">
        <v>43</v>
      </c>
      <c r="E104" s="31">
        <f t="shared" si="15"/>
        <v>20</v>
      </c>
      <c r="F104" s="39">
        <v>4225</v>
      </c>
      <c r="G104" s="33">
        <f t="shared" si="16"/>
        <v>84500</v>
      </c>
      <c r="H104" s="34" t="s">
        <v>44</v>
      </c>
      <c r="I104" s="30"/>
      <c r="J104" s="30"/>
      <c r="K104" s="30"/>
      <c r="L104" s="30"/>
      <c r="M104" s="30"/>
      <c r="N104" s="30"/>
      <c r="O104" s="30"/>
      <c r="P104" s="30"/>
      <c r="Q104" s="30">
        <v>20</v>
      </c>
      <c r="R104" s="30"/>
      <c r="S104" s="30"/>
      <c r="T104" s="30"/>
      <c r="U104" s="30"/>
      <c r="V104" s="30"/>
      <c r="W104" s="30"/>
      <c r="X104" s="30"/>
      <c r="Y104" s="30"/>
      <c r="Z104" s="39">
        <v>84500</v>
      </c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2"/>
    </row>
    <row r="105" spans="1:38" ht="14.25" customHeight="1" x14ac:dyDescent="0.2">
      <c r="A105" s="34"/>
      <c r="B105" s="28"/>
      <c r="C105" s="51" t="s">
        <v>396</v>
      </c>
      <c r="D105" s="30" t="s">
        <v>43</v>
      </c>
      <c r="E105" s="31">
        <f t="shared" si="15"/>
        <v>20</v>
      </c>
      <c r="F105" s="39">
        <v>650</v>
      </c>
      <c r="G105" s="33">
        <f t="shared" si="16"/>
        <v>13000</v>
      </c>
      <c r="H105" s="34" t="s">
        <v>44</v>
      </c>
      <c r="I105" s="30"/>
      <c r="J105" s="30"/>
      <c r="K105" s="30"/>
      <c r="L105" s="30"/>
      <c r="M105" s="30"/>
      <c r="N105" s="30"/>
      <c r="O105" s="30"/>
      <c r="P105" s="30"/>
      <c r="Q105" s="30">
        <v>20</v>
      </c>
      <c r="R105" s="30"/>
      <c r="S105" s="30"/>
      <c r="T105" s="30"/>
      <c r="U105" s="30"/>
      <c r="V105" s="30"/>
      <c r="W105" s="30"/>
      <c r="X105" s="30"/>
      <c r="Y105" s="30"/>
      <c r="Z105" s="39">
        <v>13000</v>
      </c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2"/>
    </row>
    <row r="106" spans="1:38" ht="15.75" customHeight="1" x14ac:dyDescent="0.2">
      <c r="A106" s="55"/>
      <c r="B106" s="28"/>
      <c r="C106" s="51" t="s">
        <v>134</v>
      </c>
      <c r="D106" s="30" t="s">
        <v>43</v>
      </c>
      <c r="E106" s="31">
        <f t="shared" si="15"/>
        <v>2</v>
      </c>
      <c r="F106" s="117">
        <v>284.83999999999997</v>
      </c>
      <c r="G106" s="33">
        <f t="shared" si="16"/>
        <v>569.67999999999995</v>
      </c>
      <c r="H106" s="34" t="s">
        <v>44</v>
      </c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>
        <v>2</v>
      </c>
      <c r="U106" s="56"/>
      <c r="V106" s="56"/>
      <c r="W106" s="56"/>
      <c r="X106" s="56"/>
      <c r="Y106" s="56"/>
      <c r="Z106" s="35">
        <f>284.84*2</f>
        <v>569.67999999999995</v>
      </c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"/>
    </row>
    <row r="107" spans="1:38" ht="15.75" customHeight="1" x14ac:dyDescent="0.2">
      <c r="A107" s="55"/>
      <c r="B107" s="28"/>
      <c r="C107" s="51" t="s">
        <v>129</v>
      </c>
      <c r="D107" s="30" t="s">
        <v>43</v>
      </c>
      <c r="E107" s="31">
        <f t="shared" si="15"/>
        <v>6</v>
      </c>
      <c r="F107" s="117">
        <v>450</v>
      </c>
      <c r="G107" s="33">
        <f t="shared" si="16"/>
        <v>2700</v>
      </c>
      <c r="H107" s="34" t="s">
        <v>44</v>
      </c>
      <c r="I107" s="56"/>
      <c r="J107" s="56">
        <v>6</v>
      </c>
      <c r="K107" s="56"/>
      <c r="L107" s="56"/>
      <c r="M107" s="56"/>
      <c r="N107" s="56"/>
      <c r="O107" s="56"/>
      <c r="P107" s="56"/>
      <c r="Q107" s="30"/>
      <c r="R107" s="56"/>
      <c r="S107" s="56"/>
      <c r="T107" s="56"/>
      <c r="U107" s="56"/>
      <c r="V107" s="56"/>
      <c r="W107" s="56"/>
      <c r="X107" s="56"/>
      <c r="Y107" s="56"/>
      <c r="Z107" s="25">
        <f>450*6</f>
        <v>2700</v>
      </c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"/>
    </row>
    <row r="108" spans="1:38" ht="15.75" customHeight="1" x14ac:dyDescent="0.2">
      <c r="A108" s="55"/>
      <c r="B108" s="28"/>
      <c r="C108" s="51" t="s">
        <v>130</v>
      </c>
      <c r="D108" s="30" t="s">
        <v>43</v>
      </c>
      <c r="E108" s="31">
        <f t="shared" si="15"/>
        <v>6</v>
      </c>
      <c r="F108" s="117">
        <v>175</v>
      </c>
      <c r="G108" s="33">
        <f t="shared" si="16"/>
        <v>1050</v>
      </c>
      <c r="H108" s="34" t="s">
        <v>44</v>
      </c>
      <c r="I108" s="56"/>
      <c r="J108" s="56">
        <v>6</v>
      </c>
      <c r="K108" s="56"/>
      <c r="L108" s="56"/>
      <c r="M108" s="56"/>
      <c r="N108" s="56"/>
      <c r="O108" s="56"/>
      <c r="P108" s="56"/>
      <c r="Q108" s="30"/>
      <c r="R108" s="56"/>
      <c r="S108" s="56"/>
      <c r="T108" s="56"/>
      <c r="U108" s="56"/>
      <c r="V108" s="56"/>
      <c r="W108" s="56"/>
      <c r="X108" s="56"/>
      <c r="Y108" s="56"/>
      <c r="Z108" s="25">
        <f>175*6</f>
        <v>1050</v>
      </c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"/>
    </row>
    <row r="109" spans="1:38" ht="15.75" customHeight="1" x14ac:dyDescent="0.2">
      <c r="A109" s="55"/>
      <c r="B109" s="28"/>
      <c r="C109" s="51" t="s">
        <v>131</v>
      </c>
      <c r="D109" s="30" t="s">
        <v>43</v>
      </c>
      <c r="E109" s="31">
        <f t="shared" si="15"/>
        <v>6</v>
      </c>
      <c r="F109" s="117">
        <v>175</v>
      </c>
      <c r="G109" s="33">
        <f t="shared" si="16"/>
        <v>1050</v>
      </c>
      <c r="H109" s="34" t="s">
        <v>44</v>
      </c>
      <c r="I109" s="56"/>
      <c r="J109" s="56">
        <v>6</v>
      </c>
      <c r="K109" s="56"/>
      <c r="L109" s="56"/>
      <c r="M109" s="56"/>
      <c r="N109" s="56"/>
      <c r="O109" s="56"/>
      <c r="P109" s="56"/>
      <c r="Q109" s="30"/>
      <c r="R109" s="56"/>
      <c r="S109" s="56"/>
      <c r="T109" s="56"/>
      <c r="U109" s="56"/>
      <c r="V109" s="56"/>
      <c r="W109" s="56"/>
      <c r="X109" s="56"/>
      <c r="Y109" s="56"/>
      <c r="Z109" s="25">
        <f>175*6</f>
        <v>1050</v>
      </c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"/>
    </row>
    <row r="110" spans="1:38" ht="15.75" customHeight="1" x14ac:dyDescent="0.2">
      <c r="A110" s="55"/>
      <c r="B110" s="28"/>
      <c r="C110" s="51" t="s">
        <v>132</v>
      </c>
      <c r="D110" s="30" t="s">
        <v>43</v>
      </c>
      <c r="E110" s="31">
        <f t="shared" si="15"/>
        <v>6</v>
      </c>
      <c r="F110" s="117">
        <v>175</v>
      </c>
      <c r="G110" s="33">
        <f t="shared" si="16"/>
        <v>1050</v>
      </c>
      <c r="H110" s="34" t="s">
        <v>44</v>
      </c>
      <c r="I110" s="56"/>
      <c r="J110" s="118">
        <v>6</v>
      </c>
      <c r="K110" s="56"/>
      <c r="L110" s="56"/>
      <c r="M110" s="56"/>
      <c r="N110" s="56"/>
      <c r="O110" s="56"/>
      <c r="P110" s="56"/>
      <c r="Q110" s="30"/>
      <c r="R110" s="56"/>
      <c r="S110" s="56"/>
      <c r="T110" s="56"/>
      <c r="U110" s="56"/>
      <c r="V110" s="56"/>
      <c r="W110" s="56"/>
      <c r="X110" s="56"/>
      <c r="Y110" s="56"/>
      <c r="Z110" s="25">
        <f>175*6</f>
        <v>1050</v>
      </c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"/>
    </row>
    <row r="111" spans="1:38" ht="15.75" customHeight="1" x14ac:dyDescent="0.2">
      <c r="A111" s="55"/>
      <c r="B111" s="28"/>
      <c r="C111" s="51" t="s">
        <v>133</v>
      </c>
      <c r="D111" s="30" t="s">
        <v>43</v>
      </c>
      <c r="E111" s="31">
        <f t="shared" si="15"/>
        <v>24</v>
      </c>
      <c r="F111" s="117">
        <v>150</v>
      </c>
      <c r="G111" s="33">
        <f t="shared" si="16"/>
        <v>3600</v>
      </c>
      <c r="H111" s="34" t="s">
        <v>44</v>
      </c>
      <c r="I111" s="56"/>
      <c r="J111" s="118">
        <v>12</v>
      </c>
      <c r="K111" s="56"/>
      <c r="L111" s="118">
        <v>12</v>
      </c>
      <c r="M111" s="56"/>
      <c r="N111" s="56"/>
      <c r="O111" s="56"/>
      <c r="P111" s="56"/>
      <c r="Q111" s="30"/>
      <c r="R111" s="56"/>
      <c r="S111" s="56"/>
      <c r="T111" s="56"/>
      <c r="U111" s="56"/>
      <c r="V111" s="56"/>
      <c r="W111" s="56"/>
      <c r="X111" s="56"/>
      <c r="Y111" s="56"/>
      <c r="Z111" s="25">
        <v>3600</v>
      </c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"/>
    </row>
    <row r="112" spans="1:38" ht="15.75" customHeight="1" x14ac:dyDescent="0.2">
      <c r="A112" s="34"/>
      <c r="B112" s="28"/>
      <c r="C112" s="51" t="s">
        <v>397</v>
      </c>
      <c r="D112" s="30" t="s">
        <v>87</v>
      </c>
      <c r="E112" s="31">
        <f t="shared" si="15"/>
        <v>10</v>
      </c>
      <c r="F112" s="39">
        <v>3000</v>
      </c>
      <c r="G112" s="33">
        <f t="shared" si="16"/>
        <v>30000</v>
      </c>
      <c r="H112" s="34" t="s">
        <v>44</v>
      </c>
      <c r="I112" s="30"/>
      <c r="J112" s="30"/>
      <c r="K112" s="30"/>
      <c r="L112" s="30"/>
      <c r="M112" s="30"/>
      <c r="N112" s="30"/>
      <c r="O112" s="30"/>
      <c r="P112" s="30"/>
      <c r="Q112" s="30">
        <v>10</v>
      </c>
      <c r="R112" s="30"/>
      <c r="S112" s="30"/>
      <c r="T112" s="30"/>
      <c r="U112" s="30"/>
      <c r="V112" s="30"/>
      <c r="W112" s="30"/>
      <c r="X112" s="30"/>
      <c r="Y112" s="30"/>
      <c r="Z112" s="39">
        <v>30000</v>
      </c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2"/>
    </row>
    <row r="113" spans="1:38" ht="14.25" customHeight="1" x14ac:dyDescent="0.2">
      <c r="A113" s="34"/>
      <c r="B113" s="28"/>
      <c r="C113" s="51" t="s">
        <v>398</v>
      </c>
      <c r="D113" s="30" t="s">
        <v>43</v>
      </c>
      <c r="E113" s="31">
        <f t="shared" si="15"/>
        <v>30</v>
      </c>
      <c r="F113" s="39">
        <v>300</v>
      </c>
      <c r="G113" s="33">
        <f t="shared" si="16"/>
        <v>9000</v>
      </c>
      <c r="H113" s="34" t="s">
        <v>44</v>
      </c>
      <c r="I113" s="30"/>
      <c r="J113" s="30"/>
      <c r="K113" s="30"/>
      <c r="L113" s="30"/>
      <c r="M113" s="30"/>
      <c r="N113" s="30"/>
      <c r="O113" s="30"/>
      <c r="P113" s="30"/>
      <c r="Q113" s="30">
        <v>30</v>
      </c>
      <c r="R113" s="30"/>
      <c r="S113" s="30"/>
      <c r="T113" s="30"/>
      <c r="U113" s="30"/>
      <c r="V113" s="30"/>
      <c r="W113" s="30"/>
      <c r="X113" s="30"/>
      <c r="Y113" s="30"/>
      <c r="Z113" s="39">
        <v>9000</v>
      </c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2"/>
    </row>
    <row r="114" spans="1:38" ht="14.25" customHeight="1" x14ac:dyDescent="0.2">
      <c r="A114" s="34"/>
      <c r="B114" s="28"/>
      <c r="C114" s="51" t="s">
        <v>399</v>
      </c>
      <c r="D114" s="30" t="s">
        <v>147</v>
      </c>
      <c r="E114" s="31">
        <f t="shared" si="15"/>
        <v>2</v>
      </c>
      <c r="F114" s="39">
        <v>990</v>
      </c>
      <c r="G114" s="33">
        <f t="shared" si="16"/>
        <v>1980</v>
      </c>
      <c r="H114" s="34" t="s">
        <v>44</v>
      </c>
      <c r="I114" s="30"/>
      <c r="J114" s="30"/>
      <c r="K114" s="30"/>
      <c r="L114" s="30"/>
      <c r="M114" s="30"/>
      <c r="N114" s="30"/>
      <c r="O114" s="30"/>
      <c r="P114" s="30"/>
      <c r="Q114" s="30">
        <v>2</v>
      </c>
      <c r="R114" s="30"/>
      <c r="S114" s="30"/>
      <c r="T114" s="30"/>
      <c r="U114" s="30"/>
      <c r="V114" s="30"/>
      <c r="W114" s="30"/>
      <c r="X114" s="30"/>
      <c r="Y114" s="30"/>
      <c r="Z114" s="39">
        <v>1980</v>
      </c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2"/>
    </row>
    <row r="115" spans="1:38" ht="15.75" customHeight="1" x14ac:dyDescent="0.2">
      <c r="A115" s="55"/>
      <c r="B115" s="28"/>
      <c r="C115" s="51" t="s">
        <v>400</v>
      </c>
      <c r="D115" s="30" t="s">
        <v>43</v>
      </c>
      <c r="E115" s="31">
        <f t="shared" si="15"/>
        <v>150</v>
      </c>
      <c r="F115" s="117">
        <v>9000</v>
      </c>
      <c r="G115" s="33">
        <f t="shared" si="16"/>
        <v>1350000</v>
      </c>
      <c r="H115" s="34" t="s">
        <v>44</v>
      </c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>
        <v>150</v>
      </c>
      <c r="U115" s="56"/>
      <c r="V115" s="56"/>
      <c r="W115" s="56"/>
      <c r="X115" s="56"/>
      <c r="Y115" s="56"/>
      <c r="Z115" s="35">
        <f>9000*150</f>
        <v>1350000</v>
      </c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"/>
    </row>
    <row r="116" spans="1:38" ht="14.25" customHeight="1" x14ac:dyDescent="0.2">
      <c r="A116" s="34"/>
      <c r="B116" s="28"/>
      <c r="C116" s="51" t="s">
        <v>401</v>
      </c>
      <c r="D116" s="30" t="s">
        <v>47</v>
      </c>
      <c r="E116" s="31">
        <f t="shared" si="15"/>
        <v>10</v>
      </c>
      <c r="F116" s="39">
        <v>950</v>
      </c>
      <c r="G116" s="33">
        <f t="shared" si="16"/>
        <v>9500</v>
      </c>
      <c r="H116" s="34" t="s">
        <v>44</v>
      </c>
      <c r="I116" s="30"/>
      <c r="J116" s="30"/>
      <c r="K116" s="30"/>
      <c r="L116" s="30"/>
      <c r="M116" s="30"/>
      <c r="N116" s="30"/>
      <c r="O116" s="30"/>
      <c r="P116" s="30"/>
      <c r="Q116" s="30">
        <v>10</v>
      </c>
      <c r="R116" s="30"/>
      <c r="S116" s="30"/>
      <c r="T116" s="30"/>
      <c r="U116" s="30"/>
      <c r="V116" s="30"/>
      <c r="W116" s="30"/>
      <c r="X116" s="30"/>
      <c r="Y116" s="30"/>
      <c r="Z116" s="39">
        <v>9500</v>
      </c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2"/>
    </row>
    <row r="117" spans="1:38" ht="15.75" customHeight="1" x14ac:dyDescent="0.2">
      <c r="A117" s="55"/>
      <c r="B117" s="28"/>
      <c r="C117" s="51" t="s">
        <v>402</v>
      </c>
      <c r="D117" s="30" t="s">
        <v>43</v>
      </c>
      <c r="E117" s="31">
        <f t="shared" si="15"/>
        <v>3</v>
      </c>
      <c r="F117" s="117">
        <v>1500</v>
      </c>
      <c r="G117" s="33">
        <f t="shared" si="16"/>
        <v>4500</v>
      </c>
      <c r="H117" s="34" t="s">
        <v>44</v>
      </c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>
        <v>3</v>
      </c>
      <c r="W117" s="56"/>
      <c r="X117" s="56"/>
      <c r="Y117" s="56"/>
      <c r="Z117" s="35">
        <f>1500*3</f>
        <v>4500</v>
      </c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"/>
    </row>
    <row r="118" spans="1:38" ht="14.25" customHeight="1" x14ac:dyDescent="0.2">
      <c r="A118" s="34"/>
      <c r="B118" s="28"/>
      <c r="C118" s="51" t="s">
        <v>403</v>
      </c>
      <c r="D118" s="30" t="s">
        <v>43</v>
      </c>
      <c r="E118" s="31">
        <f t="shared" si="15"/>
        <v>1</v>
      </c>
      <c r="F118" s="39">
        <v>1500</v>
      </c>
      <c r="G118" s="33">
        <f t="shared" si="16"/>
        <v>1500</v>
      </c>
      <c r="H118" s="34" t="s">
        <v>44</v>
      </c>
      <c r="I118" s="30"/>
      <c r="J118" s="30"/>
      <c r="K118" s="30"/>
      <c r="L118" s="30"/>
      <c r="M118" s="30"/>
      <c r="N118" s="30"/>
      <c r="O118" s="30"/>
      <c r="P118" s="30"/>
      <c r="Q118" s="40">
        <v>1</v>
      </c>
      <c r="R118" s="30"/>
      <c r="S118" s="30"/>
      <c r="T118" s="30"/>
      <c r="U118" s="30"/>
      <c r="V118" s="30"/>
      <c r="W118" s="30"/>
      <c r="X118" s="30"/>
      <c r="Y118" s="30"/>
      <c r="Z118" s="39">
        <v>1500</v>
      </c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2"/>
    </row>
    <row r="119" spans="1:38" ht="14.25" customHeight="1" x14ac:dyDescent="0.2">
      <c r="A119" s="46"/>
      <c r="B119" s="17"/>
      <c r="C119" s="52" t="s">
        <v>95</v>
      </c>
      <c r="D119" s="19"/>
      <c r="E119" s="43"/>
      <c r="F119" s="44"/>
      <c r="G119" s="45">
        <f>SUM(G97:G118)</f>
        <v>1531519.68</v>
      </c>
      <c r="H119" s="46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11"/>
    </row>
    <row r="120" spans="1:38" ht="15.75" customHeight="1" x14ac:dyDescent="0.2">
      <c r="A120" s="55"/>
      <c r="B120" s="28"/>
      <c r="C120" s="51"/>
      <c r="D120" s="30"/>
      <c r="E120" s="31"/>
      <c r="F120" s="25"/>
      <c r="G120" s="33"/>
      <c r="H120" s="34" t="s">
        <v>44</v>
      </c>
      <c r="I120" s="56"/>
      <c r="J120" s="56"/>
      <c r="K120" s="56"/>
      <c r="L120" s="56"/>
      <c r="M120" s="56"/>
      <c r="N120" s="56"/>
      <c r="O120" s="56"/>
      <c r="P120" s="56"/>
      <c r="Q120" s="30"/>
      <c r="R120" s="56"/>
      <c r="S120" s="56"/>
      <c r="T120" s="56"/>
      <c r="U120" s="56"/>
      <c r="V120" s="56"/>
      <c r="W120" s="56"/>
      <c r="X120" s="56"/>
      <c r="Y120" s="56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"/>
    </row>
    <row r="121" spans="1:38" ht="14.25" customHeight="1" x14ac:dyDescent="0.2">
      <c r="A121" s="46"/>
      <c r="B121" s="17" t="s">
        <v>135</v>
      </c>
      <c r="C121" s="18"/>
      <c r="D121" s="19"/>
      <c r="E121" s="31"/>
      <c r="F121" s="44"/>
      <c r="G121" s="33"/>
      <c r="H121" s="34" t="s">
        <v>44</v>
      </c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35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11"/>
    </row>
    <row r="122" spans="1:38" ht="14.25" customHeight="1" x14ac:dyDescent="0.2">
      <c r="A122" s="34"/>
      <c r="B122" s="28"/>
      <c r="C122" s="51" t="s">
        <v>136</v>
      </c>
      <c r="D122" s="30" t="s">
        <v>65</v>
      </c>
      <c r="E122" s="31">
        <f t="shared" ref="E122:E125" si="17">SUM(I122:Y122)</f>
        <v>15</v>
      </c>
      <c r="F122" s="39">
        <v>800</v>
      </c>
      <c r="G122" s="33">
        <f t="shared" ref="G122:G125" si="18">SUM(Z122:AK122)</f>
        <v>12000</v>
      </c>
      <c r="H122" s="34" t="s">
        <v>44</v>
      </c>
      <c r="I122" s="30"/>
      <c r="J122" s="30"/>
      <c r="K122" s="30"/>
      <c r="L122" s="30">
        <v>15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5">
        <f>800*15</f>
        <v>12000</v>
      </c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2"/>
    </row>
    <row r="123" spans="1:38" ht="14.25" customHeight="1" x14ac:dyDescent="0.2">
      <c r="A123" s="34"/>
      <c r="B123" s="28"/>
      <c r="C123" s="51" t="s">
        <v>137</v>
      </c>
      <c r="D123" s="30" t="s">
        <v>65</v>
      </c>
      <c r="E123" s="31">
        <f t="shared" si="17"/>
        <v>15</v>
      </c>
      <c r="F123" s="39">
        <v>800</v>
      </c>
      <c r="G123" s="33">
        <f t="shared" si="18"/>
        <v>12000</v>
      </c>
      <c r="H123" s="34" t="s">
        <v>44</v>
      </c>
      <c r="I123" s="30"/>
      <c r="J123" s="30"/>
      <c r="K123" s="30"/>
      <c r="L123" s="30">
        <v>15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5">
        <f>800*15</f>
        <v>12000</v>
      </c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2"/>
    </row>
    <row r="124" spans="1:38" ht="14.25" customHeight="1" x14ac:dyDescent="0.2">
      <c r="A124" s="34"/>
      <c r="B124" s="28"/>
      <c r="C124" s="51" t="s">
        <v>138</v>
      </c>
      <c r="D124" s="30" t="s">
        <v>65</v>
      </c>
      <c r="E124" s="31">
        <f t="shared" si="17"/>
        <v>50</v>
      </c>
      <c r="F124" s="39">
        <v>150</v>
      </c>
      <c r="G124" s="33">
        <f t="shared" si="18"/>
        <v>7500</v>
      </c>
      <c r="H124" s="34" t="s">
        <v>44</v>
      </c>
      <c r="I124" s="30"/>
      <c r="J124" s="30"/>
      <c r="K124" s="30"/>
      <c r="L124" s="30">
        <v>50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5">
        <f>150*50</f>
        <v>7500</v>
      </c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2"/>
    </row>
    <row r="125" spans="1:38" ht="14.25" customHeight="1" x14ac:dyDescent="0.2">
      <c r="A125" s="34"/>
      <c r="B125" s="28"/>
      <c r="C125" s="51" t="s">
        <v>139</v>
      </c>
      <c r="D125" s="30" t="s">
        <v>65</v>
      </c>
      <c r="E125" s="31">
        <f t="shared" si="17"/>
        <v>6</v>
      </c>
      <c r="F125" s="39">
        <v>550</v>
      </c>
      <c r="G125" s="33">
        <f t="shared" si="18"/>
        <v>3300</v>
      </c>
      <c r="H125" s="34" t="s">
        <v>44</v>
      </c>
      <c r="I125" s="30"/>
      <c r="J125" s="30"/>
      <c r="K125" s="30"/>
      <c r="L125" s="30">
        <v>6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5">
        <f>550*6</f>
        <v>3300</v>
      </c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2"/>
    </row>
    <row r="126" spans="1:38" ht="14.25" customHeight="1" x14ac:dyDescent="0.2">
      <c r="A126" s="34"/>
      <c r="B126" s="28"/>
      <c r="C126" s="52" t="s">
        <v>95</v>
      </c>
      <c r="D126" s="30"/>
      <c r="E126" s="31"/>
      <c r="F126" s="35"/>
      <c r="G126" s="45">
        <f>SUM(G122:G125)</f>
        <v>34800</v>
      </c>
      <c r="H126" s="34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2"/>
    </row>
    <row r="127" spans="1:38" ht="14.25" customHeight="1" x14ac:dyDescent="0.2">
      <c r="A127" s="34"/>
      <c r="B127" s="28"/>
      <c r="C127" s="51"/>
      <c r="D127" s="30"/>
      <c r="E127" s="31"/>
      <c r="F127" s="35"/>
      <c r="G127" s="33"/>
      <c r="H127" s="34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2"/>
    </row>
    <row r="128" spans="1:38" ht="14.25" customHeight="1" x14ac:dyDescent="0.2">
      <c r="A128" s="46"/>
      <c r="B128" s="17" t="s">
        <v>141</v>
      </c>
      <c r="C128" s="18"/>
      <c r="D128" s="30" t="s">
        <v>142</v>
      </c>
      <c r="E128" s="31">
        <f t="shared" ref="E128:E130" si="19">SUM(I128:Y128)</f>
        <v>1</v>
      </c>
      <c r="F128" s="35">
        <v>232000</v>
      </c>
      <c r="G128" s="45">
        <f t="shared" ref="G128:G131" si="20">SUM(Z128:AK128)</f>
        <v>232000</v>
      </c>
      <c r="H128" s="34" t="s">
        <v>44</v>
      </c>
      <c r="I128" s="30">
        <v>1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35">
        <v>232000</v>
      </c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11"/>
    </row>
    <row r="129" spans="1:38" ht="14.25" customHeight="1" x14ac:dyDescent="0.2">
      <c r="A129" s="46"/>
      <c r="B129" s="17" t="s">
        <v>143</v>
      </c>
      <c r="C129" s="18"/>
      <c r="D129" s="30" t="s">
        <v>142</v>
      </c>
      <c r="E129" s="31">
        <f t="shared" si="19"/>
        <v>1</v>
      </c>
      <c r="F129" s="35">
        <v>39000</v>
      </c>
      <c r="G129" s="45">
        <f t="shared" si="20"/>
        <v>39000</v>
      </c>
      <c r="H129" s="34" t="s">
        <v>44</v>
      </c>
      <c r="I129" s="30">
        <v>1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35">
        <v>39000</v>
      </c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11"/>
    </row>
    <row r="130" spans="1:38" ht="14.25" customHeight="1" x14ac:dyDescent="0.2">
      <c r="A130" s="46"/>
      <c r="B130" s="17" t="s">
        <v>144</v>
      </c>
      <c r="C130" s="18"/>
      <c r="D130" s="30" t="s">
        <v>142</v>
      </c>
      <c r="E130" s="31">
        <f t="shared" si="19"/>
        <v>1</v>
      </c>
      <c r="F130" s="35">
        <v>400000</v>
      </c>
      <c r="G130" s="45">
        <f t="shared" si="20"/>
        <v>400000</v>
      </c>
      <c r="H130" s="34" t="s">
        <v>44</v>
      </c>
      <c r="I130" s="30">
        <v>1</v>
      </c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35"/>
      <c r="AA130" s="35">
        <v>40000</v>
      </c>
      <c r="AB130" s="35">
        <v>40000</v>
      </c>
      <c r="AC130" s="35">
        <v>40000</v>
      </c>
      <c r="AD130" s="35">
        <v>40000</v>
      </c>
      <c r="AE130" s="35">
        <v>40000</v>
      </c>
      <c r="AF130" s="35">
        <v>40000</v>
      </c>
      <c r="AG130" s="35">
        <v>40000</v>
      </c>
      <c r="AH130" s="35">
        <v>40000</v>
      </c>
      <c r="AI130" s="35">
        <v>40000</v>
      </c>
      <c r="AJ130" s="35">
        <v>40000</v>
      </c>
      <c r="AK130" s="44"/>
      <c r="AL130" s="11"/>
    </row>
    <row r="131" spans="1:38" ht="14.25" customHeight="1" x14ac:dyDescent="0.2">
      <c r="A131" s="46"/>
      <c r="B131" s="17" t="s">
        <v>145</v>
      </c>
      <c r="C131" s="18"/>
      <c r="D131" s="19"/>
      <c r="E131" s="31"/>
      <c r="F131" s="44"/>
      <c r="G131" s="33">
        <f t="shared" si="20"/>
        <v>0</v>
      </c>
      <c r="H131" s="34" t="s">
        <v>44</v>
      </c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35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11"/>
    </row>
    <row r="132" spans="1:38" ht="14.25" customHeight="1" x14ac:dyDescent="0.2">
      <c r="A132" s="46"/>
      <c r="B132" s="17"/>
      <c r="C132" s="18"/>
      <c r="D132" s="19"/>
      <c r="E132" s="31"/>
      <c r="F132" s="44"/>
      <c r="G132" s="33"/>
      <c r="H132" s="34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35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11"/>
    </row>
    <row r="133" spans="1:38" ht="14.25" customHeight="1" x14ac:dyDescent="0.2">
      <c r="A133" s="46"/>
      <c r="B133" s="17" t="s">
        <v>151</v>
      </c>
      <c r="C133" s="18"/>
      <c r="D133" s="19"/>
      <c r="E133" s="31"/>
      <c r="F133" s="44"/>
      <c r="G133" s="33"/>
      <c r="H133" s="34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35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11"/>
    </row>
    <row r="134" spans="1:38" ht="14.25" customHeight="1" x14ac:dyDescent="0.2">
      <c r="A134" s="34"/>
      <c r="B134" s="28"/>
      <c r="C134" s="51" t="s">
        <v>188</v>
      </c>
      <c r="D134" s="30" t="s">
        <v>43</v>
      </c>
      <c r="E134" s="31">
        <f t="shared" ref="E134:E173" si="21">SUM(I134:Y134)</f>
        <v>2</v>
      </c>
      <c r="F134" s="37">
        <v>3000</v>
      </c>
      <c r="G134" s="33">
        <f t="shared" ref="G134:G173" si="22">SUM(Z134:AK134)</f>
        <v>6000</v>
      </c>
      <c r="H134" s="34" t="s">
        <v>44</v>
      </c>
      <c r="I134" s="30"/>
      <c r="J134" s="30"/>
      <c r="K134" s="30"/>
      <c r="L134" s="30"/>
      <c r="M134" s="30"/>
      <c r="N134" s="30"/>
      <c r="O134" s="30"/>
      <c r="P134" s="30"/>
      <c r="Q134" s="30">
        <v>2</v>
      </c>
      <c r="R134" s="30"/>
      <c r="S134" s="30"/>
      <c r="T134" s="30"/>
      <c r="U134" s="30"/>
      <c r="V134" s="30"/>
      <c r="W134" s="30"/>
      <c r="X134" s="30"/>
      <c r="Y134" s="30"/>
      <c r="Z134" s="39"/>
      <c r="AA134" s="39">
        <v>6000</v>
      </c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2"/>
    </row>
    <row r="135" spans="1:38" ht="14.25" customHeight="1" x14ac:dyDescent="0.2">
      <c r="A135" s="34"/>
      <c r="B135" s="28"/>
      <c r="C135" s="51" t="s">
        <v>180</v>
      </c>
      <c r="D135" s="30" t="s">
        <v>43</v>
      </c>
      <c r="E135" s="31">
        <f t="shared" si="21"/>
        <v>2</v>
      </c>
      <c r="F135" s="39">
        <v>150</v>
      </c>
      <c r="G135" s="33">
        <f t="shared" si="22"/>
        <v>300</v>
      </c>
      <c r="H135" s="34" t="s">
        <v>44</v>
      </c>
      <c r="I135" s="30"/>
      <c r="J135" s="30"/>
      <c r="K135" s="30"/>
      <c r="L135" s="30"/>
      <c r="M135" s="30"/>
      <c r="N135" s="30"/>
      <c r="O135" s="30"/>
      <c r="P135" s="30"/>
      <c r="Q135" s="30">
        <v>2</v>
      </c>
      <c r="R135" s="30"/>
      <c r="S135" s="30"/>
      <c r="T135" s="30"/>
      <c r="U135" s="30"/>
      <c r="V135" s="30"/>
      <c r="W135" s="30"/>
      <c r="X135" s="30"/>
      <c r="Y135" s="30"/>
      <c r="Z135" s="39"/>
      <c r="AA135" s="39">
        <v>300</v>
      </c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2"/>
    </row>
    <row r="136" spans="1:38" ht="14.25" customHeight="1" x14ac:dyDescent="0.2">
      <c r="A136" s="34"/>
      <c r="B136" s="28"/>
      <c r="C136" s="51" t="s">
        <v>404</v>
      </c>
      <c r="D136" s="30" t="s">
        <v>147</v>
      </c>
      <c r="E136" s="31">
        <f t="shared" si="21"/>
        <v>2</v>
      </c>
      <c r="F136" s="39">
        <v>4500</v>
      </c>
      <c r="G136" s="33">
        <f t="shared" si="22"/>
        <v>9000</v>
      </c>
      <c r="H136" s="34" t="s">
        <v>44</v>
      </c>
      <c r="I136" s="30"/>
      <c r="J136" s="30"/>
      <c r="K136" s="30"/>
      <c r="L136" s="30"/>
      <c r="M136" s="30"/>
      <c r="N136" s="30"/>
      <c r="O136" s="30"/>
      <c r="P136" s="30"/>
      <c r="Q136" s="30">
        <v>2</v>
      </c>
      <c r="R136" s="30"/>
      <c r="S136" s="30"/>
      <c r="T136" s="30"/>
      <c r="U136" s="30"/>
      <c r="V136" s="30"/>
      <c r="W136" s="30"/>
      <c r="X136" s="30"/>
      <c r="Y136" s="30"/>
      <c r="Z136" s="39"/>
      <c r="AA136" s="39">
        <v>9000</v>
      </c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2"/>
    </row>
    <row r="137" spans="1:38" ht="14.25" customHeight="1" x14ac:dyDescent="0.2">
      <c r="A137" s="34"/>
      <c r="B137" s="28"/>
      <c r="C137" s="51" t="s">
        <v>181</v>
      </c>
      <c r="D137" s="30" t="s">
        <v>147</v>
      </c>
      <c r="E137" s="31">
        <f t="shared" si="21"/>
        <v>1</v>
      </c>
      <c r="F137" s="37">
        <v>450</v>
      </c>
      <c r="G137" s="33">
        <f t="shared" si="22"/>
        <v>450</v>
      </c>
      <c r="H137" s="34" t="s">
        <v>44</v>
      </c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>
        <v>1</v>
      </c>
      <c r="W137" s="30"/>
      <c r="X137" s="30"/>
      <c r="Y137" s="30"/>
      <c r="Z137" s="39"/>
      <c r="AA137" s="39">
        <v>450</v>
      </c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2"/>
    </row>
    <row r="138" spans="1:38" ht="14.25" customHeight="1" x14ac:dyDescent="0.2">
      <c r="A138" s="34"/>
      <c r="B138" s="28"/>
      <c r="C138" s="51" t="s">
        <v>405</v>
      </c>
      <c r="D138" s="30" t="s">
        <v>43</v>
      </c>
      <c r="E138" s="31">
        <f t="shared" si="21"/>
        <v>1</v>
      </c>
      <c r="F138" s="37">
        <v>3000</v>
      </c>
      <c r="G138" s="33">
        <f t="shared" si="22"/>
        <v>3000</v>
      </c>
      <c r="H138" s="34" t="s">
        <v>44</v>
      </c>
      <c r="I138" s="30"/>
      <c r="J138" s="30"/>
      <c r="K138" s="30"/>
      <c r="L138" s="30"/>
      <c r="M138" s="30"/>
      <c r="N138" s="30"/>
      <c r="O138" s="30"/>
      <c r="P138" s="30"/>
      <c r="Q138" s="30">
        <v>1</v>
      </c>
      <c r="R138" s="30"/>
      <c r="S138" s="30"/>
      <c r="T138" s="30"/>
      <c r="U138" s="30"/>
      <c r="V138" s="30"/>
      <c r="W138" s="30"/>
      <c r="X138" s="30"/>
      <c r="Y138" s="30"/>
      <c r="Z138" s="39"/>
      <c r="AA138" s="39">
        <v>3000</v>
      </c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2"/>
    </row>
    <row r="139" spans="1:38" ht="14.25" customHeight="1" x14ac:dyDescent="0.2">
      <c r="A139" s="34"/>
      <c r="B139" s="28"/>
      <c r="C139" s="51" t="s">
        <v>177</v>
      </c>
      <c r="D139" s="30" t="s">
        <v>43</v>
      </c>
      <c r="E139" s="31">
        <f t="shared" si="21"/>
        <v>1</v>
      </c>
      <c r="F139" s="37">
        <v>14999</v>
      </c>
      <c r="G139" s="33">
        <f t="shared" si="22"/>
        <v>14999</v>
      </c>
      <c r="H139" s="34" t="s">
        <v>44</v>
      </c>
      <c r="I139" s="30"/>
      <c r="J139" s="30"/>
      <c r="K139" s="30"/>
      <c r="L139" s="30"/>
      <c r="M139" s="30"/>
      <c r="N139" s="30"/>
      <c r="O139" s="30"/>
      <c r="P139" s="30"/>
      <c r="Q139" s="30">
        <v>1</v>
      </c>
      <c r="R139" s="30"/>
      <c r="S139" s="30"/>
      <c r="T139" s="30"/>
      <c r="U139" s="30"/>
      <c r="V139" s="30"/>
      <c r="W139" s="30"/>
      <c r="X139" s="30"/>
      <c r="Y139" s="30"/>
      <c r="Z139" s="39"/>
      <c r="AA139" s="39">
        <v>14999</v>
      </c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2"/>
    </row>
    <row r="140" spans="1:38" ht="14.25" customHeight="1" x14ac:dyDescent="0.2">
      <c r="A140" s="34"/>
      <c r="B140" s="28"/>
      <c r="C140" s="51" t="s">
        <v>340</v>
      </c>
      <c r="D140" s="30" t="s">
        <v>147</v>
      </c>
      <c r="E140" s="31">
        <f t="shared" si="21"/>
        <v>7</v>
      </c>
      <c r="F140" s="37">
        <v>14999</v>
      </c>
      <c r="G140" s="33">
        <f t="shared" si="22"/>
        <v>104993</v>
      </c>
      <c r="H140" s="34" t="s">
        <v>44</v>
      </c>
      <c r="I140" s="30">
        <v>4</v>
      </c>
      <c r="J140" s="30"/>
      <c r="K140" s="30"/>
      <c r="L140" s="30">
        <v>3</v>
      </c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5"/>
      <c r="AA140" s="35">
        <f>14999*7</f>
        <v>104993</v>
      </c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2"/>
    </row>
    <row r="141" spans="1:38" ht="14.25" customHeight="1" x14ac:dyDescent="0.2">
      <c r="A141" s="34"/>
      <c r="B141" s="28"/>
      <c r="C141" s="51" t="s">
        <v>152</v>
      </c>
      <c r="D141" s="30" t="s">
        <v>43</v>
      </c>
      <c r="E141" s="31">
        <f t="shared" si="21"/>
        <v>15</v>
      </c>
      <c r="F141" s="37">
        <v>40</v>
      </c>
      <c r="G141" s="33">
        <f t="shared" si="22"/>
        <v>600</v>
      </c>
      <c r="H141" s="34" t="s">
        <v>44</v>
      </c>
      <c r="I141" s="30"/>
      <c r="J141" s="30"/>
      <c r="K141" s="30"/>
      <c r="L141" s="30"/>
      <c r="M141" s="30"/>
      <c r="N141" s="30"/>
      <c r="O141" s="30"/>
      <c r="P141" s="30"/>
      <c r="Q141" s="30">
        <v>15</v>
      </c>
      <c r="R141" s="30"/>
      <c r="S141" s="30"/>
      <c r="T141" s="30"/>
      <c r="U141" s="30"/>
      <c r="V141" s="30"/>
      <c r="W141" s="30"/>
      <c r="X141" s="30"/>
      <c r="Y141" s="30"/>
      <c r="Z141" s="39"/>
      <c r="AA141" s="39">
        <v>600</v>
      </c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2"/>
    </row>
    <row r="142" spans="1:38" ht="14.25" customHeight="1" x14ac:dyDescent="0.2">
      <c r="A142" s="34"/>
      <c r="B142" s="28"/>
      <c r="C142" s="51" t="s">
        <v>406</v>
      </c>
      <c r="D142" s="30" t="s">
        <v>147</v>
      </c>
      <c r="E142" s="31">
        <f t="shared" si="21"/>
        <v>3</v>
      </c>
      <c r="F142" s="37">
        <v>14990</v>
      </c>
      <c r="G142" s="33">
        <f t="shared" si="22"/>
        <v>44970</v>
      </c>
      <c r="H142" s="34" t="s">
        <v>44</v>
      </c>
      <c r="I142" s="30"/>
      <c r="J142" s="30"/>
      <c r="K142" s="30"/>
      <c r="L142" s="30">
        <v>2</v>
      </c>
      <c r="M142" s="30"/>
      <c r="N142" s="30"/>
      <c r="O142" s="30"/>
      <c r="P142" s="30"/>
      <c r="Q142" s="30"/>
      <c r="R142" s="30"/>
      <c r="S142" s="30"/>
      <c r="T142" s="30"/>
      <c r="U142" s="30"/>
      <c r="V142" s="30">
        <v>1</v>
      </c>
      <c r="W142" s="30"/>
      <c r="X142" s="30"/>
      <c r="Y142" s="30"/>
      <c r="Z142" s="35"/>
      <c r="AA142" s="35">
        <v>44970</v>
      </c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2"/>
    </row>
    <row r="143" spans="1:38" ht="14.25" customHeight="1" x14ac:dyDescent="0.2">
      <c r="A143" s="34"/>
      <c r="B143" s="28"/>
      <c r="C143" s="51" t="s">
        <v>153</v>
      </c>
      <c r="D143" s="30" t="s">
        <v>147</v>
      </c>
      <c r="E143" s="31">
        <f t="shared" si="21"/>
        <v>1</v>
      </c>
      <c r="F143" s="39">
        <v>12000</v>
      </c>
      <c r="G143" s="33">
        <f t="shared" si="22"/>
        <v>12000</v>
      </c>
      <c r="H143" s="34" t="s">
        <v>44</v>
      </c>
      <c r="I143" s="30"/>
      <c r="J143" s="30"/>
      <c r="K143" s="30"/>
      <c r="L143" s="30"/>
      <c r="M143" s="30"/>
      <c r="N143" s="30"/>
      <c r="O143" s="30"/>
      <c r="P143" s="30"/>
      <c r="Q143" s="30">
        <v>1</v>
      </c>
      <c r="R143" s="30"/>
      <c r="S143" s="30"/>
      <c r="T143" s="30"/>
      <c r="U143" s="30"/>
      <c r="V143" s="30"/>
      <c r="W143" s="30"/>
      <c r="X143" s="30"/>
      <c r="Y143" s="30"/>
      <c r="Z143" s="39"/>
      <c r="AA143" s="39">
        <v>12000</v>
      </c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2"/>
    </row>
    <row r="144" spans="1:38" ht="14.25" customHeight="1" x14ac:dyDescent="0.2">
      <c r="A144" s="34"/>
      <c r="B144" s="28"/>
      <c r="C144" s="51" t="s">
        <v>154</v>
      </c>
      <c r="D144" s="30" t="s">
        <v>43</v>
      </c>
      <c r="E144" s="31">
        <f t="shared" si="21"/>
        <v>2</v>
      </c>
      <c r="F144" s="37">
        <v>9000</v>
      </c>
      <c r="G144" s="33">
        <f t="shared" si="22"/>
        <v>18000</v>
      </c>
      <c r="H144" s="34" t="s">
        <v>44</v>
      </c>
      <c r="I144" s="30"/>
      <c r="J144" s="30"/>
      <c r="K144" s="30"/>
      <c r="L144" s="30"/>
      <c r="M144" s="30"/>
      <c r="N144" s="30"/>
      <c r="O144" s="30"/>
      <c r="P144" s="30"/>
      <c r="Q144" s="30">
        <v>2</v>
      </c>
      <c r="R144" s="30"/>
      <c r="S144" s="30"/>
      <c r="T144" s="30"/>
      <c r="U144" s="30"/>
      <c r="V144" s="30"/>
      <c r="W144" s="30"/>
      <c r="X144" s="30"/>
      <c r="Y144" s="30"/>
      <c r="Z144" s="39"/>
      <c r="AA144" s="39">
        <v>18000</v>
      </c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2"/>
    </row>
    <row r="145" spans="1:38" ht="14.25" customHeight="1" x14ac:dyDescent="0.2">
      <c r="A145" s="34"/>
      <c r="B145" s="28"/>
      <c r="C145" s="51" t="s">
        <v>155</v>
      </c>
      <c r="D145" s="30" t="s">
        <v>147</v>
      </c>
      <c r="E145" s="31">
        <f t="shared" si="21"/>
        <v>2</v>
      </c>
      <c r="F145" s="37">
        <v>3000</v>
      </c>
      <c r="G145" s="33">
        <f t="shared" si="22"/>
        <v>6000</v>
      </c>
      <c r="H145" s="34" t="s">
        <v>44</v>
      </c>
      <c r="I145" s="30"/>
      <c r="J145" s="30"/>
      <c r="K145" s="30"/>
      <c r="L145" s="30"/>
      <c r="M145" s="30"/>
      <c r="N145" s="30"/>
      <c r="O145" s="30"/>
      <c r="P145" s="30"/>
      <c r="Q145" s="30">
        <v>2</v>
      </c>
      <c r="R145" s="30"/>
      <c r="S145" s="30"/>
      <c r="T145" s="30"/>
      <c r="U145" s="30"/>
      <c r="V145" s="30"/>
      <c r="W145" s="30"/>
      <c r="X145" s="30"/>
      <c r="Y145" s="30"/>
      <c r="Z145" s="39"/>
      <c r="AA145" s="39">
        <v>6000</v>
      </c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2"/>
    </row>
    <row r="146" spans="1:38" ht="14.25" customHeight="1" x14ac:dyDescent="0.2">
      <c r="A146" s="34"/>
      <c r="B146" s="28"/>
      <c r="C146" s="51" t="s">
        <v>156</v>
      </c>
      <c r="D146" s="30" t="s">
        <v>147</v>
      </c>
      <c r="E146" s="31">
        <f t="shared" si="21"/>
        <v>2</v>
      </c>
      <c r="F146" s="37">
        <v>2500</v>
      </c>
      <c r="G146" s="33">
        <f t="shared" si="22"/>
        <v>5000</v>
      </c>
      <c r="H146" s="34" t="s">
        <v>44</v>
      </c>
      <c r="I146" s="30"/>
      <c r="J146" s="30"/>
      <c r="K146" s="30"/>
      <c r="L146" s="30"/>
      <c r="M146" s="30"/>
      <c r="N146" s="30"/>
      <c r="O146" s="30"/>
      <c r="P146" s="30"/>
      <c r="Q146" s="30">
        <v>2</v>
      </c>
      <c r="R146" s="30"/>
      <c r="S146" s="30"/>
      <c r="T146" s="30"/>
      <c r="U146" s="30"/>
      <c r="V146" s="30"/>
      <c r="W146" s="30"/>
      <c r="X146" s="30"/>
      <c r="Y146" s="30"/>
      <c r="Z146" s="39"/>
      <c r="AA146" s="39">
        <v>5000</v>
      </c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2"/>
    </row>
    <row r="147" spans="1:38" ht="14.25" customHeight="1" x14ac:dyDescent="0.2">
      <c r="A147" s="34"/>
      <c r="B147" s="28"/>
      <c r="C147" s="51" t="s">
        <v>157</v>
      </c>
      <c r="D147" s="30" t="s">
        <v>147</v>
      </c>
      <c r="E147" s="31">
        <f t="shared" si="21"/>
        <v>7</v>
      </c>
      <c r="F147" s="39">
        <v>400</v>
      </c>
      <c r="G147" s="33">
        <f t="shared" si="22"/>
        <v>2800</v>
      </c>
      <c r="H147" s="34" t="s">
        <v>44</v>
      </c>
      <c r="I147" s="30">
        <v>4</v>
      </c>
      <c r="J147" s="30"/>
      <c r="K147" s="30"/>
      <c r="L147" s="30">
        <v>3</v>
      </c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5"/>
      <c r="AA147" s="35">
        <f>400*7</f>
        <v>2800</v>
      </c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2"/>
    </row>
    <row r="148" spans="1:38" ht="14.25" customHeight="1" x14ac:dyDescent="0.2">
      <c r="A148" s="34"/>
      <c r="B148" s="28"/>
      <c r="C148" s="54" t="s">
        <v>407</v>
      </c>
      <c r="D148" s="40" t="s">
        <v>147</v>
      </c>
      <c r="E148" s="31">
        <f t="shared" si="21"/>
        <v>1</v>
      </c>
      <c r="F148" s="39">
        <v>3000</v>
      </c>
      <c r="G148" s="33">
        <f t="shared" si="22"/>
        <v>3000</v>
      </c>
      <c r="H148" s="34" t="s">
        <v>44</v>
      </c>
      <c r="I148" s="30"/>
      <c r="J148" s="30"/>
      <c r="K148" s="30"/>
      <c r="L148" s="30"/>
      <c r="M148" s="30"/>
      <c r="N148" s="30"/>
      <c r="O148" s="30"/>
      <c r="P148" s="30"/>
      <c r="Q148" s="40">
        <v>1</v>
      </c>
      <c r="R148" s="30"/>
      <c r="S148" s="30"/>
      <c r="T148" s="30"/>
      <c r="U148" s="30"/>
      <c r="V148" s="30"/>
      <c r="W148" s="30"/>
      <c r="X148" s="30"/>
      <c r="Y148" s="30"/>
      <c r="Z148" s="39"/>
      <c r="AA148" s="39">
        <v>3000</v>
      </c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2"/>
    </row>
    <row r="149" spans="1:38" ht="14.25" customHeight="1" x14ac:dyDescent="0.2">
      <c r="A149" s="34"/>
      <c r="B149" s="28"/>
      <c r="C149" s="51" t="s">
        <v>158</v>
      </c>
      <c r="D149" s="30" t="s">
        <v>43</v>
      </c>
      <c r="E149" s="31">
        <f t="shared" si="21"/>
        <v>5</v>
      </c>
      <c r="F149" s="37">
        <v>4500</v>
      </c>
      <c r="G149" s="33">
        <f t="shared" si="22"/>
        <v>22500</v>
      </c>
      <c r="H149" s="34" t="s">
        <v>44</v>
      </c>
      <c r="I149" s="30"/>
      <c r="J149" s="30"/>
      <c r="K149" s="30"/>
      <c r="L149" s="30"/>
      <c r="M149" s="30"/>
      <c r="N149" s="30"/>
      <c r="O149" s="30"/>
      <c r="P149" s="30"/>
      <c r="Q149" s="30">
        <v>5</v>
      </c>
      <c r="R149" s="30"/>
      <c r="S149" s="30"/>
      <c r="T149" s="30"/>
      <c r="U149" s="30"/>
      <c r="V149" s="30"/>
      <c r="W149" s="30"/>
      <c r="X149" s="30"/>
      <c r="Y149" s="30"/>
      <c r="Z149" s="39"/>
      <c r="AA149" s="39">
        <v>22500</v>
      </c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2"/>
    </row>
    <row r="150" spans="1:38" ht="14.25" customHeight="1" x14ac:dyDescent="0.2">
      <c r="A150" s="34"/>
      <c r="B150" s="28"/>
      <c r="C150" s="54" t="s">
        <v>159</v>
      </c>
      <c r="D150" s="30" t="s">
        <v>43</v>
      </c>
      <c r="E150" s="31">
        <f t="shared" si="21"/>
        <v>10</v>
      </c>
      <c r="F150" s="39">
        <v>12000</v>
      </c>
      <c r="G150" s="33">
        <f t="shared" si="22"/>
        <v>120000</v>
      </c>
      <c r="H150" s="34" t="s">
        <v>44</v>
      </c>
      <c r="I150" s="30">
        <v>4</v>
      </c>
      <c r="J150" s="30"/>
      <c r="K150" s="30"/>
      <c r="L150" s="30">
        <v>3</v>
      </c>
      <c r="M150" s="30"/>
      <c r="N150" s="30"/>
      <c r="O150" s="30"/>
      <c r="P150" s="30"/>
      <c r="Q150" s="30">
        <v>3</v>
      </c>
      <c r="R150" s="30"/>
      <c r="S150" s="30"/>
      <c r="T150" s="30"/>
      <c r="U150" s="30"/>
      <c r="V150" s="30"/>
      <c r="W150" s="30"/>
      <c r="X150" s="30"/>
      <c r="Y150" s="30"/>
      <c r="Z150" s="39"/>
      <c r="AA150" s="39">
        <v>120000</v>
      </c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2"/>
    </row>
    <row r="151" spans="1:38" ht="14.25" customHeight="1" x14ac:dyDescent="0.2">
      <c r="A151" s="34"/>
      <c r="B151" s="28"/>
      <c r="C151" s="51" t="s">
        <v>160</v>
      </c>
      <c r="D151" s="30" t="s">
        <v>147</v>
      </c>
      <c r="E151" s="31">
        <f t="shared" si="21"/>
        <v>30</v>
      </c>
      <c r="F151" s="37">
        <v>500</v>
      </c>
      <c r="G151" s="33">
        <f t="shared" si="22"/>
        <v>15000</v>
      </c>
      <c r="H151" s="34" t="s">
        <v>44</v>
      </c>
      <c r="I151" s="30">
        <v>4</v>
      </c>
      <c r="J151" s="30">
        <v>10</v>
      </c>
      <c r="K151" s="30"/>
      <c r="L151" s="30">
        <v>3</v>
      </c>
      <c r="M151" s="30">
        <v>2</v>
      </c>
      <c r="N151" s="30"/>
      <c r="O151" s="30"/>
      <c r="P151" s="30"/>
      <c r="Q151" s="30">
        <v>10</v>
      </c>
      <c r="R151" s="30"/>
      <c r="S151" s="30"/>
      <c r="T151" s="30"/>
      <c r="U151" s="30"/>
      <c r="V151" s="30">
        <v>1</v>
      </c>
      <c r="W151" s="30"/>
      <c r="X151" s="30"/>
      <c r="Y151" s="30"/>
      <c r="Z151" s="35"/>
      <c r="AA151" s="35">
        <f>500*30</f>
        <v>15000</v>
      </c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2"/>
    </row>
    <row r="152" spans="1:38" ht="14.25" customHeight="1" x14ac:dyDescent="0.2">
      <c r="A152" s="34"/>
      <c r="B152" s="28"/>
      <c r="C152" s="51" t="s">
        <v>207</v>
      </c>
      <c r="D152" s="30" t="s">
        <v>43</v>
      </c>
      <c r="E152" s="31">
        <f t="shared" si="21"/>
        <v>2</v>
      </c>
      <c r="F152" s="39">
        <v>15</v>
      </c>
      <c r="G152" s="33">
        <f t="shared" si="22"/>
        <v>30</v>
      </c>
      <c r="H152" s="34" t="s">
        <v>44</v>
      </c>
      <c r="I152" s="30"/>
      <c r="J152" s="30"/>
      <c r="K152" s="30"/>
      <c r="L152" s="30"/>
      <c r="M152" s="30"/>
      <c r="N152" s="30"/>
      <c r="O152" s="30"/>
      <c r="P152" s="30"/>
      <c r="Q152" s="30">
        <v>2</v>
      </c>
      <c r="R152" s="30"/>
      <c r="S152" s="30"/>
      <c r="T152" s="30"/>
      <c r="U152" s="30"/>
      <c r="V152" s="30"/>
      <c r="W152" s="30"/>
      <c r="X152" s="30"/>
      <c r="Y152" s="30"/>
      <c r="Z152" s="39"/>
      <c r="AA152" s="39">
        <v>30</v>
      </c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2"/>
    </row>
    <row r="153" spans="1:38" ht="14.25" customHeight="1" x14ac:dyDescent="0.2">
      <c r="A153" s="34"/>
      <c r="B153" s="28"/>
      <c r="C153" s="51" t="s">
        <v>161</v>
      </c>
      <c r="D153" s="30" t="s">
        <v>147</v>
      </c>
      <c r="E153" s="31">
        <f t="shared" si="21"/>
        <v>2</v>
      </c>
      <c r="F153" s="37">
        <v>1000</v>
      </c>
      <c r="G153" s="33">
        <f t="shared" si="22"/>
        <v>2000</v>
      </c>
      <c r="H153" s="34" t="s">
        <v>44</v>
      </c>
      <c r="I153" s="30"/>
      <c r="J153" s="30"/>
      <c r="K153" s="30"/>
      <c r="L153" s="30"/>
      <c r="M153" s="30"/>
      <c r="N153" s="30"/>
      <c r="O153" s="30"/>
      <c r="P153" s="30"/>
      <c r="Q153" s="30">
        <v>2</v>
      </c>
      <c r="R153" s="30"/>
      <c r="S153" s="30"/>
      <c r="T153" s="30"/>
      <c r="U153" s="30"/>
      <c r="V153" s="30"/>
      <c r="W153" s="30"/>
      <c r="X153" s="30"/>
      <c r="Y153" s="30"/>
      <c r="Z153" s="39"/>
      <c r="AA153" s="39">
        <v>2000</v>
      </c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2"/>
    </row>
    <row r="154" spans="1:38" ht="14.25" customHeight="1" x14ac:dyDescent="0.2">
      <c r="A154" s="34"/>
      <c r="B154" s="28"/>
      <c r="C154" s="51" t="s">
        <v>162</v>
      </c>
      <c r="D154" s="30" t="s">
        <v>43</v>
      </c>
      <c r="E154" s="31">
        <f t="shared" si="21"/>
        <v>1000</v>
      </c>
      <c r="F154" s="37">
        <v>10</v>
      </c>
      <c r="G154" s="33">
        <f t="shared" si="22"/>
        <v>10000</v>
      </c>
      <c r="H154" s="34" t="s">
        <v>44</v>
      </c>
      <c r="I154" s="30"/>
      <c r="J154" s="30"/>
      <c r="K154" s="30"/>
      <c r="L154" s="30"/>
      <c r="M154" s="30"/>
      <c r="N154" s="30"/>
      <c r="O154" s="30"/>
      <c r="P154" s="30"/>
      <c r="Q154" s="30">
        <v>1000</v>
      </c>
      <c r="R154" s="30"/>
      <c r="S154" s="30"/>
      <c r="T154" s="30"/>
      <c r="U154" s="30"/>
      <c r="V154" s="30"/>
      <c r="W154" s="30"/>
      <c r="X154" s="30"/>
      <c r="Y154" s="30"/>
      <c r="Z154" s="39"/>
      <c r="AA154" s="39">
        <v>10000</v>
      </c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2"/>
    </row>
    <row r="155" spans="1:38" ht="14.25" customHeight="1" x14ac:dyDescent="0.2">
      <c r="A155" s="34"/>
      <c r="B155" s="28"/>
      <c r="C155" s="51" t="s">
        <v>163</v>
      </c>
      <c r="D155" s="30" t="s">
        <v>43</v>
      </c>
      <c r="E155" s="31">
        <f t="shared" si="21"/>
        <v>2</v>
      </c>
      <c r="F155" s="37">
        <v>1500</v>
      </c>
      <c r="G155" s="33">
        <f t="shared" si="22"/>
        <v>3000</v>
      </c>
      <c r="H155" s="34" t="s">
        <v>44</v>
      </c>
      <c r="I155" s="30"/>
      <c r="J155" s="30"/>
      <c r="K155" s="30"/>
      <c r="L155" s="30"/>
      <c r="M155" s="30"/>
      <c r="N155" s="30"/>
      <c r="O155" s="30"/>
      <c r="P155" s="30"/>
      <c r="Q155" s="30">
        <v>2</v>
      </c>
      <c r="R155" s="30"/>
      <c r="S155" s="30"/>
      <c r="T155" s="30"/>
      <c r="U155" s="30"/>
      <c r="V155" s="30"/>
      <c r="W155" s="30"/>
      <c r="X155" s="30"/>
      <c r="Y155" s="30"/>
      <c r="Z155" s="39"/>
      <c r="AA155" s="39">
        <v>3000</v>
      </c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2"/>
    </row>
    <row r="156" spans="1:38" ht="14.25" customHeight="1" x14ac:dyDescent="0.2">
      <c r="A156" s="34"/>
      <c r="B156" s="28"/>
      <c r="C156" s="54" t="s">
        <v>164</v>
      </c>
      <c r="D156" s="30" t="s">
        <v>43</v>
      </c>
      <c r="E156" s="31">
        <f t="shared" si="21"/>
        <v>2</v>
      </c>
      <c r="F156" s="39">
        <v>400</v>
      </c>
      <c r="G156" s="33">
        <f t="shared" si="22"/>
        <v>800</v>
      </c>
      <c r="H156" s="34" t="s">
        <v>44</v>
      </c>
      <c r="I156" s="30"/>
      <c r="J156" s="30"/>
      <c r="K156" s="30"/>
      <c r="L156" s="30"/>
      <c r="M156" s="30"/>
      <c r="N156" s="30"/>
      <c r="O156" s="30"/>
      <c r="P156" s="30"/>
      <c r="Q156" s="30">
        <v>2</v>
      </c>
      <c r="R156" s="30"/>
      <c r="S156" s="30"/>
      <c r="T156" s="30"/>
      <c r="U156" s="30"/>
      <c r="V156" s="30"/>
      <c r="W156" s="30"/>
      <c r="X156" s="30"/>
      <c r="Y156" s="30"/>
      <c r="Z156" s="39"/>
      <c r="AA156" s="39">
        <v>800</v>
      </c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2"/>
    </row>
    <row r="157" spans="1:38" ht="14.25" customHeight="1" x14ac:dyDescent="0.2">
      <c r="A157" s="34"/>
      <c r="B157" s="28"/>
      <c r="C157" s="51" t="s">
        <v>165</v>
      </c>
      <c r="D157" s="30" t="s">
        <v>43</v>
      </c>
      <c r="E157" s="31">
        <f t="shared" si="21"/>
        <v>2</v>
      </c>
      <c r="F157" s="37">
        <v>250</v>
      </c>
      <c r="G157" s="33">
        <f t="shared" si="22"/>
        <v>500</v>
      </c>
      <c r="H157" s="34" t="s">
        <v>44</v>
      </c>
      <c r="I157" s="30"/>
      <c r="J157" s="30"/>
      <c r="K157" s="30"/>
      <c r="L157" s="30"/>
      <c r="M157" s="30"/>
      <c r="N157" s="30"/>
      <c r="O157" s="30"/>
      <c r="P157" s="30"/>
      <c r="Q157" s="30">
        <v>2</v>
      </c>
      <c r="R157" s="30"/>
      <c r="S157" s="30"/>
      <c r="T157" s="30"/>
      <c r="U157" s="30"/>
      <c r="V157" s="30"/>
      <c r="W157" s="30"/>
      <c r="X157" s="30"/>
      <c r="Y157" s="30"/>
      <c r="Z157" s="39"/>
      <c r="AA157" s="39">
        <v>500</v>
      </c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2"/>
    </row>
    <row r="158" spans="1:38" ht="14.25" customHeight="1" x14ac:dyDescent="0.2">
      <c r="A158" s="34"/>
      <c r="B158" s="28"/>
      <c r="C158" s="51" t="s">
        <v>166</v>
      </c>
      <c r="D158" s="30" t="s">
        <v>43</v>
      </c>
      <c r="E158" s="31">
        <f t="shared" si="21"/>
        <v>2</v>
      </c>
      <c r="F158" s="37">
        <v>250</v>
      </c>
      <c r="G158" s="33">
        <f t="shared" si="22"/>
        <v>500</v>
      </c>
      <c r="H158" s="34" t="s">
        <v>44</v>
      </c>
      <c r="I158" s="30"/>
      <c r="J158" s="30"/>
      <c r="K158" s="30"/>
      <c r="L158" s="30"/>
      <c r="M158" s="30"/>
      <c r="N158" s="30"/>
      <c r="O158" s="30"/>
      <c r="P158" s="30"/>
      <c r="Q158" s="30">
        <v>2</v>
      </c>
      <c r="R158" s="30"/>
      <c r="S158" s="30"/>
      <c r="T158" s="30"/>
      <c r="U158" s="30"/>
      <c r="V158" s="30"/>
      <c r="W158" s="30"/>
      <c r="X158" s="30"/>
      <c r="Y158" s="30"/>
      <c r="Z158" s="39"/>
      <c r="AA158" s="39">
        <v>500</v>
      </c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2"/>
    </row>
    <row r="159" spans="1:38" ht="14.25" customHeight="1" x14ac:dyDescent="0.2">
      <c r="A159" s="34"/>
      <c r="B159" s="28"/>
      <c r="C159" s="51" t="s">
        <v>167</v>
      </c>
      <c r="D159" s="30" t="s">
        <v>43</v>
      </c>
      <c r="E159" s="31">
        <f t="shared" si="21"/>
        <v>2</v>
      </c>
      <c r="F159" s="37">
        <v>1000</v>
      </c>
      <c r="G159" s="33">
        <f t="shared" si="22"/>
        <v>2000</v>
      </c>
      <c r="H159" s="34" t="s">
        <v>44</v>
      </c>
      <c r="I159" s="30"/>
      <c r="J159" s="30"/>
      <c r="K159" s="30"/>
      <c r="L159" s="30"/>
      <c r="M159" s="30"/>
      <c r="N159" s="30"/>
      <c r="O159" s="30"/>
      <c r="P159" s="30"/>
      <c r="Q159" s="30">
        <v>2</v>
      </c>
      <c r="R159" s="30"/>
      <c r="S159" s="30"/>
      <c r="T159" s="30"/>
      <c r="U159" s="30"/>
      <c r="V159" s="30"/>
      <c r="W159" s="30"/>
      <c r="X159" s="30"/>
      <c r="Y159" s="30"/>
      <c r="Z159" s="39"/>
      <c r="AA159" s="39">
        <v>2000</v>
      </c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2"/>
    </row>
    <row r="160" spans="1:38" ht="14.25" customHeight="1" x14ac:dyDescent="0.2">
      <c r="A160" s="34"/>
      <c r="B160" s="28"/>
      <c r="C160" s="51" t="s">
        <v>168</v>
      </c>
      <c r="D160" s="30" t="s">
        <v>87</v>
      </c>
      <c r="E160" s="31">
        <f t="shared" si="21"/>
        <v>2</v>
      </c>
      <c r="F160" s="37">
        <v>350</v>
      </c>
      <c r="G160" s="33">
        <f t="shared" si="22"/>
        <v>700</v>
      </c>
      <c r="H160" s="34" t="s">
        <v>44</v>
      </c>
      <c r="I160" s="30"/>
      <c r="J160" s="30"/>
      <c r="K160" s="30"/>
      <c r="L160" s="30"/>
      <c r="M160" s="30"/>
      <c r="N160" s="30"/>
      <c r="O160" s="30"/>
      <c r="P160" s="30"/>
      <c r="Q160" s="30">
        <v>2</v>
      </c>
      <c r="R160" s="30"/>
      <c r="S160" s="30"/>
      <c r="T160" s="30"/>
      <c r="U160" s="30"/>
      <c r="V160" s="30"/>
      <c r="W160" s="30"/>
      <c r="X160" s="30"/>
      <c r="Y160" s="30"/>
      <c r="Z160" s="39"/>
      <c r="AA160" s="39">
        <v>700</v>
      </c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2"/>
    </row>
    <row r="161" spans="1:38" ht="14.25" customHeight="1" x14ac:dyDescent="0.2">
      <c r="A161" s="34"/>
      <c r="B161" s="28"/>
      <c r="C161" s="51" t="s">
        <v>169</v>
      </c>
      <c r="D161" s="30" t="s">
        <v>43</v>
      </c>
      <c r="E161" s="31">
        <f t="shared" si="21"/>
        <v>2</v>
      </c>
      <c r="F161" s="37">
        <v>1000</v>
      </c>
      <c r="G161" s="33">
        <f t="shared" si="22"/>
        <v>2000</v>
      </c>
      <c r="H161" s="34" t="s">
        <v>44</v>
      </c>
      <c r="I161" s="30"/>
      <c r="J161" s="30"/>
      <c r="K161" s="30"/>
      <c r="L161" s="30"/>
      <c r="M161" s="30"/>
      <c r="N161" s="30"/>
      <c r="O161" s="30"/>
      <c r="P161" s="30"/>
      <c r="Q161" s="30">
        <v>2</v>
      </c>
      <c r="R161" s="30"/>
      <c r="S161" s="30"/>
      <c r="T161" s="30"/>
      <c r="U161" s="30"/>
      <c r="V161" s="30"/>
      <c r="W161" s="30"/>
      <c r="X161" s="30"/>
      <c r="Y161" s="30"/>
      <c r="Z161" s="39"/>
      <c r="AA161" s="39">
        <v>2000</v>
      </c>
      <c r="AB161" s="35"/>
      <c r="AC161" s="35"/>
      <c r="AD161" s="35"/>
      <c r="AE161" s="35"/>
      <c r="AF161" s="35"/>
      <c r="AG161" s="32"/>
      <c r="AH161" s="35"/>
      <c r="AI161" s="35"/>
      <c r="AJ161" s="35"/>
      <c r="AK161" s="35"/>
      <c r="AL161" s="2"/>
    </row>
    <row r="162" spans="1:38" ht="14.25" customHeight="1" x14ac:dyDescent="0.2">
      <c r="A162" s="34"/>
      <c r="B162" s="28"/>
      <c r="C162" s="51" t="s">
        <v>170</v>
      </c>
      <c r="D162" s="30" t="s">
        <v>43</v>
      </c>
      <c r="E162" s="31">
        <f t="shared" si="21"/>
        <v>5</v>
      </c>
      <c r="F162" s="39">
        <v>200</v>
      </c>
      <c r="G162" s="33">
        <f t="shared" si="22"/>
        <v>1000</v>
      </c>
      <c r="H162" s="34" t="s">
        <v>44</v>
      </c>
      <c r="I162" s="30"/>
      <c r="J162" s="30"/>
      <c r="K162" s="30"/>
      <c r="L162" s="30"/>
      <c r="M162" s="30"/>
      <c r="N162" s="30"/>
      <c r="O162" s="30"/>
      <c r="P162" s="30"/>
      <c r="Q162" s="30">
        <v>5</v>
      </c>
      <c r="R162" s="30"/>
      <c r="S162" s="30"/>
      <c r="T162" s="30"/>
      <c r="U162" s="30"/>
      <c r="V162" s="30"/>
      <c r="W162" s="30"/>
      <c r="X162" s="30"/>
      <c r="Y162" s="30"/>
      <c r="Z162" s="39"/>
      <c r="AA162" s="39">
        <v>1000</v>
      </c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2"/>
    </row>
    <row r="163" spans="1:38" ht="14.25" customHeight="1" x14ac:dyDescent="0.2">
      <c r="A163" s="34"/>
      <c r="B163" s="28"/>
      <c r="C163" s="51" t="s">
        <v>343</v>
      </c>
      <c r="D163" s="30" t="s">
        <v>43</v>
      </c>
      <c r="E163" s="31">
        <f t="shared" si="21"/>
        <v>4</v>
      </c>
      <c r="F163" s="39">
        <v>3000</v>
      </c>
      <c r="G163" s="33">
        <f t="shared" si="22"/>
        <v>12000</v>
      </c>
      <c r="H163" s="34" t="s">
        <v>44</v>
      </c>
      <c r="I163" s="30">
        <v>4</v>
      </c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9"/>
      <c r="AA163" s="39">
        <v>12000</v>
      </c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2"/>
    </row>
    <row r="164" spans="1:38" ht="14.25" customHeight="1" x14ac:dyDescent="0.2">
      <c r="A164" s="34"/>
      <c r="B164" s="28"/>
      <c r="C164" s="51" t="s">
        <v>171</v>
      </c>
      <c r="D164" s="30" t="s">
        <v>147</v>
      </c>
      <c r="E164" s="31">
        <f t="shared" si="21"/>
        <v>2</v>
      </c>
      <c r="F164" s="37">
        <v>3000</v>
      </c>
      <c r="G164" s="33">
        <f t="shared" si="22"/>
        <v>6000</v>
      </c>
      <c r="H164" s="34" t="s">
        <v>44</v>
      </c>
      <c r="I164" s="30"/>
      <c r="J164" s="30"/>
      <c r="K164" s="30"/>
      <c r="L164" s="30"/>
      <c r="M164" s="30"/>
      <c r="N164" s="30"/>
      <c r="O164" s="30"/>
      <c r="P164" s="30"/>
      <c r="Q164" s="30">
        <v>2</v>
      </c>
      <c r="R164" s="30"/>
      <c r="S164" s="30"/>
      <c r="T164" s="30"/>
      <c r="U164" s="30"/>
      <c r="V164" s="30"/>
      <c r="W164" s="30"/>
      <c r="X164" s="30"/>
      <c r="Y164" s="30"/>
      <c r="Z164" s="39"/>
      <c r="AA164" s="39">
        <v>6000</v>
      </c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2"/>
    </row>
    <row r="165" spans="1:38" ht="14.25" customHeight="1" x14ac:dyDescent="0.2">
      <c r="A165" s="34"/>
      <c r="B165" s="28"/>
      <c r="C165" s="51" t="s">
        <v>172</v>
      </c>
      <c r="D165" s="30" t="s">
        <v>147</v>
      </c>
      <c r="E165" s="31">
        <f t="shared" si="21"/>
        <v>5</v>
      </c>
      <c r="F165" s="37">
        <v>650</v>
      </c>
      <c r="G165" s="33">
        <f t="shared" si="22"/>
        <v>3250</v>
      </c>
      <c r="H165" s="34" t="s">
        <v>44</v>
      </c>
      <c r="I165" s="30"/>
      <c r="J165" s="30"/>
      <c r="K165" s="30"/>
      <c r="L165" s="30"/>
      <c r="M165" s="30"/>
      <c r="N165" s="30"/>
      <c r="O165" s="30"/>
      <c r="P165" s="30"/>
      <c r="Q165" s="30">
        <v>5</v>
      </c>
      <c r="R165" s="30"/>
      <c r="S165" s="30"/>
      <c r="T165" s="30"/>
      <c r="U165" s="30"/>
      <c r="V165" s="30"/>
      <c r="W165" s="30"/>
      <c r="X165" s="30"/>
      <c r="Y165" s="30"/>
      <c r="Z165" s="39"/>
      <c r="AA165" s="39">
        <v>3250</v>
      </c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2"/>
    </row>
    <row r="166" spans="1:38" ht="14.25" customHeight="1" x14ac:dyDescent="0.2">
      <c r="A166" s="34"/>
      <c r="B166" s="28"/>
      <c r="C166" s="51" t="s">
        <v>173</v>
      </c>
      <c r="D166" s="30" t="s">
        <v>43</v>
      </c>
      <c r="E166" s="31">
        <f t="shared" si="21"/>
        <v>5</v>
      </c>
      <c r="F166" s="37">
        <v>450</v>
      </c>
      <c r="G166" s="33">
        <f t="shared" si="22"/>
        <v>2250</v>
      </c>
      <c r="H166" s="34" t="s">
        <v>44</v>
      </c>
      <c r="I166" s="30"/>
      <c r="J166" s="30"/>
      <c r="K166" s="30"/>
      <c r="L166" s="30"/>
      <c r="M166" s="30"/>
      <c r="N166" s="30"/>
      <c r="O166" s="30"/>
      <c r="P166" s="30"/>
      <c r="Q166" s="30">
        <v>5</v>
      </c>
      <c r="R166" s="30"/>
      <c r="S166" s="30"/>
      <c r="T166" s="30"/>
      <c r="U166" s="30"/>
      <c r="V166" s="30"/>
      <c r="W166" s="30"/>
      <c r="X166" s="30"/>
      <c r="Y166" s="30"/>
      <c r="Z166" s="39"/>
      <c r="AA166" s="39">
        <v>2250</v>
      </c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2"/>
    </row>
    <row r="167" spans="1:38" ht="14.25" customHeight="1" x14ac:dyDescent="0.2">
      <c r="A167" s="34"/>
      <c r="B167" s="28"/>
      <c r="C167" s="51" t="s">
        <v>189</v>
      </c>
      <c r="D167" s="30" t="s">
        <v>43</v>
      </c>
      <c r="E167" s="31">
        <f t="shared" si="21"/>
        <v>2</v>
      </c>
      <c r="F167" s="37">
        <v>1000</v>
      </c>
      <c r="G167" s="33">
        <f t="shared" si="22"/>
        <v>2000</v>
      </c>
      <c r="H167" s="34" t="s">
        <v>44</v>
      </c>
      <c r="I167" s="30"/>
      <c r="J167" s="30"/>
      <c r="K167" s="30"/>
      <c r="L167" s="30"/>
      <c r="M167" s="30"/>
      <c r="N167" s="30"/>
      <c r="O167" s="30"/>
      <c r="P167" s="30"/>
      <c r="Q167" s="30">
        <v>2</v>
      </c>
      <c r="R167" s="30"/>
      <c r="S167" s="30"/>
      <c r="T167" s="30"/>
      <c r="U167" s="30"/>
      <c r="V167" s="30"/>
      <c r="W167" s="30"/>
      <c r="X167" s="30"/>
      <c r="Y167" s="30"/>
      <c r="Z167" s="39"/>
      <c r="AA167" s="39">
        <v>2000</v>
      </c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2"/>
    </row>
    <row r="168" spans="1:38" ht="14.25" customHeight="1" x14ac:dyDescent="0.2">
      <c r="A168" s="34"/>
      <c r="B168" s="28"/>
      <c r="C168" s="51" t="s">
        <v>408</v>
      </c>
      <c r="D168" s="30" t="s">
        <v>43</v>
      </c>
      <c r="E168" s="31">
        <f t="shared" si="21"/>
        <v>4</v>
      </c>
      <c r="F168" s="37">
        <v>4000</v>
      </c>
      <c r="G168" s="33">
        <f t="shared" si="22"/>
        <v>16000</v>
      </c>
      <c r="H168" s="34" t="s">
        <v>44</v>
      </c>
      <c r="I168" s="30"/>
      <c r="J168" s="30"/>
      <c r="K168" s="30"/>
      <c r="L168" s="30"/>
      <c r="M168" s="30"/>
      <c r="N168" s="30"/>
      <c r="O168" s="30"/>
      <c r="P168" s="30"/>
      <c r="Q168" s="30">
        <v>4</v>
      </c>
      <c r="R168" s="30"/>
      <c r="S168" s="30"/>
      <c r="T168" s="30"/>
      <c r="U168" s="30"/>
      <c r="V168" s="30"/>
      <c r="W168" s="30"/>
      <c r="X168" s="30"/>
      <c r="Y168" s="30"/>
      <c r="Z168" s="39"/>
      <c r="AA168" s="39">
        <v>16000</v>
      </c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2"/>
    </row>
    <row r="169" spans="1:38" ht="14.25" customHeight="1" x14ac:dyDescent="0.2">
      <c r="A169" s="34"/>
      <c r="B169" s="28"/>
      <c r="C169" s="51" t="s">
        <v>409</v>
      </c>
      <c r="D169" s="30" t="s">
        <v>147</v>
      </c>
      <c r="E169" s="31">
        <f t="shared" si="21"/>
        <v>1</v>
      </c>
      <c r="F169" s="39">
        <v>1000</v>
      </c>
      <c r="G169" s="33">
        <f t="shared" si="22"/>
        <v>1000</v>
      </c>
      <c r="H169" s="34" t="s">
        <v>44</v>
      </c>
      <c r="I169" s="30"/>
      <c r="J169" s="30"/>
      <c r="K169" s="30"/>
      <c r="L169" s="30"/>
      <c r="M169" s="30"/>
      <c r="N169" s="30"/>
      <c r="O169" s="30"/>
      <c r="P169" s="30"/>
      <c r="Q169" s="30">
        <v>1</v>
      </c>
      <c r="R169" s="30"/>
      <c r="S169" s="30"/>
      <c r="T169" s="30"/>
      <c r="U169" s="30"/>
      <c r="V169" s="30"/>
      <c r="W169" s="30"/>
      <c r="X169" s="30"/>
      <c r="Y169" s="30"/>
      <c r="Z169" s="39"/>
      <c r="AA169" s="39">
        <v>1000</v>
      </c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2"/>
    </row>
    <row r="170" spans="1:38" ht="14.25" customHeight="1" x14ac:dyDescent="0.2">
      <c r="A170" s="34"/>
      <c r="B170" s="28"/>
      <c r="C170" s="51" t="s">
        <v>174</v>
      </c>
      <c r="D170" s="30" t="s">
        <v>147</v>
      </c>
      <c r="E170" s="31">
        <f t="shared" si="21"/>
        <v>1</v>
      </c>
      <c r="F170" s="37">
        <v>430</v>
      </c>
      <c r="G170" s="33">
        <f t="shared" si="22"/>
        <v>430</v>
      </c>
      <c r="H170" s="34" t="s">
        <v>44</v>
      </c>
      <c r="I170" s="30"/>
      <c r="J170" s="30"/>
      <c r="K170" s="30"/>
      <c r="L170" s="30"/>
      <c r="M170" s="30">
        <v>1</v>
      </c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9"/>
      <c r="AA170" s="39">
        <v>430</v>
      </c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2"/>
    </row>
    <row r="171" spans="1:38" ht="14.25" customHeight="1" x14ac:dyDescent="0.2">
      <c r="A171" s="34"/>
      <c r="B171" s="28"/>
      <c r="C171" s="54" t="s">
        <v>149</v>
      </c>
      <c r="D171" s="30" t="s">
        <v>147</v>
      </c>
      <c r="E171" s="31">
        <f t="shared" si="21"/>
        <v>3</v>
      </c>
      <c r="F171" s="39">
        <v>150</v>
      </c>
      <c r="G171" s="33">
        <f t="shared" si="22"/>
        <v>450</v>
      </c>
      <c r="H171" s="34" t="s">
        <v>44</v>
      </c>
      <c r="I171" s="30"/>
      <c r="J171" s="30"/>
      <c r="K171" s="30"/>
      <c r="L171" s="30"/>
      <c r="M171" s="30"/>
      <c r="N171" s="30"/>
      <c r="O171" s="30"/>
      <c r="P171" s="30"/>
      <c r="Q171" s="30">
        <v>3</v>
      </c>
      <c r="R171" s="30"/>
      <c r="S171" s="30"/>
      <c r="T171" s="30"/>
      <c r="U171" s="30"/>
      <c r="V171" s="30"/>
      <c r="W171" s="30"/>
      <c r="X171" s="30"/>
      <c r="Y171" s="30"/>
      <c r="Z171" s="35"/>
      <c r="AA171" s="35">
        <v>450</v>
      </c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2"/>
    </row>
    <row r="172" spans="1:38" ht="14.25" customHeight="1" x14ac:dyDescent="0.2">
      <c r="A172" s="34"/>
      <c r="B172" s="28"/>
      <c r="C172" s="54" t="s">
        <v>175</v>
      </c>
      <c r="D172" s="30" t="s">
        <v>147</v>
      </c>
      <c r="E172" s="31">
        <f t="shared" si="21"/>
        <v>1</v>
      </c>
      <c r="F172" s="39">
        <v>1500</v>
      </c>
      <c r="G172" s="33">
        <f t="shared" si="22"/>
        <v>1500</v>
      </c>
      <c r="H172" s="34" t="s">
        <v>44</v>
      </c>
      <c r="I172" s="30"/>
      <c r="J172" s="30"/>
      <c r="K172" s="30"/>
      <c r="L172" s="30"/>
      <c r="M172" s="30"/>
      <c r="N172" s="30"/>
      <c r="O172" s="30"/>
      <c r="P172" s="30"/>
      <c r="Q172" s="30">
        <v>1</v>
      </c>
      <c r="R172" s="30"/>
      <c r="S172" s="30"/>
      <c r="T172" s="30"/>
      <c r="U172" s="30"/>
      <c r="V172" s="30"/>
      <c r="W172" s="30"/>
      <c r="X172" s="30"/>
      <c r="Y172" s="30"/>
      <c r="Z172" s="39"/>
      <c r="AA172" s="39">
        <v>1500</v>
      </c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2"/>
    </row>
    <row r="173" spans="1:38" ht="14.25" customHeight="1" x14ac:dyDescent="0.2">
      <c r="A173" s="34"/>
      <c r="B173" s="28"/>
      <c r="C173" s="51" t="s">
        <v>150</v>
      </c>
      <c r="D173" s="30" t="s">
        <v>43</v>
      </c>
      <c r="E173" s="31">
        <f t="shared" si="21"/>
        <v>5</v>
      </c>
      <c r="F173" s="37">
        <v>900</v>
      </c>
      <c r="G173" s="33">
        <f t="shared" si="22"/>
        <v>4500</v>
      </c>
      <c r="H173" s="34" t="s">
        <v>44</v>
      </c>
      <c r="I173" s="30"/>
      <c r="J173" s="30"/>
      <c r="K173" s="30"/>
      <c r="L173" s="30"/>
      <c r="M173" s="30"/>
      <c r="N173" s="30"/>
      <c r="O173" s="30"/>
      <c r="P173" s="30"/>
      <c r="Q173" s="30">
        <v>5</v>
      </c>
      <c r="R173" s="30"/>
      <c r="S173" s="30"/>
      <c r="T173" s="30"/>
      <c r="U173" s="30"/>
      <c r="V173" s="30"/>
      <c r="W173" s="30"/>
      <c r="X173" s="30"/>
      <c r="Y173" s="30"/>
      <c r="Z173" s="35"/>
      <c r="AA173" s="35">
        <v>4500</v>
      </c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2"/>
    </row>
    <row r="174" spans="1:38" ht="14.25" customHeight="1" x14ac:dyDescent="0.2">
      <c r="A174" s="46"/>
      <c r="B174" s="17"/>
      <c r="C174" s="52" t="s">
        <v>95</v>
      </c>
      <c r="D174" s="19"/>
      <c r="E174" s="43"/>
      <c r="F174" s="74"/>
      <c r="G174" s="45">
        <f>SUM(G134:G173)</f>
        <v>460522</v>
      </c>
      <c r="H174" s="46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11"/>
    </row>
    <row r="175" spans="1:38" ht="14.25" customHeight="1" x14ac:dyDescent="0.2">
      <c r="A175" s="34"/>
      <c r="B175" s="53"/>
      <c r="C175" s="48"/>
      <c r="D175" s="30"/>
      <c r="E175" s="31"/>
      <c r="F175" s="25"/>
      <c r="G175" s="33"/>
      <c r="H175" s="34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2"/>
    </row>
    <row r="176" spans="1:38" ht="14.25" customHeight="1" x14ac:dyDescent="0.2">
      <c r="A176" s="46"/>
      <c r="B176" s="17" t="s">
        <v>176</v>
      </c>
      <c r="C176" s="18"/>
      <c r="D176" s="30" t="s">
        <v>147</v>
      </c>
      <c r="E176" s="31">
        <f>SUM(I176:Y176)</f>
        <v>0</v>
      </c>
      <c r="F176" s="35">
        <v>10000</v>
      </c>
      <c r="G176" s="33">
        <f t="shared" ref="G176:G190" si="23">SUM(Z176:AK176)</f>
        <v>10000</v>
      </c>
      <c r="H176" s="34" t="s">
        <v>44</v>
      </c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35"/>
      <c r="AA176" s="44"/>
      <c r="AB176" s="35">
        <v>10000</v>
      </c>
      <c r="AC176" s="44"/>
      <c r="AD176" s="44"/>
      <c r="AE176" s="44"/>
      <c r="AF176" s="44"/>
      <c r="AG176" s="44"/>
      <c r="AH176" s="44"/>
      <c r="AI176" s="44"/>
      <c r="AJ176" s="44"/>
      <c r="AK176" s="44"/>
      <c r="AL176" s="11"/>
    </row>
    <row r="177" spans="1:38" ht="14.25" customHeight="1" x14ac:dyDescent="0.2">
      <c r="A177" s="46"/>
      <c r="B177" s="17" t="s">
        <v>182</v>
      </c>
      <c r="C177" s="18"/>
      <c r="D177" s="19"/>
      <c r="E177" s="31">
        <f>SUM(I177:Y177)</f>
        <v>0</v>
      </c>
      <c r="F177" s="44"/>
      <c r="G177" s="33">
        <f t="shared" si="23"/>
        <v>0</v>
      </c>
      <c r="H177" s="34" t="s">
        <v>44</v>
      </c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35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11"/>
    </row>
    <row r="178" spans="1:38" s="133" customFormat="1" ht="14.25" customHeight="1" x14ac:dyDescent="0.2">
      <c r="A178" s="46"/>
      <c r="B178" s="17" t="s">
        <v>446</v>
      </c>
      <c r="C178" s="18"/>
      <c r="D178" s="19"/>
      <c r="E178" s="31"/>
      <c r="F178" s="44"/>
      <c r="G178" s="33"/>
      <c r="H178" s="34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35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11"/>
    </row>
    <row r="179" spans="1:38" s="133" customFormat="1" ht="14.25" customHeight="1" x14ac:dyDescent="0.2">
      <c r="A179" s="46"/>
      <c r="B179" s="17"/>
      <c r="C179" s="18"/>
      <c r="D179" s="19"/>
      <c r="E179" s="31"/>
      <c r="F179" s="44"/>
      <c r="G179" s="33"/>
      <c r="H179" s="34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35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11"/>
    </row>
    <row r="180" spans="1:38" s="133" customFormat="1" ht="14.25" customHeight="1" x14ac:dyDescent="0.2">
      <c r="A180" s="46"/>
      <c r="B180" s="17"/>
      <c r="C180" s="18"/>
      <c r="D180" s="19"/>
      <c r="E180" s="31"/>
      <c r="F180" s="44"/>
      <c r="G180" s="33"/>
      <c r="H180" s="34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35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11"/>
    </row>
    <row r="181" spans="1:38" ht="14.25" customHeight="1" x14ac:dyDescent="0.2">
      <c r="A181" s="46"/>
      <c r="B181" s="17" t="s">
        <v>448</v>
      </c>
      <c r="C181" s="18"/>
      <c r="D181" s="19"/>
      <c r="E181" s="31"/>
      <c r="F181" s="44"/>
      <c r="G181" s="33"/>
      <c r="H181" s="34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35"/>
      <c r="AA181" s="35"/>
      <c r="AB181" s="35"/>
      <c r="AC181" s="35"/>
      <c r="AD181" s="44"/>
      <c r="AE181" s="44"/>
      <c r="AF181" s="44"/>
      <c r="AG181" s="44"/>
      <c r="AH181" s="44"/>
      <c r="AI181" s="44"/>
      <c r="AJ181" s="44"/>
      <c r="AK181" s="44"/>
      <c r="AL181" s="11"/>
    </row>
    <row r="182" spans="1:38" ht="14.25" customHeight="1" x14ac:dyDescent="0.2">
      <c r="A182" s="46"/>
      <c r="B182" s="17"/>
      <c r="C182" s="122" t="s">
        <v>437</v>
      </c>
      <c r="D182" s="123" t="s">
        <v>43</v>
      </c>
      <c r="E182" s="124">
        <v>1</v>
      </c>
      <c r="F182" s="125">
        <v>10000</v>
      </c>
      <c r="G182" s="126">
        <f t="shared" si="23"/>
        <v>10000</v>
      </c>
      <c r="H182" s="127" t="s">
        <v>44</v>
      </c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35"/>
      <c r="AA182" s="35">
        <v>10000</v>
      </c>
      <c r="AB182" s="35"/>
      <c r="AC182" s="35"/>
      <c r="AD182" s="44"/>
      <c r="AE182" s="44"/>
      <c r="AF182" s="44"/>
      <c r="AG182" s="44"/>
      <c r="AH182" s="44"/>
      <c r="AI182" s="44"/>
      <c r="AJ182" s="44"/>
      <c r="AK182" s="44"/>
      <c r="AL182" s="11"/>
    </row>
    <row r="183" spans="1:38" s="116" customFormat="1" ht="14.25" customHeight="1" x14ac:dyDescent="0.2">
      <c r="A183" s="46"/>
      <c r="B183" s="17"/>
      <c r="C183" s="122" t="s">
        <v>438</v>
      </c>
      <c r="D183" s="123" t="s">
        <v>43</v>
      </c>
      <c r="E183" s="124">
        <v>1</v>
      </c>
      <c r="F183" s="125">
        <v>5000</v>
      </c>
      <c r="G183" s="126">
        <f t="shared" si="23"/>
        <v>5000</v>
      </c>
      <c r="H183" s="127" t="s">
        <v>44</v>
      </c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35"/>
      <c r="AA183" s="35">
        <v>5000</v>
      </c>
      <c r="AB183" s="35"/>
      <c r="AC183" s="35"/>
      <c r="AD183" s="44"/>
      <c r="AE183" s="44"/>
      <c r="AF183" s="44"/>
      <c r="AG183" s="44"/>
      <c r="AH183" s="44"/>
      <c r="AI183" s="44"/>
      <c r="AJ183" s="44"/>
      <c r="AK183" s="44"/>
      <c r="AL183" s="11"/>
    </row>
    <row r="184" spans="1:38" s="116" customFormat="1" ht="14.25" customHeight="1" x14ac:dyDescent="0.2">
      <c r="A184" s="46"/>
      <c r="B184" s="17"/>
      <c r="C184" s="122" t="s">
        <v>439</v>
      </c>
      <c r="D184" s="123" t="s">
        <v>43</v>
      </c>
      <c r="E184" s="129">
        <v>4</v>
      </c>
      <c r="F184" s="130">
        <v>2500</v>
      </c>
      <c r="G184" s="131">
        <f t="shared" si="23"/>
        <v>10000</v>
      </c>
      <c r="H184" s="127" t="s">
        <v>44</v>
      </c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35"/>
      <c r="AA184" s="35"/>
      <c r="AB184" s="35"/>
      <c r="AC184" s="121">
        <f>2500*4</f>
        <v>10000</v>
      </c>
      <c r="AD184" s="44"/>
      <c r="AE184" s="44"/>
      <c r="AF184" s="44"/>
      <c r="AG184" s="44"/>
      <c r="AH184" s="44"/>
      <c r="AI184" s="44"/>
      <c r="AJ184" s="44"/>
      <c r="AK184" s="44"/>
      <c r="AL184" s="11"/>
    </row>
    <row r="185" spans="1:38" s="116" customFormat="1" ht="14.25" customHeight="1" x14ac:dyDescent="0.2">
      <c r="A185" s="46"/>
      <c r="B185" s="17"/>
      <c r="C185" s="122" t="s">
        <v>440</v>
      </c>
      <c r="D185" s="123" t="s">
        <v>43</v>
      </c>
      <c r="E185" s="124">
        <v>5</v>
      </c>
      <c r="F185" s="125">
        <v>3000</v>
      </c>
      <c r="G185" s="126">
        <f t="shared" si="23"/>
        <v>15000</v>
      </c>
      <c r="H185" s="127" t="s">
        <v>44</v>
      </c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35"/>
      <c r="AA185" s="35"/>
      <c r="AB185" s="35"/>
      <c r="AC185" s="121">
        <f>3000*5</f>
        <v>15000</v>
      </c>
      <c r="AD185" s="44"/>
      <c r="AE185" s="44"/>
      <c r="AF185" s="44"/>
      <c r="AG185" s="44"/>
      <c r="AH185" s="44"/>
      <c r="AI185" s="44"/>
      <c r="AJ185" s="44"/>
      <c r="AK185" s="44"/>
      <c r="AL185" s="11"/>
    </row>
    <row r="186" spans="1:38" s="116" customFormat="1" ht="14.25" customHeight="1" x14ac:dyDescent="0.2">
      <c r="A186" s="46"/>
      <c r="B186" s="17"/>
      <c r="C186" s="122" t="s">
        <v>441</v>
      </c>
      <c r="D186" s="123" t="s">
        <v>43</v>
      </c>
      <c r="E186" s="129">
        <v>2</v>
      </c>
      <c r="F186" s="130">
        <v>2500</v>
      </c>
      <c r="G186" s="131">
        <f t="shared" si="23"/>
        <v>5000</v>
      </c>
      <c r="H186" s="127" t="s">
        <v>44</v>
      </c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35"/>
      <c r="AA186" s="35">
        <v>5000</v>
      </c>
      <c r="AB186" s="35"/>
      <c r="AC186" s="35"/>
      <c r="AD186" s="44"/>
      <c r="AE186" s="44"/>
      <c r="AF186" s="44"/>
      <c r="AG186" s="44"/>
      <c r="AH186" s="44"/>
      <c r="AI186" s="44"/>
      <c r="AJ186" s="44"/>
      <c r="AK186" s="44"/>
      <c r="AL186" s="11"/>
    </row>
    <row r="187" spans="1:38" ht="14.25" customHeight="1" x14ac:dyDescent="0.2">
      <c r="A187" s="46"/>
      <c r="B187" s="17"/>
      <c r="C187" s="122" t="s">
        <v>442</v>
      </c>
      <c r="D187" s="123" t="s">
        <v>43</v>
      </c>
      <c r="E187" s="124">
        <v>2</v>
      </c>
      <c r="F187" s="130">
        <v>2500</v>
      </c>
      <c r="G187" s="131">
        <f t="shared" si="23"/>
        <v>5000</v>
      </c>
      <c r="H187" s="127" t="s">
        <v>44</v>
      </c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35"/>
      <c r="AA187" s="35"/>
      <c r="AB187" s="35"/>
      <c r="AC187" s="35">
        <f>F187*E187</f>
        <v>5000</v>
      </c>
      <c r="AD187" s="44"/>
      <c r="AE187" s="44"/>
      <c r="AF187" s="44"/>
      <c r="AG187" s="44"/>
      <c r="AH187" s="44"/>
      <c r="AI187" s="44"/>
      <c r="AJ187" s="44"/>
      <c r="AK187" s="44"/>
      <c r="AL187" s="11"/>
    </row>
    <row r="188" spans="1:38" ht="14.25" customHeight="1" x14ac:dyDescent="0.2">
      <c r="A188" s="46"/>
      <c r="B188" s="17"/>
      <c r="C188" s="52" t="s">
        <v>95</v>
      </c>
      <c r="D188" s="19"/>
      <c r="E188" s="31"/>
      <c r="F188" s="44"/>
      <c r="G188" s="45">
        <f>SUM(G182:G187)</f>
        <v>50000</v>
      </c>
      <c r="H188" s="34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35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11"/>
    </row>
    <row r="189" spans="1:38" ht="14.25" customHeight="1" x14ac:dyDescent="0.2">
      <c r="A189" s="46"/>
      <c r="B189" s="17"/>
      <c r="C189" s="55"/>
      <c r="D189" s="19"/>
      <c r="E189" s="31"/>
      <c r="F189" s="44"/>
      <c r="G189" s="33"/>
      <c r="H189" s="34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35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11"/>
    </row>
    <row r="190" spans="1:38" ht="14.25" customHeight="1" x14ac:dyDescent="0.2">
      <c r="A190" s="46"/>
      <c r="B190" s="17" t="s">
        <v>447</v>
      </c>
      <c r="C190" s="18"/>
      <c r="D190" s="30"/>
      <c r="E190" s="31"/>
      <c r="F190" s="35"/>
      <c r="G190" s="33">
        <f t="shared" si="23"/>
        <v>0</v>
      </c>
      <c r="H190" s="34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35"/>
      <c r="AA190" s="35"/>
      <c r="AB190" s="35"/>
      <c r="AC190" s="35"/>
      <c r="AD190" s="44"/>
      <c r="AE190" s="35"/>
      <c r="AF190" s="44"/>
      <c r="AG190" s="44"/>
      <c r="AH190" s="44"/>
      <c r="AI190" s="44"/>
      <c r="AJ190" s="44"/>
      <c r="AK190" s="44"/>
      <c r="AL190" s="11"/>
    </row>
    <row r="191" spans="1:38" ht="14.25" customHeight="1" x14ac:dyDescent="0.2">
      <c r="A191" s="46"/>
      <c r="B191" s="17" t="s">
        <v>449</v>
      </c>
      <c r="C191" s="18"/>
      <c r="D191" s="19"/>
      <c r="E191" s="31"/>
      <c r="F191" s="44"/>
      <c r="G191" s="33"/>
      <c r="H191" s="34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35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11"/>
    </row>
    <row r="192" spans="1:38" ht="15" customHeight="1" x14ac:dyDescent="0.2">
      <c r="A192" s="34"/>
      <c r="B192" s="28"/>
      <c r="C192" s="76" t="s">
        <v>410</v>
      </c>
      <c r="D192" s="30" t="s">
        <v>43</v>
      </c>
      <c r="E192" s="31">
        <f>SUM(I192:Y192)</f>
        <v>24</v>
      </c>
      <c r="F192" s="39">
        <v>10000</v>
      </c>
      <c r="G192" s="33">
        <f t="shared" ref="G192:G193" si="24">SUM(Z192:AK192)</f>
        <v>240000</v>
      </c>
      <c r="H192" s="34" t="s">
        <v>44</v>
      </c>
      <c r="I192" s="30"/>
      <c r="J192" s="30"/>
      <c r="K192" s="30"/>
      <c r="L192" s="30">
        <v>3</v>
      </c>
      <c r="M192" s="30">
        <v>6</v>
      </c>
      <c r="N192" s="30"/>
      <c r="O192" s="30"/>
      <c r="P192" s="30"/>
      <c r="Q192" s="30">
        <v>2</v>
      </c>
      <c r="R192" s="30"/>
      <c r="S192" s="30">
        <v>2</v>
      </c>
      <c r="T192" s="30">
        <v>1</v>
      </c>
      <c r="U192" s="30">
        <v>10</v>
      </c>
      <c r="V192" s="30"/>
      <c r="W192" s="30"/>
      <c r="X192" s="30"/>
      <c r="Y192" s="30"/>
      <c r="Z192" s="35">
        <v>240000</v>
      </c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2"/>
    </row>
    <row r="193" spans="1:38" ht="14.25" customHeight="1" x14ac:dyDescent="0.2">
      <c r="A193" s="34"/>
      <c r="B193" s="28"/>
      <c r="C193" s="51" t="s">
        <v>337</v>
      </c>
      <c r="D193" s="30" t="s">
        <v>43</v>
      </c>
      <c r="E193" s="31">
        <f>SUM(I193:Y193)</f>
        <v>1</v>
      </c>
      <c r="F193" s="39">
        <v>5000</v>
      </c>
      <c r="G193" s="33">
        <f t="shared" si="24"/>
        <v>5000</v>
      </c>
      <c r="H193" s="34" t="s">
        <v>44</v>
      </c>
      <c r="I193" s="30"/>
      <c r="J193" s="30"/>
      <c r="K193" s="30"/>
      <c r="L193" s="30"/>
      <c r="M193" s="30"/>
      <c r="N193" s="30"/>
      <c r="O193" s="30"/>
      <c r="P193" s="30"/>
      <c r="Q193" s="30">
        <v>1</v>
      </c>
      <c r="R193" s="30"/>
      <c r="S193" s="30"/>
      <c r="T193" s="30"/>
      <c r="U193" s="30"/>
      <c r="V193" s="30">
        <v>0</v>
      </c>
      <c r="W193" s="30"/>
      <c r="X193" s="30"/>
      <c r="Y193" s="30"/>
      <c r="Z193" s="35">
        <v>5000</v>
      </c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2"/>
    </row>
    <row r="194" spans="1:38" ht="14.25" customHeight="1" x14ac:dyDescent="0.2">
      <c r="A194" s="34"/>
      <c r="B194" s="28"/>
      <c r="C194" s="52" t="s">
        <v>95</v>
      </c>
      <c r="D194" s="30"/>
      <c r="E194" s="31"/>
      <c r="F194" s="35"/>
      <c r="G194" s="45">
        <f>SUM(G192:G193)</f>
        <v>245000</v>
      </c>
      <c r="H194" s="34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2"/>
    </row>
    <row r="195" spans="1:38" ht="15.75" customHeight="1" x14ac:dyDescent="0.2">
      <c r="A195" s="34"/>
      <c r="B195" s="28"/>
      <c r="C195" s="51"/>
      <c r="D195" s="30"/>
      <c r="E195" s="31">
        <f t="shared" ref="E195:E196" si="25">SUM(I195:Y195)</f>
        <v>0</v>
      </c>
      <c r="F195" s="35"/>
      <c r="G195" s="33">
        <f t="shared" ref="G195:G196" si="26">SUM(Z195:AK195)</f>
        <v>0</v>
      </c>
      <c r="H195" s="34" t="s">
        <v>44</v>
      </c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2"/>
    </row>
    <row r="196" spans="1:38" ht="15.75" customHeight="1" x14ac:dyDescent="0.2">
      <c r="A196" s="46"/>
      <c r="B196" s="17" t="s">
        <v>450</v>
      </c>
      <c r="C196" s="18"/>
      <c r="D196" s="30" t="s">
        <v>192</v>
      </c>
      <c r="E196" s="31">
        <f t="shared" si="25"/>
        <v>0</v>
      </c>
      <c r="F196" s="44"/>
      <c r="G196" s="33">
        <f t="shared" si="26"/>
        <v>0</v>
      </c>
      <c r="H196" s="34" t="s">
        <v>44</v>
      </c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35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11"/>
    </row>
    <row r="197" spans="1:38" ht="14.25" customHeight="1" x14ac:dyDescent="0.2">
      <c r="A197" s="34"/>
      <c r="B197" s="28"/>
      <c r="C197" s="51"/>
      <c r="D197" s="30"/>
      <c r="E197" s="31"/>
      <c r="F197" s="35"/>
      <c r="G197" s="33"/>
      <c r="H197" s="34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2"/>
    </row>
    <row r="198" spans="1:38" ht="14.25" customHeight="1" x14ac:dyDescent="0.2">
      <c r="A198" s="46"/>
      <c r="B198" s="17" t="s">
        <v>451</v>
      </c>
      <c r="C198" s="18"/>
      <c r="D198" s="19"/>
      <c r="E198" s="31"/>
      <c r="F198" s="44"/>
      <c r="G198" s="33"/>
      <c r="H198" s="34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35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11"/>
    </row>
    <row r="199" spans="1:38" ht="14.25" customHeight="1" x14ac:dyDescent="0.2">
      <c r="A199" s="34"/>
      <c r="B199" s="28"/>
      <c r="C199" s="54" t="s">
        <v>411</v>
      </c>
      <c r="D199" s="30" t="s">
        <v>62</v>
      </c>
      <c r="E199" s="31">
        <f t="shared" ref="E199:E210" si="27">SUM(I199:Y199)</f>
        <v>217</v>
      </c>
      <c r="F199" s="39">
        <v>43.79</v>
      </c>
      <c r="G199" s="33">
        <f t="shared" ref="G199:G210" si="28">SUM(Z199:AK199)</f>
        <v>9502.43</v>
      </c>
      <c r="H199" s="34" t="s">
        <v>44</v>
      </c>
      <c r="I199" s="30"/>
      <c r="J199" s="30">
        <v>24</v>
      </c>
      <c r="K199" s="30">
        <v>24</v>
      </c>
      <c r="L199" s="30">
        <v>96</v>
      </c>
      <c r="M199" s="30">
        <v>36</v>
      </c>
      <c r="N199" s="30"/>
      <c r="O199" s="30"/>
      <c r="P199" s="30"/>
      <c r="Q199" s="30"/>
      <c r="R199" s="30"/>
      <c r="S199" s="30">
        <v>10</v>
      </c>
      <c r="T199" s="30">
        <v>10</v>
      </c>
      <c r="U199" s="30">
        <v>2</v>
      </c>
      <c r="V199" s="30"/>
      <c r="W199" s="30"/>
      <c r="X199" s="30">
        <v>5</v>
      </c>
      <c r="Y199" s="30">
        <v>10</v>
      </c>
      <c r="Z199" s="35">
        <f>43.79*217</f>
        <v>9502.43</v>
      </c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2"/>
    </row>
    <row r="200" spans="1:38" ht="14.25" customHeight="1" x14ac:dyDescent="0.2">
      <c r="A200" s="34"/>
      <c r="B200" s="28"/>
      <c r="C200" s="51" t="s">
        <v>358</v>
      </c>
      <c r="D200" s="30" t="s">
        <v>43</v>
      </c>
      <c r="E200" s="31">
        <f t="shared" si="27"/>
        <v>8</v>
      </c>
      <c r="F200" s="35">
        <v>1375</v>
      </c>
      <c r="G200" s="33">
        <f t="shared" si="28"/>
        <v>11000</v>
      </c>
      <c r="H200" s="34" t="s">
        <v>44</v>
      </c>
      <c r="I200" s="30">
        <v>8</v>
      </c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5">
        <v>11000</v>
      </c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2"/>
    </row>
    <row r="201" spans="1:38" ht="14.25" customHeight="1" x14ac:dyDescent="0.2">
      <c r="A201" s="34"/>
      <c r="B201" s="28"/>
      <c r="C201" s="51" t="s">
        <v>412</v>
      </c>
      <c r="D201" s="30" t="s">
        <v>101</v>
      </c>
      <c r="E201" s="31">
        <f t="shared" si="27"/>
        <v>39</v>
      </c>
      <c r="F201" s="35">
        <v>95</v>
      </c>
      <c r="G201" s="33">
        <f t="shared" si="28"/>
        <v>3705</v>
      </c>
      <c r="H201" s="34" t="s">
        <v>44</v>
      </c>
      <c r="I201" s="30"/>
      <c r="J201" s="30">
        <v>24</v>
      </c>
      <c r="K201" s="30"/>
      <c r="L201" s="30">
        <v>4</v>
      </c>
      <c r="M201" s="30">
        <v>8</v>
      </c>
      <c r="N201" s="30"/>
      <c r="O201" s="30"/>
      <c r="P201" s="30"/>
      <c r="Q201" s="30"/>
      <c r="R201" s="30"/>
      <c r="S201" s="30">
        <v>1</v>
      </c>
      <c r="T201" s="30">
        <v>1</v>
      </c>
      <c r="U201" s="30">
        <v>1</v>
      </c>
      <c r="V201" s="30"/>
      <c r="W201" s="30"/>
      <c r="X201" s="30"/>
      <c r="Y201" s="30"/>
      <c r="Z201" s="35">
        <v>3705</v>
      </c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2"/>
    </row>
    <row r="202" spans="1:38" ht="14.25" customHeight="1" x14ac:dyDescent="0.2">
      <c r="A202" s="34"/>
      <c r="B202" s="28"/>
      <c r="C202" s="51" t="s">
        <v>413</v>
      </c>
      <c r="D202" s="30" t="s">
        <v>101</v>
      </c>
      <c r="E202" s="31">
        <f t="shared" si="27"/>
        <v>17</v>
      </c>
      <c r="F202" s="39">
        <v>70</v>
      </c>
      <c r="G202" s="33">
        <f t="shared" si="28"/>
        <v>1190</v>
      </c>
      <c r="H202" s="34" t="s">
        <v>44</v>
      </c>
      <c r="I202" s="30"/>
      <c r="J202" s="30"/>
      <c r="K202" s="30"/>
      <c r="L202" s="30">
        <v>4</v>
      </c>
      <c r="M202" s="30">
        <v>10</v>
      </c>
      <c r="N202" s="30"/>
      <c r="O202" s="30"/>
      <c r="P202" s="30"/>
      <c r="Q202" s="30"/>
      <c r="R202" s="30"/>
      <c r="S202" s="30">
        <v>1</v>
      </c>
      <c r="T202" s="30">
        <v>1</v>
      </c>
      <c r="U202" s="30">
        <v>1</v>
      </c>
      <c r="V202" s="30"/>
      <c r="W202" s="30"/>
      <c r="X202" s="30"/>
      <c r="Y202" s="30"/>
      <c r="Z202" s="39">
        <v>1190</v>
      </c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120" t="s">
        <v>414</v>
      </c>
    </row>
    <row r="203" spans="1:38" ht="14.25" customHeight="1" x14ac:dyDescent="0.2">
      <c r="A203" s="34"/>
      <c r="B203" s="28"/>
      <c r="C203" s="51" t="s">
        <v>415</v>
      </c>
      <c r="D203" s="30" t="s">
        <v>101</v>
      </c>
      <c r="E203" s="31">
        <f t="shared" si="27"/>
        <v>15</v>
      </c>
      <c r="F203" s="39">
        <v>495</v>
      </c>
      <c r="G203" s="33">
        <f t="shared" si="28"/>
        <v>7425</v>
      </c>
      <c r="H203" s="34" t="s">
        <v>44</v>
      </c>
      <c r="I203" s="30"/>
      <c r="J203" s="30">
        <v>8</v>
      </c>
      <c r="K203" s="30"/>
      <c r="L203" s="30"/>
      <c r="M203" s="30">
        <v>6</v>
      </c>
      <c r="N203" s="30"/>
      <c r="O203" s="30"/>
      <c r="P203" s="30"/>
      <c r="Q203" s="30"/>
      <c r="R203" s="30"/>
      <c r="S203" s="30"/>
      <c r="T203" s="30"/>
      <c r="U203" s="30">
        <v>1</v>
      </c>
      <c r="V203" s="30"/>
      <c r="W203" s="30"/>
      <c r="X203" s="30"/>
      <c r="Y203" s="30"/>
      <c r="Z203" s="39">
        <v>7425</v>
      </c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120" t="s">
        <v>414</v>
      </c>
    </row>
    <row r="204" spans="1:38" ht="14.25" customHeight="1" x14ac:dyDescent="0.2">
      <c r="A204" s="34"/>
      <c r="B204" s="28"/>
      <c r="C204" s="51" t="s">
        <v>416</v>
      </c>
      <c r="D204" s="30" t="s">
        <v>101</v>
      </c>
      <c r="E204" s="31">
        <f t="shared" si="27"/>
        <v>7</v>
      </c>
      <c r="F204" s="39">
        <v>495</v>
      </c>
      <c r="G204" s="33">
        <f t="shared" si="28"/>
        <v>3465</v>
      </c>
      <c r="H204" s="34" t="s">
        <v>44</v>
      </c>
      <c r="I204" s="30"/>
      <c r="J204" s="30"/>
      <c r="K204" s="30"/>
      <c r="L204" s="30"/>
      <c r="M204" s="30">
        <v>6</v>
      </c>
      <c r="N204" s="30"/>
      <c r="O204" s="30"/>
      <c r="P204" s="30"/>
      <c r="Q204" s="30"/>
      <c r="R204" s="30"/>
      <c r="S204" s="30"/>
      <c r="T204" s="30"/>
      <c r="U204" s="30">
        <v>1</v>
      </c>
      <c r="V204" s="30"/>
      <c r="W204" s="30"/>
      <c r="X204" s="30"/>
      <c r="Y204" s="30"/>
      <c r="Z204" s="39">
        <v>3465</v>
      </c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120" t="s">
        <v>414</v>
      </c>
    </row>
    <row r="205" spans="1:38" ht="14.25" customHeight="1" x14ac:dyDescent="0.2">
      <c r="A205" s="34"/>
      <c r="B205" s="28"/>
      <c r="C205" s="51" t="s">
        <v>417</v>
      </c>
      <c r="D205" s="30" t="s">
        <v>47</v>
      </c>
      <c r="E205" s="31">
        <f t="shared" si="27"/>
        <v>550</v>
      </c>
      <c r="F205" s="39">
        <v>115</v>
      </c>
      <c r="G205" s="33">
        <f t="shared" si="28"/>
        <v>63250</v>
      </c>
      <c r="H205" s="34" t="s">
        <v>44</v>
      </c>
      <c r="I205" s="30"/>
      <c r="J205" s="30">
        <v>400</v>
      </c>
      <c r="K205" s="30"/>
      <c r="L205" s="30">
        <v>50</v>
      </c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>
        <v>100</v>
      </c>
      <c r="Y205" s="30"/>
      <c r="Z205" s="39">
        <v>63250</v>
      </c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2"/>
    </row>
    <row r="206" spans="1:38" ht="14.25" customHeight="1" x14ac:dyDescent="0.2">
      <c r="A206" s="34"/>
      <c r="B206" s="28"/>
      <c r="C206" s="54" t="s">
        <v>418</v>
      </c>
      <c r="D206" s="30" t="s">
        <v>43</v>
      </c>
      <c r="E206" s="31">
        <f t="shared" si="27"/>
        <v>3</v>
      </c>
      <c r="F206" s="39">
        <v>1000</v>
      </c>
      <c r="G206" s="33">
        <f t="shared" si="28"/>
        <v>3000</v>
      </c>
      <c r="H206" s="34" t="s">
        <v>44</v>
      </c>
      <c r="I206" s="30"/>
      <c r="J206" s="30"/>
      <c r="K206" s="30"/>
      <c r="L206" s="30">
        <v>3</v>
      </c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5">
        <v>3000</v>
      </c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2"/>
    </row>
    <row r="207" spans="1:38" ht="14.25" customHeight="1" x14ac:dyDescent="0.2">
      <c r="A207" s="34"/>
      <c r="B207" s="28"/>
      <c r="C207" s="51" t="s">
        <v>419</v>
      </c>
      <c r="D207" s="30" t="s">
        <v>43</v>
      </c>
      <c r="E207" s="31">
        <f t="shared" si="27"/>
        <v>3</v>
      </c>
      <c r="F207" s="39">
        <v>400</v>
      </c>
      <c r="G207" s="33">
        <f t="shared" si="28"/>
        <v>1200</v>
      </c>
      <c r="H207" s="34" t="s">
        <v>44</v>
      </c>
      <c r="I207" s="30"/>
      <c r="J207" s="30"/>
      <c r="K207" s="30"/>
      <c r="L207" s="30"/>
      <c r="M207" s="30"/>
      <c r="N207" s="30"/>
      <c r="O207" s="30"/>
      <c r="P207" s="30">
        <v>3</v>
      </c>
      <c r="Q207" s="30"/>
      <c r="R207" s="30"/>
      <c r="S207" s="30"/>
      <c r="T207" s="30"/>
      <c r="U207" s="30"/>
      <c r="V207" s="30"/>
      <c r="W207" s="30"/>
      <c r="X207" s="30"/>
      <c r="Y207" s="30"/>
      <c r="Z207" s="35">
        <f>400*3</f>
        <v>1200</v>
      </c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2"/>
    </row>
    <row r="208" spans="1:38" ht="14.25" customHeight="1" x14ac:dyDescent="0.2">
      <c r="A208" s="34"/>
      <c r="B208" s="28"/>
      <c r="C208" s="51" t="s">
        <v>420</v>
      </c>
      <c r="D208" s="30" t="s">
        <v>43</v>
      </c>
      <c r="E208" s="31">
        <f t="shared" si="27"/>
        <v>12</v>
      </c>
      <c r="F208" s="39">
        <v>600</v>
      </c>
      <c r="G208" s="33">
        <f t="shared" si="28"/>
        <v>7200</v>
      </c>
      <c r="H208" s="34" t="s">
        <v>44</v>
      </c>
      <c r="I208" s="30"/>
      <c r="J208" s="30"/>
      <c r="K208" s="30"/>
      <c r="L208" s="30"/>
      <c r="M208" s="30">
        <v>12</v>
      </c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5">
        <f>F208*E208</f>
        <v>7200</v>
      </c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2"/>
    </row>
    <row r="209" spans="1:38" ht="14.25" customHeight="1" x14ac:dyDescent="0.2">
      <c r="A209" s="34"/>
      <c r="B209" s="28"/>
      <c r="C209" s="51" t="s">
        <v>421</v>
      </c>
      <c r="D209" s="30" t="s">
        <v>43</v>
      </c>
      <c r="E209" s="31">
        <f t="shared" si="27"/>
        <v>1</v>
      </c>
      <c r="F209" s="39">
        <v>850</v>
      </c>
      <c r="G209" s="33">
        <f t="shared" si="28"/>
        <v>850</v>
      </c>
      <c r="H209" s="34" t="s">
        <v>44</v>
      </c>
      <c r="I209" s="30"/>
      <c r="J209" s="30"/>
      <c r="K209" s="30"/>
      <c r="L209" s="30">
        <v>1</v>
      </c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5">
        <f>F209*E209</f>
        <v>850</v>
      </c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2"/>
    </row>
    <row r="210" spans="1:38" ht="14.25" customHeight="1" x14ac:dyDescent="0.2">
      <c r="A210" s="34"/>
      <c r="B210" s="28"/>
      <c r="C210" s="51" t="s">
        <v>422</v>
      </c>
      <c r="D210" s="30" t="s">
        <v>43</v>
      </c>
      <c r="E210" s="31">
        <f t="shared" si="27"/>
        <v>1</v>
      </c>
      <c r="F210" s="39">
        <v>1000</v>
      </c>
      <c r="G210" s="33">
        <f t="shared" si="28"/>
        <v>1000</v>
      </c>
      <c r="H210" s="34" t="s">
        <v>44</v>
      </c>
      <c r="I210" s="30"/>
      <c r="J210" s="30"/>
      <c r="K210" s="30"/>
      <c r="L210" s="30">
        <v>1</v>
      </c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5">
        <f>F210*E210</f>
        <v>1000</v>
      </c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2"/>
    </row>
    <row r="211" spans="1:38" ht="14.25" customHeight="1" x14ac:dyDescent="0.2">
      <c r="A211" s="46"/>
      <c r="B211" s="17"/>
      <c r="C211" s="52" t="s">
        <v>95</v>
      </c>
      <c r="D211" s="19"/>
      <c r="E211" s="43"/>
      <c r="F211" s="44"/>
      <c r="G211" s="45">
        <f>SUM(G199:G210)</f>
        <v>112787.43</v>
      </c>
      <c r="H211" s="46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11"/>
    </row>
    <row r="212" spans="1:38" ht="14.25" customHeight="1" x14ac:dyDescent="0.2">
      <c r="A212" s="34"/>
      <c r="B212" s="53"/>
      <c r="C212" s="48"/>
      <c r="D212" s="30"/>
      <c r="E212" s="31"/>
      <c r="F212" s="25"/>
      <c r="G212" s="33">
        <f t="shared" ref="G212:G228" si="29">SUM(Z212:AK212)</f>
        <v>0</v>
      </c>
      <c r="H212" s="34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2"/>
    </row>
    <row r="213" spans="1:38" ht="17.25" customHeight="1" x14ac:dyDescent="0.2">
      <c r="A213" s="23"/>
      <c r="B213" s="17" t="s">
        <v>452</v>
      </c>
      <c r="C213" s="18"/>
      <c r="D213" s="30" t="s">
        <v>192</v>
      </c>
      <c r="E213" s="31">
        <f>SUM(I213:Y213)</f>
        <v>1</v>
      </c>
      <c r="F213" s="25">
        <v>343372</v>
      </c>
      <c r="G213" s="45">
        <f t="shared" si="29"/>
        <v>343372</v>
      </c>
      <c r="H213" s="34" t="s">
        <v>44</v>
      </c>
      <c r="I213" s="56">
        <v>1</v>
      </c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35">
        <f>F213*E213</f>
        <v>343372</v>
      </c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11"/>
    </row>
    <row r="214" spans="1:38" ht="14.25" customHeight="1" x14ac:dyDescent="0.2">
      <c r="A214" s="34"/>
      <c r="B214" s="28"/>
      <c r="C214" s="51"/>
      <c r="D214" s="30"/>
      <c r="E214" s="31"/>
      <c r="F214" s="32"/>
      <c r="G214" s="33"/>
      <c r="H214" s="34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2"/>
    </row>
    <row r="215" spans="1:38" ht="17.25" customHeight="1" x14ac:dyDescent="0.2">
      <c r="A215" s="46"/>
      <c r="B215" s="17" t="s">
        <v>453</v>
      </c>
      <c r="C215" s="18"/>
      <c r="D215" s="30" t="s">
        <v>192</v>
      </c>
      <c r="E215" s="31">
        <f>SUM(I215:Y215)</f>
        <v>1</v>
      </c>
      <c r="F215" s="35">
        <v>125000</v>
      </c>
      <c r="G215" s="45">
        <f t="shared" si="29"/>
        <v>125000.00000000001</v>
      </c>
      <c r="H215" s="34" t="s">
        <v>44</v>
      </c>
      <c r="I215" s="30">
        <v>1</v>
      </c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35">
        <v>10416.666666666666</v>
      </c>
      <c r="AA215" s="35">
        <v>10416.666666666666</v>
      </c>
      <c r="AB215" s="35">
        <v>10416.666666666666</v>
      </c>
      <c r="AC215" s="35">
        <v>10416.666666666666</v>
      </c>
      <c r="AD215" s="35">
        <v>10416.666666666666</v>
      </c>
      <c r="AE215" s="35">
        <v>10416.666666666666</v>
      </c>
      <c r="AF215" s="35">
        <v>10416.666666666666</v>
      </c>
      <c r="AG215" s="35">
        <v>10416.666666666666</v>
      </c>
      <c r="AH215" s="35">
        <v>10416.666666666666</v>
      </c>
      <c r="AI215" s="35">
        <v>10416.666666666666</v>
      </c>
      <c r="AJ215" s="35">
        <v>10416.666666666666</v>
      </c>
      <c r="AK215" s="35">
        <v>10416.666666666666</v>
      </c>
      <c r="AL215" s="11"/>
    </row>
    <row r="216" spans="1:38" ht="15" customHeight="1" x14ac:dyDescent="0.2">
      <c r="A216" s="46"/>
      <c r="B216" s="17" t="s">
        <v>454</v>
      </c>
      <c r="C216" s="18"/>
      <c r="D216" s="30" t="s">
        <v>192</v>
      </c>
      <c r="E216" s="31">
        <f>SUM(I216:Y216)</f>
        <v>1</v>
      </c>
      <c r="F216" s="35">
        <v>200000</v>
      </c>
      <c r="G216" s="45">
        <f t="shared" si="29"/>
        <v>199999.99999999997</v>
      </c>
      <c r="H216" s="34" t="s">
        <v>44</v>
      </c>
      <c r="I216" s="30">
        <v>1</v>
      </c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35">
        <v>16665</v>
      </c>
      <c r="AA216" s="35">
        <v>16670</v>
      </c>
      <c r="AB216" s="35">
        <v>16665</v>
      </c>
      <c r="AC216" s="35">
        <v>16666.669999999998</v>
      </c>
      <c r="AD216" s="35">
        <v>16666.669999999998</v>
      </c>
      <c r="AE216" s="35">
        <v>16666.669999999998</v>
      </c>
      <c r="AF216" s="35">
        <v>16666.669999999998</v>
      </c>
      <c r="AG216" s="35">
        <v>16666.669999999998</v>
      </c>
      <c r="AH216" s="35">
        <v>16666.669999999998</v>
      </c>
      <c r="AI216" s="35">
        <v>16666</v>
      </c>
      <c r="AJ216" s="35">
        <v>16666</v>
      </c>
      <c r="AK216" s="35">
        <f>16666+1.98</f>
        <v>16667.98</v>
      </c>
      <c r="AL216" s="11"/>
    </row>
    <row r="217" spans="1:38" ht="18.75" customHeight="1" x14ac:dyDescent="0.2">
      <c r="A217" s="23"/>
      <c r="B217" s="17" t="s">
        <v>455</v>
      </c>
      <c r="C217" s="18"/>
      <c r="D217" s="30" t="s">
        <v>192</v>
      </c>
      <c r="E217" s="31">
        <f>SUM(I217:Y217)</f>
        <v>1</v>
      </c>
      <c r="F217" s="25">
        <v>75000</v>
      </c>
      <c r="G217" s="45">
        <f t="shared" si="29"/>
        <v>75000</v>
      </c>
      <c r="H217" s="34" t="s">
        <v>44</v>
      </c>
      <c r="I217" s="56">
        <v>1</v>
      </c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5">
        <v>6250</v>
      </c>
      <c r="AA217" s="25">
        <v>6250</v>
      </c>
      <c r="AB217" s="25">
        <v>6250</v>
      </c>
      <c r="AC217" s="25">
        <v>6250</v>
      </c>
      <c r="AD217" s="25">
        <v>6250</v>
      </c>
      <c r="AE217" s="25">
        <v>6250</v>
      </c>
      <c r="AF217" s="25">
        <v>6250</v>
      </c>
      <c r="AG217" s="25">
        <v>6250</v>
      </c>
      <c r="AH217" s="25">
        <v>6250</v>
      </c>
      <c r="AI217" s="25">
        <v>6250</v>
      </c>
      <c r="AJ217" s="25">
        <v>6250</v>
      </c>
      <c r="AK217" s="25">
        <v>6250</v>
      </c>
      <c r="AL217" s="11"/>
    </row>
    <row r="218" spans="1:38" ht="18.75" customHeight="1" x14ac:dyDescent="0.2">
      <c r="A218" s="23"/>
      <c r="B218" s="17" t="s">
        <v>456</v>
      </c>
      <c r="C218" s="18"/>
      <c r="D218" s="30" t="s">
        <v>192</v>
      </c>
      <c r="E218" s="31">
        <f>SUM(I218:Y218)</f>
        <v>0</v>
      </c>
      <c r="F218" s="25">
        <v>0</v>
      </c>
      <c r="G218" s="45">
        <f t="shared" si="29"/>
        <v>0</v>
      </c>
      <c r="H218" s="34" t="s">
        <v>44</v>
      </c>
      <c r="I218" s="56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5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11"/>
    </row>
    <row r="219" spans="1:38" ht="14.25" customHeight="1" x14ac:dyDescent="0.2">
      <c r="A219" s="46"/>
      <c r="B219" s="17" t="s">
        <v>457</v>
      </c>
      <c r="C219" s="18"/>
      <c r="D219" s="30" t="s">
        <v>142</v>
      </c>
      <c r="E219" s="31"/>
      <c r="F219" s="35"/>
      <c r="G219" s="45">
        <f t="shared" si="29"/>
        <v>0</v>
      </c>
      <c r="H219" s="34" t="s">
        <v>44</v>
      </c>
      <c r="I219" s="30">
        <v>1</v>
      </c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35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11"/>
    </row>
    <row r="220" spans="1:38" ht="14.25" customHeight="1" x14ac:dyDescent="0.2">
      <c r="A220" s="46"/>
      <c r="B220" s="17" t="s">
        <v>200</v>
      </c>
      <c r="C220" s="18"/>
      <c r="D220" s="30" t="s">
        <v>192</v>
      </c>
      <c r="E220" s="31">
        <f t="shared" ref="E220:E228" si="30">SUM(I220:Y220)</f>
        <v>0</v>
      </c>
      <c r="F220" s="44"/>
      <c r="G220" s="45">
        <f t="shared" si="29"/>
        <v>0</v>
      </c>
      <c r="H220" s="34" t="s">
        <v>44</v>
      </c>
      <c r="I220" s="30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35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11"/>
    </row>
    <row r="221" spans="1:38" ht="14.25" customHeight="1" x14ac:dyDescent="0.2">
      <c r="A221" s="46"/>
      <c r="B221" s="17" t="s">
        <v>201</v>
      </c>
      <c r="C221" s="18"/>
      <c r="D221" s="30" t="s">
        <v>192</v>
      </c>
      <c r="E221" s="31">
        <f t="shared" si="30"/>
        <v>1</v>
      </c>
      <c r="F221" s="35">
        <v>3000</v>
      </c>
      <c r="G221" s="45">
        <f t="shared" si="29"/>
        <v>3000</v>
      </c>
      <c r="H221" s="34" t="s">
        <v>44</v>
      </c>
      <c r="I221" s="30">
        <v>1</v>
      </c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35">
        <v>250</v>
      </c>
      <c r="AA221" s="35">
        <v>250</v>
      </c>
      <c r="AB221" s="35">
        <v>250</v>
      </c>
      <c r="AC221" s="35">
        <v>250</v>
      </c>
      <c r="AD221" s="35">
        <v>250</v>
      </c>
      <c r="AE221" s="35">
        <v>250</v>
      </c>
      <c r="AF221" s="35">
        <v>250</v>
      </c>
      <c r="AG221" s="35">
        <v>250</v>
      </c>
      <c r="AH221" s="35">
        <v>250</v>
      </c>
      <c r="AI221" s="35">
        <v>250</v>
      </c>
      <c r="AJ221" s="35">
        <v>250</v>
      </c>
      <c r="AK221" s="35">
        <v>250</v>
      </c>
      <c r="AL221" s="11"/>
    </row>
    <row r="222" spans="1:38" ht="14.25" customHeight="1" x14ac:dyDescent="0.2">
      <c r="A222" s="46"/>
      <c r="B222" s="17" t="s">
        <v>458</v>
      </c>
      <c r="C222" s="18"/>
      <c r="D222" s="30" t="s">
        <v>192</v>
      </c>
      <c r="E222" s="31">
        <f t="shared" si="30"/>
        <v>1</v>
      </c>
      <c r="F222" s="44"/>
      <c r="G222" s="45">
        <f t="shared" si="29"/>
        <v>0</v>
      </c>
      <c r="H222" s="34" t="s">
        <v>44</v>
      </c>
      <c r="I222" s="30">
        <v>1</v>
      </c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35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11"/>
    </row>
    <row r="223" spans="1:38" ht="14.25" customHeight="1" x14ac:dyDescent="0.2">
      <c r="A223" s="46"/>
      <c r="B223" s="17" t="s">
        <v>459</v>
      </c>
      <c r="C223" s="18"/>
      <c r="D223" s="30" t="s">
        <v>192</v>
      </c>
      <c r="E223" s="31">
        <f t="shared" si="30"/>
        <v>1</v>
      </c>
      <c r="F223" s="35">
        <v>898000</v>
      </c>
      <c r="G223" s="45">
        <f t="shared" si="29"/>
        <v>898000</v>
      </c>
      <c r="H223" s="34" t="s">
        <v>44</v>
      </c>
      <c r="I223" s="30">
        <v>1</v>
      </c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35">
        <v>898000</v>
      </c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11"/>
    </row>
    <row r="224" spans="1:38" ht="14.25" customHeight="1" x14ac:dyDescent="0.2">
      <c r="A224" s="46"/>
      <c r="B224" s="17" t="s">
        <v>460</v>
      </c>
      <c r="C224" s="18"/>
      <c r="D224" s="30" t="s">
        <v>192</v>
      </c>
      <c r="E224" s="31">
        <f t="shared" si="30"/>
        <v>1</v>
      </c>
      <c r="F224" s="44"/>
      <c r="G224" s="45">
        <f t="shared" si="29"/>
        <v>0</v>
      </c>
      <c r="H224" s="34" t="s">
        <v>44</v>
      </c>
      <c r="I224" s="30">
        <v>1</v>
      </c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35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11"/>
    </row>
    <row r="225" spans="1:38" ht="15.75" customHeight="1" x14ac:dyDescent="0.2">
      <c r="A225" s="46"/>
      <c r="B225" s="17" t="s">
        <v>461</v>
      </c>
      <c r="C225" s="18"/>
      <c r="D225" s="30" t="s">
        <v>192</v>
      </c>
      <c r="E225" s="31">
        <f t="shared" si="30"/>
        <v>1</v>
      </c>
      <c r="F225" s="35">
        <v>109000</v>
      </c>
      <c r="G225" s="45">
        <f t="shared" si="29"/>
        <v>109000</v>
      </c>
      <c r="H225" s="34" t="s">
        <v>44</v>
      </c>
      <c r="I225" s="30">
        <v>1</v>
      </c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35">
        <v>109000</v>
      </c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11"/>
    </row>
    <row r="226" spans="1:38" ht="14.25" customHeight="1" x14ac:dyDescent="0.2">
      <c r="A226" s="46"/>
      <c r="B226" s="17" t="s">
        <v>462</v>
      </c>
      <c r="C226" s="18"/>
      <c r="D226" s="30" t="s">
        <v>192</v>
      </c>
      <c r="E226" s="31">
        <f t="shared" si="30"/>
        <v>1</v>
      </c>
      <c r="F226" s="44"/>
      <c r="G226" s="33">
        <f t="shared" si="29"/>
        <v>0</v>
      </c>
      <c r="H226" s="34" t="s">
        <v>44</v>
      </c>
      <c r="I226" s="30">
        <v>1</v>
      </c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35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11"/>
    </row>
    <row r="227" spans="1:38" ht="14.25" customHeight="1" x14ac:dyDescent="0.2">
      <c r="A227" s="34"/>
      <c r="B227" s="28"/>
      <c r="C227" s="51" t="s">
        <v>208</v>
      </c>
      <c r="D227" s="30" t="s">
        <v>43</v>
      </c>
      <c r="E227" s="31">
        <f t="shared" si="30"/>
        <v>9</v>
      </c>
      <c r="F227" s="37">
        <v>360</v>
      </c>
      <c r="G227" s="33">
        <f t="shared" si="29"/>
        <v>3240</v>
      </c>
      <c r="H227" s="34" t="s">
        <v>44</v>
      </c>
      <c r="I227" s="30"/>
      <c r="J227" s="30">
        <v>6</v>
      </c>
      <c r="K227" s="30"/>
      <c r="L227" s="30">
        <v>3</v>
      </c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5">
        <v>3240</v>
      </c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2"/>
    </row>
    <row r="228" spans="1:38" ht="14.25" customHeight="1" x14ac:dyDescent="0.2">
      <c r="A228" s="34"/>
      <c r="B228" s="28"/>
      <c r="C228" s="51" t="s">
        <v>436</v>
      </c>
      <c r="D228" s="30" t="s">
        <v>192</v>
      </c>
      <c r="E228" s="31">
        <f t="shared" si="30"/>
        <v>1</v>
      </c>
      <c r="F228" s="37">
        <v>537760</v>
      </c>
      <c r="G228" s="33">
        <f t="shared" si="29"/>
        <v>537760</v>
      </c>
      <c r="H228" s="34"/>
      <c r="I228" s="30">
        <v>1</v>
      </c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5"/>
      <c r="AA228" s="35">
        <f>386000-3240</f>
        <v>382760</v>
      </c>
      <c r="AB228" s="35">
        <v>77500</v>
      </c>
      <c r="AC228" s="35">
        <v>77500</v>
      </c>
      <c r="AD228" s="35"/>
      <c r="AE228" s="35"/>
      <c r="AF228" s="35"/>
      <c r="AG228" s="35"/>
      <c r="AH228" s="35"/>
      <c r="AI228" s="35"/>
      <c r="AJ228" s="35"/>
      <c r="AK228" s="35"/>
      <c r="AL228" s="2"/>
    </row>
    <row r="229" spans="1:38" ht="14.25" customHeight="1" x14ac:dyDescent="0.2">
      <c r="A229" s="46"/>
      <c r="B229" s="17"/>
      <c r="C229" s="52" t="s">
        <v>95</v>
      </c>
      <c r="D229" s="19"/>
      <c r="E229" s="43"/>
      <c r="F229" s="74"/>
      <c r="G229" s="45">
        <f>SUM(G227:G228)</f>
        <v>541000</v>
      </c>
      <c r="H229" s="46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11"/>
    </row>
    <row r="230" spans="1:38" ht="14.25" customHeight="1" x14ac:dyDescent="0.2">
      <c r="A230" s="34"/>
      <c r="B230" s="28"/>
      <c r="C230" s="51"/>
      <c r="D230" s="30"/>
      <c r="E230" s="31"/>
      <c r="F230" s="32"/>
      <c r="G230" s="33"/>
      <c r="H230" s="34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2"/>
    </row>
    <row r="231" spans="1:38" ht="14.25" customHeight="1" x14ac:dyDescent="0.2">
      <c r="A231" s="46"/>
      <c r="B231" s="17" t="s">
        <v>463</v>
      </c>
      <c r="C231" s="18"/>
      <c r="D231" s="19"/>
      <c r="E231" s="31"/>
      <c r="F231" s="44"/>
      <c r="G231" s="33"/>
      <c r="H231" s="34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35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11"/>
    </row>
    <row r="232" spans="1:38" ht="14.25" customHeight="1" x14ac:dyDescent="0.2">
      <c r="A232" s="34"/>
      <c r="B232" s="28"/>
      <c r="C232" s="51" t="s">
        <v>423</v>
      </c>
      <c r="D232" s="30" t="s">
        <v>147</v>
      </c>
      <c r="E232" s="31">
        <f t="shared" ref="E232:E245" si="31">SUM(I232:Y232)</f>
        <v>1</v>
      </c>
      <c r="F232" s="35">
        <v>20000</v>
      </c>
      <c r="G232" s="33">
        <f t="shared" ref="G232:G245" si="32">SUM(Z232:AK232)</f>
        <v>20000</v>
      </c>
      <c r="H232" s="34" t="s">
        <v>44</v>
      </c>
      <c r="I232" s="30"/>
      <c r="J232" s="30"/>
      <c r="K232" s="30"/>
      <c r="L232" s="30">
        <v>1</v>
      </c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5"/>
      <c r="AA232" s="35">
        <v>20000</v>
      </c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2"/>
    </row>
    <row r="233" spans="1:38" ht="14.25" customHeight="1" x14ac:dyDescent="0.2">
      <c r="A233" s="34"/>
      <c r="B233" s="28"/>
      <c r="C233" s="51" t="s">
        <v>424</v>
      </c>
      <c r="D233" s="30" t="s">
        <v>43</v>
      </c>
      <c r="E233" s="31">
        <f t="shared" si="31"/>
        <v>15</v>
      </c>
      <c r="F233" s="39">
        <v>40</v>
      </c>
      <c r="G233" s="33">
        <f t="shared" si="32"/>
        <v>600</v>
      </c>
      <c r="H233" s="34" t="s">
        <v>44</v>
      </c>
      <c r="I233" s="30"/>
      <c r="J233" s="30"/>
      <c r="K233" s="30"/>
      <c r="L233" s="30"/>
      <c r="M233" s="30"/>
      <c r="N233" s="30"/>
      <c r="O233" s="30"/>
      <c r="P233" s="30"/>
      <c r="Q233" s="30">
        <v>15</v>
      </c>
      <c r="R233" s="30"/>
      <c r="S233" s="30"/>
      <c r="T233" s="30"/>
      <c r="U233" s="30"/>
      <c r="V233" s="30"/>
      <c r="W233" s="30"/>
      <c r="X233" s="30"/>
      <c r="Y233" s="30"/>
      <c r="Z233" s="35">
        <f t="shared" ref="Z233:Z245" si="33">F233*E233</f>
        <v>600</v>
      </c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2"/>
    </row>
    <row r="234" spans="1:38" ht="14.25" customHeight="1" x14ac:dyDescent="0.2">
      <c r="A234" s="34"/>
      <c r="B234" s="28"/>
      <c r="C234" s="51" t="s">
        <v>425</v>
      </c>
      <c r="D234" s="30" t="s">
        <v>147</v>
      </c>
      <c r="E234" s="31">
        <f t="shared" si="31"/>
        <v>2</v>
      </c>
      <c r="F234" s="35">
        <v>6000</v>
      </c>
      <c r="G234" s="33">
        <f t="shared" si="32"/>
        <v>12000</v>
      </c>
      <c r="H234" s="34" t="s">
        <v>44</v>
      </c>
      <c r="I234" s="30"/>
      <c r="J234" s="30"/>
      <c r="K234" s="30"/>
      <c r="L234" s="30"/>
      <c r="M234" s="30">
        <v>1</v>
      </c>
      <c r="N234" s="30"/>
      <c r="O234" s="30"/>
      <c r="P234" s="30"/>
      <c r="Q234" s="30"/>
      <c r="R234" s="30"/>
      <c r="S234" s="30"/>
      <c r="T234" s="30"/>
      <c r="U234" s="30">
        <v>1</v>
      </c>
      <c r="V234" s="30"/>
      <c r="W234" s="30"/>
      <c r="X234" s="30"/>
      <c r="Y234" s="30"/>
      <c r="Z234" s="35">
        <f t="shared" si="33"/>
        <v>12000</v>
      </c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2"/>
    </row>
    <row r="235" spans="1:38" ht="14.25" customHeight="1" x14ac:dyDescent="0.2">
      <c r="A235" s="46"/>
      <c r="B235" s="28"/>
      <c r="C235" s="51" t="s">
        <v>426</v>
      </c>
      <c r="D235" s="30" t="s">
        <v>147</v>
      </c>
      <c r="E235" s="31">
        <f t="shared" si="31"/>
        <v>5</v>
      </c>
      <c r="F235" s="39">
        <v>3000</v>
      </c>
      <c r="G235" s="33">
        <f t="shared" si="32"/>
        <v>15000</v>
      </c>
      <c r="H235" s="34" t="s">
        <v>44</v>
      </c>
      <c r="I235" s="19"/>
      <c r="J235" s="19"/>
      <c r="K235" s="19"/>
      <c r="L235" s="19"/>
      <c r="M235" s="19"/>
      <c r="N235" s="19"/>
      <c r="O235" s="19"/>
      <c r="P235" s="19"/>
      <c r="Q235" s="30">
        <v>5</v>
      </c>
      <c r="R235" s="19"/>
      <c r="S235" s="19"/>
      <c r="T235" s="19"/>
      <c r="U235" s="19"/>
      <c r="V235" s="19"/>
      <c r="W235" s="19"/>
      <c r="X235" s="19"/>
      <c r="Y235" s="19"/>
      <c r="Z235" s="35">
        <f t="shared" si="33"/>
        <v>15000</v>
      </c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11"/>
    </row>
    <row r="236" spans="1:38" ht="14.25" customHeight="1" x14ac:dyDescent="0.2">
      <c r="A236" s="46"/>
      <c r="B236" s="28"/>
      <c r="C236" s="51" t="s">
        <v>427</v>
      </c>
      <c r="D236" s="30" t="s">
        <v>147</v>
      </c>
      <c r="E236" s="31">
        <f t="shared" si="31"/>
        <v>2</v>
      </c>
      <c r="F236" s="39">
        <v>6500</v>
      </c>
      <c r="G236" s="33">
        <f t="shared" si="32"/>
        <v>13000</v>
      </c>
      <c r="H236" s="34" t="s">
        <v>44</v>
      </c>
      <c r="I236" s="19"/>
      <c r="J236" s="19"/>
      <c r="K236" s="19"/>
      <c r="L236" s="19"/>
      <c r="M236" s="19"/>
      <c r="N236" s="19"/>
      <c r="O236" s="19"/>
      <c r="P236" s="19"/>
      <c r="Q236" s="30">
        <v>2</v>
      </c>
      <c r="R236" s="19"/>
      <c r="S236" s="19"/>
      <c r="T236" s="19"/>
      <c r="U236" s="19"/>
      <c r="V236" s="19"/>
      <c r="W236" s="19"/>
      <c r="X236" s="19"/>
      <c r="Y236" s="19"/>
      <c r="Z236" s="35">
        <f t="shared" si="33"/>
        <v>13000</v>
      </c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11"/>
    </row>
    <row r="237" spans="1:38" ht="14.25" customHeight="1" x14ac:dyDescent="0.2">
      <c r="A237" s="34"/>
      <c r="B237" s="28"/>
      <c r="C237" s="51" t="s">
        <v>341</v>
      </c>
      <c r="D237" s="30" t="s">
        <v>147</v>
      </c>
      <c r="E237" s="31">
        <f t="shared" si="31"/>
        <v>2</v>
      </c>
      <c r="F237" s="39">
        <v>6900</v>
      </c>
      <c r="G237" s="33">
        <f t="shared" si="32"/>
        <v>13800</v>
      </c>
      <c r="H237" s="34" t="s">
        <v>44</v>
      </c>
      <c r="I237" s="30"/>
      <c r="J237" s="30"/>
      <c r="K237" s="30"/>
      <c r="L237" s="30"/>
      <c r="M237" s="30"/>
      <c r="N237" s="30"/>
      <c r="O237" s="30"/>
      <c r="P237" s="30"/>
      <c r="Q237" s="30">
        <v>2</v>
      </c>
      <c r="R237" s="30"/>
      <c r="S237" s="30"/>
      <c r="T237" s="30"/>
      <c r="U237" s="30"/>
      <c r="V237" s="30"/>
      <c r="W237" s="30"/>
      <c r="X237" s="30"/>
      <c r="Y237" s="30"/>
      <c r="Z237" s="35">
        <f t="shared" si="33"/>
        <v>13800</v>
      </c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2"/>
    </row>
    <row r="238" spans="1:38" ht="14.25" customHeight="1" x14ac:dyDescent="0.2">
      <c r="A238" s="34"/>
      <c r="B238" s="28"/>
      <c r="C238" s="51" t="s">
        <v>428</v>
      </c>
      <c r="D238" s="30" t="s">
        <v>43</v>
      </c>
      <c r="E238" s="31">
        <f t="shared" si="31"/>
        <v>5</v>
      </c>
      <c r="F238" s="39">
        <v>2500</v>
      </c>
      <c r="G238" s="33">
        <f t="shared" si="32"/>
        <v>12500</v>
      </c>
      <c r="H238" s="34" t="s">
        <v>44</v>
      </c>
      <c r="I238" s="30"/>
      <c r="J238" s="30"/>
      <c r="K238" s="30"/>
      <c r="L238" s="30"/>
      <c r="M238" s="30"/>
      <c r="N238" s="30"/>
      <c r="O238" s="30"/>
      <c r="P238" s="30"/>
      <c r="Q238" s="30">
        <v>5</v>
      </c>
      <c r="R238" s="30"/>
      <c r="S238" s="30"/>
      <c r="T238" s="30"/>
      <c r="U238" s="30"/>
      <c r="V238" s="30"/>
      <c r="W238" s="30"/>
      <c r="X238" s="30"/>
      <c r="Y238" s="30"/>
      <c r="Z238" s="35">
        <f t="shared" si="33"/>
        <v>12500</v>
      </c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2"/>
    </row>
    <row r="239" spans="1:38" ht="14.25" customHeight="1" x14ac:dyDescent="0.2">
      <c r="A239" s="34"/>
      <c r="B239" s="28"/>
      <c r="C239" s="51" t="s">
        <v>429</v>
      </c>
      <c r="D239" s="30" t="s">
        <v>43</v>
      </c>
      <c r="E239" s="31">
        <f t="shared" si="31"/>
        <v>5</v>
      </c>
      <c r="F239" s="39">
        <v>2500</v>
      </c>
      <c r="G239" s="33">
        <f t="shared" si="32"/>
        <v>12500</v>
      </c>
      <c r="H239" s="34" t="s">
        <v>44</v>
      </c>
      <c r="I239" s="30"/>
      <c r="J239" s="30"/>
      <c r="K239" s="30"/>
      <c r="L239" s="30"/>
      <c r="M239" s="30"/>
      <c r="N239" s="30"/>
      <c r="O239" s="30"/>
      <c r="P239" s="30"/>
      <c r="Q239" s="30">
        <v>5</v>
      </c>
      <c r="R239" s="30"/>
      <c r="S239" s="30"/>
      <c r="T239" s="30"/>
      <c r="U239" s="30"/>
      <c r="V239" s="30"/>
      <c r="W239" s="30"/>
      <c r="X239" s="30"/>
      <c r="Y239" s="30"/>
      <c r="Z239" s="35">
        <f t="shared" si="33"/>
        <v>12500</v>
      </c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2"/>
    </row>
    <row r="240" spans="1:38" ht="14.25" customHeight="1" x14ac:dyDescent="0.2">
      <c r="A240" s="34"/>
      <c r="B240" s="28"/>
      <c r="C240" s="51" t="s">
        <v>148</v>
      </c>
      <c r="D240" s="30" t="s">
        <v>43</v>
      </c>
      <c r="E240" s="31">
        <f t="shared" si="31"/>
        <v>5</v>
      </c>
      <c r="F240" s="39">
        <v>5000</v>
      </c>
      <c r="G240" s="33">
        <f t="shared" si="32"/>
        <v>25000</v>
      </c>
      <c r="H240" s="34" t="s">
        <v>44</v>
      </c>
      <c r="I240" s="30"/>
      <c r="J240" s="30"/>
      <c r="K240" s="30"/>
      <c r="L240" s="30"/>
      <c r="M240" s="30"/>
      <c r="N240" s="30"/>
      <c r="O240" s="30"/>
      <c r="P240" s="30"/>
      <c r="Q240" s="30">
        <v>5</v>
      </c>
      <c r="R240" s="30"/>
      <c r="S240" s="30"/>
      <c r="T240" s="30"/>
      <c r="U240" s="30"/>
      <c r="V240" s="30"/>
      <c r="W240" s="30"/>
      <c r="X240" s="30"/>
      <c r="Y240" s="30"/>
      <c r="Z240" s="35">
        <f t="shared" si="33"/>
        <v>25000</v>
      </c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2"/>
    </row>
    <row r="241" spans="1:38" ht="14.25" customHeight="1" x14ac:dyDescent="0.2">
      <c r="A241" s="34"/>
      <c r="B241" s="28"/>
      <c r="C241" s="51" t="s">
        <v>430</v>
      </c>
      <c r="D241" s="30" t="s">
        <v>43</v>
      </c>
      <c r="E241" s="31">
        <f t="shared" si="31"/>
        <v>2</v>
      </c>
      <c r="F241" s="39">
        <v>500</v>
      </c>
      <c r="G241" s="33">
        <f t="shared" si="32"/>
        <v>1000</v>
      </c>
      <c r="H241" s="34" t="s">
        <v>44</v>
      </c>
      <c r="I241" s="30"/>
      <c r="J241" s="30"/>
      <c r="K241" s="30"/>
      <c r="L241" s="30"/>
      <c r="M241" s="30"/>
      <c r="N241" s="30"/>
      <c r="O241" s="30"/>
      <c r="P241" s="30"/>
      <c r="Q241" s="30">
        <v>2</v>
      </c>
      <c r="R241" s="30"/>
      <c r="S241" s="30"/>
      <c r="T241" s="30"/>
      <c r="U241" s="30"/>
      <c r="V241" s="30"/>
      <c r="W241" s="30"/>
      <c r="X241" s="30"/>
      <c r="Y241" s="30"/>
      <c r="Z241" s="35">
        <f t="shared" si="33"/>
        <v>1000</v>
      </c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2"/>
    </row>
    <row r="242" spans="1:38" ht="14.25" customHeight="1" x14ac:dyDescent="0.2">
      <c r="A242" s="46"/>
      <c r="B242" s="28"/>
      <c r="C242" s="51" t="s">
        <v>178</v>
      </c>
      <c r="D242" s="30" t="s">
        <v>147</v>
      </c>
      <c r="E242" s="31">
        <f t="shared" si="31"/>
        <v>5</v>
      </c>
      <c r="F242" s="39">
        <v>950</v>
      </c>
      <c r="G242" s="33">
        <f t="shared" si="32"/>
        <v>4750</v>
      </c>
      <c r="H242" s="34" t="s">
        <v>44</v>
      </c>
      <c r="I242" s="19"/>
      <c r="J242" s="19"/>
      <c r="K242" s="19"/>
      <c r="L242" s="19"/>
      <c r="M242" s="19"/>
      <c r="N242" s="19"/>
      <c r="O242" s="19"/>
      <c r="P242" s="19"/>
      <c r="Q242" s="30">
        <v>5</v>
      </c>
      <c r="R242" s="19"/>
      <c r="S242" s="19"/>
      <c r="T242" s="19"/>
      <c r="U242" s="19"/>
      <c r="V242" s="19"/>
      <c r="W242" s="19"/>
      <c r="X242" s="19"/>
      <c r="Y242" s="19"/>
      <c r="Z242" s="35">
        <f t="shared" si="33"/>
        <v>4750</v>
      </c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11"/>
    </row>
    <row r="243" spans="1:38" ht="14.25" customHeight="1" x14ac:dyDescent="0.2">
      <c r="A243" s="46"/>
      <c r="B243" s="28"/>
      <c r="C243" s="54" t="s">
        <v>179</v>
      </c>
      <c r="D243" s="30" t="s">
        <v>43</v>
      </c>
      <c r="E243" s="31">
        <f t="shared" si="31"/>
        <v>3</v>
      </c>
      <c r="F243" s="39">
        <v>2500</v>
      </c>
      <c r="G243" s="33">
        <f t="shared" si="32"/>
        <v>7500</v>
      </c>
      <c r="H243" s="34" t="s">
        <v>44</v>
      </c>
      <c r="I243" s="19"/>
      <c r="J243" s="19"/>
      <c r="K243" s="19"/>
      <c r="L243" s="19"/>
      <c r="M243" s="19"/>
      <c r="N243" s="19"/>
      <c r="O243" s="19"/>
      <c r="P243" s="19"/>
      <c r="Q243" s="30">
        <v>3</v>
      </c>
      <c r="R243" s="19"/>
      <c r="S243" s="19"/>
      <c r="T243" s="19"/>
      <c r="U243" s="19"/>
      <c r="V243" s="19"/>
      <c r="W243" s="19"/>
      <c r="X243" s="19"/>
      <c r="Y243" s="19"/>
      <c r="Z243" s="35">
        <f t="shared" si="33"/>
        <v>7500</v>
      </c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11"/>
    </row>
    <row r="244" spans="1:38" ht="14.25" customHeight="1" x14ac:dyDescent="0.2">
      <c r="A244" s="34"/>
      <c r="B244" s="28"/>
      <c r="C244" s="51" t="s">
        <v>343</v>
      </c>
      <c r="D244" s="30" t="s">
        <v>147</v>
      </c>
      <c r="E244" s="31">
        <f t="shared" si="31"/>
        <v>5</v>
      </c>
      <c r="F244" s="39">
        <v>3000</v>
      </c>
      <c r="G244" s="33">
        <f t="shared" si="32"/>
        <v>15000</v>
      </c>
      <c r="H244" s="34" t="s">
        <v>44</v>
      </c>
      <c r="I244" s="30"/>
      <c r="J244" s="30"/>
      <c r="K244" s="30"/>
      <c r="L244" s="30"/>
      <c r="M244" s="30"/>
      <c r="N244" s="30"/>
      <c r="O244" s="30"/>
      <c r="P244" s="30"/>
      <c r="Q244" s="30">
        <v>5</v>
      </c>
      <c r="R244" s="30"/>
      <c r="S244" s="30"/>
      <c r="T244" s="30"/>
      <c r="U244" s="30"/>
      <c r="V244" s="30"/>
      <c r="W244" s="30"/>
      <c r="X244" s="30"/>
      <c r="Y244" s="30"/>
      <c r="Z244" s="35">
        <f t="shared" si="33"/>
        <v>15000</v>
      </c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2"/>
    </row>
    <row r="245" spans="1:38" ht="14.25" customHeight="1" x14ac:dyDescent="0.2">
      <c r="A245" s="46"/>
      <c r="B245" s="28"/>
      <c r="C245" s="51" t="s">
        <v>431</v>
      </c>
      <c r="D245" s="30" t="s">
        <v>43</v>
      </c>
      <c r="E245" s="31">
        <f t="shared" si="31"/>
        <v>2</v>
      </c>
      <c r="F245" s="39">
        <v>3500</v>
      </c>
      <c r="G245" s="33">
        <f t="shared" si="32"/>
        <v>7000</v>
      </c>
      <c r="H245" s="34" t="s">
        <v>44</v>
      </c>
      <c r="I245" s="19"/>
      <c r="J245" s="19"/>
      <c r="K245" s="19"/>
      <c r="L245" s="19"/>
      <c r="M245" s="19"/>
      <c r="N245" s="19"/>
      <c r="O245" s="19"/>
      <c r="P245" s="19"/>
      <c r="Q245" s="30">
        <v>2</v>
      </c>
      <c r="R245" s="19"/>
      <c r="S245" s="19"/>
      <c r="T245" s="19"/>
      <c r="U245" s="19"/>
      <c r="V245" s="19"/>
      <c r="W245" s="19"/>
      <c r="X245" s="19"/>
      <c r="Y245" s="19"/>
      <c r="Z245" s="35">
        <f t="shared" si="33"/>
        <v>7000</v>
      </c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11"/>
    </row>
    <row r="246" spans="1:38" ht="14.25" customHeight="1" x14ac:dyDescent="0.2">
      <c r="A246" s="34"/>
      <c r="B246" s="28"/>
      <c r="C246" s="52" t="s">
        <v>95</v>
      </c>
      <c r="D246" s="30"/>
      <c r="E246" s="31"/>
      <c r="F246" s="35"/>
      <c r="G246" s="45">
        <f>SUM(G232:G245)</f>
        <v>159650</v>
      </c>
      <c r="H246" s="34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2"/>
    </row>
    <row r="247" spans="1:38" ht="14.25" customHeight="1" x14ac:dyDescent="0.2">
      <c r="A247" s="34"/>
      <c r="B247" s="28"/>
      <c r="C247" s="51"/>
      <c r="D247" s="30"/>
      <c r="E247" s="31"/>
      <c r="F247" s="35"/>
      <c r="G247" s="33"/>
      <c r="H247" s="34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2"/>
    </row>
    <row r="248" spans="1:38" ht="14.25" customHeight="1" x14ac:dyDescent="0.2">
      <c r="A248" s="46"/>
      <c r="B248" s="17" t="s">
        <v>464</v>
      </c>
      <c r="C248" s="18"/>
      <c r="D248" s="30" t="s">
        <v>192</v>
      </c>
      <c r="E248" s="31">
        <f t="shared" ref="E248" si="34">SUM(I248:Y248)</f>
        <v>1</v>
      </c>
      <c r="F248" s="35">
        <v>28000</v>
      </c>
      <c r="G248" s="45">
        <f t="shared" ref="G248:G249" si="35">SUM(Z248:AK248)</f>
        <v>28000</v>
      </c>
      <c r="H248" s="34" t="s">
        <v>44</v>
      </c>
      <c r="I248" s="30">
        <v>1</v>
      </c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35"/>
      <c r="AA248" s="35"/>
      <c r="AB248" s="35">
        <v>9334</v>
      </c>
      <c r="AC248" s="35"/>
      <c r="AD248" s="35"/>
      <c r="AE248" s="35">
        <v>9333</v>
      </c>
      <c r="AF248" s="35"/>
      <c r="AG248" s="35"/>
      <c r="AH248" s="35">
        <v>9333</v>
      </c>
      <c r="AI248" s="35"/>
      <c r="AJ248" s="35"/>
      <c r="AK248" s="35"/>
      <c r="AL248" s="11"/>
    </row>
    <row r="249" spans="1:38" ht="14.25" customHeight="1" x14ac:dyDescent="0.2">
      <c r="A249" s="46"/>
      <c r="B249" s="17" t="s">
        <v>465</v>
      </c>
      <c r="C249" s="18"/>
      <c r="D249" s="19"/>
      <c r="E249" s="31">
        <f>SUM(I249:Y249)</f>
        <v>0</v>
      </c>
      <c r="F249" s="44"/>
      <c r="G249" s="33">
        <f t="shared" si="35"/>
        <v>0</v>
      </c>
      <c r="H249" s="34" t="s">
        <v>44</v>
      </c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35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11"/>
    </row>
    <row r="250" spans="1:38" ht="15.75" customHeight="1" x14ac:dyDescent="0.2">
      <c r="A250" s="46"/>
      <c r="B250" s="17" t="s">
        <v>466</v>
      </c>
      <c r="C250" s="18"/>
      <c r="D250" s="19"/>
      <c r="E250" s="31"/>
      <c r="F250" s="44"/>
      <c r="G250" s="33"/>
      <c r="H250" s="34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35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11"/>
    </row>
    <row r="251" spans="1:38" ht="14.25" customHeight="1" x14ac:dyDescent="0.2">
      <c r="A251" s="34"/>
      <c r="B251" s="28"/>
      <c r="C251" s="51" t="s">
        <v>216</v>
      </c>
      <c r="D251" s="30" t="s">
        <v>43</v>
      </c>
      <c r="E251" s="31">
        <f t="shared" ref="E251:E256" si="36">SUM(I251:Y251)</f>
        <v>2</v>
      </c>
      <c r="F251" s="39">
        <v>350</v>
      </c>
      <c r="G251" s="33">
        <f t="shared" ref="G251:G256" si="37">SUM(Z251:AK251)</f>
        <v>700</v>
      </c>
      <c r="H251" s="34" t="s">
        <v>44</v>
      </c>
      <c r="I251" s="30"/>
      <c r="J251" s="30"/>
      <c r="K251" s="30"/>
      <c r="L251" s="30">
        <v>2</v>
      </c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5">
        <f t="shared" ref="Z251:Z256" si="38">F251*E251</f>
        <v>700</v>
      </c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2"/>
    </row>
    <row r="252" spans="1:38" ht="14.25" customHeight="1" x14ac:dyDescent="0.2">
      <c r="A252" s="34"/>
      <c r="B252" s="28"/>
      <c r="C252" s="51" t="s">
        <v>217</v>
      </c>
      <c r="D252" s="30" t="s">
        <v>43</v>
      </c>
      <c r="E252" s="31">
        <f t="shared" si="36"/>
        <v>2</v>
      </c>
      <c r="F252" s="39">
        <v>150</v>
      </c>
      <c r="G252" s="33">
        <f t="shared" si="37"/>
        <v>300</v>
      </c>
      <c r="H252" s="34" t="s">
        <v>44</v>
      </c>
      <c r="I252" s="30"/>
      <c r="J252" s="30"/>
      <c r="K252" s="30"/>
      <c r="L252" s="30">
        <v>2</v>
      </c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5">
        <f t="shared" si="38"/>
        <v>300</v>
      </c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2"/>
    </row>
    <row r="253" spans="1:38" ht="14.25" customHeight="1" x14ac:dyDescent="0.2">
      <c r="A253" s="34"/>
      <c r="B253" s="28"/>
      <c r="C253" s="51" t="s">
        <v>218</v>
      </c>
      <c r="D253" s="30" t="s">
        <v>219</v>
      </c>
      <c r="E253" s="31">
        <f t="shared" si="36"/>
        <v>4</v>
      </c>
      <c r="F253" s="39">
        <v>290</v>
      </c>
      <c r="G253" s="33">
        <f t="shared" si="37"/>
        <v>1160</v>
      </c>
      <c r="H253" s="34" t="s">
        <v>44</v>
      </c>
      <c r="I253" s="30"/>
      <c r="J253" s="30"/>
      <c r="K253" s="30"/>
      <c r="L253" s="30">
        <v>4</v>
      </c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5">
        <f t="shared" si="38"/>
        <v>1160</v>
      </c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2"/>
    </row>
    <row r="254" spans="1:38" ht="14.25" customHeight="1" x14ac:dyDescent="0.2">
      <c r="A254" s="34"/>
      <c r="B254" s="28"/>
      <c r="C254" s="51" t="s">
        <v>220</v>
      </c>
      <c r="D254" s="30" t="s">
        <v>43</v>
      </c>
      <c r="E254" s="31">
        <f t="shared" si="36"/>
        <v>2</v>
      </c>
      <c r="F254" s="39">
        <v>60</v>
      </c>
      <c r="G254" s="33">
        <f t="shared" si="37"/>
        <v>120</v>
      </c>
      <c r="H254" s="34" t="s">
        <v>44</v>
      </c>
      <c r="I254" s="30"/>
      <c r="J254" s="30"/>
      <c r="K254" s="30"/>
      <c r="L254" s="30">
        <v>2</v>
      </c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5">
        <f t="shared" si="38"/>
        <v>120</v>
      </c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2"/>
    </row>
    <row r="255" spans="1:38" ht="14.25" customHeight="1" x14ac:dyDescent="0.2">
      <c r="A255" s="34"/>
      <c r="B255" s="28"/>
      <c r="C255" s="51" t="s">
        <v>221</v>
      </c>
      <c r="D255" s="30" t="s">
        <v>43</v>
      </c>
      <c r="E255" s="31">
        <f t="shared" si="36"/>
        <v>2</v>
      </c>
      <c r="F255" s="39">
        <v>60</v>
      </c>
      <c r="G255" s="33">
        <f t="shared" si="37"/>
        <v>120</v>
      </c>
      <c r="H255" s="34" t="s">
        <v>44</v>
      </c>
      <c r="I255" s="30"/>
      <c r="J255" s="30"/>
      <c r="K255" s="30"/>
      <c r="L255" s="30">
        <v>2</v>
      </c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5">
        <f t="shared" si="38"/>
        <v>120</v>
      </c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2"/>
    </row>
    <row r="256" spans="1:38" ht="14.25" customHeight="1" x14ac:dyDescent="0.2">
      <c r="A256" s="34"/>
      <c r="B256" s="28"/>
      <c r="C256" s="51" t="s">
        <v>222</v>
      </c>
      <c r="D256" s="30" t="s">
        <v>43</v>
      </c>
      <c r="E256" s="31">
        <f t="shared" si="36"/>
        <v>2</v>
      </c>
      <c r="F256" s="39">
        <v>600</v>
      </c>
      <c r="G256" s="33">
        <f t="shared" si="37"/>
        <v>1200</v>
      </c>
      <c r="H256" s="34" t="s">
        <v>44</v>
      </c>
      <c r="I256" s="30"/>
      <c r="J256" s="30"/>
      <c r="K256" s="30"/>
      <c r="L256" s="30">
        <v>2</v>
      </c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5">
        <f t="shared" si="38"/>
        <v>1200</v>
      </c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2"/>
    </row>
    <row r="257" spans="1:38" ht="14.25" customHeight="1" x14ac:dyDescent="0.2">
      <c r="A257" s="34"/>
      <c r="B257" s="28"/>
      <c r="C257" s="52" t="s">
        <v>95</v>
      </c>
      <c r="D257" s="30"/>
      <c r="E257" s="31"/>
      <c r="F257" s="35"/>
      <c r="G257" s="45">
        <f>SUM(G251:G256)</f>
        <v>3600</v>
      </c>
      <c r="H257" s="34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2"/>
    </row>
    <row r="258" spans="1:38" ht="14.25" customHeight="1" x14ac:dyDescent="0.2">
      <c r="A258" s="34"/>
      <c r="B258" s="28"/>
      <c r="C258" s="51"/>
      <c r="D258" s="30"/>
      <c r="E258" s="31"/>
      <c r="F258" s="35"/>
      <c r="G258" s="33"/>
      <c r="H258" s="34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2"/>
    </row>
    <row r="259" spans="1:38" ht="14.25" customHeight="1" x14ac:dyDescent="0.2">
      <c r="A259" s="46"/>
      <c r="B259" s="17" t="s">
        <v>467</v>
      </c>
      <c r="C259" s="18"/>
      <c r="D259" s="19"/>
      <c r="E259" s="31"/>
      <c r="F259" s="44"/>
      <c r="G259" s="33"/>
      <c r="H259" s="34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35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11"/>
    </row>
    <row r="260" spans="1:38" ht="14.25" customHeight="1" x14ac:dyDescent="0.2">
      <c r="A260" s="34"/>
      <c r="B260" s="28"/>
      <c r="C260" s="51" t="s">
        <v>224</v>
      </c>
      <c r="D260" s="40" t="s">
        <v>43</v>
      </c>
      <c r="E260" s="31">
        <f t="shared" ref="E260:E323" si="39">SUM(I260:Y260)</f>
        <v>2</v>
      </c>
      <c r="F260" s="35">
        <v>550</v>
      </c>
      <c r="G260" s="33">
        <f t="shared" ref="G260:G369" si="40">SUM(Z260:AK260)</f>
        <v>1100</v>
      </c>
      <c r="H260" s="34" t="s">
        <v>44</v>
      </c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>
        <v>2</v>
      </c>
      <c r="T260" s="30"/>
      <c r="U260" s="30"/>
      <c r="V260" s="30"/>
      <c r="W260" s="30"/>
      <c r="X260" s="30"/>
      <c r="Y260" s="30"/>
      <c r="Z260" s="35"/>
      <c r="AA260" s="35">
        <v>1100</v>
      </c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2"/>
    </row>
    <row r="261" spans="1:38" ht="14.25" customHeight="1" x14ac:dyDescent="0.2">
      <c r="A261" s="34"/>
      <c r="B261" s="28"/>
      <c r="C261" s="51" t="s">
        <v>225</v>
      </c>
      <c r="D261" s="40" t="s">
        <v>219</v>
      </c>
      <c r="E261" s="31">
        <f t="shared" si="39"/>
        <v>1</v>
      </c>
      <c r="F261" s="35">
        <v>1500</v>
      </c>
      <c r="G261" s="33">
        <f t="shared" si="40"/>
        <v>1500</v>
      </c>
      <c r="H261" s="34" t="s">
        <v>44</v>
      </c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>
        <v>1</v>
      </c>
      <c r="T261" s="30"/>
      <c r="U261" s="30"/>
      <c r="V261" s="30"/>
      <c r="W261" s="30"/>
      <c r="X261" s="30"/>
      <c r="Y261" s="30"/>
      <c r="Z261" s="35"/>
      <c r="AA261" s="35">
        <v>1500</v>
      </c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2"/>
    </row>
    <row r="262" spans="1:38" ht="14.25" customHeight="1" x14ac:dyDescent="0.2">
      <c r="A262" s="34"/>
      <c r="B262" s="28"/>
      <c r="C262" s="51" t="s">
        <v>226</v>
      </c>
      <c r="D262" s="40" t="s">
        <v>43</v>
      </c>
      <c r="E262" s="31">
        <f t="shared" si="39"/>
        <v>1</v>
      </c>
      <c r="F262" s="35">
        <v>700</v>
      </c>
      <c r="G262" s="33">
        <f t="shared" si="40"/>
        <v>700</v>
      </c>
      <c r="H262" s="34" t="s">
        <v>44</v>
      </c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>
        <v>1</v>
      </c>
      <c r="T262" s="30"/>
      <c r="U262" s="30"/>
      <c r="V262" s="30"/>
      <c r="W262" s="30"/>
      <c r="X262" s="30"/>
      <c r="Y262" s="30"/>
      <c r="Z262" s="35"/>
      <c r="AA262" s="35">
        <v>700</v>
      </c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2"/>
    </row>
    <row r="263" spans="1:38" ht="14.25" customHeight="1" x14ac:dyDescent="0.2">
      <c r="A263" s="34"/>
      <c r="B263" s="28"/>
      <c r="C263" s="51" t="s">
        <v>227</v>
      </c>
      <c r="D263" s="40" t="s">
        <v>228</v>
      </c>
      <c r="E263" s="31">
        <f t="shared" si="39"/>
        <v>39</v>
      </c>
      <c r="F263" s="35">
        <v>75</v>
      </c>
      <c r="G263" s="33">
        <f t="shared" si="40"/>
        <v>2925</v>
      </c>
      <c r="H263" s="34" t="s">
        <v>44</v>
      </c>
      <c r="I263" s="30"/>
      <c r="J263" s="30">
        <v>12</v>
      </c>
      <c r="K263" s="30">
        <v>1</v>
      </c>
      <c r="L263" s="30">
        <v>6</v>
      </c>
      <c r="M263" s="30"/>
      <c r="N263" s="30"/>
      <c r="O263" s="30"/>
      <c r="P263" s="30"/>
      <c r="Q263" s="30"/>
      <c r="R263" s="30"/>
      <c r="S263" s="30">
        <v>15</v>
      </c>
      <c r="T263" s="30">
        <v>3</v>
      </c>
      <c r="U263" s="30">
        <v>2</v>
      </c>
      <c r="V263" s="30"/>
      <c r="W263" s="30"/>
      <c r="X263" s="30"/>
      <c r="Y263" s="30"/>
      <c r="Z263" s="35"/>
      <c r="AA263" s="35">
        <v>2925</v>
      </c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2"/>
    </row>
    <row r="264" spans="1:38" ht="14.25" customHeight="1" x14ac:dyDescent="0.2">
      <c r="A264" s="34"/>
      <c r="B264" s="28"/>
      <c r="C264" s="51" t="s">
        <v>229</v>
      </c>
      <c r="D264" s="40" t="s">
        <v>43</v>
      </c>
      <c r="E264" s="31">
        <f t="shared" si="39"/>
        <v>2</v>
      </c>
      <c r="F264" s="35">
        <v>800</v>
      </c>
      <c r="G264" s="33">
        <f t="shared" si="40"/>
        <v>1600</v>
      </c>
      <c r="H264" s="34" t="s">
        <v>44</v>
      </c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>
        <v>2</v>
      </c>
      <c r="T264" s="30"/>
      <c r="U264" s="30"/>
      <c r="V264" s="30"/>
      <c r="W264" s="30"/>
      <c r="X264" s="30"/>
      <c r="Y264" s="30"/>
      <c r="Z264" s="35"/>
      <c r="AA264" s="35">
        <v>1600</v>
      </c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2"/>
    </row>
    <row r="265" spans="1:38" ht="14.25" customHeight="1" x14ac:dyDescent="0.2">
      <c r="A265" s="34"/>
      <c r="B265" s="28"/>
      <c r="C265" s="51" t="s">
        <v>230</v>
      </c>
      <c r="D265" s="40" t="s">
        <v>43</v>
      </c>
      <c r="E265" s="31">
        <f t="shared" si="39"/>
        <v>10</v>
      </c>
      <c r="F265" s="35">
        <v>220</v>
      </c>
      <c r="G265" s="33">
        <f t="shared" si="40"/>
        <v>2200</v>
      </c>
      <c r="H265" s="34" t="s">
        <v>44</v>
      </c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>
        <v>10</v>
      </c>
      <c r="T265" s="30"/>
      <c r="U265" s="30"/>
      <c r="V265" s="30"/>
      <c r="W265" s="30"/>
      <c r="X265" s="30"/>
      <c r="Y265" s="30"/>
      <c r="Z265" s="35"/>
      <c r="AA265" s="35">
        <v>2200</v>
      </c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2"/>
    </row>
    <row r="266" spans="1:38" ht="14.25" customHeight="1" x14ac:dyDescent="0.2">
      <c r="A266" s="34"/>
      <c r="B266" s="28"/>
      <c r="C266" s="51" t="s">
        <v>231</v>
      </c>
      <c r="D266" s="40" t="s">
        <v>43</v>
      </c>
      <c r="E266" s="31">
        <f t="shared" si="39"/>
        <v>2</v>
      </c>
      <c r="F266" s="35">
        <v>100</v>
      </c>
      <c r="G266" s="33">
        <f t="shared" si="40"/>
        <v>200</v>
      </c>
      <c r="H266" s="34" t="s">
        <v>44</v>
      </c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>
        <v>2</v>
      </c>
      <c r="T266" s="30"/>
      <c r="U266" s="30"/>
      <c r="V266" s="30"/>
      <c r="W266" s="30"/>
      <c r="X266" s="30"/>
      <c r="Y266" s="30"/>
      <c r="Z266" s="35"/>
      <c r="AA266" s="35">
        <v>200</v>
      </c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2"/>
    </row>
    <row r="267" spans="1:38" ht="14.25" customHeight="1" x14ac:dyDescent="0.2">
      <c r="A267" s="34"/>
      <c r="B267" s="28"/>
      <c r="C267" s="51" t="s">
        <v>232</v>
      </c>
      <c r="D267" s="40" t="s">
        <v>43</v>
      </c>
      <c r="E267" s="31">
        <f t="shared" si="39"/>
        <v>2</v>
      </c>
      <c r="F267" s="35">
        <v>120</v>
      </c>
      <c r="G267" s="33">
        <f t="shared" si="40"/>
        <v>240</v>
      </c>
      <c r="H267" s="34" t="s">
        <v>44</v>
      </c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>
        <v>2</v>
      </c>
      <c r="T267" s="30"/>
      <c r="U267" s="30"/>
      <c r="V267" s="30"/>
      <c r="W267" s="30"/>
      <c r="X267" s="30"/>
      <c r="Y267" s="30"/>
      <c r="Z267" s="35"/>
      <c r="AA267" s="35">
        <v>240</v>
      </c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2"/>
    </row>
    <row r="268" spans="1:38" ht="14.25" customHeight="1" x14ac:dyDescent="0.2">
      <c r="A268" s="34"/>
      <c r="B268" s="28"/>
      <c r="C268" s="51" t="s">
        <v>233</v>
      </c>
      <c r="D268" s="40" t="s">
        <v>43</v>
      </c>
      <c r="E268" s="31">
        <f t="shared" si="39"/>
        <v>3</v>
      </c>
      <c r="F268" s="35">
        <v>350</v>
      </c>
      <c r="G268" s="33">
        <f t="shared" si="40"/>
        <v>1050</v>
      </c>
      <c r="H268" s="34" t="s">
        <v>44</v>
      </c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>
        <v>3</v>
      </c>
      <c r="T268" s="30"/>
      <c r="U268" s="30"/>
      <c r="V268" s="30"/>
      <c r="W268" s="30"/>
      <c r="X268" s="30"/>
      <c r="Y268" s="30"/>
      <c r="Z268" s="35"/>
      <c r="AA268" s="35">
        <v>1050</v>
      </c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2"/>
    </row>
    <row r="269" spans="1:38" ht="14.25" customHeight="1" x14ac:dyDescent="0.2">
      <c r="A269" s="34"/>
      <c r="B269" s="28"/>
      <c r="C269" s="51" t="s">
        <v>234</v>
      </c>
      <c r="D269" s="40" t="s">
        <v>43</v>
      </c>
      <c r="E269" s="31">
        <f t="shared" si="39"/>
        <v>2</v>
      </c>
      <c r="F269" s="35">
        <v>120</v>
      </c>
      <c r="G269" s="33">
        <f t="shared" si="40"/>
        <v>240</v>
      </c>
      <c r="H269" s="34" t="s">
        <v>44</v>
      </c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>
        <v>2</v>
      </c>
      <c r="T269" s="30"/>
      <c r="U269" s="30"/>
      <c r="V269" s="30"/>
      <c r="W269" s="30"/>
      <c r="X269" s="30"/>
      <c r="Y269" s="30"/>
      <c r="Z269" s="35"/>
      <c r="AA269" s="35">
        <v>240</v>
      </c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2"/>
    </row>
    <row r="270" spans="1:38" ht="14.25" customHeight="1" x14ac:dyDescent="0.2">
      <c r="A270" s="34"/>
      <c r="B270" s="28"/>
      <c r="C270" s="51" t="s">
        <v>432</v>
      </c>
      <c r="D270" s="40" t="s">
        <v>43</v>
      </c>
      <c r="E270" s="31">
        <f t="shared" si="39"/>
        <v>10</v>
      </c>
      <c r="F270" s="35">
        <v>7000</v>
      </c>
      <c r="G270" s="33">
        <f t="shared" si="40"/>
        <v>70000</v>
      </c>
      <c r="H270" s="34" t="s">
        <v>44</v>
      </c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>
        <v>10</v>
      </c>
      <c r="T270" s="30"/>
      <c r="U270" s="30"/>
      <c r="V270" s="30"/>
      <c r="W270" s="30"/>
      <c r="X270" s="30"/>
      <c r="Y270" s="30"/>
      <c r="Z270" s="35"/>
      <c r="AA270" s="35">
        <v>70000</v>
      </c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2"/>
    </row>
    <row r="271" spans="1:38" ht="14.25" customHeight="1" x14ac:dyDescent="0.2">
      <c r="A271" s="34"/>
      <c r="B271" s="28"/>
      <c r="C271" s="51" t="s">
        <v>236</v>
      </c>
      <c r="D271" s="40" t="s">
        <v>43</v>
      </c>
      <c r="E271" s="31">
        <f t="shared" si="39"/>
        <v>2</v>
      </c>
      <c r="F271" s="35">
        <v>250</v>
      </c>
      <c r="G271" s="33">
        <f t="shared" si="40"/>
        <v>500</v>
      </c>
      <c r="H271" s="34" t="s">
        <v>44</v>
      </c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>
        <v>2</v>
      </c>
      <c r="T271" s="30"/>
      <c r="U271" s="30"/>
      <c r="V271" s="30"/>
      <c r="W271" s="30"/>
      <c r="X271" s="30"/>
      <c r="Y271" s="30"/>
      <c r="Z271" s="35"/>
      <c r="AA271" s="35">
        <v>500</v>
      </c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2"/>
    </row>
    <row r="272" spans="1:38" ht="14.25" customHeight="1" x14ac:dyDescent="0.2">
      <c r="A272" s="34"/>
      <c r="B272" s="28"/>
      <c r="C272" s="51" t="s">
        <v>237</v>
      </c>
      <c r="D272" s="40" t="s">
        <v>43</v>
      </c>
      <c r="E272" s="31">
        <f t="shared" si="39"/>
        <v>2</v>
      </c>
      <c r="F272" s="35">
        <v>250</v>
      </c>
      <c r="G272" s="33">
        <f t="shared" si="40"/>
        <v>500</v>
      </c>
      <c r="H272" s="34" t="s">
        <v>44</v>
      </c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>
        <v>2</v>
      </c>
      <c r="T272" s="30"/>
      <c r="U272" s="30"/>
      <c r="V272" s="30"/>
      <c r="W272" s="30"/>
      <c r="X272" s="30"/>
      <c r="Y272" s="30"/>
      <c r="Z272" s="35"/>
      <c r="AA272" s="35">
        <v>500</v>
      </c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2"/>
    </row>
    <row r="273" spans="1:38" ht="14.25" customHeight="1" x14ac:dyDescent="0.2">
      <c r="A273" s="34"/>
      <c r="B273" s="28"/>
      <c r="C273" s="51" t="s">
        <v>238</v>
      </c>
      <c r="D273" s="40" t="s">
        <v>43</v>
      </c>
      <c r="E273" s="31">
        <f t="shared" si="39"/>
        <v>6</v>
      </c>
      <c r="F273" s="35">
        <v>850</v>
      </c>
      <c r="G273" s="33">
        <f t="shared" si="40"/>
        <v>5100</v>
      </c>
      <c r="H273" s="34" t="s">
        <v>44</v>
      </c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>
        <v>6</v>
      </c>
      <c r="T273" s="30"/>
      <c r="U273" s="30"/>
      <c r="V273" s="30"/>
      <c r="W273" s="30"/>
      <c r="X273" s="30"/>
      <c r="Y273" s="30"/>
      <c r="Z273" s="35"/>
      <c r="AA273" s="35">
        <v>5100</v>
      </c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2"/>
    </row>
    <row r="274" spans="1:38" ht="14.25" customHeight="1" x14ac:dyDescent="0.2">
      <c r="A274" s="34"/>
      <c r="B274" s="28"/>
      <c r="C274" s="51" t="s">
        <v>239</v>
      </c>
      <c r="D274" s="40" t="s">
        <v>43</v>
      </c>
      <c r="E274" s="31">
        <f t="shared" si="39"/>
        <v>10</v>
      </c>
      <c r="F274" s="35">
        <v>50</v>
      </c>
      <c r="G274" s="33">
        <f t="shared" si="40"/>
        <v>500</v>
      </c>
      <c r="H274" s="34" t="s">
        <v>44</v>
      </c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>
        <v>10</v>
      </c>
      <c r="T274" s="30"/>
      <c r="U274" s="30"/>
      <c r="V274" s="30"/>
      <c r="W274" s="30"/>
      <c r="X274" s="30"/>
      <c r="Y274" s="30"/>
      <c r="Z274" s="35"/>
      <c r="AA274" s="35">
        <v>500</v>
      </c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2"/>
    </row>
    <row r="275" spans="1:38" ht="14.25" customHeight="1" x14ac:dyDescent="0.2">
      <c r="A275" s="34"/>
      <c r="B275" s="28"/>
      <c r="C275" s="51" t="s">
        <v>240</v>
      </c>
      <c r="D275" s="40" t="s">
        <v>43</v>
      </c>
      <c r="E275" s="31">
        <f t="shared" si="39"/>
        <v>10</v>
      </c>
      <c r="F275" s="35">
        <v>2</v>
      </c>
      <c r="G275" s="33">
        <f t="shared" si="40"/>
        <v>20</v>
      </c>
      <c r="H275" s="34" t="s">
        <v>44</v>
      </c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>
        <v>10</v>
      </c>
      <c r="T275" s="30"/>
      <c r="U275" s="30"/>
      <c r="V275" s="30"/>
      <c r="W275" s="30"/>
      <c r="X275" s="30"/>
      <c r="Y275" s="30"/>
      <c r="Z275" s="35"/>
      <c r="AA275" s="35">
        <v>20</v>
      </c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2"/>
    </row>
    <row r="276" spans="1:38" ht="14.25" customHeight="1" x14ac:dyDescent="0.2">
      <c r="A276" s="34"/>
      <c r="B276" s="28"/>
      <c r="C276" s="51" t="s">
        <v>241</v>
      </c>
      <c r="D276" s="40" t="s">
        <v>43</v>
      </c>
      <c r="E276" s="31">
        <f t="shared" si="39"/>
        <v>10</v>
      </c>
      <c r="F276" s="35">
        <v>15</v>
      </c>
      <c r="G276" s="33">
        <f t="shared" si="40"/>
        <v>150</v>
      </c>
      <c r="H276" s="34" t="s">
        <v>44</v>
      </c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>
        <v>10</v>
      </c>
      <c r="T276" s="30"/>
      <c r="U276" s="30"/>
      <c r="V276" s="30"/>
      <c r="W276" s="30"/>
      <c r="X276" s="30"/>
      <c r="Y276" s="30"/>
      <c r="Z276" s="35"/>
      <c r="AA276" s="35">
        <v>150</v>
      </c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2"/>
    </row>
    <row r="277" spans="1:38" ht="14.25" customHeight="1" x14ac:dyDescent="0.2">
      <c r="A277" s="34"/>
      <c r="B277" s="28"/>
      <c r="C277" s="51" t="s">
        <v>242</v>
      </c>
      <c r="D277" s="40" t="s">
        <v>43</v>
      </c>
      <c r="E277" s="31">
        <f t="shared" si="39"/>
        <v>2</v>
      </c>
      <c r="F277" s="35">
        <v>520</v>
      </c>
      <c r="G277" s="33">
        <f t="shared" si="40"/>
        <v>1040</v>
      </c>
      <c r="H277" s="34" t="s">
        <v>44</v>
      </c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>
        <v>2</v>
      </c>
      <c r="T277" s="30"/>
      <c r="U277" s="30"/>
      <c r="V277" s="30"/>
      <c r="W277" s="30"/>
      <c r="X277" s="30"/>
      <c r="Y277" s="30"/>
      <c r="Z277" s="35"/>
      <c r="AA277" s="35">
        <v>1040</v>
      </c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2"/>
    </row>
    <row r="278" spans="1:38" ht="14.25" customHeight="1" x14ac:dyDescent="0.2">
      <c r="A278" s="34"/>
      <c r="B278" s="28"/>
      <c r="C278" s="51" t="s">
        <v>243</v>
      </c>
      <c r="D278" s="40" t="s">
        <v>244</v>
      </c>
      <c r="E278" s="31">
        <f t="shared" si="39"/>
        <v>5</v>
      </c>
      <c r="F278" s="35">
        <v>650</v>
      </c>
      <c r="G278" s="33">
        <f t="shared" si="40"/>
        <v>3250</v>
      </c>
      <c r="H278" s="34" t="s">
        <v>44</v>
      </c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>
        <v>5</v>
      </c>
      <c r="T278" s="30"/>
      <c r="U278" s="30"/>
      <c r="V278" s="30"/>
      <c r="W278" s="30"/>
      <c r="X278" s="30"/>
      <c r="Y278" s="30"/>
      <c r="Z278" s="35"/>
      <c r="AA278" s="35">
        <v>3250</v>
      </c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2"/>
    </row>
    <row r="279" spans="1:38" ht="14.25" customHeight="1" x14ac:dyDescent="0.2">
      <c r="A279" s="34"/>
      <c r="B279" s="28"/>
      <c r="C279" s="51" t="s">
        <v>245</v>
      </c>
      <c r="D279" s="40" t="s">
        <v>43</v>
      </c>
      <c r="E279" s="31">
        <f t="shared" si="39"/>
        <v>3</v>
      </c>
      <c r="F279" s="35">
        <v>350</v>
      </c>
      <c r="G279" s="33">
        <f t="shared" si="40"/>
        <v>1050</v>
      </c>
      <c r="H279" s="34" t="s">
        <v>44</v>
      </c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>
        <v>3</v>
      </c>
      <c r="T279" s="30"/>
      <c r="U279" s="30"/>
      <c r="V279" s="30"/>
      <c r="W279" s="30"/>
      <c r="X279" s="30"/>
      <c r="Y279" s="30"/>
      <c r="Z279" s="35"/>
      <c r="AA279" s="35">
        <v>1050</v>
      </c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2"/>
    </row>
    <row r="280" spans="1:38" ht="14.25" customHeight="1" x14ac:dyDescent="0.2">
      <c r="A280" s="34"/>
      <c r="B280" s="28"/>
      <c r="C280" s="51" t="s">
        <v>246</v>
      </c>
      <c r="D280" s="40" t="s">
        <v>43</v>
      </c>
      <c r="E280" s="31">
        <f t="shared" si="39"/>
        <v>6</v>
      </c>
      <c r="F280" s="35">
        <v>400</v>
      </c>
      <c r="G280" s="33">
        <f t="shared" si="40"/>
        <v>2400</v>
      </c>
      <c r="H280" s="34" t="s">
        <v>44</v>
      </c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>
        <v>6</v>
      </c>
      <c r="T280" s="30"/>
      <c r="U280" s="30"/>
      <c r="V280" s="30"/>
      <c r="W280" s="30"/>
      <c r="X280" s="30"/>
      <c r="Y280" s="30"/>
      <c r="Z280" s="35"/>
      <c r="AA280" s="35">
        <v>2400</v>
      </c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2"/>
    </row>
    <row r="281" spans="1:38" ht="14.25" customHeight="1" x14ac:dyDescent="0.2">
      <c r="A281" s="34"/>
      <c r="B281" s="28"/>
      <c r="C281" s="51" t="s">
        <v>247</v>
      </c>
      <c r="D281" s="40" t="s">
        <v>43</v>
      </c>
      <c r="E281" s="31">
        <f t="shared" si="39"/>
        <v>6</v>
      </c>
      <c r="F281" s="35">
        <v>450</v>
      </c>
      <c r="G281" s="33">
        <f t="shared" si="40"/>
        <v>2700</v>
      </c>
      <c r="H281" s="34" t="s">
        <v>44</v>
      </c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>
        <v>6</v>
      </c>
      <c r="T281" s="30"/>
      <c r="U281" s="30"/>
      <c r="V281" s="30"/>
      <c r="W281" s="30"/>
      <c r="X281" s="30"/>
      <c r="Y281" s="30"/>
      <c r="Z281" s="35"/>
      <c r="AA281" s="35">
        <v>2700</v>
      </c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2"/>
    </row>
    <row r="282" spans="1:38" ht="14.25" customHeight="1" x14ac:dyDescent="0.2">
      <c r="A282" s="34"/>
      <c r="B282" s="28"/>
      <c r="C282" s="51" t="s">
        <v>248</v>
      </c>
      <c r="D282" s="40" t="s">
        <v>43</v>
      </c>
      <c r="E282" s="31">
        <f t="shared" si="39"/>
        <v>4</v>
      </c>
      <c r="F282" s="35">
        <v>420</v>
      </c>
      <c r="G282" s="33">
        <f t="shared" si="40"/>
        <v>1680</v>
      </c>
      <c r="H282" s="34" t="s">
        <v>44</v>
      </c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>
        <v>4</v>
      </c>
      <c r="T282" s="30"/>
      <c r="U282" s="30"/>
      <c r="V282" s="30"/>
      <c r="W282" s="30"/>
      <c r="X282" s="30"/>
      <c r="Y282" s="30"/>
      <c r="Z282" s="35"/>
      <c r="AA282" s="35">
        <v>1680</v>
      </c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2"/>
    </row>
    <row r="283" spans="1:38" ht="14.25" customHeight="1" x14ac:dyDescent="0.2">
      <c r="A283" s="34"/>
      <c r="B283" s="28"/>
      <c r="C283" s="51" t="s">
        <v>249</v>
      </c>
      <c r="D283" s="40" t="s">
        <v>43</v>
      </c>
      <c r="E283" s="31">
        <f t="shared" si="39"/>
        <v>4</v>
      </c>
      <c r="F283" s="35">
        <v>420</v>
      </c>
      <c r="G283" s="33">
        <f t="shared" si="40"/>
        <v>1680</v>
      </c>
      <c r="H283" s="34" t="s">
        <v>44</v>
      </c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>
        <v>4</v>
      </c>
      <c r="T283" s="30"/>
      <c r="U283" s="30"/>
      <c r="V283" s="30"/>
      <c r="W283" s="30"/>
      <c r="X283" s="30"/>
      <c r="Y283" s="30"/>
      <c r="Z283" s="35"/>
      <c r="AA283" s="35">
        <v>1680</v>
      </c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2"/>
    </row>
    <row r="284" spans="1:38" ht="14.25" customHeight="1" x14ac:dyDescent="0.2">
      <c r="A284" s="34"/>
      <c r="B284" s="28"/>
      <c r="C284" s="51" t="s">
        <v>250</v>
      </c>
      <c r="D284" s="40" t="s">
        <v>43</v>
      </c>
      <c r="E284" s="31">
        <f t="shared" si="39"/>
        <v>2</v>
      </c>
      <c r="F284" s="35">
        <v>180</v>
      </c>
      <c r="G284" s="33">
        <f t="shared" si="40"/>
        <v>360</v>
      </c>
      <c r="H284" s="34" t="s">
        <v>44</v>
      </c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>
        <v>2</v>
      </c>
      <c r="T284" s="30"/>
      <c r="U284" s="30"/>
      <c r="V284" s="30"/>
      <c r="W284" s="30"/>
      <c r="X284" s="30"/>
      <c r="Y284" s="30"/>
      <c r="Z284" s="35"/>
      <c r="AA284" s="35">
        <v>360</v>
      </c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2"/>
    </row>
    <row r="285" spans="1:38" ht="14.25" customHeight="1" x14ac:dyDescent="0.2">
      <c r="A285" s="34"/>
      <c r="B285" s="28"/>
      <c r="C285" s="51" t="s">
        <v>251</v>
      </c>
      <c r="D285" s="40" t="s">
        <v>43</v>
      </c>
      <c r="E285" s="31">
        <f t="shared" si="39"/>
        <v>2</v>
      </c>
      <c r="F285" s="35">
        <v>250</v>
      </c>
      <c r="G285" s="33">
        <f t="shared" si="40"/>
        <v>500</v>
      </c>
      <c r="H285" s="34" t="s">
        <v>44</v>
      </c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>
        <v>2</v>
      </c>
      <c r="T285" s="30"/>
      <c r="U285" s="30"/>
      <c r="V285" s="30"/>
      <c r="W285" s="30"/>
      <c r="X285" s="30"/>
      <c r="Y285" s="30"/>
      <c r="Z285" s="35"/>
      <c r="AA285" s="35">
        <v>500</v>
      </c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2"/>
    </row>
    <row r="286" spans="1:38" ht="14.25" customHeight="1" x14ac:dyDescent="0.2">
      <c r="A286" s="34"/>
      <c r="B286" s="28"/>
      <c r="C286" s="51" t="s">
        <v>252</v>
      </c>
      <c r="D286" s="40" t="s">
        <v>43</v>
      </c>
      <c r="E286" s="31">
        <f t="shared" si="39"/>
        <v>3</v>
      </c>
      <c r="F286" s="35">
        <v>120</v>
      </c>
      <c r="G286" s="33">
        <f t="shared" si="40"/>
        <v>360</v>
      </c>
      <c r="H286" s="34" t="s">
        <v>44</v>
      </c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>
        <v>3</v>
      </c>
      <c r="T286" s="30"/>
      <c r="U286" s="30"/>
      <c r="V286" s="30"/>
      <c r="W286" s="30"/>
      <c r="X286" s="30"/>
      <c r="Y286" s="30"/>
      <c r="Z286" s="35"/>
      <c r="AA286" s="35">
        <v>360</v>
      </c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2"/>
    </row>
    <row r="287" spans="1:38" ht="14.25" customHeight="1" x14ac:dyDescent="0.2">
      <c r="A287" s="34"/>
      <c r="B287" s="28"/>
      <c r="C287" s="51" t="s">
        <v>253</v>
      </c>
      <c r="D287" s="40" t="s">
        <v>244</v>
      </c>
      <c r="E287" s="31">
        <f t="shared" si="39"/>
        <v>1</v>
      </c>
      <c r="F287" s="35">
        <v>250</v>
      </c>
      <c r="G287" s="33">
        <f t="shared" si="40"/>
        <v>250</v>
      </c>
      <c r="H287" s="34" t="s">
        <v>44</v>
      </c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>
        <v>1</v>
      </c>
      <c r="T287" s="30"/>
      <c r="U287" s="30"/>
      <c r="V287" s="30"/>
      <c r="W287" s="30"/>
      <c r="X287" s="30"/>
      <c r="Y287" s="30"/>
      <c r="Z287" s="35"/>
      <c r="AA287" s="35">
        <v>250</v>
      </c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2"/>
    </row>
    <row r="288" spans="1:38" ht="14.25" customHeight="1" x14ac:dyDescent="0.2">
      <c r="A288" s="34"/>
      <c r="B288" s="28"/>
      <c r="C288" s="51" t="s">
        <v>254</v>
      </c>
      <c r="D288" s="40" t="s">
        <v>43</v>
      </c>
      <c r="E288" s="31">
        <f t="shared" si="39"/>
        <v>2</v>
      </c>
      <c r="F288" s="35">
        <v>250</v>
      </c>
      <c r="G288" s="33">
        <f t="shared" si="40"/>
        <v>500</v>
      </c>
      <c r="H288" s="34" t="s">
        <v>44</v>
      </c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>
        <v>2</v>
      </c>
      <c r="T288" s="30"/>
      <c r="U288" s="30"/>
      <c r="V288" s="30"/>
      <c r="W288" s="30"/>
      <c r="X288" s="30"/>
      <c r="Y288" s="30"/>
      <c r="Z288" s="35"/>
      <c r="AA288" s="35">
        <v>500</v>
      </c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2"/>
    </row>
    <row r="289" spans="1:38" ht="14.25" customHeight="1" x14ac:dyDescent="0.2">
      <c r="A289" s="34"/>
      <c r="B289" s="28"/>
      <c r="C289" s="51" t="s">
        <v>255</v>
      </c>
      <c r="D289" s="40" t="s">
        <v>43</v>
      </c>
      <c r="E289" s="31">
        <f t="shared" si="39"/>
        <v>2</v>
      </c>
      <c r="F289" s="35">
        <v>1200</v>
      </c>
      <c r="G289" s="33">
        <f t="shared" si="40"/>
        <v>2400</v>
      </c>
      <c r="H289" s="34" t="s">
        <v>44</v>
      </c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>
        <v>2</v>
      </c>
      <c r="T289" s="30"/>
      <c r="U289" s="30"/>
      <c r="V289" s="30"/>
      <c r="W289" s="30"/>
      <c r="X289" s="30"/>
      <c r="Y289" s="30"/>
      <c r="Z289" s="35"/>
      <c r="AA289" s="35">
        <v>2400</v>
      </c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2"/>
    </row>
    <row r="290" spans="1:38" ht="14.25" customHeight="1" x14ac:dyDescent="0.2">
      <c r="A290" s="34"/>
      <c r="B290" s="28"/>
      <c r="C290" s="51" t="s">
        <v>256</v>
      </c>
      <c r="D290" s="40" t="s">
        <v>192</v>
      </c>
      <c r="E290" s="31">
        <f t="shared" si="39"/>
        <v>30</v>
      </c>
      <c r="F290" s="35">
        <v>100</v>
      </c>
      <c r="G290" s="33">
        <f t="shared" si="40"/>
        <v>3000</v>
      </c>
      <c r="H290" s="34" t="s">
        <v>44</v>
      </c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>
        <v>30</v>
      </c>
      <c r="T290" s="30"/>
      <c r="U290" s="30"/>
      <c r="V290" s="30"/>
      <c r="W290" s="30"/>
      <c r="X290" s="30"/>
      <c r="Y290" s="30"/>
      <c r="Z290" s="35"/>
      <c r="AA290" s="35">
        <v>3000</v>
      </c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2"/>
    </row>
    <row r="291" spans="1:38" ht="14.25" customHeight="1" x14ac:dyDescent="0.2">
      <c r="A291" s="34"/>
      <c r="B291" s="28"/>
      <c r="C291" s="51" t="s">
        <v>257</v>
      </c>
      <c r="D291" s="40" t="s">
        <v>43</v>
      </c>
      <c r="E291" s="31">
        <f t="shared" si="39"/>
        <v>1</v>
      </c>
      <c r="F291" s="35">
        <v>280</v>
      </c>
      <c r="G291" s="33">
        <f t="shared" si="40"/>
        <v>280</v>
      </c>
      <c r="H291" s="34" t="s">
        <v>44</v>
      </c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>
        <v>1</v>
      </c>
      <c r="T291" s="30"/>
      <c r="U291" s="30"/>
      <c r="V291" s="30"/>
      <c r="W291" s="30"/>
      <c r="X291" s="30"/>
      <c r="Y291" s="30"/>
      <c r="Z291" s="35"/>
      <c r="AA291" s="35">
        <v>280</v>
      </c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2"/>
    </row>
    <row r="292" spans="1:38" ht="14.25" customHeight="1" x14ac:dyDescent="0.2">
      <c r="A292" s="34"/>
      <c r="B292" s="28"/>
      <c r="C292" s="51" t="s">
        <v>258</v>
      </c>
      <c r="D292" s="40" t="s">
        <v>43</v>
      </c>
      <c r="E292" s="31">
        <f t="shared" si="39"/>
        <v>1</v>
      </c>
      <c r="F292" s="35">
        <v>120</v>
      </c>
      <c r="G292" s="33">
        <f t="shared" si="40"/>
        <v>120</v>
      </c>
      <c r="H292" s="34" t="s">
        <v>44</v>
      </c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>
        <v>1</v>
      </c>
      <c r="T292" s="30"/>
      <c r="U292" s="30"/>
      <c r="V292" s="30"/>
      <c r="W292" s="30"/>
      <c r="X292" s="30"/>
      <c r="Y292" s="30"/>
      <c r="Z292" s="35"/>
      <c r="AA292" s="35">
        <v>120</v>
      </c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2"/>
    </row>
    <row r="293" spans="1:38" ht="14.25" customHeight="1" x14ac:dyDescent="0.2">
      <c r="A293" s="34"/>
      <c r="B293" s="28"/>
      <c r="C293" s="51" t="s">
        <v>259</v>
      </c>
      <c r="D293" s="40" t="s">
        <v>43</v>
      </c>
      <c r="E293" s="31">
        <f t="shared" si="39"/>
        <v>1</v>
      </c>
      <c r="F293" s="35">
        <v>130</v>
      </c>
      <c r="G293" s="33">
        <f t="shared" si="40"/>
        <v>130</v>
      </c>
      <c r="H293" s="34" t="s">
        <v>44</v>
      </c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>
        <v>1</v>
      </c>
      <c r="T293" s="30"/>
      <c r="U293" s="30"/>
      <c r="V293" s="30"/>
      <c r="W293" s="30"/>
      <c r="X293" s="30"/>
      <c r="Y293" s="30"/>
      <c r="Z293" s="35"/>
      <c r="AA293" s="35">
        <v>130</v>
      </c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2"/>
    </row>
    <row r="294" spans="1:38" ht="14.25" customHeight="1" x14ac:dyDescent="0.2">
      <c r="A294" s="34"/>
      <c r="B294" s="28"/>
      <c r="C294" s="51" t="s">
        <v>260</v>
      </c>
      <c r="D294" s="40" t="s">
        <v>244</v>
      </c>
      <c r="E294" s="31">
        <f t="shared" si="39"/>
        <v>1</v>
      </c>
      <c r="F294" s="35">
        <v>900</v>
      </c>
      <c r="G294" s="33">
        <f t="shared" si="40"/>
        <v>900</v>
      </c>
      <c r="H294" s="34" t="s">
        <v>44</v>
      </c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>
        <v>1</v>
      </c>
      <c r="T294" s="30"/>
      <c r="U294" s="30"/>
      <c r="V294" s="30"/>
      <c r="W294" s="30"/>
      <c r="X294" s="30"/>
      <c r="Y294" s="30"/>
      <c r="Z294" s="35"/>
      <c r="AA294" s="35">
        <v>900</v>
      </c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2"/>
    </row>
    <row r="295" spans="1:38" ht="14.25" customHeight="1" x14ac:dyDescent="0.2">
      <c r="A295" s="34"/>
      <c r="B295" s="28"/>
      <c r="C295" s="51" t="s">
        <v>261</v>
      </c>
      <c r="D295" s="40" t="s">
        <v>43</v>
      </c>
      <c r="E295" s="31">
        <f t="shared" si="39"/>
        <v>1</v>
      </c>
      <c r="F295" s="35">
        <v>1250</v>
      </c>
      <c r="G295" s="33">
        <f t="shared" si="40"/>
        <v>1250</v>
      </c>
      <c r="H295" s="34" t="s">
        <v>44</v>
      </c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>
        <v>1</v>
      </c>
      <c r="T295" s="30"/>
      <c r="U295" s="30"/>
      <c r="V295" s="30"/>
      <c r="W295" s="30"/>
      <c r="X295" s="30"/>
      <c r="Y295" s="30"/>
      <c r="Z295" s="35"/>
      <c r="AA295" s="35">
        <v>1250</v>
      </c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2"/>
    </row>
    <row r="296" spans="1:38" ht="14.25" customHeight="1" x14ac:dyDescent="0.2">
      <c r="A296" s="34"/>
      <c r="B296" s="28"/>
      <c r="C296" s="51" t="s">
        <v>262</v>
      </c>
      <c r="D296" s="40" t="s">
        <v>43</v>
      </c>
      <c r="E296" s="31">
        <f t="shared" si="39"/>
        <v>1</v>
      </c>
      <c r="F296" s="35">
        <v>650</v>
      </c>
      <c r="G296" s="33">
        <f t="shared" si="40"/>
        <v>650</v>
      </c>
      <c r="H296" s="34" t="s">
        <v>44</v>
      </c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>
        <v>1</v>
      </c>
      <c r="T296" s="30"/>
      <c r="U296" s="30"/>
      <c r="V296" s="30"/>
      <c r="W296" s="30"/>
      <c r="X296" s="30"/>
      <c r="Y296" s="30"/>
      <c r="Z296" s="35"/>
      <c r="AA296" s="35">
        <v>650</v>
      </c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2"/>
    </row>
    <row r="297" spans="1:38" ht="14.25" customHeight="1" x14ac:dyDescent="0.2">
      <c r="A297" s="34"/>
      <c r="B297" s="28"/>
      <c r="C297" s="51" t="s">
        <v>263</v>
      </c>
      <c r="D297" s="40" t="s">
        <v>43</v>
      </c>
      <c r="E297" s="31">
        <f t="shared" si="39"/>
        <v>2</v>
      </c>
      <c r="F297" s="35">
        <v>300</v>
      </c>
      <c r="G297" s="33">
        <f t="shared" si="40"/>
        <v>600</v>
      </c>
      <c r="H297" s="34" t="s">
        <v>44</v>
      </c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>
        <v>2</v>
      </c>
      <c r="T297" s="30"/>
      <c r="U297" s="30"/>
      <c r="V297" s="30"/>
      <c r="W297" s="30"/>
      <c r="X297" s="30"/>
      <c r="Y297" s="30"/>
      <c r="Z297" s="35"/>
      <c r="AA297" s="35">
        <v>600</v>
      </c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2"/>
    </row>
    <row r="298" spans="1:38" ht="14.25" customHeight="1" x14ac:dyDescent="0.2">
      <c r="A298" s="34"/>
      <c r="B298" s="28"/>
      <c r="C298" s="51" t="s">
        <v>264</v>
      </c>
      <c r="D298" s="40" t="s">
        <v>43</v>
      </c>
      <c r="E298" s="31">
        <f t="shared" si="39"/>
        <v>2</v>
      </c>
      <c r="F298" s="35">
        <v>1500</v>
      </c>
      <c r="G298" s="33">
        <f t="shared" si="40"/>
        <v>3000</v>
      </c>
      <c r="H298" s="34" t="s">
        <v>44</v>
      </c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>
        <v>2</v>
      </c>
      <c r="T298" s="30"/>
      <c r="U298" s="30"/>
      <c r="V298" s="30"/>
      <c r="W298" s="30"/>
      <c r="X298" s="30"/>
      <c r="Y298" s="30"/>
      <c r="Z298" s="35"/>
      <c r="AA298" s="35">
        <v>3000</v>
      </c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2"/>
    </row>
    <row r="299" spans="1:38" ht="14.25" customHeight="1" x14ac:dyDescent="0.2">
      <c r="A299" s="34"/>
      <c r="B299" s="28"/>
      <c r="C299" s="51" t="s">
        <v>265</v>
      </c>
      <c r="D299" s="40" t="s">
        <v>43</v>
      </c>
      <c r="E299" s="31">
        <f t="shared" si="39"/>
        <v>1</v>
      </c>
      <c r="F299" s="35">
        <v>2000</v>
      </c>
      <c r="G299" s="33">
        <f t="shared" si="40"/>
        <v>2000</v>
      </c>
      <c r="H299" s="34" t="s">
        <v>44</v>
      </c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>
        <v>1</v>
      </c>
      <c r="T299" s="30"/>
      <c r="U299" s="30"/>
      <c r="V299" s="30"/>
      <c r="W299" s="30"/>
      <c r="X299" s="30"/>
      <c r="Y299" s="30"/>
      <c r="Z299" s="35"/>
      <c r="AA299" s="35">
        <v>2000</v>
      </c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2"/>
    </row>
    <row r="300" spans="1:38" ht="14.25" customHeight="1" x14ac:dyDescent="0.2">
      <c r="A300" s="34"/>
      <c r="B300" s="28"/>
      <c r="C300" s="51" t="s">
        <v>266</v>
      </c>
      <c r="D300" s="40" t="s">
        <v>43</v>
      </c>
      <c r="E300" s="31">
        <f t="shared" si="39"/>
        <v>1</v>
      </c>
      <c r="F300" s="35">
        <v>2000</v>
      </c>
      <c r="G300" s="33">
        <f t="shared" si="40"/>
        <v>2000</v>
      </c>
      <c r="H300" s="34" t="s">
        <v>44</v>
      </c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>
        <v>1</v>
      </c>
      <c r="T300" s="30"/>
      <c r="U300" s="30"/>
      <c r="V300" s="30"/>
      <c r="W300" s="30"/>
      <c r="X300" s="30"/>
      <c r="Y300" s="30"/>
      <c r="Z300" s="35"/>
      <c r="AA300" s="35">
        <v>2000</v>
      </c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2"/>
    </row>
    <row r="301" spans="1:38" ht="14.25" customHeight="1" x14ac:dyDescent="0.2">
      <c r="A301" s="34"/>
      <c r="B301" s="28"/>
      <c r="C301" s="51" t="s">
        <v>267</v>
      </c>
      <c r="D301" s="40" t="s">
        <v>244</v>
      </c>
      <c r="E301" s="31">
        <f t="shared" si="39"/>
        <v>2</v>
      </c>
      <c r="F301" s="35">
        <v>180</v>
      </c>
      <c r="G301" s="33">
        <f t="shared" si="40"/>
        <v>360</v>
      </c>
      <c r="H301" s="34" t="s">
        <v>44</v>
      </c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>
        <v>2</v>
      </c>
      <c r="T301" s="30"/>
      <c r="U301" s="30"/>
      <c r="V301" s="30"/>
      <c r="W301" s="30"/>
      <c r="X301" s="30"/>
      <c r="Y301" s="30"/>
      <c r="Z301" s="35"/>
      <c r="AA301" s="35">
        <v>360</v>
      </c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2"/>
    </row>
    <row r="302" spans="1:38" ht="14.25" customHeight="1" x14ac:dyDescent="0.2">
      <c r="A302" s="34"/>
      <c r="B302" s="28"/>
      <c r="C302" s="51" t="s">
        <v>268</v>
      </c>
      <c r="D302" s="40" t="s">
        <v>43</v>
      </c>
      <c r="E302" s="31">
        <f t="shared" si="39"/>
        <v>1</v>
      </c>
      <c r="F302" s="35">
        <v>120</v>
      </c>
      <c r="G302" s="33">
        <f t="shared" si="40"/>
        <v>120</v>
      </c>
      <c r="H302" s="34" t="s">
        <v>44</v>
      </c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>
        <v>1</v>
      </c>
      <c r="T302" s="30"/>
      <c r="U302" s="30"/>
      <c r="V302" s="30"/>
      <c r="W302" s="30"/>
      <c r="X302" s="30"/>
      <c r="Y302" s="30"/>
      <c r="Z302" s="35"/>
      <c r="AA302" s="35">
        <v>120</v>
      </c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2"/>
    </row>
    <row r="303" spans="1:38" ht="14.25" customHeight="1" x14ac:dyDescent="0.2">
      <c r="A303" s="34"/>
      <c r="B303" s="28"/>
      <c r="C303" s="51" t="s">
        <v>269</v>
      </c>
      <c r="D303" s="40" t="s">
        <v>43</v>
      </c>
      <c r="E303" s="31">
        <f t="shared" si="39"/>
        <v>4</v>
      </c>
      <c r="F303" s="35">
        <v>220</v>
      </c>
      <c r="G303" s="33">
        <f t="shared" si="40"/>
        <v>880</v>
      </c>
      <c r="H303" s="34" t="s">
        <v>44</v>
      </c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>
        <v>4</v>
      </c>
      <c r="T303" s="30"/>
      <c r="U303" s="30"/>
      <c r="V303" s="30"/>
      <c r="W303" s="30"/>
      <c r="X303" s="30"/>
      <c r="Y303" s="30"/>
      <c r="Z303" s="35"/>
      <c r="AA303" s="35">
        <v>880</v>
      </c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2"/>
    </row>
    <row r="304" spans="1:38" ht="14.25" customHeight="1" x14ac:dyDescent="0.2">
      <c r="A304" s="34"/>
      <c r="B304" s="28"/>
      <c r="C304" s="51" t="s">
        <v>270</v>
      </c>
      <c r="D304" s="40" t="s">
        <v>43</v>
      </c>
      <c r="E304" s="31">
        <f t="shared" si="39"/>
        <v>1</v>
      </c>
      <c r="F304" s="35">
        <v>2500</v>
      </c>
      <c r="G304" s="33">
        <f t="shared" si="40"/>
        <v>2500</v>
      </c>
      <c r="H304" s="34" t="s">
        <v>44</v>
      </c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>
        <v>1</v>
      </c>
      <c r="T304" s="30"/>
      <c r="U304" s="30"/>
      <c r="V304" s="30"/>
      <c r="W304" s="30"/>
      <c r="X304" s="30"/>
      <c r="Y304" s="30"/>
      <c r="Z304" s="35"/>
      <c r="AA304" s="35">
        <v>2500</v>
      </c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2"/>
    </row>
    <row r="305" spans="1:38" ht="14.25" customHeight="1" x14ac:dyDescent="0.2">
      <c r="A305" s="34"/>
      <c r="B305" s="28"/>
      <c r="C305" s="51" t="s">
        <v>271</v>
      </c>
      <c r="D305" s="40" t="s">
        <v>43</v>
      </c>
      <c r="E305" s="31">
        <f t="shared" si="39"/>
        <v>1</v>
      </c>
      <c r="F305" s="35">
        <v>390</v>
      </c>
      <c r="G305" s="33">
        <f t="shared" si="40"/>
        <v>390</v>
      </c>
      <c r="H305" s="34" t="s">
        <v>44</v>
      </c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>
        <v>1</v>
      </c>
      <c r="T305" s="30"/>
      <c r="U305" s="30"/>
      <c r="V305" s="30"/>
      <c r="W305" s="30"/>
      <c r="X305" s="30"/>
      <c r="Y305" s="30"/>
      <c r="Z305" s="35"/>
      <c r="AA305" s="35">
        <v>390</v>
      </c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2"/>
    </row>
    <row r="306" spans="1:38" ht="14.25" customHeight="1" x14ac:dyDescent="0.2">
      <c r="A306" s="34"/>
      <c r="B306" s="28"/>
      <c r="C306" s="51" t="s">
        <v>272</v>
      </c>
      <c r="D306" s="40" t="s">
        <v>43</v>
      </c>
      <c r="E306" s="31">
        <f t="shared" si="39"/>
        <v>1</v>
      </c>
      <c r="F306" s="35">
        <v>500</v>
      </c>
      <c r="G306" s="33">
        <f t="shared" si="40"/>
        <v>500</v>
      </c>
      <c r="H306" s="34" t="s">
        <v>44</v>
      </c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>
        <v>1</v>
      </c>
      <c r="T306" s="30"/>
      <c r="U306" s="30"/>
      <c r="V306" s="30"/>
      <c r="W306" s="30"/>
      <c r="X306" s="30"/>
      <c r="Y306" s="30"/>
      <c r="Z306" s="35"/>
      <c r="AA306" s="35">
        <v>500</v>
      </c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2"/>
    </row>
    <row r="307" spans="1:38" ht="14.25" customHeight="1" x14ac:dyDescent="0.2">
      <c r="A307" s="34"/>
      <c r="B307" s="28"/>
      <c r="C307" s="51" t="s">
        <v>273</v>
      </c>
      <c r="D307" s="40" t="s">
        <v>43</v>
      </c>
      <c r="E307" s="31">
        <f t="shared" si="39"/>
        <v>1</v>
      </c>
      <c r="F307" s="35">
        <v>750</v>
      </c>
      <c r="G307" s="33">
        <f t="shared" si="40"/>
        <v>750</v>
      </c>
      <c r="H307" s="34" t="s">
        <v>44</v>
      </c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>
        <v>1</v>
      </c>
      <c r="T307" s="30"/>
      <c r="U307" s="30"/>
      <c r="V307" s="30"/>
      <c r="W307" s="30"/>
      <c r="X307" s="30"/>
      <c r="Y307" s="30"/>
      <c r="Z307" s="35"/>
      <c r="AA307" s="35">
        <v>750</v>
      </c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2"/>
    </row>
    <row r="308" spans="1:38" ht="14.25" customHeight="1" x14ac:dyDescent="0.2">
      <c r="A308" s="34"/>
      <c r="B308" s="28"/>
      <c r="C308" s="51" t="s">
        <v>274</v>
      </c>
      <c r="D308" s="40" t="s">
        <v>43</v>
      </c>
      <c r="E308" s="31">
        <f t="shared" si="39"/>
        <v>1</v>
      </c>
      <c r="F308" s="35">
        <v>180</v>
      </c>
      <c r="G308" s="33">
        <f t="shared" si="40"/>
        <v>180</v>
      </c>
      <c r="H308" s="34" t="s">
        <v>44</v>
      </c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>
        <v>1</v>
      </c>
      <c r="T308" s="30"/>
      <c r="U308" s="30"/>
      <c r="V308" s="30"/>
      <c r="W308" s="30"/>
      <c r="X308" s="30"/>
      <c r="Y308" s="30"/>
      <c r="Z308" s="35"/>
      <c r="AA308" s="35">
        <v>180</v>
      </c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2"/>
    </row>
    <row r="309" spans="1:38" ht="14.25" customHeight="1" x14ac:dyDescent="0.2">
      <c r="A309" s="34"/>
      <c r="B309" s="28"/>
      <c r="C309" s="51" t="s">
        <v>275</v>
      </c>
      <c r="D309" s="40" t="s">
        <v>43</v>
      </c>
      <c r="E309" s="31">
        <f t="shared" si="39"/>
        <v>5</v>
      </c>
      <c r="F309" s="35">
        <v>35</v>
      </c>
      <c r="G309" s="33">
        <f t="shared" si="40"/>
        <v>175</v>
      </c>
      <c r="H309" s="34" t="s">
        <v>44</v>
      </c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>
        <v>5</v>
      </c>
      <c r="T309" s="30"/>
      <c r="U309" s="30"/>
      <c r="V309" s="30"/>
      <c r="W309" s="30"/>
      <c r="X309" s="30"/>
      <c r="Y309" s="30"/>
      <c r="Z309" s="35"/>
      <c r="AA309" s="35">
        <v>175</v>
      </c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2"/>
    </row>
    <row r="310" spans="1:38" ht="14.25" customHeight="1" x14ac:dyDescent="0.2">
      <c r="A310" s="34"/>
      <c r="B310" s="28"/>
      <c r="C310" s="51" t="s">
        <v>276</v>
      </c>
      <c r="D310" s="40" t="s">
        <v>43</v>
      </c>
      <c r="E310" s="31">
        <f t="shared" si="39"/>
        <v>1</v>
      </c>
      <c r="F310" s="35">
        <v>1000</v>
      </c>
      <c r="G310" s="33">
        <f t="shared" si="40"/>
        <v>1000</v>
      </c>
      <c r="H310" s="34" t="s">
        <v>44</v>
      </c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>
        <v>1</v>
      </c>
      <c r="T310" s="30"/>
      <c r="U310" s="30"/>
      <c r="V310" s="30"/>
      <c r="W310" s="30"/>
      <c r="X310" s="30"/>
      <c r="Y310" s="30"/>
      <c r="Z310" s="35"/>
      <c r="AA310" s="35">
        <v>1000</v>
      </c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2"/>
    </row>
    <row r="311" spans="1:38" ht="14.25" customHeight="1" x14ac:dyDescent="0.2">
      <c r="A311" s="34"/>
      <c r="B311" s="28"/>
      <c r="C311" s="51" t="s">
        <v>277</v>
      </c>
      <c r="D311" s="40" t="s">
        <v>192</v>
      </c>
      <c r="E311" s="31">
        <f t="shared" si="39"/>
        <v>15</v>
      </c>
      <c r="F311" s="35">
        <v>115</v>
      </c>
      <c r="G311" s="33">
        <f t="shared" si="40"/>
        <v>1725</v>
      </c>
      <c r="H311" s="34" t="s">
        <v>44</v>
      </c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>
        <v>15</v>
      </c>
      <c r="T311" s="30"/>
      <c r="U311" s="30"/>
      <c r="V311" s="30"/>
      <c r="W311" s="30"/>
      <c r="X311" s="30"/>
      <c r="Y311" s="30"/>
      <c r="Z311" s="35"/>
      <c r="AA311" s="35">
        <v>1725</v>
      </c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2"/>
    </row>
    <row r="312" spans="1:38" ht="14.25" customHeight="1" x14ac:dyDescent="0.2">
      <c r="A312" s="34"/>
      <c r="B312" s="28"/>
      <c r="C312" s="51" t="s">
        <v>278</v>
      </c>
      <c r="D312" s="40" t="s">
        <v>43</v>
      </c>
      <c r="E312" s="31">
        <f t="shared" si="39"/>
        <v>1</v>
      </c>
      <c r="F312" s="35">
        <v>250</v>
      </c>
      <c r="G312" s="33">
        <f t="shared" si="40"/>
        <v>250</v>
      </c>
      <c r="H312" s="34" t="s">
        <v>44</v>
      </c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>
        <v>1</v>
      </c>
      <c r="T312" s="30"/>
      <c r="U312" s="30"/>
      <c r="V312" s="30"/>
      <c r="W312" s="30"/>
      <c r="X312" s="30"/>
      <c r="Y312" s="30"/>
      <c r="Z312" s="35"/>
      <c r="AA312" s="35">
        <v>250</v>
      </c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2"/>
    </row>
    <row r="313" spans="1:38" ht="14.25" customHeight="1" x14ac:dyDescent="0.2">
      <c r="A313" s="34"/>
      <c r="B313" s="28"/>
      <c r="C313" s="51" t="s">
        <v>279</v>
      </c>
      <c r="D313" s="40" t="s">
        <v>43</v>
      </c>
      <c r="E313" s="31">
        <f t="shared" si="39"/>
        <v>5</v>
      </c>
      <c r="F313" s="35">
        <v>650</v>
      </c>
      <c r="G313" s="33">
        <f t="shared" si="40"/>
        <v>3250</v>
      </c>
      <c r="H313" s="34" t="s">
        <v>44</v>
      </c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>
        <v>5</v>
      </c>
      <c r="T313" s="30"/>
      <c r="U313" s="30"/>
      <c r="V313" s="30"/>
      <c r="W313" s="30"/>
      <c r="X313" s="30"/>
      <c r="Y313" s="30"/>
      <c r="Z313" s="35"/>
      <c r="AA313" s="35">
        <v>3250</v>
      </c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2"/>
    </row>
    <row r="314" spans="1:38" ht="14.25" customHeight="1" x14ac:dyDescent="0.2">
      <c r="A314" s="34"/>
      <c r="B314" s="28"/>
      <c r="C314" s="51" t="s">
        <v>280</v>
      </c>
      <c r="D314" s="40" t="s">
        <v>43</v>
      </c>
      <c r="E314" s="31">
        <f t="shared" si="39"/>
        <v>1</v>
      </c>
      <c r="F314" s="35">
        <v>250</v>
      </c>
      <c r="G314" s="33">
        <f t="shared" si="40"/>
        <v>250</v>
      </c>
      <c r="H314" s="34" t="s">
        <v>44</v>
      </c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>
        <v>1</v>
      </c>
      <c r="T314" s="30"/>
      <c r="U314" s="30"/>
      <c r="V314" s="30"/>
      <c r="W314" s="30"/>
      <c r="X314" s="30"/>
      <c r="Y314" s="30"/>
      <c r="Z314" s="35"/>
      <c r="AA314" s="35">
        <v>250</v>
      </c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2"/>
    </row>
    <row r="315" spans="1:38" ht="14.25" customHeight="1" x14ac:dyDescent="0.2">
      <c r="A315" s="34"/>
      <c r="B315" s="28"/>
      <c r="C315" s="51" t="s">
        <v>281</v>
      </c>
      <c r="D315" s="40" t="s">
        <v>43</v>
      </c>
      <c r="E315" s="31">
        <f t="shared" si="39"/>
        <v>1</v>
      </c>
      <c r="F315" s="35">
        <v>360</v>
      </c>
      <c r="G315" s="33">
        <f t="shared" si="40"/>
        <v>360</v>
      </c>
      <c r="H315" s="34" t="s">
        <v>44</v>
      </c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>
        <v>1</v>
      </c>
      <c r="T315" s="30"/>
      <c r="U315" s="30"/>
      <c r="V315" s="30"/>
      <c r="W315" s="30"/>
      <c r="X315" s="30"/>
      <c r="Y315" s="30"/>
      <c r="Z315" s="35"/>
      <c r="AA315" s="35">
        <v>360</v>
      </c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2"/>
    </row>
    <row r="316" spans="1:38" ht="14.25" customHeight="1" x14ac:dyDescent="0.2">
      <c r="A316" s="34"/>
      <c r="B316" s="28"/>
      <c r="C316" s="51" t="s">
        <v>282</v>
      </c>
      <c r="D316" s="40" t="s">
        <v>219</v>
      </c>
      <c r="E316" s="31">
        <f t="shared" si="39"/>
        <v>10</v>
      </c>
      <c r="F316" s="35">
        <v>40</v>
      </c>
      <c r="G316" s="33">
        <f t="shared" si="40"/>
        <v>400</v>
      </c>
      <c r="H316" s="34" t="s">
        <v>44</v>
      </c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>
        <v>10</v>
      </c>
      <c r="T316" s="30"/>
      <c r="U316" s="30"/>
      <c r="V316" s="30"/>
      <c r="W316" s="30"/>
      <c r="X316" s="30"/>
      <c r="Y316" s="30"/>
      <c r="Z316" s="35"/>
      <c r="AA316" s="35">
        <v>400</v>
      </c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2"/>
    </row>
    <row r="317" spans="1:38" ht="14.25" customHeight="1" x14ac:dyDescent="0.2">
      <c r="A317" s="34"/>
      <c r="B317" s="28"/>
      <c r="C317" s="51" t="s">
        <v>283</v>
      </c>
      <c r="D317" s="40" t="s">
        <v>43</v>
      </c>
      <c r="E317" s="31">
        <f t="shared" si="39"/>
        <v>1</v>
      </c>
      <c r="F317" s="35">
        <v>800</v>
      </c>
      <c r="G317" s="33">
        <f t="shared" si="40"/>
        <v>800</v>
      </c>
      <c r="H317" s="34" t="s">
        <v>44</v>
      </c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>
        <v>1</v>
      </c>
      <c r="T317" s="30"/>
      <c r="U317" s="30"/>
      <c r="V317" s="30"/>
      <c r="W317" s="30"/>
      <c r="X317" s="30"/>
      <c r="Y317" s="30"/>
      <c r="Z317" s="35"/>
      <c r="AA317" s="35">
        <v>800</v>
      </c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2"/>
    </row>
    <row r="318" spans="1:38" ht="14.25" customHeight="1" x14ac:dyDescent="0.2">
      <c r="A318" s="34"/>
      <c r="B318" s="28"/>
      <c r="C318" s="51" t="s">
        <v>284</v>
      </c>
      <c r="D318" s="40" t="s">
        <v>43</v>
      </c>
      <c r="E318" s="31">
        <f t="shared" si="39"/>
        <v>1</v>
      </c>
      <c r="F318" s="35">
        <v>350</v>
      </c>
      <c r="G318" s="33">
        <f t="shared" si="40"/>
        <v>350</v>
      </c>
      <c r="H318" s="34" t="s">
        <v>44</v>
      </c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>
        <v>1</v>
      </c>
      <c r="T318" s="30"/>
      <c r="U318" s="30"/>
      <c r="V318" s="30"/>
      <c r="W318" s="30"/>
      <c r="X318" s="30"/>
      <c r="Y318" s="30"/>
      <c r="Z318" s="35"/>
      <c r="AA318" s="35">
        <v>350</v>
      </c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2"/>
    </row>
    <row r="319" spans="1:38" ht="14.25" customHeight="1" x14ac:dyDescent="0.2">
      <c r="A319" s="34"/>
      <c r="B319" s="28"/>
      <c r="C319" s="51" t="s">
        <v>285</v>
      </c>
      <c r="D319" s="40" t="s">
        <v>43</v>
      </c>
      <c r="E319" s="31">
        <f t="shared" si="39"/>
        <v>1</v>
      </c>
      <c r="F319" s="35">
        <v>300</v>
      </c>
      <c r="G319" s="33">
        <f t="shared" si="40"/>
        <v>300</v>
      </c>
      <c r="H319" s="34" t="s">
        <v>44</v>
      </c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>
        <v>1</v>
      </c>
      <c r="T319" s="30"/>
      <c r="U319" s="30"/>
      <c r="V319" s="30"/>
      <c r="W319" s="30"/>
      <c r="X319" s="30"/>
      <c r="Y319" s="30"/>
      <c r="Z319" s="35"/>
      <c r="AA319" s="35">
        <v>300</v>
      </c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2"/>
    </row>
    <row r="320" spans="1:38" ht="14.25" customHeight="1" x14ac:dyDescent="0.2">
      <c r="A320" s="34"/>
      <c r="B320" s="28"/>
      <c r="C320" s="51" t="s">
        <v>286</v>
      </c>
      <c r="D320" s="40" t="s">
        <v>244</v>
      </c>
      <c r="E320" s="31">
        <f t="shared" si="39"/>
        <v>1</v>
      </c>
      <c r="F320" s="35">
        <v>520</v>
      </c>
      <c r="G320" s="33">
        <f t="shared" si="40"/>
        <v>520</v>
      </c>
      <c r="H320" s="34" t="s">
        <v>44</v>
      </c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>
        <v>1</v>
      </c>
      <c r="T320" s="30"/>
      <c r="U320" s="30"/>
      <c r="V320" s="30"/>
      <c r="W320" s="30"/>
      <c r="X320" s="30"/>
      <c r="Y320" s="30"/>
      <c r="Z320" s="35"/>
      <c r="AA320" s="35">
        <v>520</v>
      </c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2"/>
    </row>
    <row r="321" spans="1:38" ht="14.25" customHeight="1" x14ac:dyDescent="0.2">
      <c r="A321" s="34"/>
      <c r="B321" s="28"/>
      <c r="C321" s="51" t="s">
        <v>287</v>
      </c>
      <c r="D321" s="40" t="s">
        <v>192</v>
      </c>
      <c r="E321" s="31">
        <f t="shared" si="39"/>
        <v>15</v>
      </c>
      <c r="F321" s="35">
        <v>8000</v>
      </c>
      <c r="G321" s="33">
        <f t="shared" si="40"/>
        <v>120000</v>
      </c>
      <c r="H321" s="34" t="s">
        <v>44</v>
      </c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>
        <v>15</v>
      </c>
      <c r="T321" s="30"/>
      <c r="U321" s="30"/>
      <c r="V321" s="30"/>
      <c r="W321" s="30"/>
      <c r="X321" s="30"/>
      <c r="Y321" s="30"/>
      <c r="Z321" s="35"/>
      <c r="AA321" s="35">
        <v>120000</v>
      </c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2"/>
    </row>
    <row r="322" spans="1:38" ht="14.25" customHeight="1" x14ac:dyDescent="0.2">
      <c r="A322" s="34"/>
      <c r="B322" s="28"/>
      <c r="C322" s="51" t="s">
        <v>288</v>
      </c>
      <c r="D322" s="40" t="s">
        <v>43</v>
      </c>
      <c r="E322" s="31">
        <f t="shared" si="39"/>
        <v>2</v>
      </c>
      <c r="F322" s="35">
        <v>60</v>
      </c>
      <c r="G322" s="33">
        <f t="shared" si="40"/>
        <v>120</v>
      </c>
      <c r="H322" s="34" t="s">
        <v>44</v>
      </c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>
        <v>2</v>
      </c>
      <c r="T322" s="30"/>
      <c r="U322" s="30"/>
      <c r="V322" s="30"/>
      <c r="W322" s="30"/>
      <c r="X322" s="30"/>
      <c r="Y322" s="30"/>
      <c r="Z322" s="35"/>
      <c r="AA322" s="35">
        <v>120</v>
      </c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2"/>
    </row>
    <row r="323" spans="1:38" ht="14.25" customHeight="1" x14ac:dyDescent="0.2">
      <c r="A323" s="34"/>
      <c r="B323" s="28"/>
      <c r="C323" s="51" t="s">
        <v>289</v>
      </c>
      <c r="D323" s="40" t="s">
        <v>43</v>
      </c>
      <c r="E323" s="31">
        <f t="shared" si="39"/>
        <v>2</v>
      </c>
      <c r="F323" s="35">
        <v>320</v>
      </c>
      <c r="G323" s="33">
        <f t="shared" si="40"/>
        <v>640</v>
      </c>
      <c r="H323" s="34" t="s">
        <v>44</v>
      </c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>
        <v>2</v>
      </c>
      <c r="T323" s="30"/>
      <c r="U323" s="30"/>
      <c r="V323" s="30"/>
      <c r="W323" s="30"/>
      <c r="X323" s="30"/>
      <c r="Y323" s="30"/>
      <c r="Z323" s="35"/>
      <c r="AA323" s="35">
        <v>640</v>
      </c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2"/>
    </row>
    <row r="324" spans="1:38" ht="14.25" customHeight="1" x14ac:dyDescent="0.2">
      <c r="A324" s="34"/>
      <c r="B324" s="28"/>
      <c r="C324" s="51" t="s">
        <v>290</v>
      </c>
      <c r="D324" s="40" t="s">
        <v>43</v>
      </c>
      <c r="E324" s="31">
        <f t="shared" ref="E324:E369" si="41">SUM(I324:Y324)</f>
        <v>4</v>
      </c>
      <c r="F324" s="35">
        <v>250</v>
      </c>
      <c r="G324" s="33">
        <f t="shared" si="40"/>
        <v>1000</v>
      </c>
      <c r="H324" s="34" t="s">
        <v>44</v>
      </c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>
        <v>4</v>
      </c>
      <c r="T324" s="30"/>
      <c r="U324" s="30"/>
      <c r="V324" s="30"/>
      <c r="W324" s="30"/>
      <c r="X324" s="30"/>
      <c r="Y324" s="30"/>
      <c r="Z324" s="35"/>
      <c r="AA324" s="35">
        <v>1000</v>
      </c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2"/>
    </row>
    <row r="325" spans="1:38" ht="14.25" customHeight="1" x14ac:dyDescent="0.2">
      <c r="A325" s="34"/>
      <c r="B325" s="28"/>
      <c r="C325" s="51" t="s">
        <v>291</v>
      </c>
      <c r="D325" s="40" t="s">
        <v>43</v>
      </c>
      <c r="E325" s="31">
        <f t="shared" si="41"/>
        <v>2</v>
      </c>
      <c r="F325" s="35">
        <v>300</v>
      </c>
      <c r="G325" s="33">
        <f t="shared" si="40"/>
        <v>600</v>
      </c>
      <c r="H325" s="34" t="s">
        <v>44</v>
      </c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>
        <v>2</v>
      </c>
      <c r="T325" s="30"/>
      <c r="U325" s="30"/>
      <c r="V325" s="30"/>
      <c r="W325" s="30"/>
      <c r="X325" s="30"/>
      <c r="Y325" s="30"/>
      <c r="Z325" s="35"/>
      <c r="AA325" s="35">
        <v>600</v>
      </c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2"/>
    </row>
    <row r="326" spans="1:38" ht="14.25" customHeight="1" x14ac:dyDescent="0.2">
      <c r="A326" s="34"/>
      <c r="B326" s="28"/>
      <c r="C326" s="51" t="s">
        <v>292</v>
      </c>
      <c r="D326" s="40" t="s">
        <v>43</v>
      </c>
      <c r="E326" s="31">
        <f t="shared" si="41"/>
        <v>2</v>
      </c>
      <c r="F326" s="35">
        <v>420</v>
      </c>
      <c r="G326" s="33">
        <f t="shared" si="40"/>
        <v>840</v>
      </c>
      <c r="H326" s="34" t="s">
        <v>44</v>
      </c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>
        <v>2</v>
      </c>
      <c r="T326" s="30"/>
      <c r="U326" s="30"/>
      <c r="V326" s="30"/>
      <c r="W326" s="30"/>
      <c r="X326" s="30"/>
      <c r="Y326" s="30"/>
      <c r="Z326" s="35"/>
      <c r="AA326" s="35">
        <v>840</v>
      </c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2"/>
    </row>
    <row r="327" spans="1:38" ht="14.25" customHeight="1" x14ac:dyDescent="0.2">
      <c r="A327" s="34"/>
      <c r="B327" s="28"/>
      <c r="C327" s="51" t="s">
        <v>293</v>
      </c>
      <c r="D327" s="40" t="s">
        <v>43</v>
      </c>
      <c r="E327" s="31">
        <f t="shared" si="41"/>
        <v>1</v>
      </c>
      <c r="F327" s="35">
        <v>320</v>
      </c>
      <c r="G327" s="33">
        <f t="shared" si="40"/>
        <v>320</v>
      </c>
      <c r="H327" s="34" t="s">
        <v>44</v>
      </c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>
        <v>1</v>
      </c>
      <c r="T327" s="30"/>
      <c r="U327" s="30"/>
      <c r="V327" s="30"/>
      <c r="W327" s="30"/>
      <c r="X327" s="30"/>
      <c r="Y327" s="30"/>
      <c r="Z327" s="35"/>
      <c r="AA327" s="35">
        <v>320</v>
      </c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2"/>
    </row>
    <row r="328" spans="1:38" ht="14.25" customHeight="1" x14ac:dyDescent="0.2">
      <c r="A328" s="34"/>
      <c r="B328" s="28"/>
      <c r="C328" s="51" t="s">
        <v>294</v>
      </c>
      <c r="D328" s="40" t="s">
        <v>43</v>
      </c>
      <c r="E328" s="31">
        <f t="shared" si="41"/>
        <v>1</v>
      </c>
      <c r="F328" s="35">
        <v>750</v>
      </c>
      <c r="G328" s="33">
        <f t="shared" si="40"/>
        <v>750</v>
      </c>
      <c r="H328" s="34" t="s">
        <v>44</v>
      </c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>
        <v>1</v>
      </c>
      <c r="T328" s="30"/>
      <c r="U328" s="30"/>
      <c r="V328" s="30"/>
      <c r="W328" s="30"/>
      <c r="X328" s="30"/>
      <c r="Y328" s="30"/>
      <c r="Z328" s="35"/>
      <c r="AA328" s="35">
        <v>750</v>
      </c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2"/>
    </row>
    <row r="329" spans="1:38" ht="14.25" customHeight="1" x14ac:dyDescent="0.2">
      <c r="A329" s="34"/>
      <c r="B329" s="28"/>
      <c r="C329" s="51" t="s">
        <v>295</v>
      </c>
      <c r="D329" s="40" t="s">
        <v>43</v>
      </c>
      <c r="E329" s="31">
        <f t="shared" si="41"/>
        <v>1</v>
      </c>
      <c r="F329" s="35">
        <v>520</v>
      </c>
      <c r="G329" s="33">
        <f t="shared" si="40"/>
        <v>520</v>
      </c>
      <c r="H329" s="34" t="s">
        <v>44</v>
      </c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>
        <v>1</v>
      </c>
      <c r="T329" s="30"/>
      <c r="U329" s="30"/>
      <c r="V329" s="30"/>
      <c r="W329" s="30"/>
      <c r="X329" s="30"/>
      <c r="Y329" s="30"/>
      <c r="Z329" s="35"/>
      <c r="AA329" s="35">
        <v>520</v>
      </c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2"/>
    </row>
    <row r="330" spans="1:38" ht="14.25" customHeight="1" x14ac:dyDescent="0.2">
      <c r="A330" s="34"/>
      <c r="B330" s="28"/>
      <c r="C330" s="51" t="s">
        <v>296</v>
      </c>
      <c r="D330" s="40" t="s">
        <v>43</v>
      </c>
      <c r="E330" s="31">
        <f t="shared" si="41"/>
        <v>1</v>
      </c>
      <c r="F330" s="35">
        <v>620</v>
      </c>
      <c r="G330" s="33">
        <f t="shared" si="40"/>
        <v>620</v>
      </c>
      <c r="H330" s="34" t="s">
        <v>44</v>
      </c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>
        <v>1</v>
      </c>
      <c r="T330" s="30"/>
      <c r="U330" s="30"/>
      <c r="V330" s="30"/>
      <c r="W330" s="30"/>
      <c r="X330" s="30"/>
      <c r="Y330" s="30"/>
      <c r="Z330" s="35"/>
      <c r="AA330" s="35">
        <v>620</v>
      </c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2"/>
    </row>
    <row r="331" spans="1:38" ht="14.25" customHeight="1" x14ac:dyDescent="0.2">
      <c r="A331" s="34"/>
      <c r="B331" s="28"/>
      <c r="C331" s="51" t="s">
        <v>297</v>
      </c>
      <c r="D331" s="40" t="s">
        <v>43</v>
      </c>
      <c r="E331" s="31">
        <f t="shared" si="41"/>
        <v>1</v>
      </c>
      <c r="F331" s="35">
        <v>100</v>
      </c>
      <c r="G331" s="33">
        <f t="shared" si="40"/>
        <v>100</v>
      </c>
      <c r="H331" s="34" t="s">
        <v>44</v>
      </c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>
        <v>1</v>
      </c>
      <c r="T331" s="30"/>
      <c r="U331" s="30"/>
      <c r="V331" s="30"/>
      <c r="W331" s="30"/>
      <c r="X331" s="30"/>
      <c r="Y331" s="30"/>
      <c r="Z331" s="35"/>
      <c r="AA331" s="35">
        <v>100</v>
      </c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2"/>
    </row>
    <row r="332" spans="1:38" ht="14.25" customHeight="1" x14ac:dyDescent="0.2">
      <c r="A332" s="34"/>
      <c r="B332" s="28"/>
      <c r="C332" s="51" t="s">
        <v>298</v>
      </c>
      <c r="D332" s="40" t="s">
        <v>43</v>
      </c>
      <c r="E332" s="31">
        <f t="shared" si="41"/>
        <v>1</v>
      </c>
      <c r="F332" s="35">
        <v>100</v>
      </c>
      <c r="G332" s="33">
        <f t="shared" si="40"/>
        <v>100</v>
      </c>
      <c r="H332" s="34" t="s">
        <v>44</v>
      </c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>
        <v>1</v>
      </c>
      <c r="T332" s="30"/>
      <c r="U332" s="30"/>
      <c r="V332" s="30"/>
      <c r="W332" s="30"/>
      <c r="X332" s="30"/>
      <c r="Y332" s="30"/>
      <c r="Z332" s="35"/>
      <c r="AA332" s="35">
        <v>100</v>
      </c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2"/>
    </row>
    <row r="333" spans="1:38" ht="14.25" customHeight="1" x14ac:dyDescent="0.2">
      <c r="A333" s="34"/>
      <c r="B333" s="28"/>
      <c r="C333" s="51" t="s">
        <v>299</v>
      </c>
      <c r="D333" s="40" t="s">
        <v>300</v>
      </c>
      <c r="E333" s="31">
        <f t="shared" si="41"/>
        <v>5</v>
      </c>
      <c r="F333" s="35">
        <v>900</v>
      </c>
      <c r="G333" s="33">
        <f t="shared" si="40"/>
        <v>4500</v>
      </c>
      <c r="H333" s="34" t="s">
        <v>44</v>
      </c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>
        <v>5</v>
      </c>
      <c r="T333" s="30"/>
      <c r="U333" s="30"/>
      <c r="V333" s="30"/>
      <c r="W333" s="30"/>
      <c r="X333" s="30"/>
      <c r="Y333" s="30"/>
      <c r="Z333" s="35"/>
      <c r="AA333" s="35">
        <v>4500</v>
      </c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2"/>
    </row>
    <row r="334" spans="1:38" ht="14.25" customHeight="1" x14ac:dyDescent="0.2">
      <c r="A334" s="34"/>
      <c r="B334" s="28"/>
      <c r="C334" s="51" t="s">
        <v>301</v>
      </c>
      <c r="D334" s="40" t="s">
        <v>142</v>
      </c>
      <c r="E334" s="31">
        <f t="shared" si="41"/>
        <v>10</v>
      </c>
      <c r="F334" s="35">
        <v>50</v>
      </c>
      <c r="G334" s="33">
        <f t="shared" si="40"/>
        <v>500</v>
      </c>
      <c r="H334" s="34" t="s">
        <v>44</v>
      </c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>
        <v>10</v>
      </c>
      <c r="T334" s="30"/>
      <c r="U334" s="30"/>
      <c r="V334" s="30"/>
      <c r="W334" s="30"/>
      <c r="X334" s="30"/>
      <c r="Y334" s="30"/>
      <c r="Z334" s="35"/>
      <c r="AA334" s="35">
        <v>500</v>
      </c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2"/>
    </row>
    <row r="335" spans="1:38" ht="14.25" customHeight="1" x14ac:dyDescent="0.2">
      <c r="A335" s="34"/>
      <c r="B335" s="28"/>
      <c r="C335" s="51" t="s">
        <v>302</v>
      </c>
      <c r="D335" s="40" t="s">
        <v>43</v>
      </c>
      <c r="E335" s="31">
        <f t="shared" si="41"/>
        <v>10</v>
      </c>
      <c r="F335" s="35">
        <v>1200</v>
      </c>
      <c r="G335" s="33">
        <f t="shared" si="40"/>
        <v>12000</v>
      </c>
      <c r="H335" s="34" t="s">
        <v>44</v>
      </c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>
        <v>10</v>
      </c>
      <c r="T335" s="30"/>
      <c r="U335" s="30"/>
      <c r="V335" s="30"/>
      <c r="W335" s="30"/>
      <c r="X335" s="30"/>
      <c r="Y335" s="30"/>
      <c r="Z335" s="35"/>
      <c r="AA335" s="35">
        <v>12000</v>
      </c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2"/>
    </row>
    <row r="336" spans="1:38" ht="14.25" customHeight="1" x14ac:dyDescent="0.2">
      <c r="A336" s="34"/>
      <c r="B336" s="28"/>
      <c r="C336" s="51" t="s">
        <v>303</v>
      </c>
      <c r="D336" s="40" t="s">
        <v>244</v>
      </c>
      <c r="E336" s="31">
        <f t="shared" si="41"/>
        <v>2</v>
      </c>
      <c r="F336" s="35">
        <v>560</v>
      </c>
      <c r="G336" s="33">
        <f t="shared" si="40"/>
        <v>1120</v>
      </c>
      <c r="H336" s="34" t="s">
        <v>44</v>
      </c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>
        <v>2</v>
      </c>
      <c r="T336" s="30"/>
      <c r="U336" s="30"/>
      <c r="V336" s="30"/>
      <c r="W336" s="30"/>
      <c r="X336" s="30"/>
      <c r="Y336" s="30"/>
      <c r="Z336" s="35"/>
      <c r="AA336" s="35">
        <v>1120</v>
      </c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2"/>
    </row>
    <row r="337" spans="1:38" ht="14.25" customHeight="1" x14ac:dyDescent="0.2">
      <c r="A337" s="34"/>
      <c r="B337" s="28"/>
      <c r="C337" s="51" t="s">
        <v>304</v>
      </c>
      <c r="D337" s="40" t="s">
        <v>43</v>
      </c>
      <c r="E337" s="31">
        <f t="shared" si="41"/>
        <v>2</v>
      </c>
      <c r="F337" s="35">
        <v>1300</v>
      </c>
      <c r="G337" s="33">
        <f t="shared" si="40"/>
        <v>2600</v>
      </c>
      <c r="H337" s="34" t="s">
        <v>44</v>
      </c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>
        <v>2</v>
      </c>
      <c r="T337" s="30"/>
      <c r="U337" s="30"/>
      <c r="V337" s="30"/>
      <c r="W337" s="30"/>
      <c r="X337" s="30"/>
      <c r="Y337" s="30"/>
      <c r="Z337" s="35"/>
      <c r="AA337" s="35">
        <v>2600</v>
      </c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2"/>
    </row>
    <row r="338" spans="1:38" ht="14.25" customHeight="1" x14ac:dyDescent="0.2">
      <c r="A338" s="34"/>
      <c r="B338" s="28"/>
      <c r="C338" s="51" t="s">
        <v>305</v>
      </c>
      <c r="D338" s="40" t="s">
        <v>43</v>
      </c>
      <c r="E338" s="31">
        <f t="shared" si="41"/>
        <v>1</v>
      </c>
      <c r="F338" s="35">
        <v>650</v>
      </c>
      <c r="G338" s="33">
        <f t="shared" si="40"/>
        <v>650</v>
      </c>
      <c r="H338" s="34" t="s">
        <v>44</v>
      </c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>
        <v>1</v>
      </c>
      <c r="T338" s="30"/>
      <c r="U338" s="30"/>
      <c r="V338" s="30"/>
      <c r="W338" s="30"/>
      <c r="X338" s="30"/>
      <c r="Y338" s="30"/>
      <c r="Z338" s="35"/>
      <c r="AA338" s="35">
        <v>650</v>
      </c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2"/>
    </row>
    <row r="339" spans="1:38" ht="14.25" customHeight="1" x14ac:dyDescent="0.2">
      <c r="A339" s="34"/>
      <c r="B339" s="28"/>
      <c r="C339" s="51" t="s">
        <v>306</v>
      </c>
      <c r="D339" s="40" t="s">
        <v>43</v>
      </c>
      <c r="E339" s="31">
        <f t="shared" si="41"/>
        <v>2</v>
      </c>
      <c r="F339" s="35">
        <v>1750</v>
      </c>
      <c r="G339" s="33">
        <f t="shared" si="40"/>
        <v>3500</v>
      </c>
      <c r="H339" s="34" t="s">
        <v>44</v>
      </c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>
        <v>2</v>
      </c>
      <c r="T339" s="30"/>
      <c r="U339" s="30"/>
      <c r="V339" s="30"/>
      <c r="W339" s="30"/>
      <c r="X339" s="30"/>
      <c r="Y339" s="30"/>
      <c r="Z339" s="35"/>
      <c r="AA339" s="35">
        <v>3500</v>
      </c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2"/>
    </row>
    <row r="340" spans="1:38" ht="14.25" customHeight="1" x14ac:dyDescent="0.2">
      <c r="A340" s="34"/>
      <c r="B340" s="28"/>
      <c r="C340" s="51" t="s">
        <v>307</v>
      </c>
      <c r="D340" s="40" t="s">
        <v>43</v>
      </c>
      <c r="E340" s="31">
        <f t="shared" si="41"/>
        <v>1</v>
      </c>
      <c r="F340" s="35">
        <v>1800</v>
      </c>
      <c r="G340" s="33">
        <f t="shared" si="40"/>
        <v>1800</v>
      </c>
      <c r="H340" s="34" t="s">
        <v>44</v>
      </c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>
        <v>1</v>
      </c>
      <c r="T340" s="30"/>
      <c r="U340" s="30"/>
      <c r="V340" s="30"/>
      <c r="W340" s="30"/>
      <c r="X340" s="30"/>
      <c r="Y340" s="30"/>
      <c r="Z340" s="35"/>
      <c r="AA340" s="35">
        <v>1800</v>
      </c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2"/>
    </row>
    <row r="341" spans="1:38" ht="14.25" customHeight="1" x14ac:dyDescent="0.2">
      <c r="A341" s="34"/>
      <c r="B341" s="28"/>
      <c r="C341" s="51" t="s">
        <v>308</v>
      </c>
      <c r="D341" s="40" t="s">
        <v>43</v>
      </c>
      <c r="E341" s="31">
        <f t="shared" si="41"/>
        <v>1</v>
      </c>
      <c r="F341" s="35">
        <v>2200</v>
      </c>
      <c r="G341" s="33">
        <f t="shared" si="40"/>
        <v>2200</v>
      </c>
      <c r="H341" s="34" t="s">
        <v>44</v>
      </c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>
        <v>1</v>
      </c>
      <c r="T341" s="30"/>
      <c r="U341" s="30"/>
      <c r="V341" s="30"/>
      <c r="W341" s="30"/>
      <c r="X341" s="30"/>
      <c r="Y341" s="30"/>
      <c r="Z341" s="35"/>
      <c r="AA341" s="35">
        <v>2200</v>
      </c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2"/>
    </row>
    <row r="342" spans="1:38" ht="14.25" customHeight="1" x14ac:dyDescent="0.2">
      <c r="A342" s="34"/>
      <c r="B342" s="28"/>
      <c r="C342" s="51" t="s">
        <v>309</v>
      </c>
      <c r="D342" s="40" t="s">
        <v>192</v>
      </c>
      <c r="E342" s="31">
        <f t="shared" si="41"/>
        <v>5</v>
      </c>
      <c r="F342" s="35">
        <v>500</v>
      </c>
      <c r="G342" s="33">
        <f t="shared" si="40"/>
        <v>2500</v>
      </c>
      <c r="H342" s="34" t="s">
        <v>44</v>
      </c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>
        <v>5</v>
      </c>
      <c r="T342" s="30"/>
      <c r="U342" s="30"/>
      <c r="V342" s="30"/>
      <c r="W342" s="30"/>
      <c r="X342" s="30"/>
      <c r="Y342" s="30"/>
      <c r="Z342" s="35"/>
      <c r="AA342" s="35">
        <v>2500</v>
      </c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2"/>
    </row>
    <row r="343" spans="1:38" ht="14.25" customHeight="1" x14ac:dyDescent="0.2">
      <c r="A343" s="34"/>
      <c r="B343" s="28"/>
      <c r="C343" s="51" t="s">
        <v>310</v>
      </c>
      <c r="D343" s="40" t="s">
        <v>43</v>
      </c>
      <c r="E343" s="31">
        <f t="shared" si="41"/>
        <v>2</v>
      </c>
      <c r="F343" s="35">
        <v>450</v>
      </c>
      <c r="G343" s="33">
        <f t="shared" si="40"/>
        <v>900</v>
      </c>
      <c r="H343" s="34" t="s">
        <v>44</v>
      </c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>
        <v>2</v>
      </c>
      <c r="T343" s="30"/>
      <c r="U343" s="30"/>
      <c r="V343" s="30"/>
      <c r="W343" s="30"/>
      <c r="X343" s="30"/>
      <c r="Y343" s="30"/>
      <c r="Z343" s="35"/>
      <c r="AA343" s="35">
        <v>900</v>
      </c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2"/>
    </row>
    <row r="344" spans="1:38" ht="14.25" customHeight="1" x14ac:dyDescent="0.2">
      <c r="A344" s="34"/>
      <c r="B344" s="28"/>
      <c r="C344" s="51" t="s">
        <v>311</v>
      </c>
      <c r="D344" s="40" t="s">
        <v>43</v>
      </c>
      <c r="E344" s="31">
        <f t="shared" si="41"/>
        <v>2</v>
      </c>
      <c r="F344" s="35">
        <v>250</v>
      </c>
      <c r="G344" s="33">
        <f t="shared" si="40"/>
        <v>500</v>
      </c>
      <c r="H344" s="34" t="s">
        <v>44</v>
      </c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>
        <v>2</v>
      </c>
      <c r="T344" s="30"/>
      <c r="U344" s="30"/>
      <c r="V344" s="30"/>
      <c r="W344" s="30"/>
      <c r="X344" s="30"/>
      <c r="Y344" s="30"/>
      <c r="Z344" s="35"/>
      <c r="AA344" s="35">
        <v>500</v>
      </c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2"/>
    </row>
    <row r="345" spans="1:38" ht="14.25" customHeight="1" x14ac:dyDescent="0.2">
      <c r="A345" s="34"/>
      <c r="B345" s="28"/>
      <c r="C345" s="51" t="s">
        <v>312</v>
      </c>
      <c r="D345" s="40" t="s">
        <v>43</v>
      </c>
      <c r="E345" s="31">
        <f t="shared" si="41"/>
        <v>1</v>
      </c>
      <c r="F345" s="35">
        <v>220</v>
      </c>
      <c r="G345" s="33">
        <f t="shared" si="40"/>
        <v>220</v>
      </c>
      <c r="H345" s="34" t="s">
        <v>44</v>
      </c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>
        <v>1</v>
      </c>
      <c r="T345" s="30"/>
      <c r="U345" s="30"/>
      <c r="V345" s="30"/>
      <c r="W345" s="30"/>
      <c r="X345" s="30"/>
      <c r="Y345" s="30"/>
      <c r="Z345" s="35"/>
      <c r="AA345" s="35">
        <v>220</v>
      </c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2"/>
    </row>
    <row r="346" spans="1:38" ht="14.25" customHeight="1" x14ac:dyDescent="0.2">
      <c r="A346" s="34"/>
      <c r="B346" s="28"/>
      <c r="C346" s="51" t="s">
        <v>313</v>
      </c>
      <c r="D346" s="40" t="s">
        <v>43</v>
      </c>
      <c r="E346" s="31">
        <f t="shared" si="41"/>
        <v>20</v>
      </c>
      <c r="F346" s="35">
        <v>120</v>
      </c>
      <c r="G346" s="33">
        <f t="shared" si="40"/>
        <v>2400</v>
      </c>
      <c r="H346" s="34" t="s">
        <v>44</v>
      </c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>
        <v>20</v>
      </c>
      <c r="T346" s="30"/>
      <c r="U346" s="30"/>
      <c r="V346" s="30"/>
      <c r="W346" s="30"/>
      <c r="X346" s="30"/>
      <c r="Y346" s="30"/>
      <c r="Z346" s="35"/>
      <c r="AA346" s="35">
        <v>2400</v>
      </c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2"/>
    </row>
    <row r="347" spans="1:38" ht="14.25" customHeight="1" x14ac:dyDescent="0.2">
      <c r="A347" s="34"/>
      <c r="B347" s="28"/>
      <c r="C347" s="51" t="s">
        <v>314</v>
      </c>
      <c r="D347" s="40" t="s">
        <v>43</v>
      </c>
      <c r="E347" s="31">
        <f t="shared" si="41"/>
        <v>5</v>
      </c>
      <c r="F347" s="35">
        <v>10</v>
      </c>
      <c r="G347" s="33">
        <f t="shared" si="40"/>
        <v>50</v>
      </c>
      <c r="H347" s="34" t="s">
        <v>44</v>
      </c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>
        <v>5</v>
      </c>
      <c r="T347" s="30"/>
      <c r="U347" s="30"/>
      <c r="V347" s="30"/>
      <c r="W347" s="30"/>
      <c r="X347" s="30"/>
      <c r="Y347" s="30"/>
      <c r="Z347" s="35"/>
      <c r="AA347" s="35">
        <v>50</v>
      </c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2"/>
    </row>
    <row r="348" spans="1:38" ht="14.25" customHeight="1" x14ac:dyDescent="0.2">
      <c r="A348" s="34"/>
      <c r="B348" s="28"/>
      <c r="C348" s="51" t="s">
        <v>315</v>
      </c>
      <c r="D348" s="40" t="s">
        <v>43</v>
      </c>
      <c r="E348" s="31">
        <f t="shared" si="41"/>
        <v>2</v>
      </c>
      <c r="F348" s="35">
        <v>800</v>
      </c>
      <c r="G348" s="33">
        <f t="shared" si="40"/>
        <v>1600</v>
      </c>
      <c r="H348" s="34" t="s">
        <v>44</v>
      </c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>
        <v>2</v>
      </c>
      <c r="T348" s="30"/>
      <c r="U348" s="30"/>
      <c r="V348" s="30"/>
      <c r="W348" s="30"/>
      <c r="X348" s="30"/>
      <c r="Y348" s="30"/>
      <c r="Z348" s="35"/>
      <c r="AA348" s="35">
        <v>1600</v>
      </c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2"/>
    </row>
    <row r="349" spans="1:38" ht="14.25" customHeight="1" x14ac:dyDescent="0.2">
      <c r="A349" s="34"/>
      <c r="B349" s="28"/>
      <c r="C349" s="51" t="s">
        <v>316</v>
      </c>
      <c r="D349" s="40" t="s">
        <v>43</v>
      </c>
      <c r="E349" s="31">
        <f t="shared" si="41"/>
        <v>1</v>
      </c>
      <c r="F349" s="35">
        <v>600</v>
      </c>
      <c r="G349" s="33">
        <f t="shared" si="40"/>
        <v>600</v>
      </c>
      <c r="H349" s="34" t="s">
        <v>44</v>
      </c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>
        <v>1</v>
      </c>
      <c r="T349" s="30"/>
      <c r="U349" s="30"/>
      <c r="V349" s="30"/>
      <c r="W349" s="30"/>
      <c r="X349" s="30"/>
      <c r="Y349" s="30"/>
      <c r="Z349" s="35"/>
      <c r="AA349" s="35">
        <v>600</v>
      </c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2"/>
    </row>
    <row r="350" spans="1:38" ht="14.25" customHeight="1" x14ac:dyDescent="0.2">
      <c r="A350" s="34"/>
      <c r="B350" s="28"/>
      <c r="C350" s="51" t="s">
        <v>317</v>
      </c>
      <c r="D350" s="40" t="s">
        <v>43</v>
      </c>
      <c r="E350" s="31">
        <f t="shared" si="41"/>
        <v>1</v>
      </c>
      <c r="F350" s="35">
        <v>2500</v>
      </c>
      <c r="G350" s="33">
        <f t="shared" si="40"/>
        <v>2500</v>
      </c>
      <c r="H350" s="34" t="s">
        <v>44</v>
      </c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>
        <v>1</v>
      </c>
      <c r="T350" s="30"/>
      <c r="U350" s="30"/>
      <c r="V350" s="30"/>
      <c r="W350" s="30"/>
      <c r="X350" s="30"/>
      <c r="Y350" s="30"/>
      <c r="Z350" s="35"/>
      <c r="AA350" s="35">
        <v>2500</v>
      </c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2"/>
    </row>
    <row r="351" spans="1:38" ht="14.25" customHeight="1" x14ac:dyDescent="0.2">
      <c r="A351" s="34"/>
      <c r="B351" s="28"/>
      <c r="C351" s="51" t="s">
        <v>318</v>
      </c>
      <c r="D351" s="40" t="s">
        <v>43</v>
      </c>
      <c r="E351" s="31">
        <f t="shared" si="41"/>
        <v>5</v>
      </c>
      <c r="F351" s="35">
        <v>1500</v>
      </c>
      <c r="G351" s="33">
        <f t="shared" si="40"/>
        <v>7500</v>
      </c>
      <c r="H351" s="34" t="s">
        <v>44</v>
      </c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>
        <v>5</v>
      </c>
      <c r="T351" s="30"/>
      <c r="U351" s="30"/>
      <c r="V351" s="30"/>
      <c r="W351" s="30"/>
      <c r="X351" s="30"/>
      <c r="Y351" s="30"/>
      <c r="Z351" s="35"/>
      <c r="AA351" s="35">
        <v>7500</v>
      </c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2"/>
    </row>
    <row r="352" spans="1:38" ht="14.25" customHeight="1" x14ac:dyDescent="0.2">
      <c r="A352" s="34"/>
      <c r="B352" s="28"/>
      <c r="C352" s="51" t="s">
        <v>319</v>
      </c>
      <c r="D352" s="40" t="s">
        <v>43</v>
      </c>
      <c r="E352" s="31">
        <f t="shared" si="41"/>
        <v>5</v>
      </c>
      <c r="F352" s="35">
        <v>1200</v>
      </c>
      <c r="G352" s="33">
        <f t="shared" si="40"/>
        <v>6000</v>
      </c>
      <c r="H352" s="34" t="s">
        <v>44</v>
      </c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>
        <v>5</v>
      </c>
      <c r="T352" s="30"/>
      <c r="U352" s="30"/>
      <c r="V352" s="30"/>
      <c r="W352" s="30"/>
      <c r="X352" s="30"/>
      <c r="Y352" s="30"/>
      <c r="Z352" s="35"/>
      <c r="AA352" s="35">
        <v>6000</v>
      </c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2"/>
    </row>
    <row r="353" spans="1:38" ht="14.25" customHeight="1" x14ac:dyDescent="0.2">
      <c r="A353" s="34"/>
      <c r="B353" s="28"/>
      <c r="C353" s="51" t="s">
        <v>320</v>
      </c>
      <c r="D353" s="40" t="s">
        <v>192</v>
      </c>
      <c r="E353" s="31">
        <f t="shared" si="41"/>
        <v>5</v>
      </c>
      <c r="F353" s="35">
        <v>450</v>
      </c>
      <c r="G353" s="33">
        <f t="shared" si="40"/>
        <v>2250</v>
      </c>
      <c r="H353" s="34" t="s">
        <v>44</v>
      </c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>
        <v>5</v>
      </c>
      <c r="T353" s="30"/>
      <c r="U353" s="30"/>
      <c r="V353" s="30"/>
      <c r="W353" s="30"/>
      <c r="X353" s="30"/>
      <c r="Y353" s="30"/>
      <c r="Z353" s="35"/>
      <c r="AA353" s="35">
        <v>2250</v>
      </c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2"/>
    </row>
    <row r="354" spans="1:38" ht="14.25" customHeight="1" x14ac:dyDescent="0.2">
      <c r="A354" s="34"/>
      <c r="B354" s="28"/>
      <c r="C354" s="51" t="s">
        <v>321</v>
      </c>
      <c r="D354" s="40" t="s">
        <v>43</v>
      </c>
      <c r="E354" s="31">
        <f t="shared" si="41"/>
        <v>4</v>
      </c>
      <c r="F354" s="35">
        <v>450</v>
      </c>
      <c r="G354" s="33">
        <f t="shared" si="40"/>
        <v>1800</v>
      </c>
      <c r="H354" s="34" t="s">
        <v>44</v>
      </c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>
        <v>4</v>
      </c>
      <c r="T354" s="30"/>
      <c r="U354" s="30"/>
      <c r="V354" s="30"/>
      <c r="W354" s="30"/>
      <c r="X354" s="30"/>
      <c r="Y354" s="30"/>
      <c r="Z354" s="35"/>
      <c r="AA354" s="35">
        <v>1800</v>
      </c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2"/>
    </row>
    <row r="355" spans="1:38" ht="14.25" customHeight="1" x14ac:dyDescent="0.2">
      <c r="A355" s="34"/>
      <c r="B355" s="28"/>
      <c r="C355" s="51" t="s">
        <v>322</v>
      </c>
      <c r="D355" s="40" t="s">
        <v>43</v>
      </c>
      <c r="E355" s="31">
        <f t="shared" si="41"/>
        <v>1</v>
      </c>
      <c r="F355" s="35">
        <v>1600</v>
      </c>
      <c r="G355" s="33">
        <f t="shared" si="40"/>
        <v>1600</v>
      </c>
      <c r="H355" s="34" t="s">
        <v>44</v>
      </c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>
        <v>1</v>
      </c>
      <c r="T355" s="30"/>
      <c r="U355" s="30"/>
      <c r="V355" s="30"/>
      <c r="W355" s="30"/>
      <c r="X355" s="30"/>
      <c r="Y355" s="30"/>
      <c r="Z355" s="35"/>
      <c r="AA355" s="35">
        <v>1600</v>
      </c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2"/>
    </row>
    <row r="356" spans="1:38" ht="14.25" customHeight="1" x14ac:dyDescent="0.2">
      <c r="A356" s="34"/>
      <c r="B356" s="28"/>
      <c r="C356" s="51" t="s">
        <v>323</v>
      </c>
      <c r="D356" s="40" t="s">
        <v>43</v>
      </c>
      <c r="E356" s="31">
        <f t="shared" si="41"/>
        <v>1</v>
      </c>
      <c r="F356" s="35">
        <v>120</v>
      </c>
      <c r="G356" s="33">
        <f t="shared" si="40"/>
        <v>120</v>
      </c>
      <c r="H356" s="34" t="s">
        <v>44</v>
      </c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>
        <v>1</v>
      </c>
      <c r="T356" s="30"/>
      <c r="U356" s="30"/>
      <c r="V356" s="30"/>
      <c r="W356" s="30"/>
      <c r="X356" s="30"/>
      <c r="Y356" s="30"/>
      <c r="Z356" s="35"/>
      <c r="AA356" s="35">
        <v>120</v>
      </c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2"/>
    </row>
    <row r="357" spans="1:38" ht="14.25" customHeight="1" x14ac:dyDescent="0.2">
      <c r="A357" s="34"/>
      <c r="B357" s="28"/>
      <c r="C357" s="51" t="s">
        <v>324</v>
      </c>
      <c r="D357" s="40" t="s">
        <v>43</v>
      </c>
      <c r="E357" s="31">
        <f t="shared" si="41"/>
        <v>1</v>
      </c>
      <c r="F357" s="35">
        <v>700</v>
      </c>
      <c r="G357" s="33">
        <f t="shared" si="40"/>
        <v>700</v>
      </c>
      <c r="H357" s="34" t="s">
        <v>44</v>
      </c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>
        <v>1</v>
      </c>
      <c r="T357" s="30"/>
      <c r="U357" s="30"/>
      <c r="V357" s="30"/>
      <c r="W357" s="30"/>
      <c r="X357" s="30"/>
      <c r="Y357" s="30"/>
      <c r="Z357" s="35"/>
      <c r="AA357" s="35">
        <v>700</v>
      </c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2"/>
    </row>
    <row r="358" spans="1:38" ht="14.25" customHeight="1" x14ac:dyDescent="0.2">
      <c r="A358" s="34"/>
      <c r="B358" s="28"/>
      <c r="C358" s="51" t="s">
        <v>325</v>
      </c>
      <c r="D358" s="40" t="s">
        <v>43</v>
      </c>
      <c r="E358" s="31">
        <f t="shared" si="41"/>
        <v>3</v>
      </c>
      <c r="F358" s="35">
        <v>800</v>
      </c>
      <c r="G358" s="33">
        <f t="shared" si="40"/>
        <v>2400</v>
      </c>
      <c r="H358" s="34" t="s">
        <v>44</v>
      </c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>
        <v>3</v>
      </c>
      <c r="T358" s="30"/>
      <c r="U358" s="30"/>
      <c r="V358" s="30"/>
      <c r="W358" s="30"/>
      <c r="X358" s="30"/>
      <c r="Y358" s="30"/>
      <c r="Z358" s="35"/>
      <c r="AA358" s="35">
        <v>2400</v>
      </c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2"/>
    </row>
    <row r="359" spans="1:38" ht="14.25" customHeight="1" x14ac:dyDescent="0.2">
      <c r="A359" s="34"/>
      <c r="B359" s="28"/>
      <c r="C359" s="51" t="s">
        <v>326</v>
      </c>
      <c r="D359" s="40" t="s">
        <v>43</v>
      </c>
      <c r="E359" s="31">
        <f t="shared" si="41"/>
        <v>6</v>
      </c>
      <c r="F359" s="35">
        <v>8000</v>
      </c>
      <c r="G359" s="33">
        <f t="shared" si="40"/>
        <v>48000</v>
      </c>
      <c r="H359" s="34" t="s">
        <v>44</v>
      </c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>
        <v>6</v>
      </c>
      <c r="T359" s="30"/>
      <c r="U359" s="30"/>
      <c r="V359" s="30"/>
      <c r="W359" s="30"/>
      <c r="X359" s="30"/>
      <c r="Y359" s="30"/>
      <c r="Z359" s="35"/>
      <c r="AA359" s="35">
        <v>48000</v>
      </c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2"/>
    </row>
    <row r="360" spans="1:38" ht="14.25" customHeight="1" x14ac:dyDescent="0.2">
      <c r="A360" s="34"/>
      <c r="B360" s="28"/>
      <c r="C360" s="51" t="s">
        <v>433</v>
      </c>
      <c r="D360" s="40" t="s">
        <v>43</v>
      </c>
      <c r="E360" s="31">
        <f t="shared" si="41"/>
        <v>20</v>
      </c>
      <c r="F360" s="35">
        <v>2500</v>
      </c>
      <c r="G360" s="33">
        <f t="shared" si="40"/>
        <v>50000</v>
      </c>
      <c r="H360" s="34" t="s">
        <v>44</v>
      </c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>
        <v>20</v>
      </c>
      <c r="T360" s="30"/>
      <c r="U360" s="30"/>
      <c r="V360" s="30"/>
      <c r="W360" s="30"/>
      <c r="X360" s="30"/>
      <c r="Y360" s="30"/>
      <c r="Z360" s="35"/>
      <c r="AA360" s="35">
        <v>50000</v>
      </c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2"/>
    </row>
    <row r="361" spans="1:38" ht="14.25" customHeight="1" x14ac:dyDescent="0.2">
      <c r="A361" s="34"/>
      <c r="B361" s="28"/>
      <c r="C361" s="51" t="s">
        <v>327</v>
      </c>
      <c r="D361" s="40" t="s">
        <v>192</v>
      </c>
      <c r="E361" s="31">
        <f t="shared" si="41"/>
        <v>2</v>
      </c>
      <c r="F361" s="35">
        <v>240</v>
      </c>
      <c r="G361" s="33">
        <f t="shared" si="40"/>
        <v>480</v>
      </c>
      <c r="H361" s="34" t="s">
        <v>44</v>
      </c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>
        <v>2</v>
      </c>
      <c r="T361" s="30"/>
      <c r="U361" s="30"/>
      <c r="V361" s="30"/>
      <c r="W361" s="30"/>
      <c r="X361" s="30"/>
      <c r="Y361" s="30"/>
      <c r="Z361" s="35"/>
      <c r="AA361" s="35">
        <v>480</v>
      </c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2"/>
    </row>
    <row r="362" spans="1:38" ht="14.25" customHeight="1" x14ac:dyDescent="0.2">
      <c r="A362" s="34"/>
      <c r="B362" s="28"/>
      <c r="C362" s="51" t="s">
        <v>328</v>
      </c>
      <c r="D362" s="40" t="s">
        <v>43</v>
      </c>
      <c r="E362" s="31">
        <f t="shared" si="41"/>
        <v>2</v>
      </c>
      <c r="F362" s="35">
        <v>250</v>
      </c>
      <c r="G362" s="33">
        <f t="shared" si="40"/>
        <v>500</v>
      </c>
      <c r="H362" s="34" t="s">
        <v>44</v>
      </c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>
        <v>2</v>
      </c>
      <c r="T362" s="30"/>
      <c r="U362" s="30"/>
      <c r="V362" s="30"/>
      <c r="W362" s="30"/>
      <c r="X362" s="30"/>
      <c r="Y362" s="30"/>
      <c r="Z362" s="35"/>
      <c r="AA362" s="35">
        <v>500</v>
      </c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2"/>
    </row>
    <row r="363" spans="1:38" ht="14.25" customHeight="1" x14ac:dyDescent="0.2">
      <c r="A363" s="34"/>
      <c r="B363" s="28"/>
      <c r="C363" s="51" t="s">
        <v>329</v>
      </c>
      <c r="D363" s="40" t="s">
        <v>43</v>
      </c>
      <c r="E363" s="31">
        <f t="shared" si="41"/>
        <v>1</v>
      </c>
      <c r="F363" s="35">
        <v>1000</v>
      </c>
      <c r="G363" s="33">
        <f t="shared" si="40"/>
        <v>1000</v>
      </c>
      <c r="H363" s="34" t="s">
        <v>44</v>
      </c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>
        <v>1</v>
      </c>
      <c r="T363" s="30"/>
      <c r="U363" s="30"/>
      <c r="V363" s="30"/>
      <c r="W363" s="30"/>
      <c r="X363" s="30"/>
      <c r="Y363" s="30"/>
      <c r="Z363" s="35"/>
      <c r="AA363" s="35">
        <v>1000</v>
      </c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2"/>
    </row>
    <row r="364" spans="1:38" ht="14.25" customHeight="1" x14ac:dyDescent="0.2">
      <c r="A364" s="34"/>
      <c r="B364" s="28"/>
      <c r="C364" s="51" t="s">
        <v>330</v>
      </c>
      <c r="D364" s="40" t="s">
        <v>43</v>
      </c>
      <c r="E364" s="31">
        <f t="shared" si="41"/>
        <v>2</v>
      </c>
      <c r="F364" s="35">
        <v>1200</v>
      </c>
      <c r="G364" s="33">
        <f t="shared" si="40"/>
        <v>2400</v>
      </c>
      <c r="H364" s="34" t="s">
        <v>44</v>
      </c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>
        <v>2</v>
      </c>
      <c r="T364" s="30"/>
      <c r="U364" s="30"/>
      <c r="V364" s="30"/>
      <c r="W364" s="30"/>
      <c r="X364" s="30"/>
      <c r="Y364" s="30"/>
      <c r="Z364" s="35"/>
      <c r="AA364" s="35">
        <v>2400</v>
      </c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2"/>
    </row>
    <row r="365" spans="1:38" ht="14.25" customHeight="1" x14ac:dyDescent="0.2">
      <c r="A365" s="34"/>
      <c r="B365" s="28"/>
      <c r="C365" s="51" t="s">
        <v>331</v>
      </c>
      <c r="D365" s="40" t="s">
        <v>43</v>
      </c>
      <c r="E365" s="31">
        <f t="shared" si="41"/>
        <v>5</v>
      </c>
      <c r="F365" s="35">
        <v>120</v>
      </c>
      <c r="G365" s="33">
        <f t="shared" si="40"/>
        <v>600</v>
      </c>
      <c r="H365" s="34" t="s">
        <v>44</v>
      </c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>
        <v>5</v>
      </c>
      <c r="T365" s="30"/>
      <c r="U365" s="30"/>
      <c r="V365" s="30"/>
      <c r="W365" s="30"/>
      <c r="X365" s="30"/>
      <c r="Y365" s="30"/>
      <c r="Z365" s="35"/>
      <c r="AA365" s="35">
        <v>600</v>
      </c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2"/>
    </row>
    <row r="366" spans="1:38" ht="14.25" customHeight="1" x14ac:dyDescent="0.2">
      <c r="A366" s="34"/>
      <c r="B366" s="28"/>
      <c r="C366" s="51" t="s">
        <v>332</v>
      </c>
      <c r="D366" s="40" t="s">
        <v>43</v>
      </c>
      <c r="E366" s="31">
        <f t="shared" si="41"/>
        <v>2</v>
      </c>
      <c r="F366" s="35">
        <v>500</v>
      </c>
      <c r="G366" s="33">
        <f t="shared" si="40"/>
        <v>1000</v>
      </c>
      <c r="H366" s="34" t="s">
        <v>44</v>
      </c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>
        <v>2</v>
      </c>
      <c r="T366" s="30"/>
      <c r="U366" s="30"/>
      <c r="V366" s="30"/>
      <c r="W366" s="30"/>
      <c r="X366" s="30"/>
      <c r="Y366" s="30"/>
      <c r="Z366" s="35"/>
      <c r="AA366" s="35">
        <v>1000</v>
      </c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2"/>
    </row>
    <row r="367" spans="1:38" ht="14.25" customHeight="1" x14ac:dyDescent="0.2">
      <c r="A367" s="34"/>
      <c r="B367" s="28"/>
      <c r="C367" s="51" t="s">
        <v>333</v>
      </c>
      <c r="D367" s="40" t="s">
        <v>43</v>
      </c>
      <c r="E367" s="31">
        <f t="shared" si="41"/>
        <v>4</v>
      </c>
      <c r="F367" s="35">
        <v>250</v>
      </c>
      <c r="G367" s="33">
        <f t="shared" si="40"/>
        <v>1000</v>
      </c>
      <c r="H367" s="34" t="s">
        <v>44</v>
      </c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>
        <v>4</v>
      </c>
      <c r="T367" s="30"/>
      <c r="U367" s="30"/>
      <c r="V367" s="30"/>
      <c r="W367" s="30"/>
      <c r="X367" s="30"/>
      <c r="Y367" s="30"/>
      <c r="Z367" s="35"/>
      <c r="AA367" s="35">
        <v>1000</v>
      </c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2"/>
    </row>
    <row r="368" spans="1:38" ht="14.25" customHeight="1" x14ac:dyDescent="0.2">
      <c r="A368" s="34"/>
      <c r="B368" s="28"/>
      <c r="C368" s="51" t="s">
        <v>334</v>
      </c>
      <c r="D368" s="40" t="s">
        <v>43</v>
      </c>
      <c r="E368" s="31">
        <f t="shared" si="41"/>
        <v>2</v>
      </c>
      <c r="F368" s="35">
        <v>1800</v>
      </c>
      <c r="G368" s="33">
        <f t="shared" si="40"/>
        <v>3600</v>
      </c>
      <c r="H368" s="34" t="s">
        <v>44</v>
      </c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>
        <v>2</v>
      </c>
      <c r="T368" s="30"/>
      <c r="U368" s="30"/>
      <c r="V368" s="30"/>
      <c r="W368" s="30"/>
      <c r="X368" s="30"/>
      <c r="Y368" s="30"/>
      <c r="Z368" s="35"/>
      <c r="AA368" s="35">
        <v>3600</v>
      </c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2"/>
    </row>
    <row r="369" spans="1:38" ht="14.25" customHeight="1" x14ac:dyDescent="0.2">
      <c r="A369" s="34"/>
      <c r="B369" s="28"/>
      <c r="C369" s="51" t="s">
        <v>434</v>
      </c>
      <c r="D369" s="40" t="s">
        <v>43</v>
      </c>
      <c r="E369" s="31">
        <f t="shared" si="41"/>
        <v>2</v>
      </c>
      <c r="F369" s="35">
        <v>5000</v>
      </c>
      <c r="G369" s="33">
        <f t="shared" si="40"/>
        <v>10000</v>
      </c>
      <c r="H369" s="34" t="s">
        <v>44</v>
      </c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>
        <v>2</v>
      </c>
      <c r="T369" s="30"/>
      <c r="U369" s="30"/>
      <c r="V369" s="30"/>
      <c r="W369" s="30"/>
      <c r="X369" s="30"/>
      <c r="Y369" s="30"/>
      <c r="Z369" s="35"/>
      <c r="AA369" s="35">
        <v>10000</v>
      </c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2"/>
    </row>
    <row r="370" spans="1:38" ht="14.25" customHeight="1" x14ac:dyDescent="0.2">
      <c r="A370" s="46"/>
      <c r="B370" s="17"/>
      <c r="C370" s="52" t="s">
        <v>95</v>
      </c>
      <c r="D370" s="19"/>
      <c r="E370" s="43"/>
      <c r="F370" s="44"/>
      <c r="G370" s="45">
        <f>SUM(G260:G369)</f>
        <v>442385</v>
      </c>
      <c r="H370" s="46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11"/>
    </row>
    <row r="371" spans="1:38" ht="14.25" customHeight="1" x14ac:dyDescent="0.2">
      <c r="A371" s="34"/>
      <c r="B371" s="28"/>
      <c r="C371" s="51"/>
      <c r="D371" s="30"/>
      <c r="E371" s="31"/>
      <c r="F371" s="35"/>
      <c r="G371" s="33"/>
      <c r="H371" s="34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2"/>
    </row>
    <row r="372" spans="1:38" ht="14.25" customHeight="1" x14ac:dyDescent="0.2">
      <c r="A372" s="46"/>
      <c r="B372" s="17" t="s">
        <v>468</v>
      </c>
      <c r="C372" s="18"/>
      <c r="D372" s="19"/>
      <c r="E372" s="31">
        <f t="shared" ref="E372" si="42">SUM(I372:Y372)</f>
        <v>1</v>
      </c>
      <c r="F372" s="35">
        <v>8000</v>
      </c>
      <c r="G372" s="45">
        <f t="shared" ref="G372:G378" si="43">SUM(Z372:AK372)</f>
        <v>8000</v>
      </c>
      <c r="H372" s="34" t="s">
        <v>44</v>
      </c>
      <c r="I372" s="19">
        <v>1</v>
      </c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35"/>
      <c r="AA372" s="44"/>
      <c r="AB372" s="44"/>
      <c r="AC372" s="44"/>
      <c r="AD372" s="44"/>
      <c r="AE372" s="35"/>
      <c r="AF372" s="35">
        <v>8000</v>
      </c>
      <c r="AG372" s="35"/>
      <c r="AH372" s="35"/>
      <c r="AI372" s="35"/>
      <c r="AJ372" s="44"/>
      <c r="AK372" s="44"/>
      <c r="AL372" s="11"/>
    </row>
    <row r="373" spans="1:38" ht="14.25" customHeight="1" x14ac:dyDescent="0.2">
      <c r="A373" s="46"/>
      <c r="B373" s="17" t="s">
        <v>469</v>
      </c>
      <c r="C373" s="18"/>
      <c r="D373" s="19"/>
      <c r="E373" s="31"/>
      <c r="F373" s="44"/>
      <c r="G373" s="33">
        <f t="shared" si="43"/>
        <v>0</v>
      </c>
      <c r="H373" s="34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35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11"/>
    </row>
    <row r="374" spans="1:38" ht="14.25" customHeight="1" x14ac:dyDescent="0.2">
      <c r="A374" s="46"/>
      <c r="B374" s="17" t="s">
        <v>470</v>
      </c>
      <c r="C374" s="18"/>
      <c r="D374" s="19"/>
      <c r="E374" s="31"/>
      <c r="F374" s="44"/>
      <c r="G374" s="33">
        <f t="shared" si="43"/>
        <v>0</v>
      </c>
      <c r="H374" s="34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35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11"/>
    </row>
    <row r="375" spans="1:38" ht="14.25" customHeight="1" x14ac:dyDescent="0.2">
      <c r="A375" s="34"/>
      <c r="B375" s="28"/>
      <c r="C375" s="51" t="s">
        <v>340</v>
      </c>
      <c r="D375" s="30" t="s">
        <v>147</v>
      </c>
      <c r="E375" s="31">
        <f t="shared" ref="E375:E378" si="44">SUM(I375:Y375)</f>
        <v>4</v>
      </c>
      <c r="F375" s="35">
        <v>5000</v>
      </c>
      <c r="G375" s="33">
        <f t="shared" si="43"/>
        <v>20000</v>
      </c>
      <c r="H375" s="34" t="s">
        <v>44</v>
      </c>
      <c r="I375" s="30">
        <v>4</v>
      </c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5"/>
      <c r="AA375" s="35"/>
      <c r="AB375" s="35">
        <v>20000</v>
      </c>
      <c r="AC375" s="35"/>
      <c r="AD375" s="35"/>
      <c r="AE375" s="35"/>
      <c r="AF375" s="35"/>
      <c r="AG375" s="35"/>
      <c r="AH375" s="35"/>
      <c r="AI375" s="35"/>
      <c r="AJ375" s="35"/>
      <c r="AK375" s="35"/>
      <c r="AL375" s="2"/>
    </row>
    <row r="376" spans="1:38" ht="14.25" customHeight="1" x14ac:dyDescent="0.2">
      <c r="A376" s="34"/>
      <c r="B376" s="28"/>
      <c r="C376" s="51" t="s">
        <v>341</v>
      </c>
      <c r="D376" s="30" t="s">
        <v>147</v>
      </c>
      <c r="E376" s="31">
        <f t="shared" si="44"/>
        <v>4</v>
      </c>
      <c r="F376" s="35">
        <v>2000</v>
      </c>
      <c r="G376" s="33">
        <f t="shared" si="43"/>
        <v>8000</v>
      </c>
      <c r="H376" s="34" t="s">
        <v>44</v>
      </c>
      <c r="I376" s="30">
        <v>4</v>
      </c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5"/>
      <c r="AA376" s="35"/>
      <c r="AB376" s="35">
        <v>8000</v>
      </c>
      <c r="AC376" s="35"/>
      <c r="AD376" s="35"/>
      <c r="AE376" s="35"/>
      <c r="AF376" s="35"/>
      <c r="AG376" s="35"/>
      <c r="AH376" s="35"/>
      <c r="AI376" s="35"/>
      <c r="AJ376" s="35"/>
      <c r="AK376" s="35"/>
      <c r="AL376" s="2"/>
    </row>
    <row r="377" spans="1:38" ht="14.25" customHeight="1" x14ac:dyDescent="0.2">
      <c r="A377" s="34"/>
      <c r="B377" s="28"/>
      <c r="C377" s="51" t="s">
        <v>342</v>
      </c>
      <c r="D377" s="30" t="s">
        <v>147</v>
      </c>
      <c r="E377" s="31">
        <f t="shared" si="44"/>
        <v>1</v>
      </c>
      <c r="F377" s="35">
        <v>1000</v>
      </c>
      <c r="G377" s="33">
        <f t="shared" si="43"/>
        <v>1000</v>
      </c>
      <c r="H377" s="34" t="s">
        <v>44</v>
      </c>
      <c r="I377" s="30">
        <v>1</v>
      </c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5"/>
      <c r="AA377" s="35"/>
      <c r="AB377" s="35">
        <v>1000</v>
      </c>
      <c r="AC377" s="35"/>
      <c r="AD377" s="35"/>
      <c r="AE377" s="35"/>
      <c r="AF377" s="35"/>
      <c r="AG377" s="35"/>
      <c r="AH377" s="35"/>
      <c r="AI377" s="35"/>
      <c r="AJ377" s="35"/>
      <c r="AK377" s="35"/>
      <c r="AL377" s="2"/>
    </row>
    <row r="378" spans="1:38" ht="14.25" customHeight="1" x14ac:dyDescent="0.2">
      <c r="A378" s="34"/>
      <c r="B378" s="28"/>
      <c r="C378" s="51" t="s">
        <v>343</v>
      </c>
      <c r="D378" s="30" t="s">
        <v>147</v>
      </c>
      <c r="E378" s="31">
        <f t="shared" si="44"/>
        <v>4</v>
      </c>
      <c r="F378" s="35">
        <v>1000</v>
      </c>
      <c r="G378" s="33">
        <f t="shared" si="43"/>
        <v>4000</v>
      </c>
      <c r="H378" s="34" t="s">
        <v>44</v>
      </c>
      <c r="I378" s="30">
        <v>4</v>
      </c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5"/>
      <c r="AA378" s="35"/>
      <c r="AB378" s="35">
        <v>4000</v>
      </c>
      <c r="AC378" s="35"/>
      <c r="AD378" s="35"/>
      <c r="AE378" s="35"/>
      <c r="AF378" s="35"/>
      <c r="AG378" s="35"/>
      <c r="AH378" s="35"/>
      <c r="AI378" s="35"/>
      <c r="AJ378" s="35"/>
      <c r="AK378" s="35"/>
      <c r="AL378" s="2"/>
    </row>
    <row r="379" spans="1:38" ht="14.25" customHeight="1" x14ac:dyDescent="0.2">
      <c r="A379" s="34"/>
      <c r="B379" s="28"/>
      <c r="C379" s="77" t="s">
        <v>344</v>
      </c>
      <c r="D379" s="30"/>
      <c r="E379" s="31"/>
      <c r="F379" s="35"/>
      <c r="G379" s="45">
        <f>SUM(G375:G378)</f>
        <v>33000</v>
      </c>
      <c r="H379" s="34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2"/>
    </row>
    <row r="380" spans="1:38" ht="14.25" customHeight="1" x14ac:dyDescent="0.2">
      <c r="A380" s="34"/>
      <c r="B380" s="28"/>
      <c r="C380" s="51"/>
      <c r="D380" s="30"/>
      <c r="E380" s="31"/>
      <c r="F380" s="35"/>
      <c r="G380" s="33"/>
      <c r="H380" s="34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2"/>
    </row>
    <row r="381" spans="1:38" ht="15.75" customHeight="1" x14ac:dyDescent="0.2">
      <c r="A381" s="46"/>
      <c r="B381" s="17" t="s">
        <v>471</v>
      </c>
      <c r="C381" s="18"/>
      <c r="D381" s="19"/>
      <c r="E381" s="31">
        <f t="shared" ref="E381" si="45">SUM(I381:Y381)</f>
        <v>1</v>
      </c>
      <c r="F381" s="35">
        <v>10000</v>
      </c>
      <c r="G381" s="45">
        <f t="shared" ref="G381:G386" si="46">SUM(Z381:AK381)</f>
        <v>10000</v>
      </c>
      <c r="H381" s="34" t="s">
        <v>44</v>
      </c>
      <c r="I381" s="19">
        <v>1</v>
      </c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35"/>
      <c r="AA381" s="44"/>
      <c r="AB381" s="35">
        <v>10000</v>
      </c>
      <c r="AC381" s="44"/>
      <c r="AD381" s="44"/>
      <c r="AE381" s="44"/>
      <c r="AF381" s="44"/>
      <c r="AG381" s="44"/>
      <c r="AH381" s="44"/>
      <c r="AI381" s="44"/>
      <c r="AJ381" s="44"/>
      <c r="AK381" s="44"/>
      <c r="AL381" s="11"/>
    </row>
    <row r="382" spans="1:38" ht="21.75" customHeight="1" x14ac:dyDescent="0.2">
      <c r="A382" s="23"/>
      <c r="B382" s="17" t="s">
        <v>472</v>
      </c>
      <c r="C382" s="18"/>
      <c r="D382" s="19"/>
      <c r="E382" s="31">
        <f t="shared" ref="E382:E383" si="47">SUM(I382:Y382)</f>
        <v>0</v>
      </c>
      <c r="F382" s="21"/>
      <c r="G382" s="33">
        <f t="shared" si="46"/>
        <v>0</v>
      </c>
      <c r="H382" s="34" t="s">
        <v>44</v>
      </c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35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11"/>
    </row>
    <row r="383" spans="1:38" ht="20.25" customHeight="1" x14ac:dyDescent="0.2">
      <c r="A383" s="23"/>
      <c r="B383" s="17" t="s">
        <v>473</v>
      </c>
      <c r="C383" s="18"/>
      <c r="D383" s="19"/>
      <c r="E383" s="31">
        <f t="shared" si="47"/>
        <v>0</v>
      </c>
      <c r="F383" s="21"/>
      <c r="G383" s="33">
        <f t="shared" si="46"/>
        <v>0</v>
      </c>
      <c r="H383" s="34" t="s">
        <v>44</v>
      </c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35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11"/>
    </row>
    <row r="384" spans="1:38" ht="14.25" customHeight="1" x14ac:dyDescent="0.2">
      <c r="A384" s="46"/>
      <c r="B384" s="17" t="s">
        <v>474</v>
      </c>
      <c r="C384" s="18"/>
      <c r="D384" s="19"/>
      <c r="E384" s="31"/>
      <c r="F384" s="44"/>
      <c r="G384" s="33">
        <f t="shared" si="46"/>
        <v>0</v>
      </c>
      <c r="H384" s="34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35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11"/>
    </row>
    <row r="385" spans="1:38" ht="14.25" customHeight="1" x14ac:dyDescent="0.2">
      <c r="A385" s="34"/>
      <c r="B385" s="28"/>
      <c r="C385" s="51" t="s">
        <v>435</v>
      </c>
      <c r="D385" s="30" t="s">
        <v>192</v>
      </c>
      <c r="E385" s="31">
        <f t="shared" ref="E385:E386" si="48">SUM(I385:Y385)</f>
        <v>5</v>
      </c>
      <c r="F385" s="35">
        <v>800</v>
      </c>
      <c r="G385" s="33">
        <f t="shared" si="46"/>
        <v>4000</v>
      </c>
      <c r="H385" s="34" t="s">
        <v>44</v>
      </c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>
        <v>5</v>
      </c>
      <c r="V385" s="30"/>
      <c r="W385" s="30"/>
      <c r="X385" s="30"/>
      <c r="Y385" s="30"/>
      <c r="Z385" s="35"/>
      <c r="AA385" s="35"/>
      <c r="AB385" s="35"/>
      <c r="AC385" s="35">
        <v>4000</v>
      </c>
      <c r="AD385" s="35"/>
      <c r="AE385" s="35"/>
      <c r="AF385" s="35"/>
      <c r="AG385" s="35"/>
      <c r="AH385" s="35"/>
      <c r="AI385" s="35"/>
      <c r="AJ385" s="35"/>
      <c r="AK385" s="35"/>
      <c r="AL385" s="2"/>
    </row>
    <row r="386" spans="1:38" ht="14.25" customHeight="1" x14ac:dyDescent="0.2">
      <c r="A386" s="34"/>
      <c r="B386" s="28"/>
      <c r="C386" s="51" t="s">
        <v>337</v>
      </c>
      <c r="D386" s="30" t="s">
        <v>192</v>
      </c>
      <c r="E386" s="31">
        <f t="shared" si="48"/>
        <v>5</v>
      </c>
      <c r="F386" s="35">
        <v>800</v>
      </c>
      <c r="G386" s="33">
        <f t="shared" si="46"/>
        <v>4000</v>
      </c>
      <c r="H386" s="34" t="s">
        <v>44</v>
      </c>
      <c r="I386" s="30"/>
      <c r="J386" s="30"/>
      <c r="K386" s="30"/>
      <c r="L386" s="30"/>
      <c r="M386" s="30"/>
      <c r="N386" s="30"/>
      <c r="O386" s="30"/>
      <c r="P386" s="30"/>
      <c r="Q386" s="30">
        <v>5</v>
      </c>
      <c r="R386" s="30"/>
      <c r="S386" s="30"/>
      <c r="T386" s="30"/>
      <c r="U386" s="30"/>
      <c r="V386" s="30"/>
      <c r="W386" s="30"/>
      <c r="X386" s="30"/>
      <c r="Y386" s="30"/>
      <c r="Z386" s="35"/>
      <c r="AA386" s="35"/>
      <c r="AB386" s="35"/>
      <c r="AC386" s="35">
        <v>4000</v>
      </c>
      <c r="AD386" s="35"/>
      <c r="AE386" s="35"/>
      <c r="AF386" s="35"/>
      <c r="AG386" s="35"/>
      <c r="AH386" s="35"/>
      <c r="AI386" s="35"/>
      <c r="AJ386" s="35"/>
      <c r="AK386" s="35"/>
      <c r="AL386" s="2"/>
    </row>
    <row r="387" spans="1:38" ht="14.25" customHeight="1" x14ac:dyDescent="0.2">
      <c r="A387" s="34"/>
      <c r="B387" s="28"/>
      <c r="C387" s="77" t="s">
        <v>344</v>
      </c>
      <c r="D387" s="30"/>
      <c r="E387" s="31"/>
      <c r="F387" s="35"/>
      <c r="G387" s="45">
        <f>SUM(G385:G386)</f>
        <v>8000</v>
      </c>
      <c r="H387" s="34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2"/>
    </row>
    <row r="388" spans="1:38" ht="14.25" customHeight="1" x14ac:dyDescent="0.2">
      <c r="A388" s="34"/>
      <c r="B388" s="28"/>
      <c r="C388" s="51"/>
      <c r="D388" s="30"/>
      <c r="E388" s="31"/>
      <c r="F388" s="35"/>
      <c r="G388" s="33"/>
      <c r="H388" s="34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2"/>
    </row>
    <row r="389" spans="1:38" ht="14.25" customHeight="1" x14ac:dyDescent="0.2">
      <c r="A389" s="46"/>
      <c r="B389" s="17" t="s">
        <v>475</v>
      </c>
      <c r="C389" s="18"/>
      <c r="D389" s="19"/>
      <c r="E389" s="31">
        <f>SUM(I389:Y389)</f>
        <v>0</v>
      </c>
      <c r="F389" s="44"/>
      <c r="G389" s="33">
        <f t="shared" ref="G389:G403" si="49">SUM(Z389:AK389)</f>
        <v>0</v>
      </c>
      <c r="H389" s="34" t="s">
        <v>44</v>
      </c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35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11"/>
    </row>
    <row r="390" spans="1:38" ht="14.25" customHeight="1" x14ac:dyDescent="0.2">
      <c r="A390" s="46"/>
      <c r="B390" s="17" t="s">
        <v>476</v>
      </c>
      <c r="C390" s="18"/>
      <c r="D390" s="30" t="s">
        <v>192</v>
      </c>
      <c r="E390" s="31">
        <v>1</v>
      </c>
      <c r="F390" s="35">
        <v>15000</v>
      </c>
      <c r="G390" s="33">
        <f t="shared" si="49"/>
        <v>15000</v>
      </c>
      <c r="H390" s="34" t="s">
        <v>44</v>
      </c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35"/>
      <c r="AA390" s="44"/>
      <c r="AB390" s="35">
        <v>15000</v>
      </c>
      <c r="AC390" s="44"/>
      <c r="AD390" s="44"/>
      <c r="AE390" s="44"/>
      <c r="AF390" s="44"/>
      <c r="AG390" s="44"/>
      <c r="AH390" s="44"/>
      <c r="AI390" s="44"/>
      <c r="AJ390" s="44"/>
      <c r="AK390" s="44"/>
      <c r="AL390" s="11"/>
    </row>
    <row r="391" spans="1:38" ht="14.25" customHeight="1" x14ac:dyDescent="0.2">
      <c r="A391" s="34"/>
      <c r="B391" s="53"/>
      <c r="C391" s="48"/>
      <c r="D391" s="30"/>
      <c r="E391" s="31">
        <f>SUM(I391:Y391)</f>
        <v>0</v>
      </c>
      <c r="F391" s="25"/>
      <c r="G391" s="33">
        <f t="shared" si="49"/>
        <v>0</v>
      </c>
      <c r="H391" s="34" t="s">
        <v>44</v>
      </c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2"/>
    </row>
    <row r="392" spans="1:38" ht="13.5" customHeight="1" x14ac:dyDescent="0.2">
      <c r="A392" s="23"/>
      <c r="B392" s="17" t="s">
        <v>477</v>
      </c>
      <c r="C392" s="18"/>
      <c r="D392" s="30" t="s">
        <v>192</v>
      </c>
      <c r="E392" s="31">
        <f t="shared" ref="E392:E397" si="50">SUM(I392:Y392)</f>
        <v>1</v>
      </c>
      <c r="F392" s="25">
        <v>150000</v>
      </c>
      <c r="G392" s="45">
        <f t="shared" si="49"/>
        <v>150000</v>
      </c>
      <c r="H392" s="34" t="s">
        <v>44</v>
      </c>
      <c r="I392" s="24">
        <v>1</v>
      </c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5">
        <v>12500</v>
      </c>
      <c r="AA392" s="25">
        <v>12500</v>
      </c>
      <c r="AB392" s="25">
        <v>12500</v>
      </c>
      <c r="AC392" s="25">
        <v>12500</v>
      </c>
      <c r="AD392" s="25">
        <v>12500</v>
      </c>
      <c r="AE392" s="25">
        <v>12500</v>
      </c>
      <c r="AF392" s="25">
        <v>12500</v>
      </c>
      <c r="AG392" s="25">
        <v>12500</v>
      </c>
      <c r="AH392" s="25">
        <v>12500</v>
      </c>
      <c r="AI392" s="25">
        <v>12500</v>
      </c>
      <c r="AJ392" s="25">
        <v>12500</v>
      </c>
      <c r="AK392" s="25">
        <v>12500</v>
      </c>
      <c r="AL392" s="11"/>
    </row>
    <row r="393" spans="1:38" ht="17.25" customHeight="1" x14ac:dyDescent="0.2">
      <c r="A393" s="23"/>
      <c r="B393" s="17" t="s">
        <v>478</v>
      </c>
      <c r="C393" s="18"/>
      <c r="D393" s="19"/>
      <c r="E393" s="31">
        <f t="shared" si="50"/>
        <v>0</v>
      </c>
      <c r="F393" s="21"/>
      <c r="G393" s="45">
        <f t="shared" si="49"/>
        <v>0</v>
      </c>
      <c r="H393" s="34" t="s">
        <v>44</v>
      </c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5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11"/>
    </row>
    <row r="394" spans="1:38" ht="14.25" customHeight="1" x14ac:dyDescent="0.2">
      <c r="A394" s="46"/>
      <c r="B394" s="17" t="s">
        <v>479</v>
      </c>
      <c r="C394" s="18"/>
      <c r="D394" s="30" t="s">
        <v>192</v>
      </c>
      <c r="E394" s="31">
        <f t="shared" si="50"/>
        <v>1</v>
      </c>
      <c r="F394" s="35">
        <v>10000</v>
      </c>
      <c r="G394" s="45">
        <f t="shared" si="49"/>
        <v>10000</v>
      </c>
      <c r="H394" s="34" t="s">
        <v>44</v>
      </c>
      <c r="I394" s="19">
        <v>1</v>
      </c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35"/>
      <c r="AA394" s="44"/>
      <c r="AB394" s="44"/>
      <c r="AC394" s="44"/>
      <c r="AD394" s="35">
        <v>10000</v>
      </c>
      <c r="AE394" s="44"/>
      <c r="AF394" s="44"/>
      <c r="AG394" s="44"/>
      <c r="AH394" s="44"/>
      <c r="AI394" s="44"/>
      <c r="AJ394" s="44"/>
      <c r="AK394" s="44"/>
      <c r="AL394" s="11"/>
    </row>
    <row r="395" spans="1:38" ht="14.25" customHeight="1" x14ac:dyDescent="0.2">
      <c r="A395" s="46"/>
      <c r="B395" s="17" t="s">
        <v>480</v>
      </c>
      <c r="C395" s="18"/>
      <c r="D395" s="19"/>
      <c r="E395" s="31">
        <f t="shared" si="50"/>
        <v>0</v>
      </c>
      <c r="F395" s="44"/>
      <c r="G395" s="45">
        <f t="shared" si="49"/>
        <v>0</v>
      </c>
      <c r="H395" s="34" t="s">
        <v>44</v>
      </c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35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11"/>
    </row>
    <row r="396" spans="1:38" ht="14.25" customHeight="1" x14ac:dyDescent="0.2">
      <c r="A396" s="79"/>
      <c r="B396" s="26" t="s">
        <v>481</v>
      </c>
      <c r="C396" s="9"/>
      <c r="D396" s="115"/>
      <c r="E396" s="31">
        <f t="shared" si="50"/>
        <v>0</v>
      </c>
      <c r="F396" s="81"/>
      <c r="G396" s="45">
        <f t="shared" si="49"/>
        <v>0</v>
      </c>
      <c r="H396" s="34" t="s">
        <v>44</v>
      </c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82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  <c r="AL396" s="11"/>
    </row>
    <row r="397" spans="1:38" ht="14.25" customHeight="1" x14ac:dyDescent="0.2">
      <c r="A397" s="46"/>
      <c r="B397" s="83" t="s">
        <v>482</v>
      </c>
      <c r="C397" s="83"/>
      <c r="D397" s="30" t="s">
        <v>192</v>
      </c>
      <c r="E397" s="31">
        <f t="shared" si="50"/>
        <v>1</v>
      </c>
      <c r="F397" s="35">
        <v>2000</v>
      </c>
      <c r="G397" s="45">
        <f t="shared" si="49"/>
        <v>2000</v>
      </c>
      <c r="H397" s="34" t="s">
        <v>44</v>
      </c>
      <c r="I397" s="19">
        <v>1</v>
      </c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35"/>
      <c r="AA397" s="44"/>
      <c r="AB397" s="35">
        <v>1000</v>
      </c>
      <c r="AC397" s="44"/>
      <c r="AD397" s="44"/>
      <c r="AE397" s="35">
        <v>1000</v>
      </c>
      <c r="AF397" s="44"/>
      <c r="AG397" s="44"/>
      <c r="AH397" s="44"/>
      <c r="AI397" s="44"/>
      <c r="AJ397" s="44"/>
      <c r="AK397" s="44"/>
      <c r="AL397" s="11"/>
    </row>
    <row r="398" spans="1:38" ht="14.25" customHeight="1" x14ac:dyDescent="0.25">
      <c r="A398" s="34"/>
      <c r="B398" s="84"/>
      <c r="C398" s="84"/>
      <c r="D398" s="30"/>
      <c r="E398" s="31"/>
      <c r="F398" s="35"/>
      <c r="G398" s="33">
        <f t="shared" si="49"/>
        <v>0</v>
      </c>
      <c r="H398" s="34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2"/>
    </row>
    <row r="399" spans="1:38" ht="14.25" customHeight="1" x14ac:dyDescent="0.2">
      <c r="A399" s="46"/>
      <c r="B399" s="83" t="s">
        <v>483</v>
      </c>
      <c r="C399" s="83"/>
      <c r="D399" s="19"/>
      <c r="E399" s="31"/>
      <c r="F399" s="44"/>
      <c r="G399" s="33">
        <f t="shared" si="49"/>
        <v>0</v>
      </c>
      <c r="H399" s="34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35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11"/>
    </row>
    <row r="400" spans="1:38" ht="14.25" customHeight="1" x14ac:dyDescent="0.25">
      <c r="A400" s="34"/>
      <c r="B400" s="84"/>
      <c r="C400" s="84" t="s">
        <v>360</v>
      </c>
      <c r="D400" s="30" t="s">
        <v>192</v>
      </c>
      <c r="E400" s="31">
        <f t="shared" ref="E400:E403" si="51">SUM(I400:Y400)</f>
        <v>1</v>
      </c>
      <c r="F400" s="35">
        <v>38625</v>
      </c>
      <c r="G400" s="33">
        <f t="shared" si="49"/>
        <v>38625</v>
      </c>
      <c r="H400" s="34" t="s">
        <v>44</v>
      </c>
      <c r="I400" s="30"/>
      <c r="J400" s="30"/>
      <c r="K400" s="30"/>
      <c r="L400" s="30"/>
      <c r="M400" s="30">
        <v>1</v>
      </c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5"/>
      <c r="AA400" s="35"/>
      <c r="AB400" s="35"/>
      <c r="AC400" s="35"/>
      <c r="AD400" s="35"/>
      <c r="AE400" s="35"/>
      <c r="AF400" s="35"/>
      <c r="AG400" s="35"/>
      <c r="AH400" s="35">
        <v>38625</v>
      </c>
      <c r="AI400" s="35"/>
      <c r="AJ400" s="35"/>
      <c r="AK400" s="35"/>
      <c r="AL400" s="2"/>
    </row>
    <row r="401" spans="1:38" ht="14.25" customHeight="1" x14ac:dyDescent="0.25">
      <c r="A401" s="34"/>
      <c r="B401" s="84"/>
      <c r="C401" s="84" t="s">
        <v>361</v>
      </c>
      <c r="D401" s="30" t="s">
        <v>192</v>
      </c>
      <c r="E401" s="31">
        <f t="shared" si="51"/>
        <v>1</v>
      </c>
      <c r="F401" s="35">
        <v>38625</v>
      </c>
      <c r="G401" s="33">
        <f t="shared" si="49"/>
        <v>38625</v>
      </c>
      <c r="H401" s="34" t="s">
        <v>44</v>
      </c>
      <c r="I401" s="30"/>
      <c r="J401" s="30"/>
      <c r="K401" s="30"/>
      <c r="L401" s="30"/>
      <c r="M401" s="30">
        <v>1</v>
      </c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5"/>
      <c r="AA401" s="35"/>
      <c r="AB401" s="35"/>
      <c r="AC401" s="35"/>
      <c r="AD401" s="35"/>
      <c r="AE401" s="35"/>
      <c r="AF401" s="35"/>
      <c r="AG401" s="35"/>
      <c r="AH401" s="35">
        <v>38625</v>
      </c>
      <c r="AI401" s="35"/>
      <c r="AJ401" s="35"/>
      <c r="AK401" s="35"/>
      <c r="AL401" s="2"/>
    </row>
    <row r="402" spans="1:38" s="128" customFormat="1" ht="14.25" customHeight="1" x14ac:dyDescent="0.25">
      <c r="A402" s="34"/>
      <c r="B402" s="84"/>
      <c r="C402" s="84" t="s">
        <v>443</v>
      </c>
      <c r="D402" s="30" t="s">
        <v>192</v>
      </c>
      <c r="E402" s="31">
        <v>1</v>
      </c>
      <c r="F402" s="35">
        <v>485</v>
      </c>
      <c r="G402" s="33">
        <f t="shared" si="49"/>
        <v>10285</v>
      </c>
      <c r="H402" s="34" t="s">
        <v>44</v>
      </c>
      <c r="I402" s="30"/>
      <c r="J402" s="30"/>
      <c r="K402" s="30"/>
      <c r="L402" s="30"/>
      <c r="M402" s="30">
        <v>1</v>
      </c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5">
        <v>10285</v>
      </c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2"/>
    </row>
    <row r="403" spans="1:38" ht="14.25" customHeight="1" x14ac:dyDescent="0.25">
      <c r="A403" s="34"/>
      <c r="B403" s="84"/>
      <c r="C403" s="84" t="s">
        <v>362</v>
      </c>
      <c r="D403" s="30" t="s">
        <v>192</v>
      </c>
      <c r="E403" s="31">
        <f t="shared" si="51"/>
        <v>10</v>
      </c>
      <c r="F403" s="35">
        <v>875</v>
      </c>
      <c r="G403" s="33">
        <f t="shared" si="49"/>
        <v>8750</v>
      </c>
      <c r="H403" s="34" t="s">
        <v>44</v>
      </c>
      <c r="I403" s="30"/>
      <c r="J403" s="30">
        <v>10</v>
      </c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5"/>
      <c r="AA403" s="35"/>
      <c r="AB403" s="35"/>
      <c r="AC403" s="35">
        <v>2250</v>
      </c>
      <c r="AD403" s="35"/>
      <c r="AE403" s="35"/>
      <c r="AF403" s="35">
        <v>2250</v>
      </c>
      <c r="AG403" s="35"/>
      <c r="AH403" s="35"/>
      <c r="AI403" s="35"/>
      <c r="AJ403" s="35">
        <v>4250</v>
      </c>
      <c r="AK403" s="35"/>
      <c r="AL403" s="2"/>
    </row>
    <row r="404" spans="1:38" ht="14.25" customHeight="1" x14ac:dyDescent="0.25">
      <c r="A404" s="34"/>
      <c r="B404" s="84"/>
      <c r="C404" s="77" t="s">
        <v>363</v>
      </c>
      <c r="D404" s="30"/>
      <c r="E404" s="31"/>
      <c r="F404" s="35"/>
      <c r="G404" s="45">
        <f>SUM(G400:G403)</f>
        <v>96285</v>
      </c>
      <c r="H404" s="34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2"/>
    </row>
    <row r="405" spans="1:38" ht="15.75" customHeight="1" x14ac:dyDescent="0.25">
      <c r="A405" s="28"/>
      <c r="B405" s="84"/>
      <c r="C405" s="84"/>
      <c r="D405" s="85"/>
      <c r="E405" s="31"/>
      <c r="F405" s="86"/>
      <c r="G405" s="33">
        <f t="shared" ref="G405:G406" si="52">SUM(Z405:AK405)</f>
        <v>0</v>
      </c>
      <c r="H405" s="34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2"/>
    </row>
    <row r="406" spans="1:38" ht="15.75" customHeight="1" x14ac:dyDescent="0.2">
      <c r="A406" s="17"/>
      <c r="B406" s="83" t="s">
        <v>484</v>
      </c>
      <c r="C406" s="83"/>
      <c r="D406" s="88"/>
      <c r="E406" s="31"/>
      <c r="F406" s="89"/>
      <c r="G406" s="33">
        <f t="shared" si="52"/>
        <v>0</v>
      </c>
      <c r="H406" s="34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86"/>
      <c r="AA406" s="89"/>
      <c r="AB406" s="89"/>
      <c r="AC406" s="89"/>
      <c r="AD406" s="89"/>
      <c r="AE406" s="89"/>
      <c r="AF406" s="89"/>
      <c r="AG406" s="89"/>
      <c r="AH406" s="89"/>
      <c r="AI406" s="89"/>
      <c r="AJ406" s="89"/>
      <c r="AK406" s="89"/>
      <c r="AL406" s="11"/>
    </row>
    <row r="407" spans="1:38" ht="15.75" customHeight="1" x14ac:dyDescent="0.25">
      <c r="A407" s="34"/>
      <c r="B407" s="84"/>
      <c r="C407" s="91" t="s">
        <v>365</v>
      </c>
      <c r="D407" s="30" t="s">
        <v>366</v>
      </c>
      <c r="E407" s="31">
        <f t="shared" ref="E407:E409" si="53">SUM(I407:Y407)</f>
        <v>1</v>
      </c>
      <c r="F407" s="35">
        <v>280000</v>
      </c>
      <c r="G407" s="33">
        <v>280000</v>
      </c>
      <c r="H407" s="34" t="s">
        <v>44</v>
      </c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>
        <v>1</v>
      </c>
      <c r="Z407" s="35"/>
      <c r="AA407" s="35"/>
      <c r="AB407" s="35"/>
      <c r="AC407" s="35"/>
      <c r="AD407" s="35"/>
      <c r="AE407" s="35"/>
      <c r="AF407" s="35"/>
      <c r="AG407" s="35"/>
      <c r="AH407" s="35"/>
      <c r="AI407" s="35">
        <v>280000</v>
      </c>
      <c r="AJ407" s="35"/>
      <c r="AK407" s="35"/>
      <c r="AL407" s="2"/>
    </row>
    <row r="408" spans="1:38" ht="15.75" customHeight="1" x14ac:dyDescent="0.25">
      <c r="A408" s="34"/>
      <c r="B408" s="84"/>
      <c r="C408" s="91" t="s">
        <v>367</v>
      </c>
      <c r="D408" s="30" t="s">
        <v>192</v>
      </c>
      <c r="E408" s="31">
        <f t="shared" si="53"/>
        <v>1</v>
      </c>
      <c r="F408" s="35">
        <v>120000</v>
      </c>
      <c r="G408" s="33">
        <v>120000</v>
      </c>
      <c r="H408" s="34" t="s">
        <v>44</v>
      </c>
      <c r="I408" s="30"/>
      <c r="J408" s="30"/>
      <c r="K408" s="30">
        <v>1</v>
      </c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5"/>
      <c r="AA408" s="35"/>
      <c r="AB408" s="35"/>
      <c r="AC408" s="35"/>
      <c r="AD408" s="35">
        <v>120000</v>
      </c>
      <c r="AE408" s="35"/>
      <c r="AF408" s="35"/>
      <c r="AG408" s="35"/>
      <c r="AH408" s="35"/>
      <c r="AI408" s="35"/>
      <c r="AJ408" s="35"/>
      <c r="AK408" s="35"/>
      <c r="AL408" s="2"/>
    </row>
    <row r="409" spans="1:38" ht="15.75" customHeight="1" x14ac:dyDescent="0.25">
      <c r="A409" s="34"/>
      <c r="B409" s="84"/>
      <c r="C409" s="91" t="s">
        <v>368</v>
      </c>
      <c r="D409" s="30" t="s">
        <v>366</v>
      </c>
      <c r="E409" s="31">
        <f t="shared" si="53"/>
        <v>1</v>
      </c>
      <c r="F409" s="35">
        <v>100000</v>
      </c>
      <c r="G409" s="33">
        <v>100000</v>
      </c>
      <c r="H409" s="34" t="s">
        <v>44</v>
      </c>
      <c r="I409" s="30">
        <v>1</v>
      </c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5"/>
      <c r="AA409" s="35"/>
      <c r="AB409" s="35">
        <v>25000</v>
      </c>
      <c r="AC409" s="35"/>
      <c r="AD409" s="35"/>
      <c r="AE409" s="35">
        <v>25000</v>
      </c>
      <c r="AF409" s="35"/>
      <c r="AG409" s="35">
        <v>25000</v>
      </c>
      <c r="AH409" s="35">
        <v>25000</v>
      </c>
      <c r="AI409" s="35"/>
      <c r="AJ409" s="35"/>
      <c r="AK409" s="35"/>
      <c r="AL409" s="2"/>
    </row>
    <row r="410" spans="1:38" ht="15.75" customHeight="1" x14ac:dyDescent="0.2">
      <c r="A410" s="17"/>
      <c r="B410" s="83"/>
      <c r="C410" s="77" t="s">
        <v>369</v>
      </c>
      <c r="D410" s="88"/>
      <c r="E410" s="31"/>
      <c r="F410" s="89"/>
      <c r="G410" s="45">
        <f>SUM(G407:G409)</f>
        <v>500000</v>
      </c>
      <c r="H410" s="17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86"/>
      <c r="AA410" s="89"/>
      <c r="AB410" s="89"/>
      <c r="AC410" s="89"/>
      <c r="AD410" s="89"/>
      <c r="AE410" s="89"/>
      <c r="AF410" s="89"/>
      <c r="AG410" s="89"/>
      <c r="AH410" s="89"/>
      <c r="AI410" s="89"/>
      <c r="AJ410" s="89"/>
      <c r="AK410" s="89"/>
      <c r="AL410" s="11"/>
    </row>
    <row r="411" spans="1:38" ht="15.75" customHeight="1" x14ac:dyDescent="0.25">
      <c r="A411" s="28"/>
      <c r="B411" s="84"/>
      <c r="C411" s="84"/>
      <c r="D411" s="85"/>
      <c r="E411" s="92"/>
      <c r="F411" s="86"/>
      <c r="G411" s="33">
        <f>SUM(Z411:AK411)</f>
        <v>0</v>
      </c>
      <c r="H411" s="28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2"/>
    </row>
    <row r="412" spans="1:38" ht="15.75" customHeight="1" x14ac:dyDescent="0.2">
      <c r="A412" s="17"/>
      <c r="B412" s="83" t="s">
        <v>370</v>
      </c>
      <c r="C412" s="83" t="s">
        <v>371</v>
      </c>
      <c r="D412" s="88"/>
      <c r="E412" s="93"/>
      <c r="F412" s="89"/>
      <c r="G412" s="45">
        <f>G410+G404+G397+G396+G395+G394+G393+G392+G387+G384+G383+G382+G381+G379+G373+G374+G372+G370+G257+G249+G248+G246+G229+G225+G223+G221+G219+G217+G216+G215+G213+G211+G194+G174+G130+G129+G128+G126+G119+G94+G80+G68+G57+G188</f>
        <v>9418369.709999999</v>
      </c>
      <c r="H412" s="17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89"/>
      <c r="AA412" s="89"/>
      <c r="AB412" s="89"/>
      <c r="AC412" s="89"/>
      <c r="AD412" s="89"/>
      <c r="AE412" s="89"/>
      <c r="AF412" s="89"/>
      <c r="AG412" s="89"/>
      <c r="AH412" s="89"/>
      <c r="AI412" s="89"/>
      <c r="AJ412" s="89"/>
      <c r="AK412" s="89"/>
      <c r="AL412" s="11"/>
    </row>
    <row r="413" spans="1:38" ht="15.75" customHeight="1" x14ac:dyDescent="0.2">
      <c r="A413" s="2"/>
      <c r="B413" s="2"/>
      <c r="C413" s="94"/>
      <c r="D413" s="4"/>
      <c r="E413" s="5"/>
      <c r="F413" s="6"/>
      <c r="G413" s="7"/>
      <c r="H413" s="2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2"/>
    </row>
    <row r="414" spans="1:38" ht="15.75" customHeight="1" x14ac:dyDescent="0.2">
      <c r="A414" s="2"/>
      <c r="B414" s="2"/>
      <c r="C414" s="94"/>
      <c r="D414" s="4"/>
      <c r="E414" s="5"/>
      <c r="F414" s="6"/>
      <c r="G414" s="7"/>
      <c r="H414" s="2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2"/>
    </row>
    <row r="415" spans="1:38" ht="15.75" customHeight="1" x14ac:dyDescent="0.2">
      <c r="A415" s="94"/>
      <c r="B415" s="2"/>
      <c r="C415" s="94"/>
      <c r="D415" s="4"/>
      <c r="E415" s="5"/>
      <c r="F415" s="6"/>
      <c r="G415" s="7"/>
      <c r="H415" s="2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2"/>
    </row>
    <row r="416" spans="1:38" ht="15.75" customHeight="1" x14ac:dyDescent="0.25">
      <c r="A416" s="95" t="s">
        <v>372</v>
      </c>
      <c r="B416" s="96"/>
      <c r="C416" s="96"/>
      <c r="D416" s="97"/>
      <c r="E416" s="5"/>
      <c r="F416" s="98"/>
      <c r="G416" s="99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98"/>
      <c r="AA416" s="98"/>
      <c r="AB416" s="98"/>
      <c r="AC416" s="98"/>
      <c r="AD416" s="98"/>
      <c r="AE416" s="98"/>
      <c r="AF416" s="98"/>
      <c r="AG416" s="98"/>
      <c r="AH416" s="98"/>
      <c r="AI416" s="98"/>
      <c r="AJ416" s="98"/>
      <c r="AK416" s="98"/>
      <c r="AL416" s="101"/>
    </row>
    <row r="417" spans="1:38" ht="15.75" customHeight="1" x14ac:dyDescent="0.25">
      <c r="A417" s="102"/>
      <c r="B417" s="102"/>
      <c r="C417" s="102"/>
      <c r="D417" s="4"/>
      <c r="E417" s="5"/>
      <c r="F417" s="103"/>
      <c r="G417" s="104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3"/>
      <c r="AA417" s="103"/>
      <c r="AB417" s="103"/>
      <c r="AC417" s="103"/>
      <c r="AD417" s="103"/>
      <c r="AE417" s="103"/>
      <c r="AF417" s="103"/>
      <c r="AG417" s="103"/>
      <c r="AH417" s="103"/>
      <c r="AI417" s="103"/>
      <c r="AJ417" s="103"/>
      <c r="AK417" s="103"/>
      <c r="AL417" s="106"/>
    </row>
    <row r="418" spans="1:38" ht="15.75" customHeight="1" x14ac:dyDescent="0.25">
      <c r="A418" s="102"/>
      <c r="B418" s="102"/>
      <c r="C418" s="102"/>
      <c r="D418" s="4"/>
      <c r="E418" s="5"/>
      <c r="F418" s="103"/>
      <c r="G418" s="104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3"/>
      <c r="AA418" s="103"/>
      <c r="AB418" s="103"/>
      <c r="AC418" s="103"/>
      <c r="AD418" s="103"/>
      <c r="AE418" s="103"/>
      <c r="AF418" s="103"/>
      <c r="AG418" s="103"/>
      <c r="AH418" s="103"/>
      <c r="AI418" s="103"/>
      <c r="AJ418" s="103"/>
      <c r="AK418" s="103"/>
      <c r="AL418" s="106"/>
    </row>
    <row r="419" spans="1:38" ht="15.75" customHeight="1" x14ac:dyDescent="0.25">
      <c r="A419" s="102" t="s">
        <v>373</v>
      </c>
      <c r="B419" s="102"/>
      <c r="C419" s="102"/>
      <c r="D419" s="107"/>
      <c r="E419" s="5"/>
      <c r="F419" s="103"/>
      <c r="G419" s="104"/>
      <c r="H419" s="106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3"/>
      <c r="AA419" s="103"/>
      <c r="AB419" s="103"/>
      <c r="AC419" s="103"/>
      <c r="AD419" s="103"/>
      <c r="AE419" s="103"/>
      <c r="AF419" s="103"/>
      <c r="AG419" s="103"/>
      <c r="AH419" s="103"/>
      <c r="AI419" s="103"/>
      <c r="AJ419" s="103"/>
      <c r="AK419" s="103"/>
      <c r="AL419" s="106"/>
    </row>
    <row r="420" spans="1:38" ht="18.75" customHeight="1" x14ac:dyDescent="0.25">
      <c r="A420" s="102"/>
      <c r="B420" s="102"/>
      <c r="C420" s="102"/>
      <c r="D420" s="4"/>
      <c r="E420" s="5"/>
      <c r="F420" s="103"/>
      <c r="G420" s="104"/>
      <c r="H420" s="106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3"/>
      <c r="AA420" s="103"/>
      <c r="AB420" s="103"/>
      <c r="AC420" s="103"/>
      <c r="AD420" s="103"/>
      <c r="AE420" s="103"/>
      <c r="AF420" s="103"/>
      <c r="AG420" s="103"/>
      <c r="AH420" s="103"/>
      <c r="AI420" s="103"/>
      <c r="AJ420" s="103"/>
      <c r="AK420" s="103"/>
      <c r="AL420" s="106"/>
    </row>
    <row r="421" spans="1:38" ht="15.75" customHeight="1" x14ac:dyDescent="0.25">
      <c r="A421" s="109"/>
      <c r="B421" s="102"/>
      <c r="C421" s="102"/>
      <c r="D421" s="110"/>
      <c r="E421" s="111"/>
      <c r="F421" s="112"/>
      <c r="G421" s="104"/>
      <c r="H421" s="106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13"/>
      <c r="AA421" s="103"/>
      <c r="AB421" s="103"/>
      <c r="AC421" s="103"/>
      <c r="AD421" s="103"/>
      <c r="AE421" s="103"/>
      <c r="AF421" s="113"/>
      <c r="AG421" s="103"/>
      <c r="AH421" s="103"/>
      <c r="AI421" s="103"/>
      <c r="AJ421" s="103"/>
      <c r="AK421" s="103"/>
      <c r="AL421" s="106"/>
    </row>
    <row r="422" spans="1:38" ht="15.75" customHeight="1" x14ac:dyDescent="0.25">
      <c r="A422" s="106" t="s">
        <v>380</v>
      </c>
      <c r="B422" s="102"/>
      <c r="C422" s="102"/>
      <c r="D422" s="107" t="s">
        <v>374</v>
      </c>
      <c r="E422" s="5"/>
      <c r="F422" s="103"/>
      <c r="G422" s="104"/>
      <c r="H422" s="106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3" t="s">
        <v>375</v>
      </c>
      <c r="AA422" s="103"/>
      <c r="AB422" s="103"/>
      <c r="AC422" s="104"/>
      <c r="AD422" s="103"/>
      <c r="AE422" s="103"/>
      <c r="AF422" s="103" t="s">
        <v>376</v>
      </c>
      <c r="AG422" s="103"/>
      <c r="AH422" s="103"/>
      <c r="AI422" s="103"/>
      <c r="AJ422" s="103"/>
      <c r="AK422" s="103"/>
      <c r="AL422" s="106"/>
    </row>
    <row r="423" spans="1:38" ht="15.75" customHeight="1" x14ac:dyDescent="0.25">
      <c r="A423" s="2"/>
      <c r="B423" s="2"/>
      <c r="C423" s="94"/>
      <c r="D423" s="4"/>
      <c r="E423" s="5"/>
      <c r="F423" s="103"/>
      <c r="G423" s="104"/>
      <c r="H423" s="106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3"/>
      <c r="AA423" s="103"/>
      <c r="AB423" s="103"/>
      <c r="AC423" s="6"/>
      <c r="AD423" s="6"/>
      <c r="AE423" s="6"/>
      <c r="AF423" s="103"/>
      <c r="AG423" s="103"/>
      <c r="AH423" s="103"/>
      <c r="AI423" s="6"/>
      <c r="AJ423" s="6"/>
      <c r="AK423" s="6"/>
      <c r="AL423" s="2"/>
    </row>
    <row r="424" spans="1:38" ht="15.75" customHeight="1" x14ac:dyDescent="0.25">
      <c r="A424" s="134" t="s">
        <v>444</v>
      </c>
      <c r="B424" s="134"/>
      <c r="C424" s="135"/>
      <c r="D424" s="110" t="s">
        <v>377</v>
      </c>
      <c r="E424" s="111"/>
      <c r="F424" s="112"/>
      <c r="G424" s="104"/>
      <c r="H424" s="106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13" t="s">
        <v>378</v>
      </c>
      <c r="AA424" s="103"/>
      <c r="AB424" s="103"/>
      <c r="AC424" s="6"/>
      <c r="AD424" s="6"/>
      <c r="AE424" s="6"/>
      <c r="AF424" s="113" t="s">
        <v>379</v>
      </c>
      <c r="AG424" s="103"/>
      <c r="AH424" s="103"/>
      <c r="AI424" s="6"/>
      <c r="AJ424" s="6"/>
      <c r="AK424" s="6"/>
      <c r="AL424" s="2"/>
    </row>
    <row r="425" spans="1:38" ht="15.75" customHeight="1" x14ac:dyDescent="0.25">
      <c r="A425" s="2" t="s">
        <v>445</v>
      </c>
      <c r="B425" s="2"/>
      <c r="C425" s="94"/>
      <c r="D425" s="107" t="s">
        <v>381</v>
      </c>
      <c r="E425" s="5"/>
      <c r="F425" s="103"/>
      <c r="G425" s="104"/>
      <c r="H425" s="106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3" t="s">
        <v>382</v>
      </c>
      <c r="AA425" s="103"/>
      <c r="AB425" s="103"/>
      <c r="AC425" s="6"/>
      <c r="AD425" s="6"/>
      <c r="AE425" s="6"/>
      <c r="AF425" s="103" t="s">
        <v>383</v>
      </c>
      <c r="AG425" s="103"/>
      <c r="AH425" s="103"/>
      <c r="AI425" s="6"/>
      <c r="AJ425" s="6"/>
      <c r="AK425" s="6"/>
      <c r="AL425" s="2"/>
    </row>
    <row r="426" spans="1:38" ht="15.75" customHeight="1" x14ac:dyDescent="0.2">
      <c r="A426" s="2"/>
      <c r="B426" s="2"/>
      <c r="C426" s="94"/>
      <c r="D426" s="4"/>
      <c r="E426" s="5"/>
      <c r="F426" s="6"/>
      <c r="G426" s="7"/>
      <c r="H426" s="2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2"/>
    </row>
    <row r="427" spans="1:38" ht="15.75" customHeight="1" x14ac:dyDescent="0.2">
      <c r="A427" s="2"/>
      <c r="B427" s="2"/>
      <c r="C427" s="94"/>
      <c r="D427" s="4"/>
      <c r="E427" s="5"/>
      <c r="F427" s="6"/>
      <c r="G427" s="7"/>
      <c r="H427" s="2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2"/>
    </row>
    <row r="428" spans="1:38" ht="15.75" customHeight="1" x14ac:dyDescent="0.2">
      <c r="A428" s="2"/>
      <c r="B428" s="2"/>
      <c r="C428" s="94"/>
      <c r="D428" s="4"/>
      <c r="E428" s="5"/>
      <c r="F428" s="6"/>
      <c r="G428" s="7"/>
      <c r="H428" s="2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2"/>
    </row>
    <row r="429" spans="1:38" ht="15.75" customHeight="1" x14ac:dyDescent="0.2">
      <c r="A429" s="2"/>
      <c r="B429" s="2"/>
      <c r="C429" s="94"/>
      <c r="D429" s="4"/>
      <c r="E429" s="5"/>
      <c r="F429" s="6"/>
      <c r="G429" s="7"/>
      <c r="H429" s="2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2"/>
    </row>
    <row r="430" spans="1:38" ht="15.75" customHeight="1" x14ac:dyDescent="0.2">
      <c r="A430" s="2"/>
      <c r="B430" s="2"/>
      <c r="C430" s="94"/>
      <c r="D430" s="4"/>
      <c r="E430" s="5"/>
      <c r="F430" s="6"/>
      <c r="G430" s="7"/>
      <c r="H430" s="2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2"/>
    </row>
    <row r="431" spans="1:38" ht="15.75" customHeight="1" x14ac:dyDescent="0.2">
      <c r="A431" s="2"/>
      <c r="B431" s="2"/>
      <c r="C431" s="94"/>
      <c r="D431" s="4"/>
      <c r="E431" s="5"/>
      <c r="F431" s="6"/>
      <c r="G431" s="7"/>
      <c r="H431" s="2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2"/>
    </row>
    <row r="432" spans="1:38" ht="15.75" customHeight="1" x14ac:dyDescent="0.2">
      <c r="A432" s="2"/>
      <c r="B432" s="2"/>
      <c r="C432" s="94"/>
      <c r="D432" s="4"/>
      <c r="E432" s="5"/>
      <c r="F432" s="6"/>
      <c r="G432" s="7"/>
      <c r="H432" s="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2"/>
    </row>
    <row r="433" spans="1:38" ht="15.75" customHeight="1" x14ac:dyDescent="0.2">
      <c r="A433" s="2"/>
      <c r="B433" s="2"/>
      <c r="C433" s="94"/>
      <c r="D433" s="4"/>
      <c r="E433" s="5"/>
      <c r="F433" s="6"/>
      <c r="G433" s="7"/>
      <c r="H433" s="2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2"/>
    </row>
    <row r="434" spans="1:38" ht="15.75" customHeight="1" x14ac:dyDescent="0.2">
      <c r="A434" s="2"/>
      <c r="B434" s="2"/>
      <c r="C434" s="94"/>
      <c r="D434" s="4"/>
      <c r="E434" s="5"/>
      <c r="F434" s="6"/>
      <c r="G434" s="7"/>
      <c r="H434" s="2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2"/>
    </row>
    <row r="435" spans="1:38" ht="15.75" customHeight="1" x14ac:dyDescent="0.2">
      <c r="A435" s="2"/>
      <c r="B435" s="2"/>
      <c r="C435" s="94"/>
      <c r="D435" s="4"/>
      <c r="E435" s="5"/>
      <c r="F435" s="6"/>
      <c r="G435" s="7"/>
      <c r="H435" s="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2"/>
    </row>
    <row r="436" spans="1:38" ht="15.75" customHeight="1" x14ac:dyDescent="0.2">
      <c r="A436" s="2"/>
      <c r="B436" s="2"/>
      <c r="C436" s="94"/>
      <c r="D436" s="4"/>
      <c r="E436" s="5"/>
      <c r="F436" s="6"/>
      <c r="G436" s="7"/>
      <c r="H436" s="2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2"/>
    </row>
    <row r="437" spans="1:38" ht="15.75" customHeight="1" x14ac:dyDescent="0.2">
      <c r="A437" s="2"/>
      <c r="B437" s="2"/>
      <c r="C437" s="94"/>
      <c r="D437" s="4"/>
      <c r="E437" s="5"/>
      <c r="F437" s="6"/>
      <c r="G437" s="7"/>
      <c r="H437" s="2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2"/>
    </row>
    <row r="438" spans="1:38" ht="15.75" customHeight="1" x14ac:dyDescent="0.2">
      <c r="A438" s="2"/>
      <c r="B438" s="2"/>
      <c r="C438" s="94"/>
      <c r="D438" s="4"/>
      <c r="E438" s="5"/>
      <c r="F438" s="6"/>
      <c r="G438" s="7"/>
      <c r="H438" s="2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2"/>
    </row>
    <row r="439" spans="1:38" ht="15.75" customHeight="1" x14ac:dyDescent="0.2">
      <c r="A439" s="2"/>
      <c r="B439" s="2"/>
      <c r="C439" s="94"/>
      <c r="D439" s="4"/>
      <c r="E439" s="5"/>
      <c r="F439" s="6"/>
      <c r="G439" s="7"/>
      <c r="H439" s="2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2"/>
    </row>
    <row r="440" spans="1:38" ht="15.75" customHeight="1" x14ac:dyDescent="0.2">
      <c r="A440" s="2"/>
      <c r="B440" s="3"/>
      <c r="C440" s="94"/>
      <c r="D440" s="4"/>
      <c r="E440" s="5"/>
      <c r="F440" s="6"/>
      <c r="G440" s="7"/>
      <c r="H440" s="2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2"/>
    </row>
    <row r="441" spans="1:38" ht="15.75" customHeight="1" x14ac:dyDescent="0.2">
      <c r="A441" s="2"/>
      <c r="B441" s="2"/>
      <c r="C441" s="94"/>
      <c r="D441" s="4"/>
      <c r="E441" s="5"/>
      <c r="F441" s="6"/>
      <c r="G441" s="7"/>
      <c r="H441" s="2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2"/>
    </row>
    <row r="442" spans="1:38" ht="15.75" customHeight="1" x14ac:dyDescent="0.2">
      <c r="A442" s="2"/>
      <c r="B442" s="2"/>
      <c r="C442" s="3"/>
      <c r="D442" s="4"/>
      <c r="E442" s="5"/>
      <c r="F442" s="6"/>
      <c r="G442" s="7"/>
      <c r="H442" s="2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2"/>
    </row>
    <row r="443" spans="1:38" ht="15.75" customHeight="1" x14ac:dyDescent="0.2">
      <c r="A443" s="2"/>
      <c r="B443" s="2"/>
      <c r="C443" s="3"/>
      <c r="D443" s="4"/>
      <c r="E443" s="5"/>
      <c r="F443" s="6"/>
      <c r="G443" s="7"/>
      <c r="H443" s="2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2"/>
    </row>
    <row r="444" spans="1:38" ht="15.75" customHeight="1" x14ac:dyDescent="0.2">
      <c r="A444" s="2"/>
      <c r="B444" s="2"/>
      <c r="C444" s="3"/>
      <c r="D444" s="4"/>
      <c r="E444" s="5"/>
      <c r="F444" s="6"/>
      <c r="G444" s="7"/>
      <c r="H444" s="2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2"/>
    </row>
    <row r="445" spans="1:38" ht="15.75" customHeight="1" x14ac:dyDescent="0.2">
      <c r="A445" s="2"/>
      <c r="B445" s="2"/>
      <c r="C445" s="3"/>
      <c r="D445" s="4"/>
      <c r="E445" s="5"/>
      <c r="F445" s="6"/>
      <c r="G445" s="7"/>
      <c r="H445" s="2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2"/>
    </row>
    <row r="446" spans="1:38" ht="15.75" customHeight="1" x14ac:dyDescent="0.2">
      <c r="A446" s="2"/>
      <c r="B446" s="2"/>
      <c r="C446" s="3"/>
      <c r="D446" s="4"/>
      <c r="E446" s="5"/>
      <c r="F446" s="6"/>
      <c r="G446" s="7"/>
      <c r="H446" s="2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2"/>
    </row>
    <row r="447" spans="1:38" ht="15.75" customHeight="1" x14ac:dyDescent="0.2">
      <c r="A447" s="2"/>
      <c r="B447" s="2"/>
      <c r="C447" s="3"/>
      <c r="D447" s="4"/>
      <c r="E447" s="5"/>
      <c r="F447" s="6"/>
      <c r="G447" s="7"/>
      <c r="H447" s="2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2"/>
    </row>
    <row r="448" spans="1:38" ht="15.75" customHeight="1" x14ac:dyDescent="0.2">
      <c r="A448" s="2"/>
      <c r="B448" s="2"/>
      <c r="C448" s="3"/>
      <c r="D448" s="4"/>
      <c r="E448" s="5"/>
      <c r="F448" s="6"/>
      <c r="G448" s="7"/>
      <c r="H448" s="2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2"/>
    </row>
    <row r="449" spans="1:38" ht="15.75" customHeight="1" x14ac:dyDescent="0.2">
      <c r="A449" s="2"/>
      <c r="B449" s="2"/>
      <c r="C449" s="3"/>
      <c r="D449" s="4"/>
      <c r="E449" s="5"/>
      <c r="F449" s="6"/>
      <c r="G449" s="7"/>
      <c r="H449" s="2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2"/>
    </row>
    <row r="450" spans="1:38" ht="15.75" customHeight="1" x14ac:dyDescent="0.2">
      <c r="A450" s="2"/>
      <c r="B450" s="2"/>
      <c r="C450" s="3"/>
      <c r="D450" s="4"/>
      <c r="E450" s="5"/>
      <c r="F450" s="6"/>
      <c r="G450" s="7"/>
      <c r="H450" s="2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2"/>
    </row>
    <row r="451" spans="1:38" ht="15.75" customHeight="1" x14ac:dyDescent="0.2">
      <c r="A451" s="2"/>
      <c r="B451" s="2"/>
      <c r="C451" s="3"/>
      <c r="D451" s="4"/>
      <c r="E451" s="5"/>
      <c r="F451" s="6"/>
      <c r="G451" s="7"/>
      <c r="H451" s="2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2"/>
    </row>
    <row r="452" spans="1:38" ht="15.75" customHeight="1" x14ac:dyDescent="0.2">
      <c r="A452" s="2"/>
      <c r="B452" s="2"/>
      <c r="C452" s="3"/>
      <c r="D452" s="4"/>
      <c r="E452" s="5"/>
      <c r="F452" s="6"/>
      <c r="G452" s="7"/>
      <c r="H452" s="2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2"/>
    </row>
    <row r="453" spans="1:38" ht="15.75" customHeight="1" x14ac:dyDescent="0.2">
      <c r="A453" s="2"/>
      <c r="B453" s="2"/>
      <c r="C453" s="3"/>
      <c r="D453" s="4"/>
      <c r="E453" s="5"/>
      <c r="F453" s="6"/>
      <c r="G453" s="7"/>
      <c r="H453" s="2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2"/>
    </row>
    <row r="454" spans="1:38" ht="15.75" customHeight="1" x14ac:dyDescent="0.2">
      <c r="A454" s="2"/>
      <c r="B454" s="2"/>
      <c r="C454" s="3"/>
      <c r="D454" s="4"/>
      <c r="E454" s="5"/>
      <c r="F454" s="6"/>
      <c r="G454" s="7"/>
      <c r="H454" s="2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2"/>
    </row>
    <row r="455" spans="1:38" ht="15.75" customHeight="1" x14ac:dyDescent="0.2">
      <c r="A455" s="2"/>
      <c r="B455" s="2"/>
      <c r="C455" s="3"/>
      <c r="D455" s="4"/>
      <c r="E455" s="5"/>
      <c r="F455" s="6"/>
      <c r="G455" s="7"/>
      <c r="H455" s="2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2"/>
    </row>
    <row r="456" spans="1:38" ht="15.75" customHeight="1" x14ac:dyDescent="0.2">
      <c r="A456" s="2"/>
      <c r="B456" s="2"/>
      <c r="C456" s="3"/>
      <c r="D456" s="4"/>
      <c r="E456" s="5"/>
      <c r="F456" s="6"/>
      <c r="G456" s="7"/>
      <c r="H456" s="2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2"/>
    </row>
    <row r="457" spans="1:38" ht="15.75" customHeight="1" x14ac:dyDescent="0.2">
      <c r="A457" s="2"/>
      <c r="B457" s="2"/>
      <c r="C457" s="3"/>
      <c r="D457" s="4"/>
      <c r="E457" s="5"/>
      <c r="F457" s="6"/>
      <c r="G457" s="7"/>
      <c r="H457" s="2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2"/>
    </row>
    <row r="458" spans="1:38" ht="15.75" customHeight="1" x14ac:dyDescent="0.2">
      <c r="A458" s="2"/>
      <c r="B458" s="2"/>
      <c r="C458" s="3"/>
      <c r="D458" s="4"/>
      <c r="E458" s="5"/>
      <c r="F458" s="6"/>
      <c r="G458" s="7"/>
      <c r="H458" s="2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2"/>
    </row>
    <row r="459" spans="1:38" ht="15.75" customHeight="1" x14ac:dyDescent="0.2">
      <c r="A459" s="2"/>
      <c r="B459" s="2"/>
      <c r="C459" s="3"/>
      <c r="D459" s="4"/>
      <c r="E459" s="5"/>
      <c r="F459" s="6"/>
      <c r="G459" s="7"/>
      <c r="H459" s="2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2"/>
    </row>
    <row r="460" spans="1:38" ht="15.75" customHeight="1" x14ac:dyDescent="0.2">
      <c r="A460" s="2"/>
      <c r="B460" s="2"/>
      <c r="C460" s="3"/>
      <c r="D460" s="4"/>
      <c r="E460" s="5"/>
      <c r="F460" s="6"/>
      <c r="G460" s="7"/>
      <c r="H460" s="2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2"/>
    </row>
    <row r="461" spans="1:38" ht="15.75" customHeight="1" x14ac:dyDescent="0.2">
      <c r="A461" s="2"/>
      <c r="B461" s="2"/>
      <c r="C461" s="3"/>
      <c r="D461" s="4"/>
      <c r="E461" s="5"/>
      <c r="F461" s="6"/>
      <c r="G461" s="7"/>
      <c r="H461" s="2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2"/>
    </row>
    <row r="462" spans="1:38" ht="15.75" customHeight="1" x14ac:dyDescent="0.2">
      <c r="A462" s="2"/>
      <c r="B462" s="2"/>
      <c r="C462" s="3"/>
      <c r="D462" s="4"/>
      <c r="E462" s="5"/>
      <c r="F462" s="6"/>
      <c r="G462" s="7"/>
      <c r="H462" s="2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2"/>
    </row>
    <row r="463" spans="1:38" ht="15.75" customHeight="1" x14ac:dyDescent="0.2">
      <c r="A463" s="2"/>
      <c r="B463" s="2"/>
      <c r="C463" s="3"/>
      <c r="D463" s="4"/>
      <c r="E463" s="5"/>
      <c r="F463" s="6"/>
      <c r="G463" s="7"/>
      <c r="H463" s="2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2"/>
    </row>
    <row r="464" spans="1:38" ht="15.75" customHeight="1" x14ac:dyDescent="0.2">
      <c r="A464" s="2"/>
      <c r="B464" s="2"/>
      <c r="C464" s="3"/>
      <c r="D464" s="4"/>
      <c r="E464" s="5"/>
      <c r="F464" s="6"/>
      <c r="G464" s="7"/>
      <c r="H464" s="2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2"/>
    </row>
    <row r="465" spans="1:38" ht="15.75" customHeight="1" x14ac:dyDescent="0.2">
      <c r="A465" s="2"/>
      <c r="B465" s="2"/>
      <c r="C465" s="3"/>
      <c r="D465" s="4"/>
      <c r="E465" s="5"/>
      <c r="F465" s="6"/>
      <c r="G465" s="7"/>
      <c r="H465" s="2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2"/>
    </row>
    <row r="466" spans="1:38" ht="15.75" customHeight="1" x14ac:dyDescent="0.2">
      <c r="A466" s="2"/>
      <c r="B466" s="2"/>
      <c r="C466" s="3"/>
      <c r="D466" s="4"/>
      <c r="E466" s="5"/>
      <c r="F466" s="6"/>
      <c r="G466" s="7"/>
      <c r="H466" s="2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2"/>
    </row>
    <row r="467" spans="1:38" ht="15.75" customHeight="1" x14ac:dyDescent="0.2">
      <c r="A467" s="2"/>
      <c r="B467" s="2"/>
      <c r="C467" s="3"/>
      <c r="D467" s="4"/>
      <c r="E467" s="5"/>
      <c r="F467" s="6"/>
      <c r="G467" s="7"/>
      <c r="H467" s="2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2"/>
    </row>
    <row r="468" spans="1:38" ht="15.75" customHeight="1" x14ac:dyDescent="0.2">
      <c r="A468" s="2"/>
      <c r="B468" s="2"/>
      <c r="C468" s="3"/>
      <c r="D468" s="4"/>
      <c r="E468" s="5"/>
      <c r="F468" s="6"/>
      <c r="G468" s="7"/>
      <c r="H468" s="2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2"/>
    </row>
    <row r="469" spans="1:38" ht="15.75" customHeight="1" x14ac:dyDescent="0.2">
      <c r="A469" s="2"/>
      <c r="B469" s="2"/>
      <c r="C469" s="3"/>
      <c r="D469" s="4"/>
      <c r="E469" s="5"/>
      <c r="F469" s="6"/>
      <c r="G469" s="7"/>
      <c r="H469" s="2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2"/>
    </row>
    <row r="470" spans="1:38" ht="15.75" customHeight="1" x14ac:dyDescent="0.2">
      <c r="A470" s="2"/>
      <c r="B470" s="2"/>
      <c r="C470" s="3"/>
      <c r="D470" s="4"/>
      <c r="E470" s="5"/>
      <c r="F470" s="6"/>
      <c r="G470" s="7"/>
      <c r="H470" s="2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2"/>
    </row>
    <row r="471" spans="1:38" ht="15.75" customHeight="1" x14ac:dyDescent="0.2">
      <c r="A471" s="2"/>
      <c r="B471" s="2"/>
      <c r="C471" s="3"/>
      <c r="D471" s="4"/>
      <c r="E471" s="5"/>
      <c r="F471" s="6"/>
      <c r="G471" s="7"/>
      <c r="H471" s="2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2"/>
    </row>
    <row r="472" spans="1:38" ht="15.75" customHeight="1" x14ac:dyDescent="0.2">
      <c r="A472" s="2"/>
      <c r="B472" s="2"/>
      <c r="C472" s="3"/>
      <c r="D472" s="4"/>
      <c r="E472" s="5"/>
      <c r="F472" s="6"/>
      <c r="G472" s="7"/>
      <c r="H472" s="2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2"/>
    </row>
    <row r="473" spans="1:38" ht="15.75" customHeight="1" x14ac:dyDescent="0.2">
      <c r="A473" s="2"/>
      <c r="B473" s="2"/>
      <c r="C473" s="3"/>
      <c r="D473" s="4"/>
      <c r="E473" s="5"/>
      <c r="F473" s="6"/>
      <c r="G473" s="7"/>
      <c r="H473" s="2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2"/>
    </row>
    <row r="474" spans="1:38" ht="15.75" customHeight="1" x14ac:dyDescent="0.2">
      <c r="A474" s="2"/>
      <c r="B474" s="2"/>
      <c r="C474" s="3"/>
      <c r="D474" s="4"/>
      <c r="E474" s="5"/>
      <c r="F474" s="6"/>
      <c r="G474" s="7"/>
      <c r="H474" s="2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2"/>
    </row>
    <row r="475" spans="1:38" ht="15.75" customHeight="1" x14ac:dyDescent="0.2">
      <c r="A475" s="2"/>
      <c r="B475" s="2"/>
      <c r="C475" s="3"/>
      <c r="D475" s="4"/>
      <c r="E475" s="5"/>
      <c r="F475" s="6"/>
      <c r="G475" s="7"/>
      <c r="H475" s="2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2"/>
    </row>
    <row r="476" spans="1:38" ht="15.75" customHeight="1" x14ac:dyDescent="0.2">
      <c r="A476" s="2"/>
      <c r="B476" s="2"/>
      <c r="C476" s="3"/>
      <c r="D476" s="4"/>
      <c r="E476" s="5"/>
      <c r="F476" s="6"/>
      <c r="G476" s="7"/>
      <c r="H476" s="2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2"/>
    </row>
    <row r="477" spans="1:38" ht="15.75" customHeight="1" x14ac:dyDescent="0.2">
      <c r="A477" s="2"/>
      <c r="B477" s="2"/>
      <c r="C477" s="3"/>
      <c r="D477" s="4"/>
      <c r="E477" s="5"/>
      <c r="F477" s="6"/>
      <c r="G477" s="7"/>
      <c r="H477" s="2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2"/>
    </row>
    <row r="478" spans="1:38" ht="15.75" customHeight="1" x14ac:dyDescent="0.2">
      <c r="A478" s="2"/>
      <c r="B478" s="2"/>
      <c r="C478" s="3"/>
      <c r="D478" s="4"/>
      <c r="E478" s="5"/>
      <c r="F478" s="6"/>
      <c r="G478" s="7"/>
      <c r="H478" s="2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2"/>
    </row>
    <row r="479" spans="1:38" ht="15.75" customHeight="1" x14ac:dyDescent="0.2">
      <c r="A479" s="2"/>
      <c r="B479" s="2"/>
      <c r="C479" s="3"/>
      <c r="D479" s="4"/>
      <c r="E479" s="5"/>
      <c r="F479" s="6"/>
      <c r="G479" s="7"/>
      <c r="H479" s="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2"/>
    </row>
    <row r="480" spans="1:38" ht="15.75" customHeight="1" x14ac:dyDescent="0.2">
      <c r="A480" s="2"/>
      <c r="B480" s="2"/>
      <c r="C480" s="3"/>
      <c r="D480" s="4"/>
      <c r="E480" s="5"/>
      <c r="F480" s="6"/>
      <c r="G480" s="7"/>
      <c r="H480" s="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2"/>
    </row>
    <row r="481" spans="1:38" ht="15.75" customHeight="1" x14ac:dyDescent="0.2">
      <c r="A481" s="2"/>
      <c r="B481" s="2"/>
      <c r="C481" s="3"/>
      <c r="D481" s="4"/>
      <c r="E481" s="5"/>
      <c r="F481" s="6"/>
      <c r="G481" s="7"/>
      <c r="H481" s="2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2"/>
    </row>
    <row r="482" spans="1:38" ht="15.75" customHeight="1" x14ac:dyDescent="0.2">
      <c r="A482" s="2"/>
      <c r="B482" s="2"/>
      <c r="C482" s="3"/>
      <c r="D482" s="4"/>
      <c r="E482" s="5"/>
      <c r="F482" s="6"/>
      <c r="G482" s="7"/>
      <c r="H482" s="2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2"/>
    </row>
    <row r="483" spans="1:38" ht="15.75" customHeight="1" x14ac:dyDescent="0.2">
      <c r="A483" s="2"/>
      <c r="B483" s="2"/>
      <c r="C483" s="3"/>
      <c r="D483" s="4"/>
      <c r="E483" s="5"/>
      <c r="F483" s="6"/>
      <c r="G483" s="7"/>
      <c r="H483" s="2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2"/>
    </row>
    <row r="484" spans="1:38" ht="15.75" customHeight="1" x14ac:dyDescent="0.2">
      <c r="A484" s="2"/>
      <c r="B484" s="2"/>
      <c r="C484" s="3"/>
      <c r="D484" s="4"/>
      <c r="E484" s="5"/>
      <c r="F484" s="6"/>
      <c r="G484" s="7"/>
      <c r="H484" s="2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2"/>
    </row>
    <row r="485" spans="1:38" ht="15.75" customHeight="1" x14ac:dyDescent="0.2">
      <c r="A485" s="2"/>
      <c r="B485" s="2"/>
      <c r="C485" s="3"/>
      <c r="D485" s="4"/>
      <c r="E485" s="5"/>
      <c r="F485" s="6"/>
      <c r="G485" s="7"/>
      <c r="H485" s="2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2"/>
    </row>
    <row r="486" spans="1:38" ht="15.75" customHeight="1" x14ac:dyDescent="0.2">
      <c r="A486" s="2"/>
      <c r="B486" s="2"/>
      <c r="C486" s="3"/>
      <c r="D486" s="4"/>
      <c r="E486" s="5"/>
      <c r="F486" s="6"/>
      <c r="G486" s="7"/>
      <c r="H486" s="2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2"/>
    </row>
    <row r="487" spans="1:38" ht="15.75" customHeight="1" x14ac:dyDescent="0.2">
      <c r="A487" s="2"/>
      <c r="B487" s="2"/>
      <c r="C487" s="3"/>
      <c r="D487" s="4"/>
      <c r="E487" s="5"/>
      <c r="F487" s="6"/>
      <c r="G487" s="7"/>
      <c r="H487" s="2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2"/>
    </row>
    <row r="488" spans="1:38" ht="15.75" customHeight="1" x14ac:dyDescent="0.2">
      <c r="A488" s="2"/>
      <c r="B488" s="2"/>
      <c r="C488" s="3"/>
      <c r="D488" s="4"/>
      <c r="E488" s="5"/>
      <c r="F488" s="6"/>
      <c r="G488" s="7"/>
      <c r="H488" s="2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2"/>
    </row>
    <row r="489" spans="1:38" ht="15.75" customHeight="1" x14ac:dyDescent="0.2">
      <c r="A489" s="2"/>
      <c r="B489" s="2"/>
      <c r="C489" s="3"/>
      <c r="D489" s="4"/>
      <c r="E489" s="5"/>
      <c r="F489" s="6"/>
      <c r="G489" s="7"/>
      <c r="H489" s="2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2"/>
    </row>
    <row r="490" spans="1:38" ht="15.75" customHeight="1" x14ac:dyDescent="0.2">
      <c r="A490" s="2"/>
      <c r="B490" s="2"/>
      <c r="C490" s="3"/>
      <c r="D490" s="4"/>
      <c r="E490" s="5"/>
      <c r="F490" s="6"/>
      <c r="G490" s="7"/>
      <c r="H490" s="2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2"/>
    </row>
    <row r="491" spans="1:38" ht="15.75" customHeight="1" x14ac:dyDescent="0.2">
      <c r="A491" s="2"/>
      <c r="B491" s="2"/>
      <c r="C491" s="3"/>
      <c r="D491" s="4"/>
      <c r="E491" s="5"/>
      <c r="F491" s="6"/>
      <c r="G491" s="7"/>
      <c r="H491" s="2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2"/>
    </row>
    <row r="492" spans="1:38" ht="15.75" customHeight="1" x14ac:dyDescent="0.2">
      <c r="A492" s="2"/>
      <c r="B492" s="2"/>
      <c r="C492" s="3"/>
      <c r="D492" s="4"/>
      <c r="E492" s="5"/>
      <c r="F492" s="6"/>
      <c r="G492" s="7"/>
      <c r="H492" s="2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2"/>
    </row>
    <row r="493" spans="1:38" ht="15.75" customHeight="1" x14ac:dyDescent="0.2">
      <c r="A493" s="2"/>
      <c r="B493" s="2"/>
      <c r="C493" s="3"/>
      <c r="D493" s="4"/>
      <c r="E493" s="5"/>
      <c r="F493" s="6"/>
      <c r="G493" s="7"/>
      <c r="H493" s="2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2"/>
    </row>
    <row r="494" spans="1:38" ht="15.75" customHeight="1" x14ac:dyDescent="0.2">
      <c r="A494" s="2"/>
      <c r="B494" s="2"/>
      <c r="C494" s="3"/>
      <c r="D494" s="4"/>
      <c r="E494" s="5"/>
      <c r="F494" s="6"/>
      <c r="G494" s="7"/>
      <c r="H494" s="2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2"/>
    </row>
    <row r="495" spans="1:38" ht="15.75" customHeight="1" x14ac:dyDescent="0.2">
      <c r="A495" s="2"/>
      <c r="B495" s="2"/>
      <c r="C495" s="3"/>
      <c r="D495" s="4"/>
      <c r="E495" s="5"/>
      <c r="F495" s="6"/>
      <c r="G495" s="7"/>
      <c r="H495" s="2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2"/>
    </row>
    <row r="496" spans="1:38" ht="15.75" customHeight="1" x14ac:dyDescent="0.2">
      <c r="A496" s="2"/>
      <c r="B496" s="2"/>
      <c r="C496" s="3"/>
      <c r="D496" s="4"/>
      <c r="E496" s="5"/>
      <c r="F496" s="6"/>
      <c r="G496" s="7"/>
      <c r="H496" s="2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2"/>
    </row>
    <row r="497" spans="1:38" ht="15.75" customHeight="1" x14ac:dyDescent="0.2">
      <c r="A497" s="2"/>
      <c r="B497" s="2"/>
      <c r="C497" s="3"/>
      <c r="D497" s="4"/>
      <c r="E497" s="5"/>
      <c r="F497" s="6"/>
      <c r="G497" s="7"/>
      <c r="H497" s="2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2"/>
    </row>
    <row r="498" spans="1:38" ht="15.75" customHeight="1" x14ac:dyDescent="0.2">
      <c r="A498" s="2"/>
      <c r="B498" s="2"/>
      <c r="C498" s="3"/>
      <c r="D498" s="4"/>
      <c r="E498" s="5"/>
      <c r="F498" s="6"/>
      <c r="G498" s="7"/>
      <c r="H498" s="2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2"/>
    </row>
    <row r="499" spans="1:38" ht="15.75" customHeight="1" x14ac:dyDescent="0.2">
      <c r="A499" s="2"/>
      <c r="B499" s="2"/>
      <c r="C499" s="3"/>
      <c r="D499" s="4"/>
      <c r="E499" s="5"/>
      <c r="F499" s="6"/>
      <c r="G499" s="7"/>
      <c r="H499" s="2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2"/>
    </row>
    <row r="500" spans="1:38" ht="15.75" customHeight="1" x14ac:dyDescent="0.2">
      <c r="A500" s="2"/>
      <c r="B500" s="2"/>
      <c r="C500" s="3"/>
      <c r="D500" s="4"/>
      <c r="E500" s="5"/>
      <c r="F500" s="6"/>
      <c r="G500" s="7"/>
      <c r="H500" s="2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2"/>
    </row>
    <row r="501" spans="1:38" ht="15.75" customHeight="1" x14ac:dyDescent="0.2">
      <c r="A501" s="2"/>
      <c r="B501" s="2"/>
      <c r="C501" s="3"/>
      <c r="D501" s="4"/>
      <c r="E501" s="5"/>
      <c r="F501" s="6"/>
      <c r="G501" s="7"/>
      <c r="H501" s="2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2"/>
    </row>
    <row r="502" spans="1:38" ht="15.75" customHeight="1" x14ac:dyDescent="0.2">
      <c r="A502" s="2"/>
      <c r="B502" s="2"/>
      <c r="C502" s="3"/>
      <c r="D502" s="4"/>
      <c r="E502" s="5"/>
      <c r="F502" s="6"/>
      <c r="G502" s="7"/>
      <c r="H502" s="2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2"/>
    </row>
    <row r="503" spans="1:38" ht="15.75" customHeight="1" x14ac:dyDescent="0.2">
      <c r="A503" s="2"/>
      <c r="B503" s="2"/>
      <c r="C503" s="3"/>
      <c r="D503" s="4"/>
      <c r="E503" s="5"/>
      <c r="F503" s="6"/>
      <c r="G503" s="7"/>
      <c r="H503" s="2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2"/>
    </row>
    <row r="504" spans="1:38" ht="15.75" customHeight="1" x14ac:dyDescent="0.2">
      <c r="A504" s="2"/>
      <c r="B504" s="2"/>
      <c r="C504" s="3"/>
      <c r="D504" s="4"/>
      <c r="E504" s="5"/>
      <c r="F504" s="6"/>
      <c r="G504" s="7"/>
      <c r="H504" s="2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2"/>
    </row>
    <row r="505" spans="1:38" ht="15.75" customHeight="1" x14ac:dyDescent="0.2">
      <c r="A505" s="2"/>
      <c r="B505" s="2"/>
      <c r="C505" s="3"/>
      <c r="D505" s="4"/>
      <c r="E505" s="5"/>
      <c r="F505" s="6"/>
      <c r="G505" s="7"/>
      <c r="H505" s="2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2"/>
    </row>
    <row r="506" spans="1:38" ht="15.75" customHeight="1" x14ac:dyDescent="0.2">
      <c r="A506" s="2"/>
      <c r="B506" s="2"/>
      <c r="C506" s="3"/>
      <c r="D506" s="4"/>
      <c r="E506" s="5"/>
      <c r="F506" s="6"/>
      <c r="G506" s="7"/>
      <c r="H506" s="2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2"/>
    </row>
    <row r="507" spans="1:38" ht="15.75" customHeight="1" x14ac:dyDescent="0.2">
      <c r="A507" s="2"/>
      <c r="B507" s="2"/>
      <c r="C507" s="3"/>
      <c r="D507" s="4"/>
      <c r="E507" s="5"/>
      <c r="F507" s="6"/>
      <c r="G507" s="7"/>
      <c r="H507" s="2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2"/>
    </row>
    <row r="508" spans="1:38" ht="15.75" customHeight="1" x14ac:dyDescent="0.2">
      <c r="A508" s="2"/>
      <c r="B508" s="2"/>
      <c r="C508" s="3"/>
      <c r="D508" s="4"/>
      <c r="E508" s="5"/>
      <c r="F508" s="6"/>
      <c r="G508" s="7"/>
      <c r="H508" s="2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2"/>
    </row>
    <row r="509" spans="1:38" ht="15.75" customHeight="1" x14ac:dyDescent="0.2">
      <c r="A509" s="2"/>
      <c r="B509" s="2"/>
      <c r="C509" s="3"/>
      <c r="D509" s="4"/>
      <c r="E509" s="5"/>
      <c r="F509" s="6"/>
      <c r="G509" s="7"/>
      <c r="H509" s="2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2"/>
    </row>
    <row r="510" spans="1:38" ht="15.75" customHeight="1" x14ac:dyDescent="0.2">
      <c r="A510" s="2"/>
      <c r="B510" s="2"/>
      <c r="C510" s="3"/>
      <c r="D510" s="4"/>
      <c r="E510" s="5"/>
      <c r="F510" s="6"/>
      <c r="G510" s="7"/>
      <c r="H510" s="2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2"/>
    </row>
    <row r="511" spans="1:38" ht="15.75" customHeight="1" x14ac:dyDescent="0.2">
      <c r="A511" s="2"/>
      <c r="B511" s="2"/>
      <c r="C511" s="3"/>
      <c r="D511" s="4"/>
      <c r="E511" s="5"/>
      <c r="F511" s="6"/>
      <c r="G511" s="7"/>
      <c r="H511" s="2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2"/>
    </row>
    <row r="512" spans="1:38" ht="15.75" customHeight="1" x14ac:dyDescent="0.2">
      <c r="A512" s="2"/>
      <c r="B512" s="2"/>
      <c r="C512" s="3"/>
      <c r="D512" s="4"/>
      <c r="E512" s="5"/>
      <c r="F512" s="6"/>
      <c r="G512" s="7"/>
      <c r="H512" s="2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2"/>
    </row>
    <row r="513" spans="1:38" ht="15.75" customHeight="1" x14ac:dyDescent="0.2">
      <c r="A513" s="2"/>
      <c r="B513" s="2"/>
      <c r="C513" s="3"/>
      <c r="D513" s="4"/>
      <c r="E513" s="5"/>
      <c r="F513" s="6"/>
      <c r="G513" s="7"/>
      <c r="H513" s="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2"/>
    </row>
    <row r="514" spans="1:38" ht="15.75" customHeight="1" x14ac:dyDescent="0.2">
      <c r="A514" s="2"/>
      <c r="B514" s="2"/>
      <c r="C514" s="3"/>
      <c r="D514" s="4"/>
      <c r="E514" s="5"/>
      <c r="F514" s="6"/>
      <c r="G514" s="7"/>
      <c r="H514" s="2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2"/>
    </row>
    <row r="515" spans="1:38" ht="15.75" customHeight="1" x14ac:dyDescent="0.2">
      <c r="A515" s="2"/>
      <c r="B515" s="2"/>
      <c r="C515" s="3"/>
      <c r="D515" s="4"/>
      <c r="E515" s="5"/>
      <c r="F515" s="6"/>
      <c r="G515" s="7"/>
      <c r="H515" s="2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2"/>
    </row>
    <row r="516" spans="1:38" ht="15.75" customHeight="1" x14ac:dyDescent="0.2">
      <c r="A516" s="2"/>
      <c r="B516" s="2"/>
      <c r="C516" s="3"/>
      <c r="D516" s="4"/>
      <c r="E516" s="5"/>
      <c r="F516" s="6"/>
      <c r="G516" s="7"/>
      <c r="H516" s="2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2"/>
    </row>
    <row r="517" spans="1:38" ht="15.75" customHeight="1" x14ac:dyDescent="0.2">
      <c r="A517" s="2"/>
      <c r="B517" s="2"/>
      <c r="C517" s="3"/>
      <c r="D517" s="4"/>
      <c r="E517" s="5"/>
      <c r="F517" s="6"/>
      <c r="G517" s="7"/>
      <c r="H517" s="2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2"/>
    </row>
    <row r="518" spans="1:38" ht="15.75" customHeight="1" x14ac:dyDescent="0.2">
      <c r="A518" s="2"/>
      <c r="B518" s="2"/>
      <c r="C518" s="3"/>
      <c r="D518" s="4"/>
      <c r="E518" s="5"/>
      <c r="F518" s="6"/>
      <c r="G518" s="7"/>
      <c r="H518" s="2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2"/>
    </row>
    <row r="519" spans="1:38" ht="15.75" customHeight="1" x14ac:dyDescent="0.2">
      <c r="A519" s="2"/>
      <c r="B519" s="2"/>
      <c r="C519" s="3"/>
      <c r="D519" s="4"/>
      <c r="E519" s="5"/>
      <c r="F519" s="6"/>
      <c r="G519" s="7"/>
      <c r="H519" s="2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2"/>
    </row>
    <row r="520" spans="1:38" ht="15.75" customHeight="1" x14ac:dyDescent="0.2">
      <c r="A520" s="2"/>
      <c r="B520" s="2"/>
      <c r="C520" s="3"/>
      <c r="D520" s="4"/>
      <c r="E520" s="5"/>
      <c r="F520" s="6"/>
      <c r="G520" s="7"/>
      <c r="H520" s="2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2"/>
    </row>
    <row r="521" spans="1:38" ht="15.75" customHeight="1" x14ac:dyDescent="0.2">
      <c r="A521" s="2"/>
      <c r="B521" s="2"/>
      <c r="C521" s="3"/>
      <c r="D521" s="4"/>
      <c r="E521" s="5"/>
      <c r="F521" s="6"/>
      <c r="G521" s="7"/>
      <c r="H521" s="2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2"/>
    </row>
    <row r="522" spans="1:38" ht="15.75" customHeight="1" x14ac:dyDescent="0.2">
      <c r="A522" s="2"/>
      <c r="B522" s="2"/>
      <c r="C522" s="3"/>
      <c r="D522" s="4"/>
      <c r="E522" s="5"/>
      <c r="F522" s="6"/>
      <c r="G522" s="7"/>
      <c r="H522" s="2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2"/>
    </row>
    <row r="523" spans="1:38" ht="15.75" customHeight="1" x14ac:dyDescent="0.2">
      <c r="A523" s="2"/>
      <c r="B523" s="2"/>
      <c r="C523" s="3"/>
      <c r="D523" s="4"/>
      <c r="E523" s="5"/>
      <c r="F523" s="6"/>
      <c r="G523" s="7"/>
      <c r="H523" s="2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2"/>
    </row>
    <row r="524" spans="1:38" ht="15.75" customHeight="1" x14ac:dyDescent="0.2">
      <c r="A524" s="2"/>
      <c r="B524" s="2"/>
      <c r="C524" s="3"/>
      <c r="D524" s="4"/>
      <c r="E524" s="5"/>
      <c r="F524" s="6"/>
      <c r="G524" s="7"/>
      <c r="H524" s="2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2"/>
    </row>
    <row r="525" spans="1:38" ht="15.75" customHeight="1" x14ac:dyDescent="0.2">
      <c r="A525" s="2"/>
      <c r="B525" s="2"/>
      <c r="C525" s="3"/>
      <c r="D525" s="4"/>
      <c r="E525" s="5"/>
      <c r="F525" s="6"/>
      <c r="G525" s="7"/>
      <c r="H525" s="2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2"/>
    </row>
    <row r="526" spans="1:38" ht="15.75" customHeight="1" x14ac:dyDescent="0.2">
      <c r="A526" s="2"/>
      <c r="B526" s="2"/>
      <c r="C526" s="3"/>
      <c r="D526" s="4"/>
      <c r="E526" s="5"/>
      <c r="F526" s="6"/>
      <c r="G526" s="7"/>
      <c r="H526" s="2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2"/>
    </row>
    <row r="527" spans="1:38" ht="15.75" customHeight="1" x14ac:dyDescent="0.2">
      <c r="A527" s="2"/>
      <c r="B527" s="2"/>
      <c r="C527" s="3"/>
      <c r="D527" s="4"/>
      <c r="E527" s="5"/>
      <c r="F527" s="6"/>
      <c r="G527" s="7"/>
      <c r="H527" s="2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2"/>
    </row>
    <row r="528" spans="1:38" ht="15.75" customHeight="1" x14ac:dyDescent="0.2">
      <c r="A528" s="2"/>
      <c r="B528" s="2"/>
      <c r="C528" s="3"/>
      <c r="D528" s="4"/>
      <c r="E528" s="5"/>
      <c r="F528" s="6"/>
      <c r="G528" s="7"/>
      <c r="H528" s="2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2"/>
    </row>
    <row r="529" spans="1:38" ht="15.75" customHeight="1" x14ac:dyDescent="0.2">
      <c r="A529" s="2"/>
      <c r="B529" s="2"/>
      <c r="C529" s="3"/>
      <c r="D529" s="4"/>
      <c r="E529" s="5"/>
      <c r="F529" s="6"/>
      <c r="G529" s="7"/>
      <c r="H529" s="2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2"/>
    </row>
    <row r="530" spans="1:38" ht="15.75" customHeight="1" x14ac:dyDescent="0.2">
      <c r="A530" s="2"/>
      <c r="B530" s="2"/>
      <c r="C530" s="3"/>
      <c r="D530" s="4"/>
      <c r="E530" s="5"/>
      <c r="F530" s="6"/>
      <c r="G530" s="7"/>
      <c r="H530" s="2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2"/>
    </row>
    <row r="531" spans="1:38" ht="15.75" customHeight="1" x14ac:dyDescent="0.2">
      <c r="A531" s="2"/>
      <c r="B531" s="2"/>
      <c r="C531" s="3"/>
      <c r="D531" s="4"/>
      <c r="E531" s="5"/>
      <c r="F531" s="6"/>
      <c r="G531" s="7"/>
      <c r="H531" s="2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2"/>
    </row>
    <row r="532" spans="1:38" ht="15.75" customHeight="1" x14ac:dyDescent="0.2">
      <c r="A532" s="2"/>
      <c r="B532" s="2"/>
      <c r="C532" s="3"/>
      <c r="D532" s="4"/>
      <c r="E532" s="5"/>
      <c r="F532" s="6"/>
      <c r="G532" s="7"/>
      <c r="H532" s="2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2"/>
    </row>
    <row r="533" spans="1:38" ht="15.75" customHeight="1" x14ac:dyDescent="0.2">
      <c r="A533" s="2"/>
      <c r="B533" s="2"/>
      <c r="C533" s="3"/>
      <c r="D533" s="4"/>
      <c r="E533" s="5"/>
      <c r="F533" s="6"/>
      <c r="G533" s="7"/>
      <c r="H533" s="2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2"/>
    </row>
    <row r="534" spans="1:38" ht="15.75" customHeight="1" x14ac:dyDescent="0.2">
      <c r="A534" s="2"/>
      <c r="B534" s="2"/>
      <c r="C534" s="3"/>
      <c r="D534" s="4"/>
      <c r="E534" s="5"/>
      <c r="F534" s="6"/>
      <c r="G534" s="7"/>
      <c r="H534" s="2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2"/>
    </row>
    <row r="535" spans="1:38" ht="15.75" customHeight="1" x14ac:dyDescent="0.2">
      <c r="A535" s="2"/>
      <c r="B535" s="2"/>
      <c r="C535" s="3"/>
      <c r="D535" s="4"/>
      <c r="E535" s="5"/>
      <c r="F535" s="6"/>
      <c r="G535" s="7"/>
      <c r="H535" s="2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2"/>
    </row>
    <row r="536" spans="1:38" ht="15.75" customHeight="1" x14ac:dyDescent="0.2">
      <c r="A536" s="2"/>
      <c r="B536" s="2"/>
      <c r="C536" s="3"/>
      <c r="D536" s="4"/>
      <c r="E536" s="5"/>
      <c r="F536" s="6"/>
      <c r="G536" s="7"/>
      <c r="H536" s="2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2"/>
    </row>
    <row r="537" spans="1:38" ht="15.75" customHeight="1" x14ac:dyDescent="0.2">
      <c r="A537" s="2"/>
      <c r="B537" s="2"/>
      <c r="C537" s="3"/>
      <c r="D537" s="4"/>
      <c r="E537" s="5"/>
      <c r="F537" s="6"/>
      <c r="G537" s="7"/>
      <c r="H537" s="2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2"/>
    </row>
    <row r="538" spans="1:38" ht="15.75" customHeight="1" x14ac:dyDescent="0.2">
      <c r="A538" s="2"/>
      <c r="B538" s="2"/>
      <c r="C538" s="3"/>
      <c r="D538" s="4"/>
      <c r="E538" s="5"/>
      <c r="F538" s="6"/>
      <c r="G538" s="7"/>
      <c r="H538" s="2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2"/>
    </row>
    <row r="539" spans="1:38" ht="15.75" customHeight="1" x14ac:dyDescent="0.2">
      <c r="A539" s="2"/>
      <c r="B539" s="2"/>
      <c r="C539" s="3"/>
      <c r="D539" s="4"/>
      <c r="E539" s="5"/>
      <c r="F539" s="6"/>
      <c r="G539" s="7"/>
      <c r="H539" s="2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2"/>
    </row>
    <row r="540" spans="1:38" ht="15.75" customHeight="1" x14ac:dyDescent="0.2">
      <c r="A540" s="2"/>
      <c r="B540" s="2"/>
      <c r="C540" s="3"/>
      <c r="D540" s="4"/>
      <c r="E540" s="5"/>
      <c r="F540" s="6"/>
      <c r="G540" s="7"/>
      <c r="H540" s="2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2"/>
    </row>
    <row r="541" spans="1:38" ht="15.75" customHeight="1" x14ac:dyDescent="0.2">
      <c r="A541" s="2"/>
      <c r="B541" s="2"/>
      <c r="C541" s="3"/>
      <c r="D541" s="4"/>
      <c r="E541" s="5"/>
      <c r="F541" s="6"/>
      <c r="G541" s="7"/>
      <c r="H541" s="2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2"/>
    </row>
    <row r="542" spans="1:38" ht="15.75" customHeight="1" x14ac:dyDescent="0.2">
      <c r="A542" s="2"/>
      <c r="B542" s="2"/>
      <c r="C542" s="3"/>
      <c r="D542" s="4"/>
      <c r="E542" s="5"/>
      <c r="F542" s="6"/>
      <c r="G542" s="7"/>
      <c r="H542" s="2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2"/>
    </row>
    <row r="543" spans="1:38" ht="15.75" customHeight="1" x14ac:dyDescent="0.2">
      <c r="A543" s="2"/>
      <c r="B543" s="2"/>
      <c r="C543" s="3"/>
      <c r="D543" s="4"/>
      <c r="E543" s="5"/>
      <c r="F543" s="6"/>
      <c r="G543" s="7"/>
      <c r="H543" s="2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2"/>
    </row>
    <row r="544" spans="1:38" ht="15.75" customHeight="1" x14ac:dyDescent="0.2">
      <c r="A544" s="2"/>
      <c r="B544" s="2"/>
      <c r="C544" s="3"/>
      <c r="D544" s="4"/>
      <c r="E544" s="5"/>
      <c r="F544" s="6"/>
      <c r="G544" s="7"/>
      <c r="H544" s="2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2"/>
    </row>
    <row r="545" spans="1:38" ht="15.75" customHeight="1" x14ac:dyDescent="0.2">
      <c r="A545" s="2"/>
      <c r="B545" s="2"/>
      <c r="C545" s="3"/>
      <c r="D545" s="4"/>
      <c r="E545" s="5"/>
      <c r="F545" s="6"/>
      <c r="G545" s="7"/>
      <c r="H545" s="2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2"/>
    </row>
    <row r="546" spans="1:38" ht="15.75" customHeight="1" x14ac:dyDescent="0.2">
      <c r="A546" s="2"/>
      <c r="B546" s="2"/>
      <c r="C546" s="3"/>
      <c r="D546" s="4"/>
      <c r="E546" s="5"/>
      <c r="F546" s="6"/>
      <c r="G546" s="7"/>
      <c r="H546" s="2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2"/>
    </row>
    <row r="547" spans="1:38" ht="15.75" customHeight="1" x14ac:dyDescent="0.2">
      <c r="A547" s="2"/>
      <c r="B547" s="2"/>
      <c r="C547" s="3"/>
      <c r="D547" s="4"/>
      <c r="E547" s="5"/>
      <c r="F547" s="6"/>
      <c r="G547" s="7"/>
      <c r="H547" s="2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2"/>
    </row>
    <row r="548" spans="1:38" ht="15.75" customHeight="1" x14ac:dyDescent="0.2">
      <c r="A548" s="2"/>
      <c r="B548" s="2"/>
      <c r="C548" s="3"/>
      <c r="D548" s="4"/>
      <c r="E548" s="5"/>
      <c r="F548" s="6"/>
      <c r="G548" s="7"/>
      <c r="H548" s="2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2"/>
    </row>
    <row r="549" spans="1:38" ht="15.75" customHeight="1" x14ac:dyDescent="0.2">
      <c r="A549" s="2"/>
      <c r="B549" s="2"/>
      <c r="C549" s="3"/>
      <c r="D549" s="4"/>
      <c r="E549" s="5"/>
      <c r="F549" s="6"/>
      <c r="G549" s="7"/>
      <c r="H549" s="2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2"/>
    </row>
    <row r="550" spans="1:38" ht="15.75" customHeight="1" x14ac:dyDescent="0.2">
      <c r="A550" s="2"/>
      <c r="B550" s="2"/>
      <c r="C550" s="3"/>
      <c r="D550" s="4"/>
      <c r="E550" s="5"/>
      <c r="F550" s="6"/>
      <c r="G550" s="7"/>
      <c r="H550" s="2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2"/>
    </row>
    <row r="551" spans="1:38" ht="15.75" customHeight="1" x14ac:dyDescent="0.2">
      <c r="A551" s="2"/>
      <c r="B551" s="2"/>
      <c r="C551" s="3"/>
      <c r="D551" s="4"/>
      <c r="E551" s="5"/>
      <c r="F551" s="6"/>
      <c r="G551" s="7"/>
      <c r="H551" s="2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2"/>
    </row>
    <row r="552" spans="1:38" ht="15.75" customHeight="1" x14ac:dyDescent="0.2">
      <c r="A552" s="2"/>
      <c r="B552" s="2"/>
      <c r="C552" s="3"/>
      <c r="D552" s="4"/>
      <c r="E552" s="5"/>
      <c r="F552" s="6"/>
      <c r="G552" s="7"/>
      <c r="H552" s="2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2"/>
    </row>
    <row r="553" spans="1:38" ht="15.75" customHeight="1" x14ac:dyDescent="0.2">
      <c r="A553" s="2"/>
      <c r="B553" s="2"/>
      <c r="C553" s="3"/>
      <c r="D553" s="4"/>
      <c r="E553" s="5"/>
      <c r="F553" s="6"/>
      <c r="G553" s="7"/>
      <c r="H553" s="2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2"/>
    </row>
    <row r="554" spans="1:38" ht="15.75" customHeight="1" x14ac:dyDescent="0.2">
      <c r="A554" s="2"/>
      <c r="B554" s="2"/>
      <c r="C554" s="3"/>
      <c r="D554" s="4"/>
      <c r="E554" s="5"/>
      <c r="F554" s="6"/>
      <c r="G554" s="7"/>
      <c r="H554" s="2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2"/>
    </row>
    <row r="555" spans="1:38" ht="15.75" customHeight="1" x14ac:dyDescent="0.2">
      <c r="A555" s="2"/>
      <c r="B555" s="2"/>
      <c r="C555" s="3"/>
      <c r="D555" s="4"/>
      <c r="E555" s="5"/>
      <c r="F555" s="6"/>
      <c r="G555" s="7"/>
      <c r="H555" s="2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2"/>
    </row>
    <row r="556" spans="1:38" ht="15.75" customHeight="1" x14ac:dyDescent="0.2">
      <c r="A556" s="2"/>
      <c r="B556" s="2"/>
      <c r="C556" s="3"/>
      <c r="D556" s="4"/>
      <c r="E556" s="5"/>
      <c r="F556" s="6"/>
      <c r="G556" s="7"/>
      <c r="H556" s="2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2"/>
    </row>
    <row r="557" spans="1:38" ht="15.75" customHeight="1" x14ac:dyDescent="0.2">
      <c r="A557" s="2"/>
      <c r="B557" s="2"/>
      <c r="C557" s="3"/>
      <c r="D557" s="4"/>
      <c r="E557" s="5"/>
      <c r="F557" s="6"/>
      <c r="G557" s="7"/>
      <c r="H557" s="2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2"/>
    </row>
    <row r="558" spans="1:38" ht="15.75" customHeight="1" x14ac:dyDescent="0.2">
      <c r="A558" s="2"/>
      <c r="B558" s="2"/>
      <c r="C558" s="3"/>
      <c r="D558" s="4"/>
      <c r="E558" s="5"/>
      <c r="F558" s="6"/>
      <c r="G558" s="7"/>
      <c r="H558" s="2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2"/>
    </row>
    <row r="559" spans="1:38" ht="15.75" customHeight="1" x14ac:dyDescent="0.2">
      <c r="A559" s="2"/>
      <c r="B559" s="2"/>
      <c r="C559" s="3"/>
      <c r="D559" s="4"/>
      <c r="E559" s="5"/>
      <c r="F559" s="6"/>
      <c r="G559" s="7"/>
      <c r="H559" s="2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2"/>
    </row>
    <row r="560" spans="1:38" ht="15.75" customHeight="1" x14ac:dyDescent="0.2">
      <c r="A560" s="2"/>
      <c r="B560" s="2"/>
      <c r="C560" s="3"/>
      <c r="D560" s="4"/>
      <c r="E560" s="5"/>
      <c r="F560" s="6"/>
      <c r="G560" s="7"/>
      <c r="H560" s="2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2"/>
    </row>
    <row r="561" spans="1:38" ht="15.75" customHeight="1" x14ac:dyDescent="0.2">
      <c r="A561" s="2"/>
      <c r="B561" s="2"/>
      <c r="C561" s="3"/>
      <c r="D561" s="4"/>
      <c r="E561" s="5"/>
      <c r="F561" s="6"/>
      <c r="G561" s="7"/>
      <c r="H561" s="2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2"/>
    </row>
    <row r="562" spans="1:38" ht="15.75" customHeight="1" x14ac:dyDescent="0.2">
      <c r="A562" s="2"/>
      <c r="B562" s="2"/>
      <c r="C562" s="3"/>
      <c r="D562" s="4"/>
      <c r="E562" s="5"/>
      <c r="F562" s="6"/>
      <c r="G562" s="7"/>
      <c r="H562" s="2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2"/>
    </row>
    <row r="563" spans="1:38" ht="15.75" customHeight="1" x14ac:dyDescent="0.2">
      <c r="A563" s="2"/>
      <c r="B563" s="2"/>
      <c r="C563" s="3"/>
      <c r="D563" s="4"/>
      <c r="E563" s="5"/>
      <c r="F563" s="6"/>
      <c r="G563" s="7"/>
      <c r="H563" s="2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2"/>
    </row>
    <row r="564" spans="1:38" ht="15.75" customHeight="1" x14ac:dyDescent="0.2">
      <c r="A564" s="2"/>
      <c r="B564" s="2"/>
      <c r="C564" s="3"/>
      <c r="D564" s="4"/>
      <c r="E564" s="5"/>
      <c r="F564" s="6"/>
      <c r="G564" s="7"/>
      <c r="H564" s="2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2"/>
    </row>
    <row r="565" spans="1:38" ht="15.75" customHeight="1" x14ac:dyDescent="0.2">
      <c r="A565" s="2"/>
      <c r="B565" s="2"/>
      <c r="C565" s="3"/>
      <c r="D565" s="4"/>
      <c r="E565" s="5"/>
      <c r="F565" s="6"/>
      <c r="G565" s="7"/>
      <c r="H565" s="2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2"/>
    </row>
    <row r="566" spans="1:38" ht="15.75" customHeight="1" x14ac:dyDescent="0.2">
      <c r="A566" s="2"/>
      <c r="B566" s="2"/>
      <c r="C566" s="3"/>
      <c r="D566" s="4"/>
      <c r="E566" s="5"/>
      <c r="F566" s="6"/>
      <c r="G566" s="7"/>
      <c r="H566" s="2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2"/>
    </row>
    <row r="567" spans="1:38" ht="15.75" customHeight="1" x14ac:dyDescent="0.2">
      <c r="A567" s="2"/>
      <c r="B567" s="2"/>
      <c r="C567" s="3"/>
      <c r="D567" s="4"/>
      <c r="E567" s="5"/>
      <c r="F567" s="6"/>
      <c r="G567" s="7"/>
      <c r="H567" s="2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2"/>
    </row>
    <row r="568" spans="1:38" ht="15.75" customHeight="1" x14ac:dyDescent="0.2">
      <c r="A568" s="2"/>
      <c r="B568" s="2"/>
      <c r="C568" s="3"/>
      <c r="D568" s="4"/>
      <c r="E568" s="5"/>
      <c r="F568" s="6"/>
      <c r="G568" s="7"/>
      <c r="H568" s="2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2"/>
    </row>
    <row r="569" spans="1:38" ht="15.75" customHeight="1" x14ac:dyDescent="0.2">
      <c r="A569" s="2"/>
      <c r="B569" s="2"/>
      <c r="C569" s="3"/>
      <c r="D569" s="4"/>
      <c r="E569" s="5"/>
      <c r="F569" s="6"/>
      <c r="G569" s="7"/>
      <c r="H569" s="2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2"/>
    </row>
    <row r="570" spans="1:38" ht="15.75" customHeight="1" x14ac:dyDescent="0.2">
      <c r="A570" s="2"/>
      <c r="B570" s="2"/>
      <c r="C570" s="3"/>
      <c r="D570" s="4"/>
      <c r="E570" s="5"/>
      <c r="F570" s="6"/>
      <c r="G570" s="7"/>
      <c r="H570" s="2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2"/>
    </row>
    <row r="571" spans="1:38" ht="15.75" customHeight="1" x14ac:dyDescent="0.2">
      <c r="A571" s="2"/>
      <c r="B571" s="2"/>
      <c r="C571" s="3"/>
      <c r="D571" s="4"/>
      <c r="E571" s="5"/>
      <c r="F571" s="6"/>
      <c r="G571" s="7"/>
      <c r="H571" s="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2"/>
    </row>
    <row r="572" spans="1:38" ht="15.75" customHeight="1" x14ac:dyDescent="0.2">
      <c r="A572" s="2"/>
      <c r="B572" s="2"/>
      <c r="C572" s="3"/>
      <c r="D572" s="4"/>
      <c r="E572" s="5"/>
      <c r="F572" s="6"/>
      <c r="G572" s="7"/>
      <c r="H572" s="2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2"/>
    </row>
    <row r="573" spans="1:38" ht="15.75" customHeight="1" x14ac:dyDescent="0.2">
      <c r="A573" s="2"/>
      <c r="B573" s="2"/>
      <c r="C573" s="3"/>
      <c r="D573" s="4"/>
      <c r="E573" s="5"/>
      <c r="F573" s="6"/>
      <c r="G573" s="7"/>
      <c r="H573" s="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2"/>
    </row>
    <row r="574" spans="1:38" ht="15.75" customHeight="1" x14ac:dyDescent="0.2">
      <c r="A574" s="2"/>
      <c r="B574" s="2"/>
      <c r="C574" s="3"/>
      <c r="D574" s="4"/>
      <c r="E574" s="5"/>
      <c r="F574" s="6"/>
      <c r="G574" s="7"/>
      <c r="H574" s="2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2"/>
    </row>
    <row r="575" spans="1:38" ht="15.75" customHeight="1" x14ac:dyDescent="0.2">
      <c r="A575" s="2"/>
      <c r="B575" s="2"/>
      <c r="C575" s="3"/>
      <c r="D575" s="4"/>
      <c r="E575" s="5"/>
      <c r="F575" s="6"/>
      <c r="G575" s="7"/>
      <c r="H575" s="2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2"/>
    </row>
    <row r="576" spans="1:38" ht="15.75" customHeight="1" x14ac:dyDescent="0.2">
      <c r="A576" s="2"/>
      <c r="B576" s="2"/>
      <c r="C576" s="3"/>
      <c r="D576" s="4"/>
      <c r="E576" s="5"/>
      <c r="F576" s="6"/>
      <c r="G576" s="7"/>
      <c r="H576" s="2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2"/>
    </row>
    <row r="577" spans="1:38" ht="15.75" customHeight="1" x14ac:dyDescent="0.2">
      <c r="A577" s="2"/>
      <c r="B577" s="2"/>
      <c r="C577" s="3"/>
      <c r="D577" s="4"/>
      <c r="E577" s="5"/>
      <c r="F577" s="6"/>
      <c r="G577" s="7"/>
      <c r="H577" s="2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2"/>
    </row>
    <row r="578" spans="1:38" ht="15.75" customHeight="1" x14ac:dyDescent="0.2">
      <c r="A578" s="2"/>
      <c r="B578" s="2"/>
      <c r="C578" s="3"/>
      <c r="D578" s="4"/>
      <c r="E578" s="5"/>
      <c r="F578" s="6"/>
      <c r="G578" s="7"/>
      <c r="H578" s="2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2"/>
    </row>
    <row r="579" spans="1:38" ht="15.75" customHeight="1" x14ac:dyDescent="0.2">
      <c r="A579" s="2"/>
      <c r="B579" s="2"/>
      <c r="C579" s="3"/>
      <c r="D579" s="4"/>
      <c r="E579" s="5"/>
      <c r="F579" s="6"/>
      <c r="G579" s="7"/>
      <c r="H579" s="2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2"/>
    </row>
    <row r="580" spans="1:38" ht="15.75" customHeight="1" x14ac:dyDescent="0.2">
      <c r="A580" s="2"/>
      <c r="B580" s="2"/>
      <c r="C580" s="3"/>
      <c r="D580" s="4"/>
      <c r="E580" s="5"/>
      <c r="F580" s="6"/>
      <c r="G580" s="7"/>
      <c r="H580" s="2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2"/>
    </row>
    <row r="581" spans="1:38" ht="15.75" customHeight="1" x14ac:dyDescent="0.2">
      <c r="A581" s="2"/>
      <c r="B581" s="2"/>
      <c r="C581" s="3"/>
      <c r="D581" s="4"/>
      <c r="E581" s="5"/>
      <c r="F581" s="6"/>
      <c r="G581" s="7"/>
      <c r="H581" s="2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2"/>
    </row>
    <row r="582" spans="1:38" ht="15.75" customHeight="1" x14ac:dyDescent="0.2">
      <c r="A582" s="2"/>
      <c r="B582" s="2"/>
      <c r="C582" s="3"/>
      <c r="D582" s="4"/>
      <c r="E582" s="5"/>
      <c r="F582" s="6"/>
      <c r="G582" s="7"/>
      <c r="H582" s="2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2"/>
    </row>
    <row r="583" spans="1:38" ht="15.75" customHeight="1" x14ac:dyDescent="0.2">
      <c r="A583" s="2"/>
      <c r="B583" s="2"/>
      <c r="C583" s="3"/>
      <c r="D583" s="4"/>
      <c r="E583" s="5"/>
      <c r="F583" s="6"/>
      <c r="G583" s="7"/>
      <c r="H583" s="2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2"/>
    </row>
    <row r="584" spans="1:38" ht="15.75" customHeight="1" x14ac:dyDescent="0.2">
      <c r="A584" s="2"/>
      <c r="B584" s="2"/>
      <c r="C584" s="3"/>
      <c r="D584" s="4"/>
      <c r="E584" s="5"/>
      <c r="F584" s="6"/>
      <c r="G584" s="7"/>
      <c r="H584" s="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2"/>
    </row>
    <row r="585" spans="1:38" ht="15.75" customHeight="1" x14ac:dyDescent="0.2">
      <c r="A585" s="2"/>
      <c r="B585" s="2"/>
      <c r="C585" s="3"/>
      <c r="D585" s="4"/>
      <c r="E585" s="5"/>
      <c r="F585" s="6"/>
      <c r="G585" s="7"/>
      <c r="H585" s="2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2"/>
    </row>
    <row r="586" spans="1:38" ht="15.75" customHeight="1" x14ac:dyDescent="0.2">
      <c r="A586" s="2"/>
      <c r="B586" s="2"/>
      <c r="C586" s="3"/>
      <c r="D586" s="4"/>
      <c r="E586" s="5"/>
      <c r="F586" s="6"/>
      <c r="G586" s="7"/>
      <c r="H586" s="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2"/>
    </row>
    <row r="587" spans="1:38" ht="15.75" customHeight="1" x14ac:dyDescent="0.2">
      <c r="A587" s="2"/>
      <c r="B587" s="2"/>
      <c r="C587" s="3"/>
      <c r="D587" s="4"/>
      <c r="E587" s="5"/>
      <c r="F587" s="6"/>
      <c r="G587" s="7"/>
      <c r="H587" s="2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2"/>
    </row>
    <row r="588" spans="1:38" ht="15.75" customHeight="1" x14ac:dyDescent="0.2">
      <c r="A588" s="2"/>
      <c r="B588" s="2"/>
      <c r="C588" s="3"/>
      <c r="D588" s="4"/>
      <c r="E588" s="5"/>
      <c r="F588" s="6"/>
      <c r="G588" s="7"/>
      <c r="H588" s="2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2"/>
    </row>
    <row r="589" spans="1:38" ht="15.75" customHeight="1" x14ac:dyDescent="0.2">
      <c r="A589" s="2"/>
      <c r="B589" s="2"/>
      <c r="C589" s="3"/>
      <c r="D589" s="4"/>
      <c r="E589" s="5"/>
      <c r="F589" s="6"/>
      <c r="G589" s="7"/>
      <c r="H589" s="2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2"/>
    </row>
    <row r="590" spans="1:38" ht="15.75" customHeight="1" x14ac:dyDescent="0.2">
      <c r="A590" s="2"/>
      <c r="B590" s="2"/>
      <c r="C590" s="3"/>
      <c r="D590" s="4"/>
      <c r="E590" s="5"/>
      <c r="F590" s="6"/>
      <c r="G590" s="7"/>
      <c r="H590" s="2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2"/>
    </row>
    <row r="591" spans="1:38" ht="15.75" customHeight="1" x14ac:dyDescent="0.2">
      <c r="A591" s="2"/>
      <c r="B591" s="2"/>
      <c r="C591" s="3"/>
      <c r="D591" s="4"/>
      <c r="E591" s="5"/>
      <c r="F591" s="6"/>
      <c r="G591" s="7"/>
      <c r="H591" s="2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2"/>
    </row>
    <row r="592" spans="1:38" ht="15.75" customHeight="1" x14ac:dyDescent="0.2">
      <c r="A592" s="2"/>
      <c r="B592" s="2"/>
      <c r="C592" s="3"/>
      <c r="D592" s="4"/>
      <c r="E592" s="5"/>
      <c r="F592" s="6"/>
      <c r="G592" s="7"/>
      <c r="H592" s="2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2"/>
    </row>
    <row r="593" spans="1:38" ht="15.75" customHeight="1" x14ac:dyDescent="0.2">
      <c r="A593" s="2"/>
      <c r="B593" s="2"/>
      <c r="C593" s="3"/>
      <c r="D593" s="4"/>
      <c r="E593" s="5"/>
      <c r="F593" s="6"/>
      <c r="G593" s="7"/>
      <c r="H593" s="2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2"/>
    </row>
    <row r="594" spans="1:38" ht="15.75" customHeight="1" x14ac:dyDescent="0.2">
      <c r="A594" s="2"/>
      <c r="B594" s="2"/>
      <c r="C594" s="3"/>
      <c r="D594" s="4"/>
      <c r="E594" s="5"/>
      <c r="F594" s="6"/>
      <c r="G594" s="7"/>
      <c r="H594" s="2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2"/>
    </row>
    <row r="595" spans="1:38" ht="15.75" customHeight="1" x14ac:dyDescent="0.2">
      <c r="A595" s="2"/>
      <c r="B595" s="2"/>
      <c r="C595" s="3"/>
      <c r="D595" s="4"/>
      <c r="E595" s="5"/>
      <c r="F595" s="6"/>
      <c r="G595" s="7"/>
      <c r="H595" s="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2"/>
    </row>
    <row r="596" spans="1:38" ht="15.75" customHeight="1" x14ac:dyDescent="0.2">
      <c r="A596" s="2"/>
      <c r="B596" s="2"/>
      <c r="C596" s="3"/>
      <c r="D596" s="4"/>
      <c r="E596" s="5"/>
      <c r="F596" s="6"/>
      <c r="G596" s="7"/>
      <c r="H596" s="2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2"/>
    </row>
    <row r="597" spans="1:38" ht="15.75" customHeight="1" x14ac:dyDescent="0.2">
      <c r="A597" s="2"/>
      <c r="B597" s="2"/>
      <c r="C597" s="3"/>
      <c r="D597" s="4"/>
      <c r="E597" s="5"/>
      <c r="F597" s="6"/>
      <c r="G597" s="7"/>
      <c r="H597" s="2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2"/>
    </row>
    <row r="598" spans="1:38" ht="15.75" customHeight="1" x14ac:dyDescent="0.2">
      <c r="A598" s="2"/>
      <c r="B598" s="2"/>
      <c r="C598" s="3"/>
      <c r="D598" s="4"/>
      <c r="E598" s="5"/>
      <c r="F598" s="6"/>
      <c r="G598" s="7"/>
      <c r="H598" s="2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2"/>
    </row>
    <row r="599" spans="1:38" ht="15.75" customHeight="1" x14ac:dyDescent="0.2">
      <c r="A599" s="2"/>
      <c r="B599" s="2"/>
      <c r="C599" s="3"/>
      <c r="D599" s="4"/>
      <c r="E599" s="5"/>
      <c r="F599" s="6"/>
      <c r="G599" s="7"/>
      <c r="H599" s="2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2"/>
    </row>
    <row r="600" spans="1:38" ht="15.75" customHeight="1" x14ac:dyDescent="0.2">
      <c r="A600" s="2"/>
      <c r="B600" s="2"/>
      <c r="C600" s="3"/>
      <c r="D600" s="4"/>
      <c r="E600" s="5"/>
      <c r="F600" s="6"/>
      <c r="G600" s="7"/>
      <c r="H600" s="2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2"/>
    </row>
    <row r="601" spans="1:38" ht="15.75" customHeight="1" x14ac:dyDescent="0.2">
      <c r="A601" s="2"/>
      <c r="B601" s="2"/>
      <c r="C601" s="3"/>
      <c r="D601" s="4"/>
      <c r="E601" s="5"/>
      <c r="F601" s="6"/>
      <c r="G601" s="7"/>
      <c r="H601" s="2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2"/>
    </row>
    <row r="602" spans="1:38" ht="15.75" customHeight="1" x14ac:dyDescent="0.2">
      <c r="A602" s="2"/>
      <c r="B602" s="2"/>
      <c r="C602" s="3"/>
      <c r="D602" s="4"/>
      <c r="E602" s="5"/>
      <c r="F602" s="6"/>
      <c r="G602" s="7"/>
      <c r="H602" s="2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2"/>
    </row>
    <row r="603" spans="1:38" ht="15.75" customHeight="1" x14ac:dyDescent="0.2">
      <c r="A603" s="2"/>
      <c r="B603" s="2"/>
      <c r="C603" s="3"/>
      <c r="D603" s="4"/>
      <c r="E603" s="5"/>
      <c r="F603" s="6"/>
      <c r="G603" s="7"/>
      <c r="H603" s="2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2"/>
    </row>
    <row r="604" spans="1:38" ht="15.75" customHeight="1" x14ac:dyDescent="0.2">
      <c r="A604" s="2"/>
      <c r="B604" s="2"/>
      <c r="C604" s="3"/>
      <c r="D604" s="4"/>
      <c r="E604" s="5"/>
      <c r="F604" s="6"/>
      <c r="G604" s="7"/>
      <c r="H604" s="2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2"/>
    </row>
    <row r="605" spans="1:38" ht="15.75" customHeight="1" x14ac:dyDescent="0.2">
      <c r="A605" s="2"/>
      <c r="B605" s="2"/>
      <c r="C605" s="3"/>
      <c r="D605" s="4"/>
      <c r="E605" s="5"/>
      <c r="F605" s="6"/>
      <c r="G605" s="7"/>
      <c r="H605" s="2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2"/>
    </row>
    <row r="606" spans="1:38" ht="15.75" customHeight="1" x14ac:dyDescent="0.2">
      <c r="A606" s="2"/>
      <c r="B606" s="2"/>
      <c r="C606" s="3"/>
      <c r="D606" s="4"/>
      <c r="E606" s="5"/>
      <c r="F606" s="6"/>
      <c r="G606" s="7"/>
      <c r="H606" s="2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2"/>
    </row>
    <row r="607" spans="1:38" ht="15.75" customHeight="1" x14ac:dyDescent="0.2">
      <c r="A607" s="2"/>
      <c r="B607" s="2"/>
      <c r="C607" s="3"/>
      <c r="D607" s="4"/>
      <c r="E607" s="5"/>
      <c r="F607" s="6"/>
      <c r="G607" s="7"/>
      <c r="H607" s="2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2"/>
    </row>
    <row r="608" spans="1:38" ht="15.75" customHeight="1" x14ac:dyDescent="0.2">
      <c r="A608" s="2"/>
      <c r="B608" s="2"/>
      <c r="C608" s="3"/>
      <c r="D608" s="4"/>
      <c r="E608" s="5"/>
      <c r="F608" s="6"/>
      <c r="G608" s="7"/>
      <c r="H608" s="2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2"/>
    </row>
    <row r="609" spans="1:38" ht="15.75" customHeight="1" x14ac:dyDescent="0.2">
      <c r="A609" s="2"/>
      <c r="B609" s="2"/>
      <c r="C609" s="3"/>
      <c r="D609" s="4"/>
      <c r="E609" s="5"/>
      <c r="F609" s="6"/>
      <c r="G609" s="7"/>
      <c r="H609" s="2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2"/>
    </row>
    <row r="610" spans="1:38" ht="15.75" customHeight="1" x14ac:dyDescent="0.2">
      <c r="A610" s="2"/>
      <c r="B610" s="2"/>
      <c r="C610" s="3"/>
      <c r="D610" s="4"/>
      <c r="E610" s="5"/>
      <c r="F610" s="6"/>
      <c r="G610" s="7"/>
      <c r="H610" s="2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2"/>
    </row>
    <row r="611" spans="1:38" ht="15.75" customHeight="1" x14ac:dyDescent="0.2">
      <c r="A611" s="2"/>
      <c r="B611" s="2"/>
      <c r="C611" s="3"/>
      <c r="D611" s="4"/>
      <c r="E611" s="5"/>
      <c r="F611" s="6"/>
      <c r="G611" s="7"/>
      <c r="H611" s="2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2"/>
    </row>
    <row r="612" spans="1:38" ht="15.75" customHeight="1" x14ac:dyDescent="0.2">
      <c r="A612" s="2"/>
      <c r="B612" s="2"/>
      <c r="C612" s="3"/>
      <c r="D612" s="4"/>
      <c r="E612" s="5"/>
      <c r="F612" s="6"/>
      <c r="G612" s="7"/>
      <c r="H612" s="2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2"/>
    </row>
    <row r="613" spans="1:38" ht="15.75" customHeight="1" x14ac:dyDescent="0.2">
      <c r="A613" s="2"/>
      <c r="B613" s="2"/>
      <c r="C613" s="3"/>
      <c r="D613" s="4"/>
      <c r="E613" s="5"/>
      <c r="F613" s="6"/>
      <c r="G613" s="7"/>
      <c r="H613" s="2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2"/>
    </row>
    <row r="614" spans="1:38" ht="15.75" customHeight="1" x14ac:dyDescent="0.2">
      <c r="A614" s="2"/>
      <c r="B614" s="2"/>
      <c r="C614" s="3"/>
      <c r="D614" s="4"/>
      <c r="E614" s="5"/>
      <c r="F614" s="6"/>
      <c r="G614" s="7"/>
      <c r="H614" s="2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2"/>
    </row>
    <row r="615" spans="1:38" ht="15.75" customHeight="1" x14ac:dyDescent="0.2">
      <c r="A615" s="2"/>
      <c r="B615" s="2"/>
      <c r="C615" s="3"/>
      <c r="D615" s="4"/>
      <c r="E615" s="5"/>
      <c r="F615" s="6"/>
      <c r="G615" s="7"/>
      <c r="H615" s="2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2"/>
    </row>
    <row r="616" spans="1:38" ht="15.75" customHeight="1" x14ac:dyDescent="0.2">
      <c r="A616" s="2"/>
      <c r="B616" s="2"/>
      <c r="C616" s="3"/>
      <c r="D616" s="4"/>
      <c r="E616" s="5"/>
      <c r="F616" s="6"/>
      <c r="G616" s="7"/>
      <c r="H616" s="2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2"/>
    </row>
    <row r="617" spans="1:38" ht="15.75" customHeight="1" x14ac:dyDescent="0.2">
      <c r="A617" s="2"/>
      <c r="B617" s="2"/>
      <c r="C617" s="3"/>
      <c r="D617" s="4"/>
      <c r="E617" s="5"/>
      <c r="F617" s="6"/>
      <c r="G617" s="7"/>
      <c r="H617" s="2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2"/>
    </row>
    <row r="618" spans="1:38" ht="15.75" customHeight="1" x14ac:dyDescent="0.2">
      <c r="A618" s="2"/>
      <c r="B618" s="2"/>
      <c r="C618" s="3"/>
      <c r="D618" s="4"/>
      <c r="E618" s="5"/>
      <c r="F618" s="6"/>
      <c r="G618" s="7"/>
      <c r="H618" s="2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2"/>
    </row>
    <row r="619" spans="1:38" ht="15.75" customHeight="1" x14ac:dyDescent="0.2">
      <c r="A619" s="2"/>
      <c r="B619" s="2"/>
      <c r="C619" s="3"/>
      <c r="D619" s="4"/>
      <c r="E619" s="5"/>
      <c r="F619" s="6"/>
      <c r="G619" s="7"/>
      <c r="H619" s="2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2"/>
    </row>
    <row r="620" spans="1:38" ht="15.75" customHeight="1" x14ac:dyDescent="0.2">
      <c r="A620" s="2"/>
      <c r="B620" s="2"/>
      <c r="C620" s="3"/>
      <c r="D620" s="4"/>
      <c r="E620" s="5"/>
      <c r="F620" s="6"/>
      <c r="G620" s="7"/>
      <c r="H620" s="2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2"/>
    </row>
    <row r="621" spans="1:38" ht="15.75" customHeight="1" x14ac:dyDescent="0.2">
      <c r="A621" s="2"/>
      <c r="B621" s="2"/>
      <c r="C621" s="3"/>
      <c r="D621" s="4"/>
      <c r="E621" s="5"/>
      <c r="F621" s="6"/>
      <c r="G621" s="7"/>
      <c r="H621" s="2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2"/>
    </row>
    <row r="622" spans="1:38" ht="15.75" customHeight="1" x14ac:dyDescent="0.2">
      <c r="A622" s="2"/>
      <c r="B622" s="2"/>
      <c r="C622" s="3"/>
      <c r="D622" s="4"/>
      <c r="E622" s="5"/>
      <c r="F622" s="6"/>
      <c r="G622" s="7"/>
      <c r="H622" s="2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2"/>
    </row>
    <row r="623" spans="1:38" ht="15.75" customHeight="1" x14ac:dyDescent="0.2">
      <c r="A623" s="2"/>
      <c r="B623" s="2"/>
      <c r="C623" s="3"/>
      <c r="D623" s="4"/>
      <c r="E623" s="5"/>
      <c r="F623" s="6"/>
      <c r="G623" s="7"/>
      <c r="H623" s="2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2"/>
    </row>
    <row r="624" spans="1:38" ht="15.75" customHeight="1" x14ac:dyDescent="0.2">
      <c r="A624" s="2"/>
      <c r="B624" s="2"/>
      <c r="C624" s="3"/>
      <c r="D624" s="4"/>
      <c r="E624" s="5"/>
      <c r="F624" s="6"/>
      <c r="G624" s="7"/>
      <c r="H624" s="2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2"/>
    </row>
    <row r="625" spans="1:38" ht="15.75" customHeight="1" x14ac:dyDescent="0.2">
      <c r="A625" s="2"/>
      <c r="B625" s="2"/>
      <c r="C625" s="3"/>
      <c r="D625" s="4"/>
      <c r="E625" s="5"/>
      <c r="F625" s="6"/>
      <c r="G625" s="7"/>
      <c r="H625" s="2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2"/>
    </row>
    <row r="626" spans="1:38" ht="15.75" customHeight="1" x14ac:dyDescent="0.2">
      <c r="A626" s="2"/>
      <c r="B626" s="2"/>
      <c r="C626" s="3"/>
      <c r="D626" s="4"/>
      <c r="E626" s="5"/>
      <c r="F626" s="6"/>
      <c r="G626" s="7"/>
      <c r="H626" s="2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2"/>
    </row>
    <row r="627" spans="1:38" ht="15.75" customHeight="1" x14ac:dyDescent="0.2">
      <c r="A627" s="2"/>
      <c r="B627" s="2"/>
      <c r="C627" s="3"/>
      <c r="D627" s="4"/>
      <c r="E627" s="5"/>
      <c r="F627" s="6"/>
      <c r="G627" s="7"/>
      <c r="H627" s="2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2"/>
    </row>
    <row r="628" spans="1:38" ht="15.75" customHeight="1" x14ac:dyDescent="0.2">
      <c r="A628" s="2"/>
      <c r="B628" s="2"/>
      <c r="C628" s="3"/>
      <c r="D628" s="4"/>
      <c r="E628" s="5"/>
      <c r="F628" s="6"/>
      <c r="G628" s="7"/>
      <c r="H628" s="2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2"/>
    </row>
    <row r="629" spans="1:38" ht="15.75" customHeight="1" x14ac:dyDescent="0.2">
      <c r="A629" s="2"/>
      <c r="B629" s="2"/>
      <c r="C629" s="3"/>
      <c r="D629" s="4"/>
      <c r="E629" s="5"/>
      <c r="F629" s="6"/>
      <c r="G629" s="7"/>
      <c r="H629" s="2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2"/>
    </row>
    <row r="630" spans="1:38" ht="15.75" customHeight="1" x14ac:dyDescent="0.2">
      <c r="A630" s="2"/>
      <c r="B630" s="2"/>
      <c r="C630" s="3"/>
      <c r="D630" s="4"/>
      <c r="E630" s="5"/>
      <c r="F630" s="6"/>
      <c r="G630" s="7"/>
      <c r="H630" s="2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2"/>
    </row>
    <row r="631" spans="1:38" ht="15.75" customHeight="1" x14ac:dyDescent="0.2">
      <c r="A631" s="2"/>
      <c r="B631" s="2"/>
      <c r="C631" s="3"/>
      <c r="D631" s="4"/>
      <c r="E631" s="5"/>
      <c r="F631" s="6"/>
      <c r="G631" s="7"/>
      <c r="H631" s="2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2"/>
    </row>
    <row r="632" spans="1:38" ht="15.75" customHeight="1" x14ac:dyDescent="0.2">
      <c r="A632" s="2"/>
      <c r="B632" s="2"/>
      <c r="C632" s="3"/>
      <c r="D632" s="4"/>
      <c r="E632" s="5"/>
      <c r="F632" s="6"/>
      <c r="G632" s="7"/>
      <c r="H632" s="2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2"/>
    </row>
    <row r="633" spans="1:38" ht="15.75" customHeight="1" x14ac:dyDescent="0.2">
      <c r="A633" s="2"/>
      <c r="B633" s="2"/>
      <c r="C633" s="3"/>
      <c r="D633" s="4"/>
      <c r="E633" s="5"/>
      <c r="F633" s="6"/>
      <c r="G633" s="7"/>
      <c r="H633" s="2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2"/>
    </row>
    <row r="634" spans="1:38" ht="15.75" customHeight="1" x14ac:dyDescent="0.2">
      <c r="A634" s="2"/>
      <c r="B634" s="2"/>
      <c r="C634" s="3"/>
      <c r="D634" s="4"/>
      <c r="E634" s="5"/>
      <c r="F634" s="6"/>
      <c r="G634" s="7"/>
      <c r="H634" s="2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2"/>
    </row>
    <row r="635" spans="1:38" ht="15.75" customHeight="1" x14ac:dyDescent="0.2">
      <c r="A635" s="2"/>
      <c r="B635" s="2"/>
      <c r="C635" s="3"/>
      <c r="D635" s="4"/>
      <c r="E635" s="5"/>
      <c r="F635" s="6"/>
      <c r="G635" s="7"/>
      <c r="H635" s="2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2"/>
    </row>
    <row r="636" spans="1:38" ht="15.75" customHeight="1" x14ac:dyDescent="0.2">
      <c r="A636" s="2"/>
      <c r="B636" s="2"/>
      <c r="C636" s="3"/>
      <c r="D636" s="4"/>
      <c r="E636" s="5"/>
      <c r="F636" s="6"/>
      <c r="G636" s="7"/>
      <c r="H636" s="2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2"/>
    </row>
    <row r="637" spans="1:38" ht="15.75" customHeight="1" x14ac:dyDescent="0.2">
      <c r="A637" s="2"/>
      <c r="B637" s="2"/>
      <c r="C637" s="3"/>
      <c r="D637" s="4"/>
      <c r="E637" s="5"/>
      <c r="F637" s="6"/>
      <c r="G637" s="7"/>
      <c r="H637" s="2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2"/>
    </row>
    <row r="638" spans="1:38" ht="15.75" customHeight="1" x14ac:dyDescent="0.2">
      <c r="A638" s="2"/>
      <c r="B638" s="2"/>
      <c r="C638" s="3"/>
      <c r="D638" s="4"/>
      <c r="E638" s="5"/>
      <c r="F638" s="6"/>
      <c r="G638" s="7"/>
      <c r="H638" s="2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2"/>
    </row>
    <row r="639" spans="1:38" ht="15.75" customHeight="1" x14ac:dyDescent="0.2">
      <c r="A639" s="2"/>
      <c r="B639" s="2"/>
      <c r="C639" s="3"/>
      <c r="D639" s="4"/>
      <c r="E639" s="5"/>
      <c r="F639" s="6"/>
      <c r="G639" s="7"/>
      <c r="H639" s="2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2"/>
    </row>
    <row r="640" spans="1:38" ht="15.75" customHeight="1" x14ac:dyDescent="0.2">
      <c r="A640" s="2"/>
      <c r="B640" s="2"/>
      <c r="C640" s="3"/>
      <c r="D640" s="4"/>
      <c r="E640" s="5"/>
      <c r="F640" s="6"/>
      <c r="G640" s="7"/>
      <c r="H640" s="2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2"/>
    </row>
    <row r="641" spans="1:38" ht="15.75" customHeight="1" x14ac:dyDescent="0.2">
      <c r="A641" s="2"/>
      <c r="B641" s="2"/>
      <c r="C641" s="3"/>
      <c r="D641" s="4"/>
      <c r="E641" s="5"/>
      <c r="F641" s="6"/>
      <c r="G641" s="7"/>
      <c r="H641" s="2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2"/>
    </row>
    <row r="642" spans="1:38" ht="15.75" customHeight="1" x14ac:dyDescent="0.2">
      <c r="A642" s="2"/>
      <c r="B642" s="2"/>
      <c r="C642" s="3"/>
      <c r="D642" s="4"/>
      <c r="E642" s="5"/>
      <c r="F642" s="6"/>
      <c r="G642" s="7"/>
      <c r="H642" s="2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2"/>
    </row>
    <row r="643" spans="1:38" ht="15.75" customHeight="1" x14ac:dyDescent="0.2">
      <c r="A643" s="2"/>
      <c r="B643" s="2"/>
      <c r="C643" s="3"/>
      <c r="D643" s="4"/>
      <c r="E643" s="5"/>
      <c r="F643" s="6"/>
      <c r="G643" s="7"/>
      <c r="H643" s="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2"/>
    </row>
    <row r="644" spans="1:38" ht="15.75" customHeight="1" x14ac:dyDescent="0.2">
      <c r="A644" s="2"/>
      <c r="B644" s="2"/>
      <c r="C644" s="3"/>
      <c r="D644" s="4"/>
      <c r="E644" s="5"/>
      <c r="F644" s="6"/>
      <c r="G644" s="7"/>
      <c r="H644" s="2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2"/>
    </row>
    <row r="645" spans="1:38" ht="15.75" customHeight="1" x14ac:dyDescent="0.2">
      <c r="A645" s="2"/>
      <c r="B645" s="2"/>
      <c r="C645" s="3"/>
      <c r="D645" s="4"/>
      <c r="E645" s="5"/>
      <c r="F645" s="6"/>
      <c r="G645" s="7"/>
      <c r="H645" s="2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2"/>
    </row>
    <row r="646" spans="1:38" ht="15.75" customHeight="1" x14ac:dyDescent="0.2">
      <c r="A646" s="2"/>
      <c r="B646" s="2"/>
      <c r="C646" s="3"/>
      <c r="D646" s="4"/>
      <c r="E646" s="5"/>
      <c r="F646" s="6"/>
      <c r="G646" s="7"/>
      <c r="H646" s="2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2"/>
    </row>
    <row r="647" spans="1:38" ht="15.75" customHeight="1" x14ac:dyDescent="0.2">
      <c r="A647" s="2"/>
      <c r="B647" s="2"/>
      <c r="C647" s="3"/>
      <c r="D647" s="4"/>
      <c r="E647" s="5"/>
      <c r="F647" s="6"/>
      <c r="G647" s="7"/>
      <c r="H647" s="2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2"/>
    </row>
    <row r="648" spans="1:38" ht="15.75" customHeight="1" x14ac:dyDescent="0.2">
      <c r="A648" s="2"/>
      <c r="B648" s="2"/>
      <c r="C648" s="3"/>
      <c r="D648" s="4"/>
      <c r="E648" s="5"/>
      <c r="F648" s="6"/>
      <c r="G648" s="7"/>
      <c r="H648" s="2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2"/>
    </row>
    <row r="649" spans="1:38" ht="15.75" customHeight="1" x14ac:dyDescent="0.2">
      <c r="A649" s="2"/>
      <c r="B649" s="2"/>
      <c r="C649" s="3"/>
      <c r="D649" s="4"/>
      <c r="E649" s="5"/>
      <c r="F649" s="6"/>
      <c r="G649" s="7"/>
      <c r="H649" s="2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2"/>
    </row>
    <row r="650" spans="1:38" ht="15.75" customHeight="1" x14ac:dyDescent="0.2">
      <c r="A650" s="2"/>
      <c r="B650" s="2"/>
      <c r="C650" s="3"/>
      <c r="D650" s="4"/>
      <c r="E650" s="5"/>
      <c r="F650" s="6"/>
      <c r="G650" s="7"/>
      <c r="H650" s="2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2"/>
    </row>
    <row r="651" spans="1:38" ht="15.75" customHeight="1" x14ac:dyDescent="0.2">
      <c r="A651" s="2"/>
      <c r="B651" s="2"/>
      <c r="C651" s="3"/>
      <c r="D651" s="4"/>
      <c r="E651" s="5"/>
      <c r="F651" s="6"/>
      <c r="G651" s="7"/>
      <c r="H651" s="2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2"/>
    </row>
    <row r="652" spans="1:38" ht="15.75" customHeight="1" x14ac:dyDescent="0.2">
      <c r="A652" s="2"/>
      <c r="B652" s="2"/>
      <c r="C652" s="3"/>
      <c r="D652" s="4"/>
      <c r="E652" s="5"/>
      <c r="F652" s="6"/>
      <c r="G652" s="7"/>
      <c r="H652" s="2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2"/>
    </row>
    <row r="653" spans="1:38" ht="15.75" customHeight="1" x14ac:dyDescent="0.2">
      <c r="A653" s="2"/>
      <c r="B653" s="2"/>
      <c r="C653" s="3"/>
      <c r="D653" s="4"/>
      <c r="E653" s="5"/>
      <c r="F653" s="6"/>
      <c r="G653" s="7"/>
      <c r="H653" s="2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2"/>
    </row>
    <row r="654" spans="1:38" ht="15.75" customHeight="1" x14ac:dyDescent="0.2">
      <c r="A654" s="2"/>
      <c r="B654" s="2"/>
      <c r="C654" s="3"/>
      <c r="D654" s="4"/>
      <c r="E654" s="5"/>
      <c r="F654" s="6"/>
      <c r="G654" s="7"/>
      <c r="H654" s="2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2"/>
    </row>
    <row r="655" spans="1:38" ht="15.75" customHeight="1" x14ac:dyDescent="0.2">
      <c r="A655" s="2"/>
      <c r="B655" s="2"/>
      <c r="C655" s="3"/>
      <c r="D655" s="4"/>
      <c r="E655" s="5"/>
      <c r="F655" s="6"/>
      <c r="G655" s="7"/>
      <c r="H655" s="2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2"/>
    </row>
    <row r="656" spans="1:38" ht="15.75" customHeight="1" x14ac:dyDescent="0.2">
      <c r="A656" s="2"/>
      <c r="B656" s="2"/>
      <c r="C656" s="3"/>
      <c r="D656" s="4"/>
      <c r="E656" s="5"/>
      <c r="F656" s="6"/>
      <c r="G656" s="7"/>
      <c r="H656" s="2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2"/>
    </row>
    <row r="657" spans="1:38" ht="15.75" customHeight="1" x14ac:dyDescent="0.2">
      <c r="A657" s="2"/>
      <c r="B657" s="2"/>
      <c r="C657" s="3"/>
      <c r="D657" s="4"/>
      <c r="E657" s="5"/>
      <c r="F657" s="6"/>
      <c r="G657" s="7"/>
      <c r="H657" s="2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2"/>
    </row>
    <row r="658" spans="1:38" ht="15.75" customHeight="1" x14ac:dyDescent="0.2">
      <c r="A658" s="2"/>
      <c r="B658" s="2"/>
      <c r="C658" s="3"/>
      <c r="D658" s="4"/>
      <c r="E658" s="5"/>
      <c r="F658" s="6"/>
      <c r="G658" s="7"/>
      <c r="H658" s="2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2"/>
    </row>
    <row r="659" spans="1:38" ht="15.75" customHeight="1" x14ac:dyDescent="0.2">
      <c r="A659" s="2"/>
      <c r="B659" s="2"/>
      <c r="C659" s="3"/>
      <c r="D659" s="4"/>
      <c r="E659" s="5"/>
      <c r="F659" s="6"/>
      <c r="G659" s="7"/>
      <c r="H659" s="2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2"/>
    </row>
    <row r="660" spans="1:38" ht="15.75" customHeight="1" x14ac:dyDescent="0.2">
      <c r="A660" s="2"/>
      <c r="B660" s="2"/>
      <c r="C660" s="3"/>
      <c r="D660" s="4"/>
      <c r="E660" s="5"/>
      <c r="F660" s="6"/>
      <c r="G660" s="7"/>
      <c r="H660" s="2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2"/>
    </row>
    <row r="661" spans="1:38" ht="15.75" customHeight="1" x14ac:dyDescent="0.2">
      <c r="A661" s="2"/>
      <c r="B661" s="2"/>
      <c r="C661" s="3"/>
      <c r="D661" s="4"/>
      <c r="E661" s="5"/>
      <c r="F661" s="6"/>
      <c r="G661" s="7"/>
      <c r="H661" s="2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2"/>
    </row>
    <row r="662" spans="1:38" ht="15.75" customHeight="1" x14ac:dyDescent="0.2">
      <c r="A662" s="2"/>
      <c r="B662" s="2"/>
      <c r="C662" s="3"/>
      <c r="D662" s="4"/>
      <c r="E662" s="5"/>
      <c r="F662" s="6"/>
      <c r="G662" s="7"/>
      <c r="H662" s="2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2"/>
    </row>
    <row r="663" spans="1:38" ht="15.75" customHeight="1" x14ac:dyDescent="0.2">
      <c r="A663" s="2"/>
      <c r="B663" s="2"/>
      <c r="C663" s="3"/>
      <c r="D663" s="4"/>
      <c r="E663" s="5"/>
      <c r="F663" s="6"/>
      <c r="G663" s="7"/>
      <c r="H663" s="2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2"/>
    </row>
    <row r="664" spans="1:38" ht="15.75" customHeight="1" x14ac:dyDescent="0.2">
      <c r="A664" s="2"/>
      <c r="B664" s="2"/>
      <c r="C664" s="3"/>
      <c r="D664" s="4"/>
      <c r="E664" s="5"/>
      <c r="F664" s="6"/>
      <c r="G664" s="7"/>
      <c r="H664" s="2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2"/>
    </row>
    <row r="665" spans="1:38" ht="15.75" customHeight="1" x14ac:dyDescent="0.2">
      <c r="A665" s="2"/>
      <c r="B665" s="2"/>
      <c r="C665" s="3"/>
      <c r="D665" s="4"/>
      <c r="E665" s="5"/>
      <c r="F665" s="6"/>
      <c r="G665" s="7"/>
      <c r="H665" s="2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2"/>
    </row>
    <row r="666" spans="1:38" ht="15.75" customHeight="1" x14ac:dyDescent="0.2">
      <c r="A666" s="2"/>
      <c r="B666" s="2"/>
      <c r="C666" s="3"/>
      <c r="D666" s="4"/>
      <c r="E666" s="5"/>
      <c r="F666" s="6"/>
      <c r="G666" s="7"/>
      <c r="H666" s="2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2"/>
    </row>
    <row r="667" spans="1:38" ht="15.75" customHeight="1" x14ac:dyDescent="0.2">
      <c r="A667" s="2"/>
      <c r="B667" s="2"/>
      <c r="C667" s="3"/>
      <c r="D667" s="4"/>
      <c r="E667" s="5"/>
      <c r="F667" s="6"/>
      <c r="G667" s="7"/>
      <c r="H667" s="2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2"/>
    </row>
    <row r="668" spans="1:38" ht="15.75" customHeight="1" x14ac:dyDescent="0.2">
      <c r="A668" s="2"/>
      <c r="B668" s="2"/>
      <c r="C668" s="3"/>
      <c r="D668" s="4"/>
      <c r="E668" s="5"/>
      <c r="F668" s="6"/>
      <c r="G668" s="7"/>
      <c r="H668" s="2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2"/>
    </row>
    <row r="669" spans="1:38" ht="15.75" customHeight="1" x14ac:dyDescent="0.2">
      <c r="A669" s="2"/>
      <c r="B669" s="2"/>
      <c r="C669" s="3"/>
      <c r="D669" s="4"/>
      <c r="E669" s="5"/>
      <c r="F669" s="6"/>
      <c r="G669" s="7"/>
      <c r="H669" s="2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2"/>
    </row>
    <row r="670" spans="1:38" ht="15.75" customHeight="1" x14ac:dyDescent="0.2">
      <c r="A670" s="2"/>
      <c r="B670" s="2"/>
      <c r="C670" s="3"/>
      <c r="D670" s="4"/>
      <c r="E670" s="5"/>
      <c r="F670" s="6"/>
      <c r="G670" s="7"/>
      <c r="H670" s="2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2"/>
    </row>
    <row r="671" spans="1:38" ht="15.75" customHeight="1" x14ac:dyDescent="0.2">
      <c r="A671" s="2"/>
      <c r="B671" s="2"/>
      <c r="C671" s="3"/>
      <c r="D671" s="4"/>
      <c r="E671" s="5"/>
      <c r="F671" s="6"/>
      <c r="G671" s="7"/>
      <c r="H671" s="2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2"/>
    </row>
    <row r="672" spans="1:38" ht="15.75" customHeight="1" x14ac:dyDescent="0.2">
      <c r="A672" s="2"/>
      <c r="B672" s="2"/>
      <c r="C672" s="3"/>
      <c r="D672" s="4"/>
      <c r="E672" s="5"/>
      <c r="F672" s="6"/>
      <c r="G672" s="7"/>
      <c r="H672" s="2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2"/>
    </row>
    <row r="673" spans="1:38" ht="15.75" customHeight="1" x14ac:dyDescent="0.2">
      <c r="A673" s="2"/>
      <c r="B673" s="2"/>
      <c r="C673" s="3"/>
      <c r="D673" s="4"/>
      <c r="E673" s="5"/>
      <c r="F673" s="6"/>
      <c r="G673" s="7"/>
      <c r="H673" s="2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2"/>
    </row>
    <row r="674" spans="1:38" ht="15.75" customHeight="1" x14ac:dyDescent="0.2">
      <c r="A674" s="2"/>
      <c r="B674" s="2"/>
      <c r="C674" s="3"/>
      <c r="D674" s="4"/>
      <c r="E674" s="5"/>
      <c r="F674" s="6"/>
      <c r="G674" s="7"/>
      <c r="H674" s="2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2"/>
    </row>
    <row r="675" spans="1:38" ht="15.75" customHeight="1" x14ac:dyDescent="0.2">
      <c r="A675" s="2"/>
      <c r="B675" s="2"/>
      <c r="C675" s="3"/>
      <c r="D675" s="4"/>
      <c r="E675" s="5"/>
      <c r="F675" s="6"/>
      <c r="G675" s="7"/>
      <c r="H675" s="2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2"/>
    </row>
    <row r="676" spans="1:38" ht="15.75" customHeight="1" x14ac:dyDescent="0.2">
      <c r="A676" s="2"/>
      <c r="B676" s="2"/>
      <c r="C676" s="3"/>
      <c r="D676" s="4"/>
      <c r="E676" s="5"/>
      <c r="F676" s="6"/>
      <c r="G676" s="7"/>
      <c r="H676" s="2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2"/>
    </row>
    <row r="677" spans="1:38" ht="15.75" customHeight="1" x14ac:dyDescent="0.2">
      <c r="A677" s="2"/>
      <c r="B677" s="2"/>
      <c r="C677" s="3"/>
      <c r="D677" s="4"/>
      <c r="E677" s="5"/>
      <c r="F677" s="6"/>
      <c r="G677" s="7"/>
      <c r="H677" s="2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2"/>
    </row>
    <row r="678" spans="1:38" ht="15.75" customHeight="1" x14ac:dyDescent="0.2">
      <c r="A678" s="2"/>
      <c r="B678" s="2"/>
      <c r="C678" s="3"/>
      <c r="D678" s="4"/>
      <c r="E678" s="5"/>
      <c r="F678" s="6"/>
      <c r="G678" s="7"/>
      <c r="H678" s="2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2"/>
    </row>
    <row r="679" spans="1:38" ht="15.75" customHeight="1" x14ac:dyDescent="0.2">
      <c r="A679" s="2"/>
      <c r="B679" s="2"/>
      <c r="C679" s="3"/>
      <c r="D679" s="4"/>
      <c r="E679" s="5"/>
      <c r="F679" s="6"/>
      <c r="G679" s="7"/>
      <c r="H679" s="2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2"/>
    </row>
    <row r="680" spans="1:38" ht="15.75" customHeight="1" x14ac:dyDescent="0.2">
      <c r="A680" s="2"/>
      <c r="B680" s="2"/>
      <c r="C680" s="3"/>
      <c r="D680" s="4"/>
      <c r="E680" s="5"/>
      <c r="F680" s="6"/>
      <c r="G680" s="7"/>
      <c r="H680" s="2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2"/>
    </row>
    <row r="681" spans="1:38" ht="15.75" customHeight="1" x14ac:dyDescent="0.2">
      <c r="A681" s="2"/>
      <c r="B681" s="2"/>
      <c r="C681" s="3"/>
      <c r="D681" s="4"/>
      <c r="E681" s="5"/>
      <c r="F681" s="6"/>
      <c r="G681" s="7"/>
      <c r="H681" s="2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2"/>
    </row>
    <row r="682" spans="1:38" ht="15.75" customHeight="1" x14ac:dyDescent="0.2">
      <c r="A682" s="2"/>
      <c r="B682" s="2"/>
      <c r="C682" s="3"/>
      <c r="D682" s="4"/>
      <c r="E682" s="5"/>
      <c r="F682" s="6"/>
      <c r="G682" s="7"/>
      <c r="H682" s="2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2"/>
    </row>
    <row r="683" spans="1:38" ht="15.75" customHeight="1" x14ac:dyDescent="0.2">
      <c r="A683" s="2"/>
      <c r="B683" s="2"/>
      <c r="C683" s="3"/>
      <c r="D683" s="4"/>
      <c r="E683" s="5"/>
      <c r="F683" s="6"/>
      <c r="G683" s="7"/>
      <c r="H683" s="2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2"/>
    </row>
    <row r="684" spans="1:38" ht="15.75" customHeight="1" x14ac:dyDescent="0.2">
      <c r="A684" s="2"/>
      <c r="B684" s="2"/>
      <c r="C684" s="3"/>
      <c r="D684" s="4"/>
      <c r="E684" s="5"/>
      <c r="F684" s="6"/>
      <c r="G684" s="7"/>
      <c r="H684" s="2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2"/>
    </row>
    <row r="685" spans="1:38" ht="15.75" customHeight="1" x14ac:dyDescent="0.2">
      <c r="A685" s="2"/>
      <c r="B685" s="2"/>
      <c r="C685" s="3"/>
      <c r="D685" s="4"/>
      <c r="E685" s="5"/>
      <c r="F685" s="6"/>
      <c r="G685" s="7"/>
      <c r="H685" s="2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2"/>
    </row>
    <row r="686" spans="1:38" ht="15.75" customHeight="1" x14ac:dyDescent="0.2">
      <c r="A686" s="2"/>
      <c r="B686" s="2"/>
      <c r="C686" s="3"/>
      <c r="D686" s="4"/>
      <c r="E686" s="5"/>
      <c r="F686" s="6"/>
      <c r="G686" s="7"/>
      <c r="H686" s="2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2"/>
    </row>
    <row r="687" spans="1:38" ht="15.75" customHeight="1" x14ac:dyDescent="0.2">
      <c r="A687" s="2"/>
      <c r="B687" s="2"/>
      <c r="C687" s="3"/>
      <c r="D687" s="4"/>
      <c r="E687" s="5"/>
      <c r="F687" s="6"/>
      <c r="G687" s="7"/>
      <c r="H687" s="2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2"/>
    </row>
    <row r="688" spans="1:38" ht="15.75" customHeight="1" x14ac:dyDescent="0.2">
      <c r="A688" s="2"/>
      <c r="B688" s="2"/>
      <c r="C688" s="3"/>
      <c r="D688" s="4"/>
      <c r="E688" s="5"/>
      <c r="F688" s="6"/>
      <c r="G688" s="7"/>
      <c r="H688" s="2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2"/>
    </row>
    <row r="689" spans="1:38" ht="15.75" customHeight="1" x14ac:dyDescent="0.2">
      <c r="A689" s="2"/>
      <c r="B689" s="2"/>
      <c r="C689" s="3"/>
      <c r="D689" s="4"/>
      <c r="E689" s="5"/>
      <c r="F689" s="6"/>
      <c r="G689" s="7"/>
      <c r="H689" s="2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2"/>
    </row>
    <row r="690" spans="1:38" ht="15.75" customHeight="1" x14ac:dyDescent="0.2">
      <c r="A690" s="2"/>
      <c r="B690" s="2"/>
      <c r="C690" s="3"/>
      <c r="D690" s="4"/>
      <c r="E690" s="5"/>
      <c r="F690" s="6"/>
      <c r="G690" s="7"/>
      <c r="H690" s="2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2"/>
    </row>
    <row r="691" spans="1:38" ht="15.75" customHeight="1" x14ac:dyDescent="0.2">
      <c r="A691" s="2"/>
      <c r="B691" s="2"/>
      <c r="C691" s="3"/>
      <c r="D691" s="4"/>
      <c r="E691" s="5"/>
      <c r="F691" s="6"/>
      <c r="G691" s="7"/>
      <c r="H691" s="2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2"/>
    </row>
    <row r="692" spans="1:38" ht="15.75" customHeight="1" x14ac:dyDescent="0.2">
      <c r="A692" s="2"/>
      <c r="B692" s="2"/>
      <c r="C692" s="3"/>
      <c r="D692" s="4"/>
      <c r="E692" s="5"/>
      <c r="F692" s="6"/>
      <c r="G692" s="7"/>
      <c r="H692" s="2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2"/>
    </row>
    <row r="693" spans="1:38" ht="15.75" customHeight="1" x14ac:dyDescent="0.2">
      <c r="A693" s="2"/>
      <c r="B693" s="2"/>
      <c r="C693" s="3"/>
      <c r="D693" s="4"/>
      <c r="E693" s="5"/>
      <c r="F693" s="6"/>
      <c r="G693" s="7"/>
      <c r="H693" s="2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2"/>
    </row>
    <row r="694" spans="1:38" ht="15.75" customHeight="1" x14ac:dyDescent="0.2">
      <c r="A694" s="2"/>
      <c r="B694" s="2"/>
      <c r="C694" s="3"/>
      <c r="D694" s="4"/>
      <c r="E694" s="5"/>
      <c r="F694" s="6"/>
      <c r="G694" s="7"/>
      <c r="H694" s="2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2"/>
    </row>
    <row r="695" spans="1:38" ht="15.75" customHeight="1" x14ac:dyDescent="0.2">
      <c r="A695" s="2"/>
      <c r="B695" s="2"/>
      <c r="C695" s="3"/>
      <c r="D695" s="4"/>
      <c r="E695" s="5"/>
      <c r="F695" s="6"/>
      <c r="G695" s="7"/>
      <c r="H695" s="2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2"/>
    </row>
    <row r="696" spans="1:38" ht="15.75" customHeight="1" x14ac:dyDescent="0.2">
      <c r="A696" s="2"/>
      <c r="B696" s="2"/>
      <c r="C696" s="3"/>
      <c r="D696" s="4"/>
      <c r="E696" s="5"/>
      <c r="F696" s="6"/>
      <c r="G696" s="7"/>
      <c r="H696" s="2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2"/>
    </row>
    <row r="697" spans="1:38" ht="15.75" customHeight="1" x14ac:dyDescent="0.2">
      <c r="A697" s="2"/>
      <c r="B697" s="2"/>
      <c r="C697" s="3"/>
      <c r="D697" s="4"/>
      <c r="E697" s="5"/>
      <c r="F697" s="6"/>
      <c r="G697" s="7"/>
      <c r="H697" s="2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2"/>
    </row>
    <row r="698" spans="1:38" ht="15.75" customHeight="1" x14ac:dyDescent="0.2">
      <c r="A698" s="2"/>
      <c r="B698" s="2"/>
      <c r="C698" s="3"/>
      <c r="D698" s="4"/>
      <c r="E698" s="5"/>
      <c r="F698" s="6"/>
      <c r="G698" s="7"/>
      <c r="H698" s="2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2"/>
    </row>
    <row r="699" spans="1:38" ht="15.75" customHeight="1" x14ac:dyDescent="0.2">
      <c r="A699" s="2"/>
      <c r="B699" s="2"/>
      <c r="C699" s="3"/>
      <c r="D699" s="4"/>
      <c r="E699" s="5"/>
      <c r="F699" s="6"/>
      <c r="G699" s="7"/>
      <c r="H699" s="2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2"/>
    </row>
    <row r="700" spans="1:38" ht="15.75" customHeight="1" x14ac:dyDescent="0.2">
      <c r="A700" s="2"/>
      <c r="B700" s="2"/>
      <c r="C700" s="3"/>
      <c r="D700" s="4"/>
      <c r="E700" s="5"/>
      <c r="F700" s="6"/>
      <c r="G700" s="7"/>
      <c r="H700" s="2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2"/>
    </row>
    <row r="701" spans="1:38" ht="15.75" customHeight="1" x14ac:dyDescent="0.2">
      <c r="A701" s="2"/>
      <c r="B701" s="2"/>
      <c r="C701" s="3"/>
      <c r="D701" s="4"/>
      <c r="E701" s="5"/>
      <c r="F701" s="6"/>
      <c r="G701" s="7"/>
      <c r="H701" s="2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2"/>
    </row>
    <row r="702" spans="1:38" ht="15.75" customHeight="1" x14ac:dyDescent="0.2">
      <c r="A702" s="2"/>
      <c r="B702" s="2"/>
      <c r="C702" s="3"/>
      <c r="D702" s="4"/>
      <c r="E702" s="5"/>
      <c r="F702" s="6"/>
      <c r="G702" s="7"/>
      <c r="H702" s="2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2"/>
    </row>
    <row r="703" spans="1:38" ht="15.75" customHeight="1" x14ac:dyDescent="0.2">
      <c r="A703" s="2"/>
      <c r="B703" s="2"/>
      <c r="C703" s="3"/>
      <c r="D703" s="4"/>
      <c r="E703" s="5"/>
      <c r="F703" s="6"/>
      <c r="G703" s="7"/>
      <c r="H703" s="2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2"/>
    </row>
    <row r="704" spans="1:38" ht="15.75" customHeight="1" x14ac:dyDescent="0.2">
      <c r="A704" s="2"/>
      <c r="B704" s="2"/>
      <c r="C704" s="3"/>
      <c r="D704" s="4"/>
      <c r="E704" s="5"/>
      <c r="F704" s="6"/>
      <c r="G704" s="7"/>
      <c r="H704" s="2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2"/>
    </row>
    <row r="705" spans="1:38" ht="15.75" customHeight="1" x14ac:dyDescent="0.2">
      <c r="A705" s="2"/>
      <c r="B705" s="2"/>
      <c r="C705" s="3"/>
      <c r="D705" s="4"/>
      <c r="E705" s="5"/>
      <c r="F705" s="6"/>
      <c r="G705" s="7"/>
      <c r="H705" s="2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2"/>
    </row>
    <row r="706" spans="1:38" ht="15.75" customHeight="1" x14ac:dyDescent="0.2">
      <c r="A706" s="2"/>
      <c r="B706" s="2"/>
      <c r="C706" s="3"/>
      <c r="D706" s="4"/>
      <c r="E706" s="5"/>
      <c r="F706" s="6"/>
      <c r="G706" s="7"/>
      <c r="H706" s="2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2"/>
    </row>
    <row r="707" spans="1:38" ht="15.75" customHeight="1" x14ac:dyDescent="0.2">
      <c r="A707" s="2"/>
      <c r="B707" s="2"/>
      <c r="C707" s="3"/>
      <c r="D707" s="4"/>
      <c r="E707" s="5"/>
      <c r="F707" s="6"/>
      <c r="G707" s="7"/>
      <c r="H707" s="2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2"/>
    </row>
    <row r="708" spans="1:38" ht="15.75" customHeight="1" x14ac:dyDescent="0.2">
      <c r="A708" s="2"/>
      <c r="B708" s="2"/>
      <c r="C708" s="3"/>
      <c r="D708" s="4"/>
      <c r="E708" s="5"/>
      <c r="F708" s="6"/>
      <c r="G708" s="7"/>
      <c r="H708" s="2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2"/>
    </row>
    <row r="709" spans="1:38" ht="15.75" customHeight="1" x14ac:dyDescent="0.2">
      <c r="A709" s="2"/>
      <c r="B709" s="2"/>
      <c r="C709" s="3"/>
      <c r="D709" s="4"/>
      <c r="E709" s="5"/>
      <c r="F709" s="6"/>
      <c r="G709" s="7"/>
      <c r="H709" s="2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2"/>
    </row>
    <row r="710" spans="1:38" ht="15.75" customHeight="1" x14ac:dyDescent="0.2">
      <c r="A710" s="2"/>
      <c r="B710" s="2"/>
      <c r="C710" s="3"/>
      <c r="D710" s="4"/>
      <c r="E710" s="5"/>
      <c r="F710" s="6"/>
      <c r="G710" s="7"/>
      <c r="H710" s="2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2"/>
    </row>
    <row r="711" spans="1:38" ht="15.75" customHeight="1" x14ac:dyDescent="0.2">
      <c r="A711" s="2"/>
      <c r="B711" s="2"/>
      <c r="C711" s="3"/>
      <c r="D711" s="4"/>
      <c r="E711" s="5"/>
      <c r="F711" s="6"/>
      <c r="G711" s="7"/>
      <c r="H711" s="2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2"/>
    </row>
    <row r="712" spans="1:38" ht="15.75" customHeight="1" x14ac:dyDescent="0.2">
      <c r="A712" s="2"/>
      <c r="B712" s="2"/>
      <c r="C712" s="3"/>
      <c r="D712" s="4"/>
      <c r="E712" s="5"/>
      <c r="F712" s="6"/>
      <c r="G712" s="7"/>
      <c r="H712" s="2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2"/>
    </row>
    <row r="713" spans="1:38" ht="15.75" customHeight="1" x14ac:dyDescent="0.2">
      <c r="A713" s="2"/>
      <c r="B713" s="2"/>
      <c r="C713" s="3"/>
      <c r="D713" s="4"/>
      <c r="E713" s="5"/>
      <c r="F713" s="6"/>
      <c r="G713" s="7"/>
      <c r="H713" s="2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2"/>
    </row>
    <row r="714" spans="1:38" ht="15.75" customHeight="1" x14ac:dyDescent="0.2">
      <c r="A714" s="2"/>
      <c r="B714" s="2"/>
      <c r="C714" s="3"/>
      <c r="D714" s="4"/>
      <c r="E714" s="5"/>
      <c r="F714" s="6"/>
      <c r="G714" s="7"/>
      <c r="H714" s="2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2"/>
    </row>
    <row r="715" spans="1:38" ht="15.75" customHeight="1" x14ac:dyDescent="0.2">
      <c r="A715" s="2"/>
      <c r="B715" s="2"/>
      <c r="C715" s="3"/>
      <c r="D715" s="4"/>
      <c r="E715" s="5"/>
      <c r="F715" s="6"/>
      <c r="G715" s="7"/>
      <c r="H715" s="2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2"/>
    </row>
    <row r="716" spans="1:38" ht="15.75" customHeight="1" x14ac:dyDescent="0.2">
      <c r="A716" s="2"/>
      <c r="B716" s="2"/>
      <c r="C716" s="3"/>
      <c r="D716" s="4"/>
      <c r="E716" s="5"/>
      <c r="F716" s="6"/>
      <c r="G716" s="7"/>
      <c r="H716" s="2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2"/>
    </row>
    <row r="717" spans="1:38" ht="15.75" customHeight="1" x14ac:dyDescent="0.2">
      <c r="A717" s="2"/>
      <c r="B717" s="2"/>
      <c r="C717" s="3"/>
      <c r="D717" s="4"/>
      <c r="E717" s="5"/>
      <c r="F717" s="6"/>
      <c r="G717" s="7"/>
      <c r="H717" s="2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2"/>
    </row>
    <row r="718" spans="1:38" ht="15.75" customHeight="1" x14ac:dyDescent="0.2">
      <c r="A718" s="2"/>
      <c r="B718" s="2"/>
      <c r="C718" s="3"/>
      <c r="D718" s="4"/>
      <c r="E718" s="5"/>
      <c r="F718" s="6"/>
      <c r="G718" s="7"/>
      <c r="H718" s="2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2"/>
    </row>
    <row r="719" spans="1:38" ht="15.75" customHeight="1" x14ac:dyDescent="0.2">
      <c r="A719" s="2"/>
      <c r="B719" s="2"/>
      <c r="C719" s="3"/>
      <c r="D719" s="4"/>
      <c r="E719" s="5"/>
      <c r="F719" s="6"/>
      <c r="G719" s="7"/>
      <c r="H719" s="2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2"/>
    </row>
    <row r="720" spans="1:38" ht="15.75" customHeight="1" x14ac:dyDescent="0.2">
      <c r="A720" s="2"/>
      <c r="B720" s="2"/>
      <c r="C720" s="3"/>
      <c r="D720" s="4"/>
      <c r="E720" s="5"/>
      <c r="F720" s="6"/>
      <c r="G720" s="7"/>
      <c r="H720" s="2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2"/>
    </row>
    <row r="721" spans="1:38" ht="15.75" customHeight="1" x14ac:dyDescent="0.2">
      <c r="A721" s="2"/>
      <c r="B721" s="2"/>
      <c r="C721" s="3"/>
      <c r="D721" s="4"/>
      <c r="E721" s="5"/>
      <c r="F721" s="6"/>
      <c r="G721" s="7"/>
      <c r="H721" s="2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2"/>
    </row>
    <row r="722" spans="1:38" ht="15.75" customHeight="1" x14ac:dyDescent="0.2">
      <c r="A722" s="2"/>
      <c r="B722" s="2"/>
      <c r="C722" s="3"/>
      <c r="D722" s="4"/>
      <c r="E722" s="5"/>
      <c r="F722" s="6"/>
      <c r="G722" s="7"/>
      <c r="H722" s="2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2"/>
    </row>
    <row r="723" spans="1:38" ht="15.75" customHeight="1" x14ac:dyDescent="0.2">
      <c r="A723" s="2"/>
      <c r="B723" s="2"/>
      <c r="C723" s="3"/>
      <c r="D723" s="4"/>
      <c r="E723" s="5"/>
      <c r="F723" s="6"/>
      <c r="G723" s="7"/>
      <c r="H723" s="2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2"/>
    </row>
    <row r="724" spans="1:38" ht="15.75" customHeight="1" x14ac:dyDescent="0.2">
      <c r="A724" s="2"/>
      <c r="B724" s="2"/>
      <c r="C724" s="3"/>
      <c r="D724" s="4"/>
      <c r="E724" s="5"/>
      <c r="F724" s="6"/>
      <c r="G724" s="7"/>
      <c r="H724" s="2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2"/>
    </row>
    <row r="725" spans="1:38" ht="15.75" customHeight="1" x14ac:dyDescent="0.2">
      <c r="A725" s="2"/>
      <c r="B725" s="2"/>
      <c r="C725" s="3"/>
      <c r="D725" s="4"/>
      <c r="E725" s="5"/>
      <c r="F725" s="6"/>
      <c r="G725" s="7"/>
      <c r="H725" s="2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2"/>
    </row>
    <row r="726" spans="1:38" ht="15.75" customHeight="1" x14ac:dyDescent="0.2">
      <c r="A726" s="2"/>
      <c r="B726" s="2"/>
      <c r="C726" s="3"/>
      <c r="D726" s="4"/>
      <c r="E726" s="5"/>
      <c r="F726" s="6"/>
      <c r="G726" s="7"/>
      <c r="H726" s="2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2"/>
    </row>
    <row r="727" spans="1:38" ht="15.75" customHeight="1" x14ac:dyDescent="0.2">
      <c r="A727" s="2"/>
      <c r="B727" s="2"/>
      <c r="C727" s="3"/>
      <c r="D727" s="4"/>
      <c r="E727" s="5"/>
      <c r="F727" s="6"/>
      <c r="G727" s="7"/>
      <c r="H727" s="2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2"/>
    </row>
    <row r="728" spans="1:38" ht="15.75" customHeight="1" x14ac:dyDescent="0.2">
      <c r="A728" s="2"/>
      <c r="B728" s="2"/>
      <c r="C728" s="3"/>
      <c r="D728" s="4"/>
      <c r="E728" s="5"/>
      <c r="F728" s="6"/>
      <c r="G728" s="7"/>
      <c r="H728" s="2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2"/>
    </row>
    <row r="729" spans="1:38" ht="15.75" customHeight="1" x14ac:dyDescent="0.2">
      <c r="A729" s="2"/>
      <c r="B729" s="2"/>
      <c r="C729" s="3"/>
      <c r="D729" s="4"/>
      <c r="E729" s="5"/>
      <c r="F729" s="6"/>
      <c r="G729" s="7"/>
      <c r="H729" s="2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2"/>
    </row>
    <row r="730" spans="1:38" ht="15.75" customHeight="1" x14ac:dyDescent="0.2">
      <c r="A730" s="2"/>
      <c r="B730" s="2"/>
      <c r="C730" s="3"/>
      <c r="D730" s="4"/>
      <c r="E730" s="5"/>
      <c r="F730" s="6"/>
      <c r="G730" s="7"/>
      <c r="H730" s="2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2"/>
    </row>
    <row r="731" spans="1:38" ht="15.75" customHeight="1" x14ac:dyDescent="0.2">
      <c r="A731" s="2"/>
      <c r="B731" s="2"/>
      <c r="C731" s="3"/>
      <c r="D731" s="4"/>
      <c r="E731" s="5"/>
      <c r="F731" s="6"/>
      <c r="G731" s="7"/>
      <c r="H731" s="2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2"/>
    </row>
    <row r="732" spans="1:38" ht="15.75" customHeight="1" x14ac:dyDescent="0.2">
      <c r="A732" s="2"/>
      <c r="B732" s="2"/>
      <c r="C732" s="3"/>
      <c r="D732" s="4"/>
      <c r="E732" s="5"/>
      <c r="F732" s="6"/>
      <c r="G732" s="7"/>
      <c r="H732" s="2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2"/>
    </row>
    <row r="733" spans="1:38" ht="15.75" customHeight="1" x14ac:dyDescent="0.2">
      <c r="A733" s="2"/>
      <c r="B733" s="2"/>
      <c r="C733" s="3"/>
      <c r="D733" s="4"/>
      <c r="E733" s="5"/>
      <c r="F733" s="6"/>
      <c r="G733" s="7"/>
      <c r="H733" s="2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2"/>
    </row>
    <row r="734" spans="1:38" ht="15.75" customHeight="1" x14ac:dyDescent="0.2">
      <c r="A734" s="2"/>
      <c r="B734" s="2"/>
      <c r="C734" s="3"/>
      <c r="D734" s="4"/>
      <c r="E734" s="5"/>
      <c r="F734" s="6"/>
      <c r="G734" s="7"/>
      <c r="H734" s="2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2"/>
    </row>
    <row r="735" spans="1:38" ht="15.75" customHeight="1" x14ac:dyDescent="0.2">
      <c r="A735" s="2"/>
      <c r="B735" s="2"/>
      <c r="C735" s="3"/>
      <c r="D735" s="4"/>
      <c r="E735" s="5"/>
      <c r="F735" s="6"/>
      <c r="G735" s="7"/>
      <c r="H735" s="2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2"/>
    </row>
    <row r="736" spans="1:38" ht="15.75" customHeight="1" x14ac:dyDescent="0.2">
      <c r="A736" s="2"/>
      <c r="B736" s="2"/>
      <c r="C736" s="3"/>
      <c r="D736" s="4"/>
      <c r="E736" s="5"/>
      <c r="F736" s="6"/>
      <c r="G736" s="7"/>
      <c r="H736" s="2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2"/>
    </row>
    <row r="737" spans="1:38" ht="15.75" customHeight="1" x14ac:dyDescent="0.2">
      <c r="A737" s="2"/>
      <c r="B737" s="2"/>
      <c r="C737" s="3"/>
      <c r="D737" s="4"/>
      <c r="E737" s="5"/>
      <c r="F737" s="6"/>
      <c r="G737" s="7"/>
      <c r="H737" s="2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2"/>
    </row>
    <row r="738" spans="1:38" ht="15.75" customHeight="1" x14ac:dyDescent="0.2">
      <c r="A738" s="2"/>
      <c r="B738" s="2"/>
      <c r="C738" s="3"/>
      <c r="D738" s="4"/>
      <c r="E738" s="5"/>
      <c r="F738" s="6"/>
      <c r="G738" s="7"/>
      <c r="H738" s="2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2"/>
    </row>
    <row r="739" spans="1:38" ht="15.75" customHeight="1" x14ac:dyDescent="0.2">
      <c r="A739" s="2"/>
      <c r="B739" s="2"/>
      <c r="C739" s="3"/>
      <c r="D739" s="4"/>
      <c r="E739" s="5"/>
      <c r="F739" s="6"/>
      <c r="G739" s="7"/>
      <c r="H739" s="2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2"/>
    </row>
    <row r="740" spans="1:38" ht="15.75" customHeight="1" x14ac:dyDescent="0.2">
      <c r="A740" s="2"/>
      <c r="B740" s="2"/>
      <c r="C740" s="3"/>
      <c r="D740" s="4"/>
      <c r="E740" s="5"/>
      <c r="F740" s="6"/>
      <c r="G740" s="7"/>
      <c r="H740" s="2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2"/>
    </row>
    <row r="741" spans="1:38" ht="15.75" customHeight="1" x14ac:dyDescent="0.2">
      <c r="A741" s="2"/>
      <c r="B741" s="2"/>
      <c r="C741" s="3"/>
      <c r="D741" s="4"/>
      <c r="E741" s="5"/>
      <c r="F741" s="6"/>
      <c r="G741" s="7"/>
      <c r="H741" s="2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2"/>
    </row>
    <row r="742" spans="1:38" ht="15.75" customHeight="1" x14ac:dyDescent="0.2">
      <c r="A742" s="2"/>
      <c r="B742" s="2"/>
      <c r="C742" s="3"/>
      <c r="D742" s="4"/>
      <c r="E742" s="5"/>
      <c r="F742" s="6"/>
      <c r="G742" s="7"/>
      <c r="H742" s="2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2"/>
    </row>
    <row r="743" spans="1:38" ht="15.75" customHeight="1" x14ac:dyDescent="0.2">
      <c r="A743" s="2"/>
      <c r="B743" s="2"/>
      <c r="C743" s="3"/>
      <c r="D743" s="4"/>
      <c r="E743" s="5"/>
      <c r="F743" s="6"/>
      <c r="G743" s="7"/>
      <c r="H743" s="2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2"/>
    </row>
    <row r="744" spans="1:38" ht="15.75" customHeight="1" x14ac:dyDescent="0.2">
      <c r="A744" s="2"/>
      <c r="B744" s="2"/>
      <c r="C744" s="3"/>
      <c r="D744" s="4"/>
      <c r="E744" s="5"/>
      <c r="F744" s="6"/>
      <c r="G744" s="7"/>
      <c r="H744" s="2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2"/>
    </row>
    <row r="745" spans="1:38" ht="15.75" customHeight="1" x14ac:dyDescent="0.2">
      <c r="A745" s="2"/>
      <c r="B745" s="2"/>
      <c r="C745" s="3"/>
      <c r="D745" s="4"/>
      <c r="E745" s="5"/>
      <c r="F745" s="6"/>
      <c r="G745" s="7"/>
      <c r="H745" s="2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2"/>
    </row>
    <row r="746" spans="1:38" ht="15.75" customHeight="1" x14ac:dyDescent="0.2">
      <c r="A746" s="2"/>
      <c r="B746" s="2"/>
      <c r="C746" s="3"/>
      <c r="D746" s="4"/>
      <c r="E746" s="5"/>
      <c r="F746" s="6"/>
      <c r="G746" s="7"/>
      <c r="H746" s="2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2"/>
    </row>
    <row r="747" spans="1:38" ht="15.75" customHeight="1" x14ac:dyDescent="0.2">
      <c r="A747" s="2"/>
      <c r="B747" s="2"/>
      <c r="C747" s="3"/>
      <c r="D747" s="4"/>
      <c r="E747" s="5"/>
      <c r="F747" s="6"/>
      <c r="G747" s="7"/>
      <c r="H747" s="2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2"/>
    </row>
    <row r="748" spans="1:38" ht="15.75" customHeight="1" x14ac:dyDescent="0.2">
      <c r="A748" s="2"/>
      <c r="B748" s="2"/>
      <c r="C748" s="3"/>
      <c r="D748" s="4"/>
      <c r="E748" s="5"/>
      <c r="F748" s="6"/>
      <c r="G748" s="7"/>
      <c r="H748" s="2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2"/>
    </row>
    <row r="749" spans="1:38" ht="15.75" customHeight="1" x14ac:dyDescent="0.2">
      <c r="A749" s="2"/>
      <c r="B749" s="2"/>
      <c r="C749" s="3"/>
      <c r="D749" s="4"/>
      <c r="E749" s="5"/>
      <c r="F749" s="6"/>
      <c r="G749" s="7"/>
      <c r="H749" s="2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2"/>
    </row>
    <row r="750" spans="1:38" ht="15.75" customHeight="1" x14ac:dyDescent="0.2">
      <c r="A750" s="2"/>
      <c r="B750" s="2"/>
      <c r="C750" s="3"/>
      <c r="D750" s="4"/>
      <c r="E750" s="5"/>
      <c r="F750" s="6"/>
      <c r="G750" s="7"/>
      <c r="H750" s="2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2"/>
    </row>
    <row r="751" spans="1:38" ht="15.75" customHeight="1" x14ac:dyDescent="0.2">
      <c r="A751" s="2"/>
      <c r="B751" s="2"/>
      <c r="C751" s="3"/>
      <c r="D751" s="4"/>
      <c r="E751" s="5"/>
      <c r="F751" s="6"/>
      <c r="G751" s="7"/>
      <c r="H751" s="2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2"/>
    </row>
    <row r="752" spans="1:38" ht="15.75" customHeight="1" x14ac:dyDescent="0.2">
      <c r="A752" s="2"/>
      <c r="B752" s="2"/>
      <c r="C752" s="3"/>
      <c r="D752" s="4"/>
      <c r="E752" s="5"/>
      <c r="F752" s="6"/>
      <c r="G752" s="7"/>
      <c r="H752" s="2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2"/>
    </row>
    <row r="753" spans="1:38" ht="15.75" customHeight="1" x14ac:dyDescent="0.2">
      <c r="A753" s="2"/>
      <c r="B753" s="2"/>
      <c r="C753" s="3"/>
      <c r="D753" s="4"/>
      <c r="E753" s="5"/>
      <c r="F753" s="6"/>
      <c r="G753" s="7"/>
      <c r="H753" s="2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2"/>
    </row>
    <row r="754" spans="1:38" ht="15.75" customHeight="1" x14ac:dyDescent="0.2">
      <c r="A754" s="2"/>
      <c r="B754" s="2"/>
      <c r="C754" s="3"/>
      <c r="D754" s="4"/>
      <c r="E754" s="5"/>
      <c r="F754" s="6"/>
      <c r="G754" s="7"/>
      <c r="H754" s="2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2"/>
    </row>
    <row r="755" spans="1:38" ht="15.75" customHeight="1" x14ac:dyDescent="0.2">
      <c r="A755" s="2"/>
      <c r="B755" s="2"/>
      <c r="C755" s="3"/>
      <c r="D755" s="4"/>
      <c r="E755" s="5"/>
      <c r="F755" s="6"/>
      <c r="G755" s="7"/>
      <c r="H755" s="2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2"/>
    </row>
    <row r="756" spans="1:38" ht="15.75" customHeight="1" x14ac:dyDescent="0.2">
      <c r="A756" s="2"/>
      <c r="B756" s="2"/>
      <c r="C756" s="3"/>
      <c r="D756" s="4"/>
      <c r="E756" s="5"/>
      <c r="F756" s="6"/>
      <c r="G756" s="7"/>
      <c r="H756" s="2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2"/>
    </row>
    <row r="757" spans="1:38" ht="15.75" customHeight="1" x14ac:dyDescent="0.2">
      <c r="A757" s="2"/>
      <c r="B757" s="2"/>
      <c r="C757" s="3"/>
      <c r="D757" s="4"/>
      <c r="E757" s="5"/>
      <c r="F757" s="6"/>
      <c r="G757" s="7"/>
      <c r="H757" s="2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2"/>
    </row>
    <row r="758" spans="1:38" ht="15.75" customHeight="1" x14ac:dyDescent="0.2">
      <c r="A758" s="2"/>
      <c r="B758" s="2"/>
      <c r="C758" s="3"/>
      <c r="D758" s="4"/>
      <c r="E758" s="5"/>
      <c r="F758" s="6"/>
      <c r="G758" s="7"/>
      <c r="H758" s="2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2"/>
    </row>
    <row r="759" spans="1:38" ht="15.75" customHeight="1" x14ac:dyDescent="0.2">
      <c r="A759" s="2"/>
      <c r="B759" s="2"/>
      <c r="C759" s="3"/>
      <c r="D759" s="4"/>
      <c r="E759" s="5"/>
      <c r="F759" s="6"/>
      <c r="G759" s="7"/>
      <c r="H759" s="2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2"/>
    </row>
    <row r="760" spans="1:38" ht="15.75" customHeight="1" x14ac:dyDescent="0.2">
      <c r="A760" s="2"/>
      <c r="B760" s="2"/>
      <c r="C760" s="3"/>
      <c r="D760" s="4"/>
      <c r="E760" s="5"/>
      <c r="F760" s="6"/>
      <c r="G760" s="7"/>
      <c r="H760" s="2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2"/>
    </row>
    <row r="761" spans="1:38" ht="15.75" customHeight="1" x14ac:dyDescent="0.2">
      <c r="A761" s="2"/>
      <c r="B761" s="2"/>
      <c r="C761" s="3"/>
      <c r="D761" s="4"/>
      <c r="E761" s="5"/>
      <c r="F761" s="6"/>
      <c r="G761" s="7"/>
      <c r="H761" s="2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2"/>
    </row>
    <row r="762" spans="1:38" ht="15.75" customHeight="1" x14ac:dyDescent="0.2">
      <c r="A762" s="2"/>
      <c r="B762" s="2"/>
      <c r="C762" s="3"/>
      <c r="D762" s="4"/>
      <c r="E762" s="5"/>
      <c r="F762" s="6"/>
      <c r="G762" s="7"/>
      <c r="H762" s="2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2"/>
    </row>
    <row r="763" spans="1:38" ht="15.75" customHeight="1" x14ac:dyDescent="0.2">
      <c r="A763" s="2"/>
      <c r="B763" s="2"/>
      <c r="C763" s="3"/>
      <c r="D763" s="4"/>
      <c r="E763" s="5"/>
      <c r="F763" s="6"/>
      <c r="G763" s="7"/>
      <c r="H763" s="2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2"/>
    </row>
    <row r="764" spans="1:38" ht="15.75" customHeight="1" x14ac:dyDescent="0.2">
      <c r="A764" s="2"/>
      <c r="B764" s="2"/>
      <c r="C764" s="3"/>
      <c r="D764" s="4"/>
      <c r="E764" s="5"/>
      <c r="F764" s="6"/>
      <c r="G764" s="7"/>
      <c r="H764" s="2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2"/>
    </row>
    <row r="765" spans="1:38" ht="15.75" customHeight="1" x14ac:dyDescent="0.2">
      <c r="A765" s="2"/>
      <c r="B765" s="2"/>
      <c r="C765" s="3"/>
      <c r="D765" s="4"/>
      <c r="E765" s="5"/>
      <c r="F765" s="6"/>
      <c r="G765" s="7"/>
      <c r="H765" s="2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2"/>
    </row>
    <row r="766" spans="1:38" ht="15.75" customHeight="1" x14ac:dyDescent="0.2">
      <c r="A766" s="2"/>
      <c r="B766" s="2"/>
      <c r="C766" s="3"/>
      <c r="D766" s="4"/>
      <c r="E766" s="5"/>
      <c r="F766" s="6"/>
      <c r="G766" s="7"/>
      <c r="H766" s="2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2"/>
    </row>
    <row r="767" spans="1:38" ht="15.75" customHeight="1" x14ac:dyDescent="0.2">
      <c r="A767" s="2"/>
      <c r="B767" s="2"/>
      <c r="C767" s="3"/>
      <c r="D767" s="4"/>
      <c r="E767" s="5"/>
      <c r="F767" s="6"/>
      <c r="G767" s="7"/>
      <c r="H767" s="2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2"/>
    </row>
    <row r="768" spans="1:38" ht="15.75" customHeight="1" x14ac:dyDescent="0.2">
      <c r="A768" s="2"/>
      <c r="B768" s="2"/>
      <c r="C768" s="3"/>
      <c r="D768" s="4"/>
      <c r="E768" s="5"/>
      <c r="F768" s="6"/>
      <c r="G768" s="7"/>
      <c r="H768" s="2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2"/>
    </row>
    <row r="769" spans="1:38" ht="15.75" customHeight="1" x14ac:dyDescent="0.2">
      <c r="A769" s="2"/>
      <c r="B769" s="2"/>
      <c r="C769" s="3"/>
      <c r="D769" s="4"/>
      <c r="E769" s="5"/>
      <c r="F769" s="6"/>
      <c r="G769" s="7"/>
      <c r="H769" s="2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2"/>
    </row>
    <row r="770" spans="1:38" ht="15.75" customHeight="1" x14ac:dyDescent="0.2">
      <c r="A770" s="2"/>
      <c r="B770" s="2"/>
      <c r="C770" s="3"/>
      <c r="D770" s="4"/>
      <c r="E770" s="5"/>
      <c r="F770" s="6"/>
      <c r="G770" s="7"/>
      <c r="H770" s="2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2"/>
    </row>
    <row r="771" spans="1:38" ht="15.75" customHeight="1" x14ac:dyDescent="0.2">
      <c r="A771" s="2"/>
      <c r="B771" s="2"/>
      <c r="C771" s="3"/>
      <c r="D771" s="4"/>
      <c r="E771" s="5"/>
      <c r="F771" s="6"/>
      <c r="G771" s="7"/>
      <c r="H771" s="2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2"/>
    </row>
    <row r="772" spans="1:38" ht="15.75" customHeight="1" x14ac:dyDescent="0.2">
      <c r="A772" s="2"/>
      <c r="B772" s="2"/>
      <c r="C772" s="3"/>
      <c r="D772" s="4"/>
      <c r="E772" s="5"/>
      <c r="F772" s="6"/>
      <c r="G772" s="7"/>
      <c r="H772" s="2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2"/>
    </row>
    <row r="773" spans="1:38" ht="15.75" customHeight="1" x14ac:dyDescent="0.2">
      <c r="A773" s="2"/>
      <c r="B773" s="2"/>
      <c r="C773" s="3"/>
      <c r="D773" s="4"/>
      <c r="E773" s="5"/>
      <c r="F773" s="6"/>
      <c r="G773" s="7"/>
      <c r="H773" s="2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2"/>
    </row>
    <row r="774" spans="1:38" ht="15.75" customHeight="1" x14ac:dyDescent="0.2">
      <c r="A774" s="2"/>
      <c r="B774" s="2"/>
      <c r="C774" s="3"/>
      <c r="D774" s="4"/>
      <c r="E774" s="5"/>
      <c r="F774" s="6"/>
      <c r="G774" s="7"/>
      <c r="H774" s="2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2"/>
    </row>
    <row r="775" spans="1:38" ht="15.75" customHeight="1" x14ac:dyDescent="0.2">
      <c r="A775" s="2"/>
      <c r="B775" s="2"/>
      <c r="C775" s="3"/>
      <c r="D775" s="4"/>
      <c r="E775" s="5"/>
      <c r="F775" s="6"/>
      <c r="G775" s="7"/>
      <c r="H775" s="2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2"/>
    </row>
    <row r="776" spans="1:38" ht="15.75" customHeight="1" x14ac:dyDescent="0.2">
      <c r="A776" s="2"/>
      <c r="B776" s="2"/>
      <c r="C776" s="3"/>
      <c r="D776" s="4"/>
      <c r="E776" s="5"/>
      <c r="F776" s="6"/>
      <c r="G776" s="7"/>
      <c r="H776" s="2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2"/>
    </row>
    <row r="777" spans="1:38" ht="15.75" customHeight="1" x14ac:dyDescent="0.2">
      <c r="A777" s="2"/>
      <c r="B777" s="2"/>
      <c r="C777" s="3"/>
      <c r="D777" s="4"/>
      <c r="E777" s="5"/>
      <c r="F777" s="6"/>
      <c r="G777" s="7"/>
      <c r="H777" s="2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2"/>
    </row>
    <row r="778" spans="1:38" ht="15.75" customHeight="1" x14ac:dyDescent="0.2">
      <c r="A778" s="2"/>
      <c r="B778" s="2"/>
      <c r="C778" s="3"/>
      <c r="D778" s="4"/>
      <c r="E778" s="5"/>
      <c r="F778" s="6"/>
      <c r="G778" s="7"/>
      <c r="H778" s="2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2"/>
    </row>
    <row r="779" spans="1:38" ht="15.75" customHeight="1" x14ac:dyDescent="0.2">
      <c r="A779" s="2"/>
      <c r="B779" s="2"/>
      <c r="C779" s="3"/>
      <c r="D779" s="4"/>
      <c r="E779" s="5"/>
      <c r="F779" s="6"/>
      <c r="G779" s="7"/>
      <c r="H779" s="2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2"/>
    </row>
    <row r="780" spans="1:38" ht="15.75" customHeight="1" x14ac:dyDescent="0.2">
      <c r="A780" s="2"/>
      <c r="B780" s="2"/>
      <c r="C780" s="3"/>
      <c r="D780" s="4"/>
      <c r="E780" s="5"/>
      <c r="F780" s="6"/>
      <c r="G780" s="7"/>
      <c r="H780" s="2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2"/>
    </row>
    <row r="781" spans="1:38" ht="15.75" customHeight="1" x14ac:dyDescent="0.2">
      <c r="A781" s="2"/>
      <c r="B781" s="2"/>
      <c r="C781" s="3"/>
      <c r="D781" s="4"/>
      <c r="E781" s="5"/>
      <c r="F781" s="6"/>
      <c r="G781" s="7"/>
      <c r="H781" s="2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2"/>
    </row>
    <row r="782" spans="1:38" ht="15.75" customHeight="1" x14ac:dyDescent="0.2">
      <c r="A782" s="2"/>
      <c r="B782" s="2"/>
      <c r="C782" s="3"/>
      <c r="D782" s="4"/>
      <c r="E782" s="5"/>
      <c r="F782" s="6"/>
      <c r="G782" s="7"/>
      <c r="H782" s="2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2"/>
    </row>
    <row r="783" spans="1:38" ht="15.75" customHeight="1" x14ac:dyDescent="0.2">
      <c r="A783" s="2"/>
      <c r="B783" s="2"/>
      <c r="C783" s="3"/>
      <c r="D783" s="4"/>
      <c r="E783" s="5"/>
      <c r="F783" s="6"/>
      <c r="G783" s="7"/>
      <c r="H783" s="2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2"/>
    </row>
    <row r="784" spans="1:38" ht="15.75" customHeight="1" x14ac:dyDescent="0.2">
      <c r="A784" s="2"/>
      <c r="B784" s="2"/>
      <c r="C784" s="3"/>
      <c r="D784" s="4"/>
      <c r="E784" s="5"/>
      <c r="F784" s="6"/>
      <c r="G784" s="7"/>
      <c r="H784" s="2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2"/>
    </row>
    <row r="785" spans="1:38" ht="15.75" customHeight="1" x14ac:dyDescent="0.2">
      <c r="A785" s="2"/>
      <c r="B785" s="2"/>
      <c r="C785" s="3"/>
      <c r="D785" s="4"/>
      <c r="E785" s="5"/>
      <c r="F785" s="6"/>
      <c r="G785" s="7"/>
      <c r="H785" s="2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2"/>
    </row>
    <row r="786" spans="1:38" ht="15.75" customHeight="1" x14ac:dyDescent="0.2">
      <c r="A786" s="2"/>
      <c r="B786" s="2"/>
      <c r="C786" s="3"/>
      <c r="D786" s="4"/>
      <c r="E786" s="5"/>
      <c r="F786" s="6"/>
      <c r="G786" s="7"/>
      <c r="H786" s="2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2"/>
    </row>
    <row r="787" spans="1:38" ht="15.75" customHeight="1" x14ac:dyDescent="0.2">
      <c r="A787" s="2"/>
      <c r="B787" s="2"/>
      <c r="C787" s="3"/>
      <c r="D787" s="4"/>
      <c r="E787" s="5"/>
      <c r="F787" s="6"/>
      <c r="G787" s="7"/>
      <c r="H787" s="2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2"/>
    </row>
    <row r="788" spans="1:38" ht="15.75" customHeight="1" x14ac:dyDescent="0.2">
      <c r="A788" s="2"/>
      <c r="B788" s="2"/>
      <c r="C788" s="3"/>
      <c r="D788" s="4"/>
      <c r="E788" s="5"/>
      <c r="F788" s="6"/>
      <c r="G788" s="7"/>
      <c r="H788" s="2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2"/>
    </row>
    <row r="789" spans="1:38" ht="15.75" customHeight="1" x14ac:dyDescent="0.2">
      <c r="A789" s="2"/>
      <c r="B789" s="2"/>
      <c r="C789" s="3"/>
      <c r="D789" s="4"/>
      <c r="E789" s="5"/>
      <c r="F789" s="6"/>
      <c r="G789" s="7"/>
      <c r="H789" s="2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2"/>
    </row>
    <row r="790" spans="1:38" ht="15.75" customHeight="1" x14ac:dyDescent="0.2">
      <c r="A790" s="2"/>
      <c r="B790" s="2"/>
      <c r="C790" s="3"/>
      <c r="D790" s="4"/>
      <c r="E790" s="5"/>
      <c r="F790" s="6"/>
      <c r="G790" s="7"/>
      <c r="H790" s="2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2"/>
    </row>
    <row r="791" spans="1:38" ht="15.75" customHeight="1" x14ac:dyDescent="0.2">
      <c r="A791" s="2"/>
      <c r="B791" s="2"/>
      <c r="C791" s="3"/>
      <c r="D791" s="4"/>
      <c r="E791" s="5"/>
      <c r="F791" s="6"/>
      <c r="G791" s="7"/>
      <c r="H791" s="2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2"/>
    </row>
    <row r="792" spans="1:38" ht="15.75" customHeight="1" x14ac:dyDescent="0.2">
      <c r="A792" s="2"/>
      <c r="B792" s="2"/>
      <c r="C792" s="3"/>
      <c r="D792" s="4"/>
      <c r="E792" s="5"/>
      <c r="F792" s="6"/>
      <c r="G792" s="7"/>
      <c r="H792" s="2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2"/>
    </row>
    <row r="793" spans="1:38" ht="15.75" customHeight="1" x14ac:dyDescent="0.2">
      <c r="A793" s="2"/>
      <c r="B793" s="2"/>
      <c r="C793" s="3"/>
      <c r="D793" s="4"/>
      <c r="E793" s="5"/>
      <c r="F793" s="6"/>
      <c r="G793" s="7"/>
      <c r="H793" s="2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2"/>
    </row>
    <row r="794" spans="1:38" ht="15.75" customHeight="1" x14ac:dyDescent="0.2">
      <c r="A794" s="2"/>
      <c r="B794" s="2"/>
      <c r="C794" s="3"/>
      <c r="D794" s="4"/>
      <c r="E794" s="5"/>
      <c r="F794" s="6"/>
      <c r="G794" s="7"/>
      <c r="H794" s="2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2"/>
    </row>
    <row r="795" spans="1:38" ht="15.75" customHeight="1" x14ac:dyDescent="0.2">
      <c r="A795" s="2"/>
      <c r="B795" s="2"/>
      <c r="C795" s="3"/>
      <c r="D795" s="4"/>
      <c r="E795" s="5"/>
      <c r="F795" s="6"/>
      <c r="G795" s="7"/>
      <c r="H795" s="2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2"/>
    </row>
    <row r="796" spans="1:38" ht="15.75" customHeight="1" x14ac:dyDescent="0.2">
      <c r="A796" s="2"/>
      <c r="B796" s="2"/>
      <c r="C796" s="3"/>
      <c r="D796" s="4"/>
      <c r="E796" s="5"/>
      <c r="F796" s="6"/>
      <c r="G796" s="7"/>
      <c r="H796" s="2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2"/>
    </row>
    <row r="797" spans="1:38" ht="15.75" customHeight="1" x14ac:dyDescent="0.2">
      <c r="A797" s="2"/>
      <c r="B797" s="2"/>
      <c r="C797" s="3"/>
      <c r="D797" s="4"/>
      <c r="E797" s="5"/>
      <c r="F797" s="6"/>
      <c r="G797" s="7"/>
      <c r="H797" s="2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2"/>
    </row>
    <row r="798" spans="1:38" ht="15.75" customHeight="1" x14ac:dyDescent="0.2">
      <c r="A798" s="2"/>
      <c r="B798" s="2"/>
      <c r="C798" s="3"/>
      <c r="D798" s="4"/>
      <c r="E798" s="5"/>
      <c r="F798" s="6"/>
      <c r="G798" s="7"/>
      <c r="H798" s="2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2"/>
    </row>
    <row r="799" spans="1:38" ht="15.75" customHeight="1" x14ac:dyDescent="0.2">
      <c r="A799" s="2"/>
      <c r="B799" s="2"/>
      <c r="C799" s="3"/>
      <c r="D799" s="4"/>
      <c r="E799" s="5"/>
      <c r="F799" s="6"/>
      <c r="G799" s="7"/>
      <c r="H799" s="2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2"/>
    </row>
    <row r="800" spans="1:38" ht="15.75" customHeight="1" x14ac:dyDescent="0.2">
      <c r="A800" s="2"/>
      <c r="B800" s="2"/>
      <c r="C800" s="3"/>
      <c r="D800" s="4"/>
      <c r="E800" s="5"/>
      <c r="F800" s="6"/>
      <c r="G800" s="7"/>
      <c r="H800" s="2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2"/>
    </row>
    <row r="801" spans="1:38" ht="15.75" customHeight="1" x14ac:dyDescent="0.2">
      <c r="A801" s="2"/>
      <c r="B801" s="2"/>
      <c r="C801" s="3"/>
      <c r="D801" s="4"/>
      <c r="E801" s="5"/>
      <c r="F801" s="6"/>
      <c r="G801" s="7"/>
      <c r="H801" s="2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2"/>
    </row>
    <row r="802" spans="1:38" ht="15.75" customHeight="1" x14ac:dyDescent="0.2">
      <c r="A802" s="2"/>
      <c r="B802" s="2"/>
      <c r="C802" s="3"/>
      <c r="D802" s="4"/>
      <c r="E802" s="5"/>
      <c r="F802" s="6"/>
      <c r="G802" s="7"/>
      <c r="H802" s="2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2"/>
    </row>
    <row r="803" spans="1:38" ht="15.75" customHeight="1" x14ac:dyDescent="0.2">
      <c r="A803" s="2"/>
      <c r="B803" s="2"/>
      <c r="C803" s="3"/>
      <c r="D803" s="4"/>
      <c r="E803" s="5"/>
      <c r="F803" s="6"/>
      <c r="G803" s="7"/>
      <c r="H803" s="2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2"/>
    </row>
    <row r="804" spans="1:38" ht="15.75" customHeight="1" x14ac:dyDescent="0.2">
      <c r="A804" s="2"/>
      <c r="B804" s="2"/>
      <c r="C804" s="3"/>
      <c r="D804" s="4"/>
      <c r="E804" s="5"/>
      <c r="F804" s="6"/>
      <c r="G804" s="7"/>
      <c r="H804" s="2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2"/>
    </row>
    <row r="805" spans="1:38" ht="15.75" customHeight="1" x14ac:dyDescent="0.2">
      <c r="A805" s="2"/>
      <c r="B805" s="2"/>
      <c r="C805" s="3"/>
      <c r="D805" s="4"/>
      <c r="E805" s="5"/>
      <c r="F805" s="6"/>
      <c r="G805" s="7"/>
      <c r="H805" s="2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2"/>
    </row>
    <row r="806" spans="1:38" ht="15.75" customHeight="1" x14ac:dyDescent="0.2">
      <c r="A806" s="2"/>
      <c r="B806" s="2"/>
      <c r="C806" s="3"/>
      <c r="D806" s="4"/>
      <c r="E806" s="5"/>
      <c r="F806" s="6"/>
      <c r="G806" s="7"/>
      <c r="H806" s="2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2"/>
    </row>
    <row r="807" spans="1:38" ht="15.75" customHeight="1" x14ac:dyDescent="0.2">
      <c r="A807" s="2"/>
      <c r="B807" s="2"/>
      <c r="C807" s="3"/>
      <c r="D807" s="4"/>
      <c r="E807" s="5"/>
      <c r="F807" s="6"/>
      <c r="G807" s="7"/>
      <c r="H807" s="2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2"/>
    </row>
    <row r="808" spans="1:38" ht="15.75" customHeight="1" x14ac:dyDescent="0.2">
      <c r="A808" s="2"/>
      <c r="B808" s="2"/>
      <c r="C808" s="3"/>
      <c r="D808" s="4"/>
      <c r="E808" s="5"/>
      <c r="F808" s="6"/>
      <c r="G808" s="7"/>
      <c r="H808" s="2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2"/>
    </row>
    <row r="809" spans="1:38" ht="15.75" customHeight="1" x14ac:dyDescent="0.2">
      <c r="A809" s="2"/>
      <c r="B809" s="2"/>
      <c r="C809" s="3"/>
      <c r="D809" s="4"/>
      <c r="E809" s="5"/>
      <c r="F809" s="6"/>
      <c r="G809" s="7"/>
      <c r="H809" s="2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2"/>
    </row>
    <row r="810" spans="1:38" ht="15.75" customHeight="1" x14ac:dyDescent="0.2">
      <c r="A810" s="2"/>
      <c r="B810" s="2"/>
      <c r="C810" s="3"/>
      <c r="D810" s="4"/>
      <c r="E810" s="5"/>
      <c r="F810" s="6"/>
      <c r="G810" s="7"/>
      <c r="H810" s="2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2"/>
    </row>
    <row r="811" spans="1:38" ht="15.75" customHeight="1" x14ac:dyDescent="0.2">
      <c r="A811" s="2"/>
      <c r="B811" s="2"/>
      <c r="C811" s="3"/>
      <c r="D811" s="4"/>
      <c r="E811" s="5"/>
      <c r="F811" s="6"/>
      <c r="G811" s="7"/>
      <c r="H811" s="2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2"/>
    </row>
    <row r="812" spans="1:38" ht="15.75" customHeight="1" x14ac:dyDescent="0.2">
      <c r="A812" s="2"/>
      <c r="B812" s="2"/>
      <c r="C812" s="3"/>
      <c r="D812" s="4"/>
      <c r="E812" s="5"/>
      <c r="F812" s="6"/>
      <c r="G812" s="7"/>
      <c r="H812" s="2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2"/>
    </row>
    <row r="813" spans="1:38" ht="15.75" customHeight="1" x14ac:dyDescent="0.2">
      <c r="A813" s="2"/>
      <c r="B813" s="2"/>
      <c r="C813" s="3"/>
      <c r="D813" s="4"/>
      <c r="E813" s="5"/>
      <c r="F813" s="6"/>
      <c r="G813" s="7"/>
      <c r="H813" s="2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2"/>
    </row>
    <row r="814" spans="1:38" ht="15.75" customHeight="1" x14ac:dyDescent="0.2">
      <c r="A814" s="2"/>
      <c r="B814" s="2"/>
      <c r="C814" s="3"/>
      <c r="D814" s="4"/>
      <c r="E814" s="5"/>
      <c r="F814" s="6"/>
      <c r="G814" s="7"/>
      <c r="H814" s="2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2"/>
    </row>
    <row r="815" spans="1:38" ht="15.75" customHeight="1" x14ac:dyDescent="0.2">
      <c r="A815" s="2"/>
      <c r="B815" s="2"/>
      <c r="C815" s="3"/>
      <c r="D815" s="4"/>
      <c r="E815" s="5"/>
      <c r="F815" s="6"/>
      <c r="G815" s="7"/>
      <c r="H815" s="2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2"/>
    </row>
    <row r="816" spans="1:38" ht="15.75" customHeight="1" x14ac:dyDescent="0.2">
      <c r="A816" s="2"/>
      <c r="B816" s="2"/>
      <c r="C816" s="3"/>
      <c r="D816" s="4"/>
      <c r="E816" s="5"/>
      <c r="F816" s="6"/>
      <c r="G816" s="7"/>
      <c r="H816" s="2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2"/>
    </row>
    <row r="817" spans="1:38" ht="15.75" customHeight="1" x14ac:dyDescent="0.2">
      <c r="A817" s="2"/>
      <c r="B817" s="2"/>
      <c r="C817" s="3"/>
      <c r="D817" s="4"/>
      <c r="E817" s="5"/>
      <c r="F817" s="6"/>
      <c r="G817" s="7"/>
      <c r="H817" s="2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2"/>
    </row>
    <row r="818" spans="1:38" ht="15.75" customHeight="1" x14ac:dyDescent="0.2">
      <c r="A818" s="2"/>
      <c r="B818" s="2"/>
      <c r="C818" s="3"/>
      <c r="D818" s="4"/>
      <c r="E818" s="5"/>
      <c r="F818" s="6"/>
      <c r="G818" s="7"/>
      <c r="H818" s="2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2"/>
    </row>
    <row r="819" spans="1:38" ht="15.75" customHeight="1" x14ac:dyDescent="0.2">
      <c r="A819" s="2"/>
      <c r="B819" s="2"/>
      <c r="C819" s="3"/>
      <c r="D819" s="4"/>
      <c r="E819" s="5"/>
      <c r="F819" s="6"/>
      <c r="G819" s="7"/>
      <c r="H819" s="2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2"/>
    </row>
    <row r="820" spans="1:38" ht="15.75" customHeight="1" x14ac:dyDescent="0.2">
      <c r="A820" s="2"/>
      <c r="B820" s="2"/>
      <c r="C820" s="3"/>
      <c r="D820" s="4"/>
      <c r="E820" s="5"/>
      <c r="F820" s="6"/>
      <c r="G820" s="7"/>
      <c r="H820" s="2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2"/>
    </row>
    <row r="821" spans="1:38" ht="15.75" customHeight="1" x14ac:dyDescent="0.2">
      <c r="A821" s="2"/>
      <c r="B821" s="2"/>
      <c r="C821" s="3"/>
      <c r="D821" s="4"/>
      <c r="E821" s="5"/>
      <c r="F821" s="6"/>
      <c r="G821" s="7"/>
      <c r="H821" s="2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2"/>
    </row>
    <row r="822" spans="1:38" ht="15.75" customHeight="1" x14ac:dyDescent="0.2">
      <c r="A822" s="2"/>
      <c r="B822" s="2"/>
      <c r="C822" s="3"/>
      <c r="D822" s="4"/>
      <c r="E822" s="5"/>
      <c r="F822" s="6"/>
      <c r="G822" s="7"/>
      <c r="H822" s="2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2"/>
    </row>
    <row r="823" spans="1:38" ht="15.75" customHeight="1" x14ac:dyDescent="0.2">
      <c r="A823" s="2"/>
      <c r="B823" s="2"/>
      <c r="C823" s="3"/>
      <c r="D823" s="4"/>
      <c r="E823" s="5"/>
      <c r="F823" s="6"/>
      <c r="G823" s="7"/>
      <c r="H823" s="2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2"/>
    </row>
    <row r="824" spans="1:38" ht="15.75" customHeight="1" x14ac:dyDescent="0.2">
      <c r="A824" s="2"/>
      <c r="B824" s="2"/>
      <c r="C824" s="3"/>
      <c r="D824" s="4"/>
      <c r="E824" s="5"/>
      <c r="F824" s="6"/>
      <c r="G824" s="7"/>
      <c r="H824" s="2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2"/>
    </row>
    <row r="825" spans="1:38" ht="15.75" customHeight="1" x14ac:dyDescent="0.2">
      <c r="A825" s="2"/>
      <c r="B825" s="2"/>
      <c r="C825" s="3"/>
      <c r="D825" s="4"/>
      <c r="E825" s="5"/>
      <c r="F825" s="6"/>
      <c r="G825" s="7"/>
      <c r="H825" s="2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2"/>
    </row>
    <row r="826" spans="1:38" ht="15.75" customHeight="1" x14ac:dyDescent="0.2">
      <c r="A826" s="2"/>
      <c r="B826" s="2"/>
      <c r="C826" s="3"/>
      <c r="D826" s="4"/>
      <c r="E826" s="5"/>
      <c r="F826" s="6"/>
      <c r="G826" s="7"/>
      <c r="H826" s="2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2"/>
    </row>
    <row r="827" spans="1:38" ht="15.75" customHeight="1" x14ac:dyDescent="0.2">
      <c r="A827" s="2"/>
      <c r="B827" s="2"/>
      <c r="C827" s="3"/>
      <c r="D827" s="4"/>
      <c r="E827" s="5"/>
      <c r="F827" s="6"/>
      <c r="G827" s="7"/>
      <c r="H827" s="2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2"/>
    </row>
    <row r="828" spans="1:38" ht="15.75" customHeight="1" x14ac:dyDescent="0.2">
      <c r="A828" s="2"/>
      <c r="B828" s="2"/>
      <c r="C828" s="3"/>
      <c r="D828" s="4"/>
      <c r="E828" s="5"/>
      <c r="F828" s="6"/>
      <c r="G828" s="7"/>
      <c r="H828" s="2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2"/>
    </row>
    <row r="829" spans="1:38" ht="15.75" customHeight="1" x14ac:dyDescent="0.2">
      <c r="A829" s="2"/>
      <c r="B829" s="2"/>
      <c r="C829" s="3"/>
      <c r="D829" s="4"/>
      <c r="E829" s="5"/>
      <c r="F829" s="6"/>
      <c r="G829" s="7"/>
      <c r="H829" s="2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2"/>
    </row>
    <row r="830" spans="1:38" ht="15.75" customHeight="1" x14ac:dyDescent="0.2">
      <c r="A830" s="2"/>
      <c r="B830" s="2"/>
      <c r="C830" s="3"/>
      <c r="D830" s="4"/>
      <c r="E830" s="5"/>
      <c r="F830" s="6"/>
      <c r="G830" s="7"/>
      <c r="H830" s="2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2"/>
    </row>
    <row r="831" spans="1:38" ht="15.75" customHeight="1" x14ac:dyDescent="0.2">
      <c r="A831" s="2"/>
      <c r="B831" s="2"/>
      <c r="C831" s="3"/>
      <c r="D831" s="4"/>
      <c r="E831" s="5"/>
      <c r="F831" s="6"/>
      <c r="G831" s="7"/>
      <c r="H831" s="2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2"/>
    </row>
    <row r="832" spans="1:38" ht="15.75" customHeight="1" x14ac:dyDescent="0.2">
      <c r="A832" s="2"/>
      <c r="B832" s="2"/>
      <c r="C832" s="3"/>
      <c r="D832" s="4"/>
      <c r="E832" s="5"/>
      <c r="F832" s="6"/>
      <c r="G832" s="7"/>
      <c r="H832" s="2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2"/>
    </row>
    <row r="833" spans="1:38" ht="15.75" customHeight="1" x14ac:dyDescent="0.2">
      <c r="A833" s="2"/>
      <c r="B833" s="2"/>
      <c r="C833" s="3"/>
      <c r="D833" s="4"/>
      <c r="E833" s="5"/>
      <c r="F833" s="6"/>
      <c r="G833" s="7"/>
      <c r="H833" s="2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2"/>
    </row>
    <row r="834" spans="1:38" ht="15.75" customHeight="1" x14ac:dyDescent="0.2">
      <c r="A834" s="2"/>
      <c r="B834" s="2"/>
      <c r="C834" s="3"/>
      <c r="D834" s="4"/>
      <c r="E834" s="5"/>
      <c r="F834" s="6"/>
      <c r="G834" s="7"/>
      <c r="H834" s="2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2"/>
    </row>
    <row r="835" spans="1:38" ht="15.75" customHeight="1" x14ac:dyDescent="0.2">
      <c r="A835" s="2"/>
      <c r="B835" s="2"/>
      <c r="C835" s="3"/>
      <c r="D835" s="4"/>
      <c r="E835" s="5"/>
      <c r="F835" s="6"/>
      <c r="G835" s="7"/>
      <c r="H835" s="2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2"/>
    </row>
    <row r="836" spans="1:38" ht="15.75" customHeight="1" x14ac:dyDescent="0.2">
      <c r="A836" s="2"/>
      <c r="B836" s="2"/>
      <c r="C836" s="3"/>
      <c r="D836" s="4"/>
      <c r="E836" s="5"/>
      <c r="F836" s="6"/>
      <c r="G836" s="7"/>
      <c r="H836" s="2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2"/>
    </row>
    <row r="837" spans="1:38" ht="15.75" customHeight="1" x14ac:dyDescent="0.2">
      <c r="A837" s="2"/>
      <c r="B837" s="2"/>
      <c r="C837" s="3"/>
      <c r="D837" s="4"/>
      <c r="E837" s="5"/>
      <c r="F837" s="6"/>
      <c r="G837" s="7"/>
      <c r="H837" s="2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2"/>
    </row>
    <row r="838" spans="1:38" ht="15.75" customHeight="1" x14ac:dyDescent="0.2">
      <c r="A838" s="2"/>
      <c r="B838" s="2"/>
      <c r="C838" s="3"/>
      <c r="D838" s="4"/>
      <c r="E838" s="5"/>
      <c r="F838" s="6"/>
      <c r="G838" s="7"/>
      <c r="H838" s="2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2"/>
    </row>
    <row r="839" spans="1:38" ht="15.75" customHeight="1" x14ac:dyDescent="0.2">
      <c r="A839" s="2"/>
      <c r="B839" s="2"/>
      <c r="C839" s="3"/>
      <c r="D839" s="4"/>
      <c r="E839" s="5"/>
      <c r="F839" s="6"/>
      <c r="G839" s="7"/>
      <c r="H839" s="2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2"/>
    </row>
    <row r="840" spans="1:38" ht="15.75" customHeight="1" x14ac:dyDescent="0.2">
      <c r="A840" s="2"/>
      <c r="B840" s="2"/>
      <c r="C840" s="3"/>
      <c r="D840" s="4"/>
      <c r="E840" s="5"/>
      <c r="F840" s="6"/>
      <c r="G840" s="7"/>
      <c r="H840" s="2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2"/>
    </row>
    <row r="841" spans="1:38" ht="15.75" customHeight="1" x14ac:dyDescent="0.2">
      <c r="A841" s="2"/>
      <c r="B841" s="2"/>
      <c r="C841" s="3"/>
      <c r="D841" s="4"/>
      <c r="E841" s="5"/>
      <c r="F841" s="6"/>
      <c r="G841" s="7"/>
      <c r="H841" s="2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2"/>
    </row>
    <row r="842" spans="1:38" ht="15.75" customHeight="1" x14ac:dyDescent="0.2">
      <c r="A842" s="2"/>
      <c r="B842" s="2"/>
      <c r="C842" s="3"/>
      <c r="D842" s="4"/>
      <c r="E842" s="5"/>
      <c r="F842" s="6"/>
      <c r="G842" s="7"/>
      <c r="H842" s="2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2"/>
    </row>
    <row r="843" spans="1:38" ht="15.75" customHeight="1" x14ac:dyDescent="0.2">
      <c r="A843" s="2"/>
      <c r="B843" s="2"/>
      <c r="C843" s="3"/>
      <c r="D843" s="4"/>
      <c r="E843" s="5"/>
      <c r="F843" s="6"/>
      <c r="G843" s="7"/>
      <c r="H843" s="2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2"/>
    </row>
    <row r="844" spans="1:38" ht="15.75" customHeight="1" x14ac:dyDescent="0.2">
      <c r="A844" s="2"/>
      <c r="B844" s="2"/>
      <c r="C844" s="3"/>
      <c r="D844" s="4"/>
      <c r="E844" s="5"/>
      <c r="F844" s="6"/>
      <c r="G844" s="7"/>
      <c r="H844" s="2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2"/>
    </row>
    <row r="845" spans="1:38" ht="15.75" customHeight="1" x14ac:dyDescent="0.2">
      <c r="A845" s="2"/>
      <c r="B845" s="2"/>
      <c r="C845" s="3"/>
      <c r="D845" s="4"/>
      <c r="E845" s="5"/>
      <c r="F845" s="6"/>
      <c r="G845" s="7"/>
      <c r="H845" s="2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2"/>
    </row>
    <row r="846" spans="1:38" ht="15.75" customHeight="1" x14ac:dyDescent="0.2">
      <c r="A846" s="2"/>
      <c r="B846" s="2"/>
      <c r="C846" s="3"/>
      <c r="D846" s="4"/>
      <c r="E846" s="5"/>
      <c r="F846" s="6"/>
      <c r="G846" s="7"/>
      <c r="H846" s="2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2"/>
    </row>
    <row r="847" spans="1:38" ht="15.75" customHeight="1" x14ac:dyDescent="0.2">
      <c r="A847" s="2"/>
      <c r="B847" s="2"/>
      <c r="C847" s="3"/>
      <c r="D847" s="4"/>
      <c r="E847" s="5"/>
      <c r="F847" s="6"/>
      <c r="G847" s="7"/>
      <c r="H847" s="2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2"/>
    </row>
    <row r="848" spans="1:38" ht="15.75" customHeight="1" x14ac:dyDescent="0.2">
      <c r="A848" s="2"/>
      <c r="B848" s="2"/>
      <c r="C848" s="3"/>
      <c r="D848" s="4"/>
      <c r="E848" s="5"/>
      <c r="F848" s="6"/>
      <c r="G848" s="7"/>
      <c r="H848" s="2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2"/>
    </row>
    <row r="849" spans="1:38" ht="15.75" customHeight="1" x14ac:dyDescent="0.2">
      <c r="A849" s="2"/>
      <c r="B849" s="2"/>
      <c r="C849" s="3"/>
      <c r="D849" s="4"/>
      <c r="E849" s="5"/>
      <c r="F849" s="6"/>
      <c r="G849" s="7"/>
      <c r="H849" s="2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2"/>
    </row>
    <row r="850" spans="1:38" ht="15.75" customHeight="1" x14ac:dyDescent="0.2">
      <c r="A850" s="2"/>
      <c r="B850" s="2"/>
      <c r="C850" s="3"/>
      <c r="D850" s="4"/>
      <c r="E850" s="5"/>
      <c r="F850" s="6"/>
      <c r="G850" s="7"/>
      <c r="H850" s="2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2"/>
    </row>
    <row r="851" spans="1:38" ht="15.75" customHeight="1" x14ac:dyDescent="0.2">
      <c r="A851" s="2"/>
      <c r="B851" s="2"/>
      <c r="C851" s="3"/>
      <c r="D851" s="4"/>
      <c r="E851" s="5"/>
      <c r="F851" s="6"/>
      <c r="G851" s="7"/>
      <c r="H851" s="2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2"/>
    </row>
    <row r="852" spans="1:38" ht="15.75" customHeight="1" x14ac:dyDescent="0.2">
      <c r="A852" s="2"/>
      <c r="B852" s="2"/>
      <c r="C852" s="3"/>
      <c r="D852" s="4"/>
      <c r="E852" s="5"/>
      <c r="F852" s="6"/>
      <c r="G852" s="7"/>
      <c r="H852" s="2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2"/>
    </row>
    <row r="853" spans="1:38" ht="15.75" customHeight="1" x14ac:dyDescent="0.2">
      <c r="A853" s="2"/>
      <c r="B853" s="2"/>
      <c r="C853" s="3"/>
      <c r="D853" s="4"/>
      <c r="E853" s="5"/>
      <c r="F853" s="6"/>
      <c r="G853" s="7"/>
      <c r="H853" s="2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2"/>
    </row>
    <row r="854" spans="1:38" ht="15.75" customHeight="1" x14ac:dyDescent="0.2">
      <c r="A854" s="2"/>
      <c r="B854" s="2"/>
      <c r="C854" s="3"/>
      <c r="D854" s="4"/>
      <c r="E854" s="5"/>
      <c r="F854" s="6"/>
      <c r="G854" s="7"/>
      <c r="H854" s="2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2"/>
    </row>
    <row r="855" spans="1:38" ht="15.75" customHeight="1" x14ac:dyDescent="0.2">
      <c r="A855" s="2"/>
      <c r="B855" s="2"/>
      <c r="C855" s="3"/>
      <c r="D855" s="4"/>
      <c r="E855" s="5"/>
      <c r="F855" s="6"/>
      <c r="G855" s="7"/>
      <c r="H855" s="2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2"/>
    </row>
    <row r="856" spans="1:38" ht="15.75" customHeight="1" x14ac:dyDescent="0.2">
      <c r="A856" s="2"/>
      <c r="B856" s="2"/>
      <c r="C856" s="3"/>
      <c r="D856" s="4"/>
      <c r="E856" s="5"/>
      <c r="F856" s="6"/>
      <c r="G856" s="7"/>
      <c r="H856" s="2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2"/>
    </row>
    <row r="857" spans="1:38" ht="15.75" customHeight="1" x14ac:dyDescent="0.2">
      <c r="A857" s="2"/>
      <c r="B857" s="2"/>
      <c r="C857" s="3"/>
      <c r="D857" s="4"/>
      <c r="E857" s="5"/>
      <c r="F857" s="6"/>
      <c r="G857" s="7"/>
      <c r="H857" s="2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2"/>
    </row>
    <row r="858" spans="1:38" ht="15.75" customHeight="1" x14ac:dyDescent="0.2">
      <c r="A858" s="2"/>
      <c r="B858" s="2"/>
      <c r="C858" s="3"/>
      <c r="D858" s="4"/>
      <c r="E858" s="5"/>
      <c r="F858" s="6"/>
      <c r="G858" s="7"/>
      <c r="H858" s="2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2"/>
    </row>
    <row r="859" spans="1:38" ht="15.75" customHeight="1" x14ac:dyDescent="0.2">
      <c r="A859" s="2"/>
      <c r="B859" s="2"/>
      <c r="C859" s="3"/>
      <c r="D859" s="4"/>
      <c r="E859" s="5"/>
      <c r="F859" s="6"/>
      <c r="G859" s="7"/>
      <c r="H859" s="2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2"/>
    </row>
    <row r="860" spans="1:38" ht="15.75" customHeight="1" x14ac:dyDescent="0.2">
      <c r="A860" s="2"/>
      <c r="B860" s="2"/>
      <c r="C860" s="3"/>
      <c r="D860" s="4"/>
      <c r="E860" s="5"/>
      <c r="F860" s="6"/>
      <c r="G860" s="7"/>
      <c r="H860" s="2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2"/>
    </row>
    <row r="861" spans="1:38" ht="15.75" customHeight="1" x14ac:dyDescent="0.2">
      <c r="A861" s="2"/>
      <c r="B861" s="2"/>
      <c r="C861" s="3"/>
      <c r="D861" s="4"/>
      <c r="E861" s="5"/>
      <c r="F861" s="6"/>
      <c r="G861" s="7"/>
      <c r="H861" s="2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2"/>
    </row>
    <row r="862" spans="1:38" ht="15.75" customHeight="1" x14ac:dyDescent="0.2">
      <c r="A862" s="2"/>
      <c r="B862" s="2"/>
      <c r="C862" s="3"/>
      <c r="D862" s="4"/>
      <c r="E862" s="5"/>
      <c r="F862" s="6"/>
      <c r="G862" s="7"/>
      <c r="H862" s="2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2"/>
    </row>
    <row r="863" spans="1:38" ht="15.75" customHeight="1" x14ac:dyDescent="0.2">
      <c r="A863" s="2"/>
      <c r="B863" s="2"/>
      <c r="C863" s="3"/>
      <c r="D863" s="4"/>
      <c r="E863" s="5"/>
      <c r="F863" s="6"/>
      <c r="G863" s="7"/>
      <c r="H863" s="2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2"/>
    </row>
    <row r="864" spans="1:38" ht="15.75" customHeight="1" x14ac:dyDescent="0.2">
      <c r="A864" s="2"/>
      <c r="B864" s="2"/>
      <c r="C864" s="3"/>
      <c r="D864" s="4"/>
      <c r="E864" s="5"/>
      <c r="F864" s="6"/>
      <c r="G864" s="7"/>
      <c r="H864" s="2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2"/>
    </row>
    <row r="865" spans="1:38" ht="15.75" customHeight="1" x14ac:dyDescent="0.2">
      <c r="A865" s="2"/>
      <c r="B865" s="2"/>
      <c r="C865" s="3"/>
      <c r="D865" s="4"/>
      <c r="E865" s="5"/>
      <c r="F865" s="6"/>
      <c r="G865" s="7"/>
      <c r="H865" s="2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2"/>
    </row>
    <row r="866" spans="1:38" ht="15.75" customHeight="1" x14ac:dyDescent="0.2">
      <c r="A866" s="2"/>
      <c r="B866" s="2"/>
      <c r="C866" s="3"/>
      <c r="D866" s="4"/>
      <c r="E866" s="5"/>
      <c r="F866" s="6"/>
      <c r="G866" s="7"/>
      <c r="H866" s="2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2"/>
    </row>
    <row r="867" spans="1:38" ht="15.75" customHeight="1" x14ac:dyDescent="0.2">
      <c r="A867" s="2"/>
      <c r="B867" s="2"/>
      <c r="C867" s="3"/>
      <c r="D867" s="4"/>
      <c r="E867" s="5"/>
      <c r="F867" s="6"/>
      <c r="G867" s="7"/>
      <c r="H867" s="2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2"/>
    </row>
    <row r="868" spans="1:38" ht="15.75" customHeight="1" x14ac:dyDescent="0.2">
      <c r="A868" s="2"/>
      <c r="B868" s="2"/>
      <c r="C868" s="3"/>
      <c r="D868" s="4"/>
      <c r="E868" s="5"/>
      <c r="F868" s="6"/>
      <c r="G868" s="7"/>
      <c r="H868" s="2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2"/>
    </row>
    <row r="869" spans="1:38" ht="15.75" customHeight="1" x14ac:dyDescent="0.2">
      <c r="A869" s="2"/>
      <c r="B869" s="2"/>
      <c r="C869" s="3"/>
      <c r="D869" s="4"/>
      <c r="E869" s="5"/>
      <c r="F869" s="6"/>
      <c r="G869" s="7"/>
      <c r="H869" s="2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2"/>
    </row>
    <row r="870" spans="1:38" ht="15.75" customHeight="1" x14ac:dyDescent="0.2">
      <c r="A870" s="2"/>
      <c r="B870" s="2"/>
      <c r="C870" s="3"/>
      <c r="D870" s="4"/>
      <c r="E870" s="5"/>
      <c r="F870" s="6"/>
      <c r="G870" s="7"/>
      <c r="H870" s="2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2"/>
    </row>
    <row r="871" spans="1:38" ht="15.75" customHeight="1" x14ac:dyDescent="0.2">
      <c r="A871" s="2"/>
      <c r="B871" s="2"/>
      <c r="C871" s="3"/>
      <c r="D871" s="4"/>
      <c r="E871" s="5"/>
      <c r="F871" s="6"/>
      <c r="G871" s="7"/>
      <c r="H871" s="2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2"/>
    </row>
    <row r="872" spans="1:38" ht="15.75" customHeight="1" x14ac:dyDescent="0.2">
      <c r="A872" s="2"/>
      <c r="B872" s="2"/>
      <c r="C872" s="3"/>
      <c r="D872" s="4"/>
      <c r="E872" s="5"/>
      <c r="F872" s="6"/>
      <c r="G872" s="7"/>
      <c r="H872" s="2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2"/>
    </row>
    <row r="873" spans="1:38" ht="15.75" customHeight="1" x14ac:dyDescent="0.2">
      <c r="A873" s="2"/>
      <c r="B873" s="2"/>
      <c r="C873" s="3"/>
      <c r="D873" s="4"/>
      <c r="E873" s="5"/>
      <c r="F873" s="6"/>
      <c r="G873" s="7"/>
      <c r="H873" s="2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2"/>
    </row>
    <row r="874" spans="1:38" ht="15.75" customHeight="1" x14ac:dyDescent="0.2">
      <c r="A874" s="2"/>
      <c r="B874" s="2"/>
      <c r="C874" s="3"/>
      <c r="D874" s="4"/>
      <c r="E874" s="5"/>
      <c r="F874" s="6"/>
      <c r="G874" s="7"/>
      <c r="H874" s="2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2"/>
    </row>
    <row r="875" spans="1:38" ht="15.75" customHeight="1" x14ac:dyDescent="0.2">
      <c r="A875" s="2"/>
      <c r="B875" s="2"/>
      <c r="C875" s="3"/>
      <c r="D875" s="4"/>
      <c r="E875" s="5"/>
      <c r="F875" s="6"/>
      <c r="G875" s="7"/>
      <c r="H875" s="2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2"/>
    </row>
    <row r="876" spans="1:38" ht="15.75" customHeight="1" x14ac:dyDescent="0.2">
      <c r="A876" s="2"/>
      <c r="B876" s="2"/>
      <c r="C876" s="3"/>
      <c r="D876" s="4"/>
      <c r="E876" s="5"/>
      <c r="F876" s="6"/>
      <c r="G876" s="7"/>
      <c r="H876" s="2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2"/>
    </row>
    <row r="877" spans="1:38" ht="15.75" customHeight="1" x14ac:dyDescent="0.2">
      <c r="A877" s="2"/>
      <c r="B877" s="2"/>
      <c r="C877" s="3"/>
      <c r="D877" s="4"/>
      <c r="E877" s="5"/>
      <c r="F877" s="6"/>
      <c r="G877" s="7"/>
      <c r="H877" s="2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2"/>
    </row>
    <row r="878" spans="1:38" ht="15.75" customHeight="1" x14ac:dyDescent="0.2">
      <c r="A878" s="2"/>
      <c r="B878" s="2"/>
      <c r="C878" s="3"/>
      <c r="D878" s="4"/>
      <c r="E878" s="5"/>
      <c r="F878" s="6"/>
      <c r="G878" s="7"/>
      <c r="H878" s="2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2"/>
    </row>
    <row r="879" spans="1:38" ht="15.75" customHeight="1" x14ac:dyDescent="0.2">
      <c r="A879" s="2"/>
      <c r="B879" s="2"/>
      <c r="C879" s="3"/>
      <c r="D879" s="4"/>
      <c r="E879" s="5"/>
      <c r="F879" s="6"/>
      <c r="G879" s="7"/>
      <c r="H879" s="2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2"/>
    </row>
    <row r="880" spans="1:38" ht="15.75" customHeight="1" x14ac:dyDescent="0.2">
      <c r="A880" s="2"/>
      <c r="B880" s="2"/>
      <c r="C880" s="3"/>
      <c r="D880" s="4"/>
      <c r="E880" s="5"/>
      <c r="F880" s="6"/>
      <c r="G880" s="7"/>
      <c r="H880" s="2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2"/>
    </row>
    <row r="881" spans="1:38" ht="15.75" customHeight="1" x14ac:dyDescent="0.2">
      <c r="A881" s="2"/>
      <c r="B881" s="2"/>
      <c r="C881" s="3"/>
      <c r="D881" s="4"/>
      <c r="E881" s="5"/>
      <c r="F881" s="6"/>
      <c r="G881" s="7"/>
      <c r="H881" s="2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2"/>
    </row>
    <row r="882" spans="1:38" ht="15.75" customHeight="1" x14ac:dyDescent="0.2">
      <c r="A882" s="2"/>
      <c r="B882" s="2"/>
      <c r="C882" s="3"/>
      <c r="D882" s="4"/>
      <c r="E882" s="5"/>
      <c r="F882" s="6"/>
      <c r="G882" s="7"/>
      <c r="H882" s="2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2"/>
    </row>
    <row r="883" spans="1:38" ht="15.75" customHeight="1" x14ac:dyDescent="0.2">
      <c r="A883" s="2"/>
      <c r="B883" s="2"/>
      <c r="C883" s="3"/>
      <c r="D883" s="4"/>
      <c r="E883" s="5"/>
      <c r="F883" s="6"/>
      <c r="G883" s="7"/>
      <c r="H883" s="2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2"/>
    </row>
    <row r="884" spans="1:38" ht="15.75" customHeight="1" x14ac:dyDescent="0.2">
      <c r="A884" s="2"/>
      <c r="B884" s="2"/>
      <c r="C884" s="3"/>
      <c r="D884" s="4"/>
      <c r="E884" s="5"/>
      <c r="F884" s="6"/>
      <c r="G884" s="7"/>
      <c r="H884" s="2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2"/>
    </row>
    <row r="885" spans="1:38" ht="15.75" customHeight="1" x14ac:dyDescent="0.2">
      <c r="A885" s="2"/>
      <c r="B885" s="2"/>
      <c r="C885" s="3"/>
      <c r="D885" s="4"/>
      <c r="E885" s="5"/>
      <c r="F885" s="6"/>
      <c r="G885" s="7"/>
      <c r="H885" s="2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2"/>
    </row>
    <row r="886" spans="1:38" ht="15.75" customHeight="1" x14ac:dyDescent="0.2">
      <c r="A886" s="2"/>
      <c r="B886" s="2"/>
      <c r="C886" s="3"/>
      <c r="D886" s="4"/>
      <c r="E886" s="5"/>
      <c r="F886" s="6"/>
      <c r="G886" s="7"/>
      <c r="H886" s="2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2"/>
    </row>
    <row r="887" spans="1:38" ht="15.75" customHeight="1" x14ac:dyDescent="0.2">
      <c r="A887" s="2"/>
      <c r="B887" s="2"/>
      <c r="C887" s="3"/>
      <c r="D887" s="4"/>
      <c r="E887" s="5"/>
      <c r="F887" s="6"/>
      <c r="G887" s="7"/>
      <c r="H887" s="2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2"/>
    </row>
    <row r="888" spans="1:38" ht="15.75" customHeight="1" x14ac:dyDescent="0.2">
      <c r="A888" s="2"/>
      <c r="B888" s="2"/>
      <c r="C888" s="3"/>
      <c r="D888" s="4"/>
      <c r="E888" s="5"/>
      <c r="F888" s="6"/>
      <c r="G888" s="7"/>
      <c r="H888" s="2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2"/>
    </row>
    <row r="889" spans="1:38" ht="15.75" customHeight="1" x14ac:dyDescent="0.2">
      <c r="A889" s="2"/>
      <c r="B889" s="2"/>
      <c r="C889" s="3"/>
      <c r="D889" s="4"/>
      <c r="E889" s="5"/>
      <c r="F889" s="6"/>
      <c r="G889" s="7"/>
      <c r="H889" s="2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2"/>
    </row>
    <row r="890" spans="1:38" ht="15.75" customHeight="1" x14ac:dyDescent="0.2">
      <c r="A890" s="2"/>
      <c r="B890" s="2"/>
      <c r="C890" s="3"/>
      <c r="D890" s="4"/>
      <c r="E890" s="5"/>
      <c r="F890" s="6"/>
      <c r="G890" s="7"/>
      <c r="H890" s="2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2"/>
    </row>
    <row r="891" spans="1:38" ht="15.75" customHeight="1" x14ac:dyDescent="0.2">
      <c r="A891" s="2"/>
      <c r="B891" s="2"/>
      <c r="C891" s="3"/>
      <c r="D891" s="4"/>
      <c r="E891" s="5"/>
      <c r="F891" s="6"/>
      <c r="G891" s="7"/>
      <c r="H891" s="2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2"/>
    </row>
    <row r="892" spans="1:38" ht="15.75" customHeight="1" x14ac:dyDescent="0.2">
      <c r="A892" s="2"/>
      <c r="B892" s="2"/>
      <c r="C892" s="3"/>
      <c r="D892" s="4"/>
      <c r="E892" s="5"/>
      <c r="F892" s="6"/>
      <c r="G892" s="7"/>
      <c r="H892" s="2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2"/>
    </row>
    <row r="893" spans="1:38" ht="15.75" customHeight="1" x14ac:dyDescent="0.2">
      <c r="A893" s="2"/>
      <c r="B893" s="2"/>
      <c r="C893" s="3"/>
      <c r="D893" s="4"/>
      <c r="E893" s="5"/>
      <c r="F893" s="6"/>
      <c r="G893" s="7"/>
      <c r="H893" s="2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2"/>
    </row>
    <row r="894" spans="1:38" ht="15.75" customHeight="1" x14ac:dyDescent="0.2">
      <c r="A894" s="2"/>
      <c r="B894" s="2"/>
      <c r="C894" s="3"/>
      <c r="D894" s="4"/>
      <c r="E894" s="5"/>
      <c r="F894" s="6"/>
      <c r="G894" s="7"/>
      <c r="H894" s="2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2"/>
    </row>
    <row r="895" spans="1:38" ht="15.75" customHeight="1" x14ac:dyDescent="0.2">
      <c r="A895" s="2"/>
      <c r="B895" s="2"/>
      <c r="C895" s="3"/>
      <c r="D895" s="4"/>
      <c r="E895" s="5"/>
      <c r="F895" s="6"/>
      <c r="G895" s="7"/>
      <c r="H895" s="2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2"/>
    </row>
    <row r="896" spans="1:38" ht="15.75" customHeight="1" x14ac:dyDescent="0.2">
      <c r="A896" s="2"/>
      <c r="B896" s="2"/>
      <c r="C896" s="3"/>
      <c r="D896" s="4"/>
      <c r="E896" s="5"/>
      <c r="F896" s="6"/>
      <c r="G896" s="7"/>
      <c r="H896" s="2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2"/>
    </row>
    <row r="897" spans="1:38" ht="15.75" customHeight="1" x14ac:dyDescent="0.2">
      <c r="A897" s="2"/>
      <c r="B897" s="2"/>
      <c r="C897" s="3"/>
      <c r="D897" s="4"/>
      <c r="E897" s="5"/>
      <c r="F897" s="6"/>
      <c r="G897" s="7"/>
      <c r="H897" s="2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2"/>
    </row>
    <row r="898" spans="1:38" ht="15.75" customHeight="1" x14ac:dyDescent="0.2">
      <c r="A898" s="2"/>
      <c r="B898" s="2"/>
      <c r="C898" s="3"/>
      <c r="D898" s="4"/>
      <c r="E898" s="5"/>
      <c r="F898" s="6"/>
      <c r="G898" s="7"/>
      <c r="H898" s="2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2"/>
    </row>
    <row r="899" spans="1:38" ht="15.75" customHeight="1" x14ac:dyDescent="0.2">
      <c r="A899" s="2"/>
      <c r="B899" s="2"/>
      <c r="C899" s="3"/>
      <c r="D899" s="4"/>
      <c r="E899" s="5"/>
      <c r="F899" s="6"/>
      <c r="G899" s="7"/>
      <c r="H899" s="2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2"/>
    </row>
    <row r="900" spans="1:38" ht="15.75" customHeight="1" x14ac:dyDescent="0.2">
      <c r="A900" s="2"/>
      <c r="B900" s="2"/>
      <c r="C900" s="3"/>
      <c r="D900" s="4"/>
      <c r="E900" s="5"/>
      <c r="F900" s="6"/>
      <c r="G900" s="7"/>
      <c r="H900" s="2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2"/>
    </row>
    <row r="901" spans="1:38" ht="15.75" customHeight="1" x14ac:dyDescent="0.2">
      <c r="A901" s="2"/>
      <c r="B901" s="2"/>
      <c r="C901" s="3"/>
      <c r="D901" s="4"/>
      <c r="E901" s="5"/>
      <c r="F901" s="6"/>
      <c r="G901" s="7"/>
      <c r="H901" s="2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2"/>
    </row>
    <row r="902" spans="1:38" ht="15.75" customHeight="1" x14ac:dyDescent="0.2">
      <c r="A902" s="2"/>
      <c r="B902" s="2"/>
      <c r="C902" s="3"/>
      <c r="D902" s="4"/>
      <c r="E902" s="5"/>
      <c r="F902" s="6"/>
      <c r="G902" s="7"/>
      <c r="H902" s="2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2"/>
    </row>
    <row r="903" spans="1:38" ht="15.75" customHeight="1" x14ac:dyDescent="0.2">
      <c r="A903" s="2"/>
      <c r="B903" s="2"/>
      <c r="C903" s="3"/>
      <c r="D903" s="4"/>
      <c r="E903" s="5"/>
      <c r="F903" s="6"/>
      <c r="G903" s="7"/>
      <c r="H903" s="2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2"/>
    </row>
    <row r="904" spans="1:38" ht="15.75" customHeight="1" x14ac:dyDescent="0.2">
      <c r="A904" s="2"/>
      <c r="B904" s="2"/>
      <c r="C904" s="3"/>
      <c r="D904" s="4"/>
      <c r="E904" s="5"/>
      <c r="F904" s="6"/>
      <c r="G904" s="7"/>
      <c r="H904" s="2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2"/>
    </row>
    <row r="905" spans="1:38" ht="15.75" customHeight="1" x14ac:dyDescent="0.2">
      <c r="A905" s="2"/>
      <c r="B905" s="2"/>
      <c r="C905" s="3"/>
      <c r="D905" s="4"/>
      <c r="E905" s="5"/>
      <c r="F905" s="6"/>
      <c r="G905" s="7"/>
      <c r="H905" s="2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2"/>
    </row>
    <row r="906" spans="1:38" ht="15.75" customHeight="1" x14ac:dyDescent="0.2">
      <c r="A906" s="2"/>
      <c r="B906" s="2"/>
      <c r="C906" s="3"/>
      <c r="D906" s="4"/>
      <c r="E906" s="5"/>
      <c r="F906" s="6"/>
      <c r="G906" s="7"/>
      <c r="H906" s="2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2"/>
    </row>
    <row r="907" spans="1:38" ht="15.75" customHeight="1" x14ac:dyDescent="0.2">
      <c r="A907" s="2"/>
      <c r="B907" s="2"/>
      <c r="C907" s="3"/>
      <c r="D907" s="4"/>
      <c r="E907" s="5"/>
      <c r="F907" s="6"/>
      <c r="G907" s="7"/>
      <c r="H907" s="2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2"/>
    </row>
    <row r="908" spans="1:38" ht="15.75" customHeight="1" x14ac:dyDescent="0.2">
      <c r="A908" s="2"/>
      <c r="B908" s="2"/>
      <c r="C908" s="3"/>
      <c r="D908" s="4"/>
      <c r="E908" s="5"/>
      <c r="F908" s="6"/>
      <c r="G908" s="7"/>
      <c r="H908" s="2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2"/>
    </row>
    <row r="909" spans="1:38" ht="15.75" customHeight="1" x14ac:dyDescent="0.2">
      <c r="A909" s="2"/>
      <c r="B909" s="2"/>
      <c r="C909" s="3"/>
      <c r="D909" s="4"/>
      <c r="E909" s="5"/>
      <c r="F909" s="6"/>
      <c r="G909" s="7"/>
      <c r="H909" s="2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2"/>
    </row>
    <row r="910" spans="1:38" ht="15.75" customHeight="1" x14ac:dyDescent="0.2">
      <c r="A910" s="2"/>
      <c r="B910" s="2"/>
      <c r="C910" s="3"/>
      <c r="D910" s="4"/>
      <c r="E910" s="5"/>
      <c r="F910" s="6"/>
      <c r="G910" s="7"/>
      <c r="H910" s="2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2"/>
    </row>
    <row r="911" spans="1:38" ht="15.75" customHeight="1" x14ac:dyDescent="0.2">
      <c r="A911" s="2"/>
      <c r="B911" s="2"/>
      <c r="C911" s="3"/>
      <c r="D911" s="4"/>
      <c r="E911" s="5"/>
      <c r="F911" s="6"/>
      <c r="G911" s="7"/>
      <c r="H911" s="2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2"/>
    </row>
    <row r="912" spans="1:38" ht="15.75" customHeight="1" x14ac:dyDescent="0.2">
      <c r="A912" s="2"/>
      <c r="B912" s="2"/>
      <c r="C912" s="3"/>
      <c r="D912" s="4"/>
      <c r="E912" s="5"/>
      <c r="F912" s="6"/>
      <c r="G912" s="7"/>
      <c r="H912" s="2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2"/>
    </row>
    <row r="913" spans="1:38" ht="15.75" customHeight="1" x14ac:dyDescent="0.2">
      <c r="A913" s="2"/>
      <c r="B913" s="2"/>
      <c r="C913" s="3"/>
      <c r="D913" s="4"/>
      <c r="E913" s="5"/>
      <c r="F913" s="6"/>
      <c r="G913" s="7"/>
      <c r="H913" s="2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2"/>
    </row>
    <row r="914" spans="1:38" ht="15.75" customHeight="1" x14ac:dyDescent="0.2">
      <c r="A914" s="2"/>
      <c r="B914" s="2"/>
      <c r="C914" s="3"/>
      <c r="D914" s="4"/>
      <c r="E914" s="5"/>
      <c r="F914" s="6"/>
      <c r="G914" s="7"/>
      <c r="H914" s="2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2"/>
    </row>
    <row r="915" spans="1:38" ht="15.75" customHeight="1" x14ac:dyDescent="0.2">
      <c r="A915" s="2"/>
      <c r="B915" s="2"/>
      <c r="C915" s="3"/>
      <c r="D915" s="4"/>
      <c r="E915" s="5"/>
      <c r="F915" s="6"/>
      <c r="G915" s="7"/>
      <c r="H915" s="2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2"/>
    </row>
    <row r="916" spans="1:38" ht="15.75" customHeight="1" x14ac:dyDescent="0.2">
      <c r="A916" s="2"/>
      <c r="B916" s="2"/>
      <c r="C916" s="3"/>
      <c r="D916" s="4"/>
      <c r="E916" s="5"/>
      <c r="F916" s="6"/>
      <c r="G916" s="7"/>
      <c r="H916" s="2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2"/>
    </row>
    <row r="917" spans="1:38" ht="15.75" customHeight="1" x14ac:dyDescent="0.2">
      <c r="A917" s="2"/>
      <c r="B917" s="2"/>
      <c r="C917" s="3"/>
      <c r="D917" s="4"/>
      <c r="E917" s="5"/>
      <c r="F917" s="6"/>
      <c r="G917" s="7"/>
      <c r="H917" s="2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2"/>
    </row>
    <row r="918" spans="1:38" ht="15.75" customHeight="1" x14ac:dyDescent="0.2">
      <c r="A918" s="2"/>
      <c r="B918" s="2"/>
      <c r="C918" s="3"/>
      <c r="D918" s="4"/>
      <c r="E918" s="5"/>
      <c r="F918" s="6"/>
      <c r="G918" s="7"/>
      <c r="H918" s="2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2"/>
    </row>
    <row r="919" spans="1:38" ht="15.75" customHeight="1" x14ac:dyDescent="0.2">
      <c r="A919" s="2"/>
      <c r="B919" s="2"/>
      <c r="C919" s="3"/>
      <c r="D919" s="4"/>
      <c r="E919" s="5"/>
      <c r="F919" s="6"/>
      <c r="G919" s="7"/>
      <c r="H919" s="2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2"/>
    </row>
    <row r="920" spans="1:38" ht="15.75" customHeight="1" x14ac:dyDescent="0.2">
      <c r="A920" s="2"/>
      <c r="B920" s="2"/>
      <c r="C920" s="3"/>
      <c r="D920" s="4"/>
      <c r="E920" s="5"/>
      <c r="F920" s="6"/>
      <c r="G920" s="7"/>
      <c r="H920" s="2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2"/>
    </row>
    <row r="921" spans="1:38" ht="15.75" customHeight="1" x14ac:dyDescent="0.2">
      <c r="A921" s="2"/>
      <c r="B921" s="2"/>
      <c r="C921" s="3"/>
      <c r="D921" s="4"/>
      <c r="E921" s="5"/>
      <c r="F921" s="6"/>
      <c r="G921" s="7"/>
      <c r="H921" s="2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2"/>
    </row>
    <row r="922" spans="1:38" ht="15.75" customHeight="1" x14ac:dyDescent="0.2">
      <c r="A922" s="2"/>
      <c r="B922" s="2"/>
      <c r="C922" s="3"/>
      <c r="D922" s="4"/>
      <c r="E922" s="5"/>
      <c r="F922" s="6"/>
      <c r="G922" s="7"/>
      <c r="H922" s="2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2"/>
    </row>
    <row r="923" spans="1:38" ht="15.75" customHeight="1" x14ac:dyDescent="0.2">
      <c r="A923" s="2"/>
      <c r="B923" s="2"/>
      <c r="C923" s="3"/>
      <c r="D923" s="4"/>
      <c r="E923" s="5"/>
      <c r="F923" s="6"/>
      <c r="G923" s="7"/>
      <c r="H923" s="2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2"/>
    </row>
    <row r="924" spans="1:38" ht="15.75" customHeight="1" x14ac:dyDescent="0.2">
      <c r="A924" s="2"/>
      <c r="B924" s="2"/>
      <c r="C924" s="3"/>
      <c r="D924" s="4"/>
      <c r="E924" s="5"/>
      <c r="F924" s="6"/>
      <c r="G924" s="7"/>
      <c r="H924" s="2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2"/>
    </row>
    <row r="925" spans="1:38" ht="15.75" customHeight="1" x14ac:dyDescent="0.2">
      <c r="A925" s="2"/>
      <c r="B925" s="2"/>
      <c r="C925" s="3"/>
      <c r="D925" s="4"/>
      <c r="E925" s="5"/>
      <c r="F925" s="6"/>
      <c r="G925" s="7"/>
      <c r="H925" s="2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2"/>
    </row>
    <row r="926" spans="1:38" ht="15.75" customHeight="1" x14ac:dyDescent="0.2">
      <c r="A926" s="2"/>
      <c r="B926" s="2"/>
      <c r="C926" s="3"/>
      <c r="D926" s="4"/>
      <c r="E926" s="5"/>
      <c r="F926" s="6"/>
      <c r="G926" s="7"/>
      <c r="H926" s="2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2"/>
    </row>
    <row r="927" spans="1:38" ht="15.75" customHeight="1" x14ac:dyDescent="0.2">
      <c r="A927" s="2"/>
      <c r="B927" s="2"/>
      <c r="C927" s="3"/>
      <c r="D927" s="4"/>
      <c r="E927" s="5"/>
      <c r="F927" s="6"/>
      <c r="G927" s="7"/>
      <c r="H927" s="2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2"/>
    </row>
    <row r="928" spans="1:38" ht="15.75" customHeight="1" x14ac:dyDescent="0.2">
      <c r="A928" s="2"/>
      <c r="B928" s="2"/>
      <c r="C928" s="3"/>
      <c r="D928" s="4"/>
      <c r="E928" s="5"/>
      <c r="F928" s="6"/>
      <c r="G928" s="7"/>
      <c r="H928" s="2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2"/>
    </row>
    <row r="929" spans="1:38" ht="15.75" customHeight="1" x14ac:dyDescent="0.2">
      <c r="A929" s="2"/>
      <c r="B929" s="2"/>
      <c r="C929" s="3"/>
      <c r="D929" s="4"/>
      <c r="E929" s="5"/>
      <c r="F929" s="6"/>
      <c r="G929" s="7"/>
      <c r="H929" s="2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2"/>
    </row>
    <row r="930" spans="1:38" ht="15.75" customHeight="1" x14ac:dyDescent="0.2">
      <c r="A930" s="2"/>
      <c r="B930" s="2"/>
      <c r="C930" s="3"/>
      <c r="D930" s="4"/>
      <c r="E930" s="5"/>
      <c r="F930" s="6"/>
      <c r="G930" s="7"/>
      <c r="H930" s="2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2"/>
    </row>
    <row r="931" spans="1:38" ht="15.75" customHeight="1" x14ac:dyDescent="0.2">
      <c r="A931" s="2"/>
      <c r="B931" s="2"/>
      <c r="C931" s="3"/>
      <c r="D931" s="4"/>
      <c r="E931" s="5"/>
      <c r="F931" s="6"/>
      <c r="G931" s="7"/>
      <c r="H931" s="2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2"/>
    </row>
    <row r="932" spans="1:38" ht="15.75" customHeight="1" x14ac:dyDescent="0.2">
      <c r="A932" s="2"/>
      <c r="B932" s="2"/>
      <c r="C932" s="3"/>
      <c r="D932" s="4"/>
      <c r="E932" s="5"/>
      <c r="F932" s="6"/>
      <c r="G932" s="7"/>
      <c r="H932" s="2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2"/>
    </row>
    <row r="933" spans="1:38" ht="15.75" customHeight="1" x14ac:dyDescent="0.2">
      <c r="A933" s="2"/>
      <c r="B933" s="2"/>
      <c r="C933" s="3"/>
      <c r="D933" s="4"/>
      <c r="E933" s="5"/>
      <c r="F933" s="6"/>
      <c r="G933" s="7"/>
      <c r="H933" s="2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2"/>
    </row>
    <row r="934" spans="1:38" ht="15.75" customHeight="1" x14ac:dyDescent="0.2">
      <c r="A934" s="2"/>
      <c r="B934" s="2"/>
      <c r="C934" s="3"/>
      <c r="D934" s="4"/>
      <c r="E934" s="5"/>
      <c r="F934" s="6"/>
      <c r="G934" s="7"/>
      <c r="H934" s="2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2"/>
    </row>
    <row r="935" spans="1:38" ht="15.75" customHeight="1" x14ac:dyDescent="0.2">
      <c r="A935" s="2"/>
      <c r="B935" s="2"/>
      <c r="C935" s="3"/>
      <c r="D935" s="4"/>
      <c r="E935" s="5"/>
      <c r="F935" s="6"/>
      <c r="G935" s="7"/>
      <c r="H935" s="2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2"/>
    </row>
    <row r="936" spans="1:38" ht="15.75" customHeight="1" x14ac:dyDescent="0.2">
      <c r="A936" s="2"/>
      <c r="B936" s="2"/>
      <c r="C936" s="3"/>
      <c r="D936" s="4"/>
      <c r="E936" s="5"/>
      <c r="F936" s="6"/>
      <c r="G936" s="7"/>
      <c r="H936" s="2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2"/>
    </row>
    <row r="937" spans="1:38" ht="15.75" customHeight="1" x14ac:dyDescent="0.2">
      <c r="A937" s="2"/>
      <c r="B937" s="2"/>
      <c r="C937" s="3"/>
      <c r="D937" s="4"/>
      <c r="E937" s="5"/>
      <c r="F937" s="6"/>
      <c r="G937" s="7"/>
      <c r="H937" s="2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2"/>
    </row>
    <row r="938" spans="1:38" ht="15.75" customHeight="1" x14ac:dyDescent="0.2">
      <c r="A938" s="2"/>
      <c r="B938" s="2"/>
      <c r="C938" s="3"/>
      <c r="D938" s="4"/>
      <c r="E938" s="5"/>
      <c r="F938" s="6"/>
      <c r="G938" s="7"/>
      <c r="H938" s="2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2"/>
    </row>
    <row r="939" spans="1:38" ht="15.75" customHeight="1" x14ac:dyDescent="0.2">
      <c r="A939" s="2"/>
      <c r="B939" s="2"/>
      <c r="C939" s="3"/>
      <c r="D939" s="4"/>
      <c r="E939" s="5"/>
      <c r="F939" s="6"/>
      <c r="G939" s="7"/>
      <c r="H939" s="2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2"/>
    </row>
    <row r="940" spans="1:38" ht="15.75" customHeight="1" x14ac:dyDescent="0.2">
      <c r="A940" s="2"/>
      <c r="B940" s="2"/>
      <c r="C940" s="3"/>
      <c r="D940" s="4"/>
      <c r="E940" s="5"/>
      <c r="F940" s="6"/>
      <c r="G940" s="7"/>
      <c r="H940" s="2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2"/>
    </row>
    <row r="941" spans="1:38" ht="15.75" customHeight="1" x14ac:dyDescent="0.2">
      <c r="A941" s="2"/>
      <c r="B941" s="2"/>
      <c r="C941" s="3"/>
      <c r="D941" s="4"/>
      <c r="E941" s="5"/>
      <c r="F941" s="6"/>
      <c r="G941" s="7"/>
      <c r="H941" s="2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2"/>
    </row>
    <row r="942" spans="1:38" ht="15.75" customHeight="1" x14ac:dyDescent="0.2">
      <c r="A942" s="2"/>
      <c r="B942" s="2"/>
      <c r="C942" s="3"/>
      <c r="D942" s="4"/>
      <c r="E942" s="5"/>
      <c r="F942" s="6"/>
      <c r="G942" s="7"/>
      <c r="H942" s="2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2"/>
    </row>
    <row r="943" spans="1:38" ht="15.75" customHeight="1" x14ac:dyDescent="0.2">
      <c r="A943" s="2"/>
      <c r="B943" s="2"/>
      <c r="C943" s="3"/>
      <c r="D943" s="4"/>
      <c r="E943" s="5"/>
      <c r="F943" s="6"/>
      <c r="G943" s="7"/>
      <c r="H943" s="2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2"/>
    </row>
    <row r="944" spans="1:38" ht="15.75" customHeight="1" x14ac:dyDescent="0.2">
      <c r="A944" s="2"/>
      <c r="B944" s="2"/>
      <c r="C944" s="3"/>
      <c r="D944" s="4"/>
      <c r="E944" s="5"/>
      <c r="F944" s="6"/>
      <c r="G944" s="7"/>
      <c r="H944" s="2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2"/>
    </row>
    <row r="945" spans="1:38" ht="15.75" customHeight="1" x14ac:dyDescent="0.2">
      <c r="A945" s="2"/>
      <c r="B945" s="2"/>
      <c r="C945" s="3"/>
      <c r="D945" s="4"/>
      <c r="E945" s="5"/>
      <c r="F945" s="6"/>
      <c r="G945" s="7"/>
      <c r="H945" s="2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2"/>
    </row>
    <row r="946" spans="1:38" ht="15.75" customHeight="1" x14ac:dyDescent="0.2">
      <c r="A946" s="2"/>
      <c r="B946" s="2"/>
      <c r="C946" s="3"/>
      <c r="D946" s="4"/>
      <c r="E946" s="5"/>
      <c r="F946" s="6"/>
      <c r="G946" s="7"/>
      <c r="H946" s="2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2"/>
    </row>
    <row r="947" spans="1:38" ht="15.75" customHeight="1" x14ac:dyDescent="0.2">
      <c r="A947" s="2"/>
      <c r="B947" s="2"/>
      <c r="C947" s="3"/>
      <c r="D947" s="4"/>
      <c r="E947" s="5"/>
      <c r="F947" s="6"/>
      <c r="G947" s="7"/>
      <c r="H947" s="2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2"/>
    </row>
    <row r="948" spans="1:38" ht="15.75" customHeight="1" x14ac:dyDescent="0.2">
      <c r="A948" s="2"/>
      <c r="B948" s="2"/>
      <c r="C948" s="3"/>
      <c r="D948" s="4"/>
      <c r="E948" s="5"/>
      <c r="F948" s="6"/>
      <c r="G948" s="7"/>
      <c r="H948" s="2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2"/>
    </row>
    <row r="949" spans="1:38" ht="15.75" customHeight="1" x14ac:dyDescent="0.2">
      <c r="A949" s="2"/>
      <c r="B949" s="2"/>
      <c r="C949" s="3"/>
      <c r="D949" s="4"/>
      <c r="E949" s="5"/>
      <c r="F949" s="6"/>
      <c r="G949" s="7"/>
      <c r="H949" s="2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2"/>
    </row>
    <row r="950" spans="1:38" ht="15.75" customHeight="1" x14ac:dyDescent="0.2">
      <c r="A950" s="2"/>
      <c r="B950" s="2"/>
      <c r="C950" s="3"/>
      <c r="D950" s="4"/>
      <c r="E950" s="5"/>
      <c r="F950" s="6"/>
      <c r="G950" s="7"/>
      <c r="H950" s="2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2"/>
    </row>
    <row r="951" spans="1:38" ht="15.75" customHeight="1" x14ac:dyDescent="0.2">
      <c r="A951" s="2"/>
      <c r="B951" s="2"/>
      <c r="C951" s="3"/>
      <c r="D951" s="4"/>
      <c r="E951" s="5"/>
      <c r="F951" s="6"/>
      <c r="G951" s="7"/>
      <c r="H951" s="2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2"/>
    </row>
    <row r="952" spans="1:38" ht="15.75" customHeight="1" x14ac:dyDescent="0.2">
      <c r="A952" s="2"/>
      <c r="B952" s="2"/>
      <c r="C952" s="3"/>
      <c r="D952" s="4"/>
      <c r="E952" s="5"/>
      <c r="F952" s="6"/>
      <c r="G952" s="7"/>
      <c r="H952" s="2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2"/>
    </row>
    <row r="953" spans="1:38" ht="15.75" customHeight="1" x14ac:dyDescent="0.2">
      <c r="A953" s="2"/>
      <c r="B953" s="2"/>
      <c r="C953" s="3"/>
      <c r="D953" s="4"/>
      <c r="E953" s="5"/>
      <c r="F953" s="6"/>
      <c r="G953" s="7"/>
      <c r="H953" s="2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2"/>
    </row>
    <row r="954" spans="1:38" ht="15.75" customHeight="1" x14ac:dyDescent="0.2">
      <c r="A954" s="2"/>
      <c r="B954" s="2"/>
      <c r="C954" s="3"/>
      <c r="D954" s="4"/>
      <c r="E954" s="5"/>
      <c r="F954" s="6"/>
      <c r="G954" s="7"/>
      <c r="H954" s="2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2"/>
    </row>
    <row r="955" spans="1:38" ht="15.75" customHeight="1" x14ac:dyDescent="0.2">
      <c r="A955" s="2"/>
      <c r="B955" s="2"/>
      <c r="C955" s="3"/>
      <c r="D955" s="4"/>
      <c r="E955" s="5"/>
      <c r="F955" s="6"/>
      <c r="G955" s="7"/>
      <c r="H955" s="2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2"/>
    </row>
    <row r="956" spans="1:38" ht="15.75" customHeight="1" x14ac:dyDescent="0.2">
      <c r="A956" s="2"/>
      <c r="B956" s="2"/>
      <c r="C956" s="3"/>
      <c r="D956" s="4"/>
      <c r="E956" s="5"/>
      <c r="F956" s="6"/>
      <c r="G956" s="7"/>
      <c r="H956" s="2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2"/>
    </row>
    <row r="957" spans="1:38" ht="15.75" customHeight="1" x14ac:dyDescent="0.2">
      <c r="A957" s="2"/>
      <c r="B957" s="2"/>
      <c r="C957" s="3"/>
      <c r="D957" s="4"/>
      <c r="E957" s="5"/>
      <c r="F957" s="6"/>
      <c r="G957" s="7"/>
      <c r="H957" s="2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2"/>
    </row>
    <row r="958" spans="1:38" ht="15.75" customHeight="1" x14ac:dyDescent="0.2">
      <c r="A958" s="2"/>
      <c r="B958" s="2"/>
      <c r="C958" s="3"/>
      <c r="D958" s="4"/>
      <c r="E958" s="5"/>
      <c r="F958" s="6"/>
      <c r="G958" s="7"/>
      <c r="H958" s="2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2"/>
    </row>
    <row r="959" spans="1:38" ht="15.75" customHeight="1" x14ac:dyDescent="0.2">
      <c r="A959" s="2"/>
      <c r="B959" s="2"/>
      <c r="C959" s="3"/>
      <c r="D959" s="4"/>
      <c r="E959" s="5"/>
      <c r="F959" s="6"/>
      <c r="G959" s="7"/>
      <c r="H959" s="2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2"/>
    </row>
    <row r="960" spans="1:38" ht="15.75" customHeight="1" x14ac:dyDescent="0.2">
      <c r="A960" s="2"/>
      <c r="B960" s="2"/>
      <c r="C960" s="3"/>
      <c r="D960" s="4"/>
      <c r="E960" s="5"/>
      <c r="F960" s="6"/>
      <c r="G960" s="7"/>
      <c r="H960" s="2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2"/>
    </row>
    <row r="961" spans="1:38" ht="15.75" customHeight="1" x14ac:dyDescent="0.2">
      <c r="A961" s="2"/>
      <c r="B961" s="2"/>
      <c r="C961" s="3"/>
      <c r="D961" s="4"/>
      <c r="E961" s="5"/>
      <c r="F961" s="6"/>
      <c r="G961" s="7"/>
      <c r="H961" s="2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2"/>
    </row>
    <row r="962" spans="1:38" ht="15.75" customHeight="1" x14ac:dyDescent="0.2">
      <c r="A962" s="2"/>
      <c r="B962" s="2"/>
      <c r="C962" s="3"/>
      <c r="D962" s="4"/>
      <c r="E962" s="5"/>
      <c r="F962" s="6"/>
      <c r="G962" s="7"/>
      <c r="H962" s="2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2"/>
    </row>
    <row r="963" spans="1:38" ht="15.75" customHeight="1" x14ac:dyDescent="0.2">
      <c r="A963" s="2"/>
      <c r="B963" s="2"/>
      <c r="C963" s="3"/>
      <c r="D963" s="4"/>
      <c r="E963" s="5"/>
      <c r="F963" s="6"/>
      <c r="G963" s="7"/>
      <c r="H963" s="2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2"/>
    </row>
    <row r="964" spans="1:38" ht="15.75" customHeight="1" x14ac:dyDescent="0.2">
      <c r="A964" s="2"/>
      <c r="B964" s="2"/>
      <c r="C964" s="3"/>
      <c r="D964" s="4"/>
      <c r="E964" s="5"/>
      <c r="F964" s="6"/>
      <c r="G964" s="7"/>
      <c r="H964" s="2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2"/>
    </row>
    <row r="965" spans="1:38" ht="15.75" customHeight="1" x14ac:dyDescent="0.2">
      <c r="A965" s="2"/>
      <c r="B965" s="2"/>
      <c r="C965" s="3"/>
      <c r="D965" s="4"/>
      <c r="E965" s="5"/>
      <c r="F965" s="6"/>
      <c r="G965" s="7"/>
      <c r="H965" s="2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2"/>
    </row>
    <row r="966" spans="1:38" ht="15.75" customHeight="1" x14ac:dyDescent="0.2">
      <c r="A966" s="2"/>
      <c r="B966" s="2"/>
      <c r="C966" s="3"/>
      <c r="D966" s="4"/>
      <c r="E966" s="5"/>
      <c r="F966" s="6"/>
      <c r="G966" s="7"/>
      <c r="H966" s="2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2"/>
    </row>
    <row r="967" spans="1:38" ht="15.75" customHeight="1" x14ac:dyDescent="0.2">
      <c r="A967" s="2"/>
      <c r="B967" s="2"/>
      <c r="C967" s="3"/>
      <c r="D967" s="4"/>
      <c r="E967" s="5"/>
      <c r="F967" s="6"/>
      <c r="G967" s="7"/>
      <c r="H967" s="2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2"/>
    </row>
    <row r="968" spans="1:38" ht="15.75" customHeight="1" x14ac:dyDescent="0.2">
      <c r="A968" s="2"/>
      <c r="B968" s="2"/>
      <c r="C968" s="3"/>
      <c r="D968" s="4"/>
      <c r="E968" s="5"/>
      <c r="F968" s="6"/>
      <c r="G968" s="7"/>
      <c r="H968" s="2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2"/>
    </row>
    <row r="969" spans="1:38" ht="15.75" customHeight="1" x14ac:dyDescent="0.2">
      <c r="A969" s="2"/>
      <c r="B969" s="2"/>
      <c r="C969" s="3"/>
      <c r="D969" s="4"/>
      <c r="E969" s="5"/>
      <c r="F969" s="6"/>
      <c r="G969" s="7"/>
      <c r="H969" s="2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2"/>
    </row>
    <row r="970" spans="1:38" ht="15.75" customHeight="1" x14ac:dyDescent="0.2">
      <c r="A970" s="2"/>
      <c r="B970" s="2"/>
      <c r="C970" s="3"/>
      <c r="D970" s="4"/>
      <c r="E970" s="5"/>
      <c r="F970" s="6"/>
      <c r="G970" s="7"/>
      <c r="H970" s="2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2"/>
    </row>
    <row r="971" spans="1:38" ht="15.75" customHeight="1" x14ac:dyDescent="0.2">
      <c r="A971" s="2"/>
      <c r="B971" s="2"/>
      <c r="C971" s="3"/>
      <c r="D971" s="4"/>
      <c r="E971" s="5"/>
      <c r="F971" s="6"/>
      <c r="G971" s="7"/>
      <c r="H971" s="2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2"/>
    </row>
    <row r="972" spans="1:38" ht="15.75" customHeight="1" x14ac:dyDescent="0.2">
      <c r="A972" s="2"/>
      <c r="B972" s="2"/>
      <c r="C972" s="3"/>
      <c r="D972" s="4"/>
      <c r="E972" s="5"/>
      <c r="F972" s="6"/>
      <c r="G972" s="7"/>
      <c r="H972" s="2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2"/>
    </row>
    <row r="973" spans="1:38" ht="15.75" customHeight="1" x14ac:dyDescent="0.2">
      <c r="A973" s="2"/>
      <c r="B973" s="2"/>
      <c r="C973" s="3"/>
      <c r="D973" s="4"/>
      <c r="E973" s="5"/>
      <c r="F973" s="6"/>
      <c r="G973" s="7"/>
      <c r="H973" s="2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2"/>
    </row>
    <row r="974" spans="1:38" ht="15.75" customHeight="1" x14ac:dyDescent="0.2">
      <c r="A974" s="2"/>
      <c r="B974" s="2"/>
      <c r="C974" s="3"/>
      <c r="D974" s="4"/>
      <c r="E974" s="5"/>
      <c r="F974" s="6"/>
      <c r="G974" s="7"/>
      <c r="H974" s="2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2"/>
    </row>
    <row r="975" spans="1:38" ht="15.75" customHeight="1" x14ac:dyDescent="0.2">
      <c r="A975" s="2"/>
      <c r="B975" s="2"/>
      <c r="C975" s="3"/>
      <c r="D975" s="4"/>
      <c r="E975" s="5"/>
      <c r="F975" s="6"/>
      <c r="G975" s="7"/>
      <c r="H975" s="2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2"/>
    </row>
    <row r="976" spans="1:38" ht="15.75" customHeight="1" x14ac:dyDescent="0.2">
      <c r="A976" s="2"/>
      <c r="B976" s="2"/>
      <c r="C976" s="3"/>
      <c r="D976" s="4"/>
      <c r="E976" s="5"/>
      <c r="F976" s="6"/>
      <c r="G976" s="7"/>
      <c r="H976" s="2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2"/>
    </row>
    <row r="977" spans="1:38" ht="15.75" customHeight="1" x14ac:dyDescent="0.2">
      <c r="A977" s="2"/>
      <c r="B977" s="2"/>
      <c r="C977" s="3"/>
      <c r="D977" s="4"/>
      <c r="E977" s="5"/>
      <c r="F977" s="6"/>
      <c r="G977" s="7"/>
      <c r="H977" s="2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2"/>
    </row>
    <row r="978" spans="1:38" ht="15.75" customHeight="1" x14ac:dyDescent="0.2">
      <c r="A978" s="2"/>
      <c r="B978" s="2"/>
      <c r="C978" s="3"/>
      <c r="D978" s="4"/>
      <c r="E978" s="5"/>
      <c r="F978" s="6"/>
      <c r="G978" s="7"/>
      <c r="H978" s="2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2"/>
    </row>
    <row r="979" spans="1:38" ht="15.75" customHeight="1" x14ac:dyDescent="0.2">
      <c r="A979" s="2"/>
      <c r="B979" s="2"/>
      <c r="C979" s="3"/>
      <c r="D979" s="4"/>
      <c r="E979" s="5"/>
      <c r="F979" s="6"/>
      <c r="G979" s="7"/>
      <c r="H979" s="2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2"/>
    </row>
    <row r="980" spans="1:38" ht="15.75" customHeight="1" x14ac:dyDescent="0.2">
      <c r="A980" s="2"/>
      <c r="B980" s="2"/>
      <c r="C980" s="3"/>
      <c r="D980" s="4"/>
      <c r="E980" s="5"/>
      <c r="F980" s="6"/>
      <c r="G980" s="7"/>
      <c r="H980" s="2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2"/>
    </row>
    <row r="981" spans="1:38" ht="15.75" customHeight="1" x14ac:dyDescent="0.2">
      <c r="A981" s="2"/>
      <c r="B981" s="2"/>
      <c r="C981" s="3"/>
      <c r="D981" s="4"/>
      <c r="E981" s="5"/>
      <c r="F981" s="6"/>
      <c r="G981" s="7"/>
      <c r="H981" s="2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2"/>
    </row>
    <row r="982" spans="1:38" ht="15.75" customHeight="1" x14ac:dyDescent="0.2">
      <c r="A982" s="2"/>
      <c r="B982" s="2"/>
      <c r="C982" s="3"/>
      <c r="D982" s="4"/>
      <c r="E982" s="5"/>
      <c r="F982" s="6"/>
      <c r="G982" s="7"/>
      <c r="H982" s="2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2"/>
    </row>
    <row r="983" spans="1:38" ht="15.75" customHeight="1" x14ac:dyDescent="0.2">
      <c r="A983" s="2"/>
      <c r="B983" s="2"/>
      <c r="C983" s="3"/>
      <c r="D983" s="4"/>
      <c r="E983" s="5"/>
      <c r="F983" s="6"/>
      <c r="G983" s="7"/>
      <c r="H983" s="2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2"/>
    </row>
    <row r="984" spans="1:38" ht="15.75" customHeight="1" x14ac:dyDescent="0.2">
      <c r="A984" s="2"/>
      <c r="B984" s="2"/>
      <c r="C984" s="3"/>
      <c r="D984" s="4"/>
      <c r="E984" s="5"/>
      <c r="F984" s="6"/>
      <c r="G984" s="7"/>
      <c r="H984" s="2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2"/>
    </row>
    <row r="985" spans="1:38" ht="15.75" customHeight="1" x14ac:dyDescent="0.2">
      <c r="A985" s="2"/>
      <c r="B985" s="2"/>
      <c r="C985" s="3"/>
      <c r="D985" s="4"/>
      <c r="E985" s="5"/>
      <c r="F985" s="6"/>
      <c r="G985" s="7"/>
      <c r="H985" s="2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2"/>
    </row>
    <row r="986" spans="1:38" ht="15.75" customHeight="1" x14ac:dyDescent="0.2">
      <c r="A986" s="2"/>
      <c r="B986" s="2"/>
      <c r="C986" s="3"/>
      <c r="D986" s="4"/>
      <c r="E986" s="5"/>
      <c r="F986" s="6"/>
      <c r="G986" s="7"/>
      <c r="H986" s="2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2"/>
    </row>
    <row r="987" spans="1:38" ht="15.75" customHeight="1" x14ac:dyDescent="0.2">
      <c r="A987" s="2"/>
      <c r="B987" s="2"/>
      <c r="C987" s="3"/>
      <c r="D987" s="4"/>
      <c r="E987" s="5"/>
      <c r="F987" s="6"/>
      <c r="G987" s="7"/>
      <c r="H987" s="2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2"/>
    </row>
    <row r="988" spans="1:38" ht="15.75" customHeight="1" x14ac:dyDescent="0.2">
      <c r="A988" s="2"/>
      <c r="B988" s="2"/>
      <c r="C988" s="3"/>
      <c r="D988" s="4"/>
      <c r="E988" s="5"/>
      <c r="F988" s="6"/>
      <c r="G988" s="7"/>
      <c r="H988" s="2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2"/>
    </row>
    <row r="989" spans="1:38" ht="15.75" customHeight="1" x14ac:dyDescent="0.2">
      <c r="A989" s="2"/>
      <c r="B989" s="2"/>
      <c r="C989" s="3"/>
      <c r="D989" s="4"/>
      <c r="E989" s="5"/>
      <c r="F989" s="6"/>
      <c r="G989" s="7"/>
      <c r="H989" s="2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2"/>
    </row>
    <row r="990" spans="1:38" ht="15.75" customHeight="1" x14ac:dyDescent="0.2">
      <c r="A990" s="2"/>
      <c r="B990" s="2"/>
      <c r="C990" s="3"/>
      <c r="D990" s="4"/>
      <c r="E990" s="5"/>
      <c r="F990" s="6"/>
      <c r="G990" s="7"/>
      <c r="H990" s="2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2"/>
    </row>
    <row r="991" spans="1:38" ht="15.75" customHeight="1" x14ac:dyDescent="0.2">
      <c r="A991" s="2"/>
      <c r="B991" s="2"/>
      <c r="C991" s="3"/>
      <c r="D991" s="4"/>
      <c r="E991" s="5"/>
      <c r="F991" s="6"/>
      <c r="G991" s="7"/>
      <c r="H991" s="2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2"/>
    </row>
    <row r="992" spans="1:38" ht="15.75" customHeight="1" x14ac:dyDescent="0.2">
      <c r="A992" s="2"/>
      <c r="B992" s="2"/>
      <c r="C992" s="3"/>
      <c r="D992" s="4"/>
      <c r="E992" s="5"/>
      <c r="F992" s="6"/>
      <c r="G992" s="7"/>
      <c r="H992" s="2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2"/>
    </row>
    <row r="993" spans="1:38" ht="15.75" customHeight="1" x14ac:dyDescent="0.2">
      <c r="A993" s="2"/>
      <c r="B993" s="2"/>
      <c r="C993" s="3"/>
      <c r="D993" s="4"/>
      <c r="E993" s="5"/>
      <c r="F993" s="6"/>
      <c r="G993" s="7"/>
      <c r="H993" s="2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2"/>
    </row>
    <row r="994" spans="1:38" ht="15.75" customHeight="1" x14ac:dyDescent="0.2">
      <c r="A994" s="2"/>
      <c r="B994" s="2"/>
      <c r="C994" s="3"/>
      <c r="D994" s="4"/>
      <c r="E994" s="5"/>
      <c r="F994" s="6"/>
      <c r="G994" s="7"/>
      <c r="H994" s="2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2"/>
    </row>
    <row r="995" spans="1:38" ht="15.75" customHeight="1" x14ac:dyDescent="0.2">
      <c r="A995" s="2"/>
      <c r="B995" s="2"/>
      <c r="C995" s="3"/>
      <c r="D995" s="4"/>
      <c r="E995" s="5"/>
      <c r="F995" s="6"/>
      <c r="G995" s="7"/>
      <c r="H995" s="2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2"/>
    </row>
    <row r="996" spans="1:38" ht="15.75" customHeight="1" x14ac:dyDescent="0.2">
      <c r="A996" s="2"/>
      <c r="B996" s="2"/>
      <c r="C996" s="3"/>
      <c r="D996" s="4"/>
      <c r="E996" s="5"/>
      <c r="F996" s="6"/>
      <c r="G996" s="7"/>
      <c r="H996" s="2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2"/>
    </row>
    <row r="997" spans="1:38" ht="15.75" customHeight="1" x14ac:dyDescent="0.2">
      <c r="A997" s="2"/>
      <c r="B997" s="2"/>
      <c r="C997" s="3"/>
      <c r="D997" s="4"/>
      <c r="E997" s="5"/>
      <c r="F997" s="6"/>
      <c r="G997" s="7"/>
      <c r="H997" s="2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2"/>
    </row>
    <row r="998" spans="1:38" ht="15.75" customHeight="1" x14ac:dyDescent="0.2">
      <c r="A998" s="2"/>
      <c r="B998" s="2"/>
      <c r="C998" s="3"/>
      <c r="D998" s="4"/>
      <c r="E998" s="5"/>
      <c r="F998" s="6"/>
      <c r="G998" s="7"/>
      <c r="H998" s="2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2"/>
    </row>
    <row r="999" spans="1:38" ht="15.75" customHeight="1" x14ac:dyDescent="0.2">
      <c r="A999" s="2"/>
      <c r="B999" s="2"/>
      <c r="C999" s="3"/>
      <c r="D999" s="4"/>
      <c r="E999" s="5"/>
      <c r="F999" s="6"/>
      <c r="G999" s="7"/>
      <c r="H999" s="2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2"/>
    </row>
    <row r="1000" spans="1:38" ht="15.75" customHeight="1" x14ac:dyDescent="0.2">
      <c r="A1000" s="2"/>
      <c r="B1000" s="2"/>
      <c r="C1000" s="3"/>
      <c r="G1000" s="7"/>
      <c r="H1000" s="2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2"/>
    </row>
    <row r="1001" spans="1:38" ht="15.75" customHeight="1" x14ac:dyDescent="0.2">
      <c r="A1001" s="2"/>
      <c r="B1001" s="2"/>
      <c r="C1001" s="3"/>
      <c r="G1001" s="7"/>
      <c r="H1001" s="2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2"/>
    </row>
    <row r="1002" spans="1:38" ht="15.75" customHeight="1" x14ac:dyDescent="0.2">
      <c r="A1002" s="2"/>
      <c r="B1002" s="2"/>
      <c r="C1002" s="3"/>
      <c r="G1002" s="7"/>
      <c r="H1002" s="2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2"/>
    </row>
  </sheetData>
  <mergeCells count="10">
    <mergeCell ref="A1:AL1"/>
    <mergeCell ref="A2:AL2"/>
    <mergeCell ref="A5:A6"/>
    <mergeCell ref="D5:D6"/>
    <mergeCell ref="E5:E6"/>
    <mergeCell ref="F5:F6"/>
    <mergeCell ref="G5:G6"/>
    <mergeCell ref="H5:H6"/>
    <mergeCell ref="Z5:AK5"/>
    <mergeCell ref="B5:C6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59"/>
  <sheetViews>
    <sheetView topLeftCell="A4" zoomScale="130" zoomScaleNormal="130" workbookViewId="0">
      <pane xSplit="7" ySplit="4" topLeftCell="H148" activePane="bottomRight" state="frozen"/>
      <selection activeCell="A4" sqref="A4"/>
      <selection pane="topRight" activeCell="I4" sqref="I4"/>
      <selection pane="bottomLeft" activeCell="A8" sqref="A8"/>
      <selection pane="bottomRight" activeCell="AA158" sqref="AA158"/>
    </sheetView>
  </sheetViews>
  <sheetFormatPr defaultColWidth="12.625" defaultRowHeight="15" customHeight="1" x14ac:dyDescent="0.2"/>
  <cols>
    <col min="1" max="1" width="4.375" style="1" customWidth="1"/>
    <col min="2" max="2" width="3.375" style="1" customWidth="1"/>
    <col min="3" max="3" width="45" style="1" customWidth="1"/>
    <col min="4" max="4" width="12.125" style="1" customWidth="1"/>
    <col min="5" max="5" width="7.25" style="1" customWidth="1"/>
    <col min="6" max="6" width="10.5" style="1" customWidth="1"/>
    <col min="7" max="7" width="11.625" style="1" customWidth="1"/>
    <col min="8" max="8" width="12.5" style="1" customWidth="1"/>
    <col min="9" max="25" width="12.5" style="1" hidden="1" customWidth="1"/>
    <col min="26" max="26" width="11.375" style="1" customWidth="1"/>
    <col min="27" max="27" width="12.5" style="1" customWidth="1"/>
    <col min="28" max="28" width="11.75" style="1" customWidth="1"/>
    <col min="29" max="29" width="11.5" style="1" customWidth="1"/>
    <col min="30" max="30" width="11.75" style="1" customWidth="1"/>
    <col min="31" max="32" width="10.75" style="1" customWidth="1"/>
    <col min="33" max="33" width="10.875" style="1" customWidth="1"/>
    <col min="34" max="34" width="10.375" style="1" customWidth="1"/>
    <col min="35" max="35" width="12.375" style="1" customWidth="1"/>
    <col min="36" max="36" width="10.25" style="1" customWidth="1"/>
    <col min="37" max="37" width="11.375" style="1" customWidth="1"/>
    <col min="38" max="38" width="15.5" style="1" customWidth="1"/>
    <col min="39" max="16384" width="12.625" style="1"/>
  </cols>
  <sheetData>
    <row r="1" spans="1:38" ht="50.25" customHeight="1" x14ac:dyDescent="0.2">
      <c r="A1" s="136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</row>
    <row r="2" spans="1:38" ht="27.75" customHeight="1" x14ac:dyDescent="0.2">
      <c r="A2" s="138" t="s">
        <v>1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</row>
    <row r="3" spans="1:38" x14ac:dyDescent="0.2">
      <c r="A3" s="2"/>
      <c r="B3" s="2"/>
      <c r="C3" s="3"/>
      <c r="D3" s="4"/>
      <c r="E3" s="5"/>
      <c r="F3" s="6"/>
      <c r="G3" s="7"/>
      <c r="H3" s="2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2"/>
    </row>
    <row r="4" spans="1:38" x14ac:dyDescent="0.2">
      <c r="A4" s="2"/>
      <c r="B4" s="2"/>
      <c r="C4" s="3"/>
      <c r="D4" s="4"/>
      <c r="E4" s="5"/>
      <c r="F4" s="6"/>
      <c r="G4" s="7"/>
      <c r="H4" s="2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2"/>
    </row>
    <row r="5" spans="1:38" ht="14.25" customHeight="1" x14ac:dyDescent="0.2">
      <c r="A5" s="139" t="s">
        <v>2</v>
      </c>
      <c r="B5" s="152" t="s">
        <v>3</v>
      </c>
      <c r="C5" s="9"/>
      <c r="D5" s="141" t="s">
        <v>4</v>
      </c>
      <c r="E5" s="142" t="s">
        <v>5</v>
      </c>
      <c r="F5" s="143" t="s">
        <v>6</v>
      </c>
      <c r="G5" s="141" t="s">
        <v>7</v>
      </c>
      <c r="H5" s="144" t="s">
        <v>8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45" t="s">
        <v>9</v>
      </c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7"/>
      <c r="AL5" s="11"/>
    </row>
    <row r="6" spans="1:38" ht="25.5" x14ac:dyDescent="0.2">
      <c r="A6" s="140"/>
      <c r="B6" s="140"/>
      <c r="C6" s="12"/>
      <c r="D6" s="140"/>
      <c r="E6" s="140"/>
      <c r="F6" s="140"/>
      <c r="G6" s="140"/>
      <c r="H6" s="140"/>
      <c r="I6" s="13" t="s">
        <v>10</v>
      </c>
      <c r="J6" s="13" t="s">
        <v>11</v>
      </c>
      <c r="K6" s="13" t="s">
        <v>12</v>
      </c>
      <c r="L6" s="13" t="s">
        <v>13</v>
      </c>
      <c r="M6" s="13" t="s">
        <v>14</v>
      </c>
      <c r="N6" s="13" t="s">
        <v>15</v>
      </c>
      <c r="O6" s="13" t="s">
        <v>16</v>
      </c>
      <c r="P6" s="13" t="s">
        <v>17</v>
      </c>
      <c r="Q6" s="13" t="s">
        <v>18</v>
      </c>
      <c r="R6" s="13" t="s">
        <v>19</v>
      </c>
      <c r="S6" s="13" t="s">
        <v>20</v>
      </c>
      <c r="T6" s="13" t="s">
        <v>21</v>
      </c>
      <c r="U6" s="13" t="s">
        <v>22</v>
      </c>
      <c r="V6" s="13" t="s">
        <v>23</v>
      </c>
      <c r="W6" s="13" t="s">
        <v>24</v>
      </c>
      <c r="X6" s="13" t="s">
        <v>25</v>
      </c>
      <c r="Y6" s="13" t="s">
        <v>26</v>
      </c>
      <c r="Z6" s="14" t="s">
        <v>27</v>
      </c>
      <c r="AA6" s="14" t="s">
        <v>28</v>
      </c>
      <c r="AB6" s="14" t="s">
        <v>29</v>
      </c>
      <c r="AC6" s="14" t="s">
        <v>30</v>
      </c>
      <c r="AD6" s="14" t="s">
        <v>31</v>
      </c>
      <c r="AE6" s="14" t="s">
        <v>32</v>
      </c>
      <c r="AF6" s="14" t="s">
        <v>33</v>
      </c>
      <c r="AG6" s="14" t="s">
        <v>34</v>
      </c>
      <c r="AH6" s="14" t="s">
        <v>35</v>
      </c>
      <c r="AI6" s="14" t="s">
        <v>36</v>
      </c>
      <c r="AJ6" s="14" t="s">
        <v>37</v>
      </c>
      <c r="AK6" s="14" t="s">
        <v>38</v>
      </c>
      <c r="AL6" s="15"/>
    </row>
    <row r="7" spans="1:38" ht="33.75" customHeight="1" x14ac:dyDescent="0.2">
      <c r="A7" s="16" t="s">
        <v>39</v>
      </c>
      <c r="B7" s="17" t="s">
        <v>40</v>
      </c>
      <c r="C7" s="18"/>
      <c r="D7" s="19"/>
      <c r="E7" s="20"/>
      <c r="F7" s="21"/>
      <c r="G7" s="22"/>
      <c r="H7" s="23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5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11"/>
    </row>
    <row r="8" spans="1:38" ht="17.25" customHeight="1" x14ac:dyDescent="0.2">
      <c r="A8" s="23"/>
      <c r="B8" s="26" t="s">
        <v>41</v>
      </c>
      <c r="C8" s="18"/>
      <c r="D8" s="19"/>
      <c r="E8" s="20"/>
      <c r="F8" s="21"/>
      <c r="G8" s="22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5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11"/>
    </row>
    <row r="9" spans="1:38" ht="14.25" customHeight="1" x14ac:dyDescent="0.2">
      <c r="A9" s="27"/>
      <c r="B9" s="28"/>
      <c r="C9" s="29" t="s">
        <v>42</v>
      </c>
      <c r="D9" s="30" t="s">
        <v>43</v>
      </c>
      <c r="E9" s="31">
        <f t="shared" ref="E9:E53" si="0">SUM(I9:Y9)</f>
        <v>1130</v>
      </c>
      <c r="F9" s="32">
        <v>2.75</v>
      </c>
      <c r="G9" s="33">
        <f t="shared" ref="G9:G53" si="1">SUM(Z9:AK9)</f>
        <v>3107.5</v>
      </c>
      <c r="H9" s="34" t="s">
        <v>44</v>
      </c>
      <c r="I9" s="30"/>
      <c r="J9" s="30">
        <v>144</v>
      </c>
      <c r="K9" s="30">
        <v>120</v>
      </c>
      <c r="L9" s="30">
        <f>12*12</f>
        <v>144</v>
      </c>
      <c r="M9" s="30">
        <v>180</v>
      </c>
      <c r="N9" s="30"/>
      <c r="O9" s="30">
        <v>200</v>
      </c>
      <c r="P9" s="30">
        <v>0</v>
      </c>
      <c r="Q9" s="30">
        <v>200</v>
      </c>
      <c r="R9" s="30"/>
      <c r="S9" s="30">
        <v>36</v>
      </c>
      <c r="T9" s="30">
        <v>36</v>
      </c>
      <c r="U9" s="30">
        <v>10</v>
      </c>
      <c r="V9" s="30"/>
      <c r="W9" s="30"/>
      <c r="X9" s="30">
        <f t="shared" ref="X9:X10" si="2">3*12</f>
        <v>36</v>
      </c>
      <c r="Y9" s="30">
        <f t="shared" ref="Y9:Y10" si="3">2*12</f>
        <v>24</v>
      </c>
      <c r="Z9" s="35">
        <v>3107.5</v>
      </c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2"/>
    </row>
    <row r="10" spans="1:38" ht="14.25" customHeight="1" x14ac:dyDescent="0.2">
      <c r="A10" s="36"/>
      <c r="B10" s="28"/>
      <c r="C10" s="29" t="s">
        <v>45</v>
      </c>
      <c r="D10" s="30" t="s">
        <v>43</v>
      </c>
      <c r="E10" s="31">
        <f t="shared" si="0"/>
        <v>1076</v>
      </c>
      <c r="F10" s="32">
        <v>4.75</v>
      </c>
      <c r="G10" s="33">
        <f t="shared" si="1"/>
        <v>5111</v>
      </c>
      <c r="H10" s="34" t="s">
        <v>44</v>
      </c>
      <c r="I10" s="30"/>
      <c r="J10" s="30">
        <v>200</v>
      </c>
      <c r="K10" s="30">
        <v>130</v>
      </c>
      <c r="L10" s="30">
        <f t="shared" ref="L10" si="4">12*12</f>
        <v>144</v>
      </c>
      <c r="M10" s="30">
        <v>60</v>
      </c>
      <c r="N10" s="30"/>
      <c r="O10" s="30">
        <v>200</v>
      </c>
      <c r="P10" s="30">
        <v>0</v>
      </c>
      <c r="Q10" s="30">
        <v>200</v>
      </c>
      <c r="R10" s="30"/>
      <c r="S10" s="30">
        <v>36</v>
      </c>
      <c r="T10" s="30">
        <v>36</v>
      </c>
      <c r="U10" s="30">
        <v>10</v>
      </c>
      <c r="V10" s="30"/>
      <c r="W10" s="30"/>
      <c r="X10" s="30">
        <f t="shared" si="2"/>
        <v>36</v>
      </c>
      <c r="Y10" s="30">
        <f t="shared" si="3"/>
        <v>24</v>
      </c>
      <c r="Z10" s="35">
        <v>5111</v>
      </c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2"/>
    </row>
    <row r="11" spans="1:38" ht="14.25" customHeight="1" x14ac:dyDescent="0.2">
      <c r="A11" s="36"/>
      <c r="B11" s="28"/>
      <c r="C11" s="29" t="s">
        <v>46</v>
      </c>
      <c r="D11" s="30" t="s">
        <v>47</v>
      </c>
      <c r="E11" s="31">
        <f t="shared" si="0"/>
        <v>128</v>
      </c>
      <c r="F11" s="32">
        <v>5.5</v>
      </c>
      <c r="G11" s="33">
        <f t="shared" si="1"/>
        <v>704</v>
      </c>
      <c r="H11" s="34" t="s">
        <v>44</v>
      </c>
      <c r="I11" s="30"/>
      <c r="J11" s="30">
        <v>12</v>
      </c>
      <c r="K11" s="30">
        <v>12</v>
      </c>
      <c r="L11" s="30">
        <v>12</v>
      </c>
      <c r="M11" s="30">
        <v>24</v>
      </c>
      <c r="N11" s="30"/>
      <c r="O11" s="30">
        <v>25</v>
      </c>
      <c r="P11" s="30">
        <v>0</v>
      </c>
      <c r="Q11" s="30">
        <v>25</v>
      </c>
      <c r="R11" s="30"/>
      <c r="S11" s="30">
        <v>5</v>
      </c>
      <c r="T11" s="30">
        <v>5</v>
      </c>
      <c r="U11" s="30">
        <v>2</v>
      </c>
      <c r="V11" s="30"/>
      <c r="W11" s="30"/>
      <c r="X11" s="30">
        <v>5</v>
      </c>
      <c r="Y11" s="30">
        <v>1</v>
      </c>
      <c r="Z11" s="35">
        <v>704</v>
      </c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2"/>
    </row>
    <row r="12" spans="1:38" ht="14.25" customHeight="1" x14ac:dyDescent="0.2">
      <c r="A12" s="36"/>
      <c r="B12" s="28"/>
      <c r="C12" s="29" t="s">
        <v>48</v>
      </c>
      <c r="D12" s="30" t="s">
        <v>47</v>
      </c>
      <c r="E12" s="31">
        <f t="shared" si="0"/>
        <v>128</v>
      </c>
      <c r="F12" s="32">
        <v>15.5</v>
      </c>
      <c r="G12" s="33">
        <f t="shared" si="1"/>
        <v>1984</v>
      </c>
      <c r="H12" s="34" t="s">
        <v>44</v>
      </c>
      <c r="I12" s="30"/>
      <c r="J12" s="30">
        <v>12</v>
      </c>
      <c r="K12" s="30">
        <v>12</v>
      </c>
      <c r="L12" s="30">
        <v>12</v>
      </c>
      <c r="M12" s="30">
        <v>24</v>
      </c>
      <c r="N12" s="30"/>
      <c r="O12" s="30">
        <v>25</v>
      </c>
      <c r="P12" s="30">
        <v>0</v>
      </c>
      <c r="Q12" s="30">
        <v>25</v>
      </c>
      <c r="R12" s="30"/>
      <c r="S12" s="30">
        <v>5</v>
      </c>
      <c r="T12" s="30">
        <v>5</v>
      </c>
      <c r="U12" s="30">
        <v>2</v>
      </c>
      <c r="V12" s="30"/>
      <c r="W12" s="30"/>
      <c r="X12" s="30">
        <v>5</v>
      </c>
      <c r="Y12" s="30">
        <v>1</v>
      </c>
      <c r="Z12" s="35">
        <v>1984</v>
      </c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2"/>
    </row>
    <row r="13" spans="1:38" ht="14.25" customHeight="1" x14ac:dyDescent="0.2">
      <c r="A13" s="36"/>
      <c r="B13" s="28"/>
      <c r="C13" s="29" t="s">
        <v>49</v>
      </c>
      <c r="D13" s="30" t="s">
        <v>43</v>
      </c>
      <c r="E13" s="31">
        <f t="shared" si="0"/>
        <v>762</v>
      </c>
      <c r="F13" s="32">
        <v>1.5</v>
      </c>
      <c r="G13" s="33">
        <f t="shared" si="1"/>
        <v>1143</v>
      </c>
      <c r="H13" s="34" t="s">
        <v>44</v>
      </c>
      <c r="I13" s="30"/>
      <c r="J13" s="30">
        <v>30</v>
      </c>
      <c r="K13" s="30"/>
      <c r="L13" s="30">
        <v>20</v>
      </c>
      <c r="M13" s="30"/>
      <c r="N13" s="30"/>
      <c r="O13" s="30">
        <v>0</v>
      </c>
      <c r="P13" s="30">
        <v>0</v>
      </c>
      <c r="Q13" s="30">
        <v>0</v>
      </c>
      <c r="R13" s="30">
        <v>500</v>
      </c>
      <c r="S13" s="30"/>
      <c r="T13" s="30"/>
      <c r="U13" s="30">
        <v>12</v>
      </c>
      <c r="V13" s="30">
        <v>50</v>
      </c>
      <c r="W13" s="30"/>
      <c r="X13" s="30">
        <v>50</v>
      </c>
      <c r="Y13" s="30">
        <v>100</v>
      </c>
      <c r="Z13" s="35">
        <v>1143</v>
      </c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2"/>
    </row>
    <row r="14" spans="1:38" ht="14.25" customHeight="1" x14ac:dyDescent="0.2">
      <c r="A14" s="36"/>
      <c r="B14" s="28"/>
      <c r="C14" s="29" t="s">
        <v>50</v>
      </c>
      <c r="D14" s="30" t="s">
        <v>43</v>
      </c>
      <c r="E14" s="31">
        <f t="shared" si="0"/>
        <v>372</v>
      </c>
      <c r="F14" s="32">
        <v>9</v>
      </c>
      <c r="G14" s="33">
        <f t="shared" si="1"/>
        <v>3348</v>
      </c>
      <c r="H14" s="34" t="s">
        <v>44</v>
      </c>
      <c r="I14" s="30"/>
      <c r="J14" s="30">
        <v>20</v>
      </c>
      <c r="K14" s="30"/>
      <c r="L14" s="30"/>
      <c r="M14" s="30">
        <v>50</v>
      </c>
      <c r="N14" s="30"/>
      <c r="O14" s="30">
        <v>0</v>
      </c>
      <c r="P14" s="30">
        <v>0</v>
      </c>
      <c r="Q14" s="30">
        <v>50</v>
      </c>
      <c r="R14" s="30"/>
      <c r="S14" s="30">
        <v>15</v>
      </c>
      <c r="T14" s="30">
        <v>15</v>
      </c>
      <c r="U14" s="30">
        <v>12</v>
      </c>
      <c r="V14" s="30">
        <v>10</v>
      </c>
      <c r="W14" s="30"/>
      <c r="X14" s="30">
        <v>100</v>
      </c>
      <c r="Y14" s="30">
        <v>100</v>
      </c>
      <c r="Z14" s="35">
        <v>3348</v>
      </c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2"/>
    </row>
    <row r="15" spans="1:38" ht="14.25" customHeight="1" x14ac:dyDescent="0.2">
      <c r="A15" s="36"/>
      <c r="B15" s="28"/>
      <c r="C15" s="29" t="s">
        <v>51</v>
      </c>
      <c r="D15" s="30" t="s">
        <v>47</v>
      </c>
      <c r="E15" s="31">
        <f t="shared" si="0"/>
        <v>63</v>
      </c>
      <c r="F15" s="32">
        <v>185</v>
      </c>
      <c r="G15" s="33">
        <f t="shared" si="1"/>
        <v>11655</v>
      </c>
      <c r="H15" s="34" t="s">
        <v>44</v>
      </c>
      <c r="I15" s="30"/>
      <c r="J15" s="30"/>
      <c r="K15" s="30"/>
      <c r="L15" s="30"/>
      <c r="M15" s="30"/>
      <c r="N15" s="30"/>
      <c r="O15" s="30">
        <v>0</v>
      </c>
      <c r="P15" s="30">
        <v>0</v>
      </c>
      <c r="Q15" s="30">
        <v>0</v>
      </c>
      <c r="R15" s="30">
        <v>12</v>
      </c>
      <c r="S15" s="30"/>
      <c r="T15" s="30"/>
      <c r="U15" s="30"/>
      <c r="V15" s="30"/>
      <c r="W15" s="30"/>
      <c r="X15" s="30">
        <v>50</v>
      </c>
      <c r="Y15" s="30">
        <v>1</v>
      </c>
      <c r="Z15" s="35">
        <v>11655</v>
      </c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2"/>
    </row>
    <row r="16" spans="1:38" ht="14.25" customHeight="1" x14ac:dyDescent="0.2">
      <c r="A16" s="36"/>
      <c r="B16" s="28"/>
      <c r="C16" s="29" t="s">
        <v>52</v>
      </c>
      <c r="D16" s="30" t="s">
        <v>43</v>
      </c>
      <c r="E16" s="31">
        <f t="shared" si="0"/>
        <v>50</v>
      </c>
      <c r="F16" s="32">
        <v>285</v>
      </c>
      <c r="G16" s="33">
        <f t="shared" si="1"/>
        <v>14250</v>
      </c>
      <c r="H16" s="34" t="s">
        <v>44</v>
      </c>
      <c r="I16" s="30"/>
      <c r="J16" s="30"/>
      <c r="K16" s="30"/>
      <c r="L16" s="30"/>
      <c r="M16" s="30"/>
      <c r="N16" s="30"/>
      <c r="O16" s="30">
        <v>0</v>
      </c>
      <c r="P16" s="30">
        <v>0</v>
      </c>
      <c r="Q16" s="30">
        <v>0</v>
      </c>
      <c r="R16" s="30"/>
      <c r="S16" s="30"/>
      <c r="T16" s="30"/>
      <c r="U16" s="30"/>
      <c r="V16" s="30"/>
      <c r="W16" s="30"/>
      <c r="X16" s="30">
        <v>50</v>
      </c>
      <c r="Y16" s="30"/>
      <c r="Z16" s="35">
        <v>14250</v>
      </c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2"/>
    </row>
    <row r="17" spans="1:38" ht="14.25" customHeight="1" x14ac:dyDescent="0.2">
      <c r="A17" s="36"/>
      <c r="B17" s="28"/>
      <c r="C17" s="29" t="s">
        <v>53</v>
      </c>
      <c r="D17" s="30" t="s">
        <v>43</v>
      </c>
      <c r="E17" s="31">
        <f t="shared" si="0"/>
        <v>35</v>
      </c>
      <c r="F17" s="37">
        <v>4.42</v>
      </c>
      <c r="G17" s="33">
        <f t="shared" si="1"/>
        <v>154.69999999999999</v>
      </c>
      <c r="H17" s="34" t="s">
        <v>44</v>
      </c>
      <c r="I17" s="30"/>
      <c r="J17" s="30">
        <v>18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>
        <v>2</v>
      </c>
      <c r="V17" s="30"/>
      <c r="W17" s="30"/>
      <c r="X17" s="30">
        <v>5</v>
      </c>
      <c r="Y17" s="30">
        <v>10</v>
      </c>
      <c r="Z17" s="39">
        <v>154.69999999999999</v>
      </c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2"/>
    </row>
    <row r="18" spans="1:38" ht="14.25" customHeight="1" x14ac:dyDescent="0.2">
      <c r="A18" s="36"/>
      <c r="B18" s="28"/>
      <c r="C18" s="29" t="s">
        <v>54</v>
      </c>
      <c r="D18" s="30" t="s">
        <v>55</v>
      </c>
      <c r="E18" s="31">
        <f t="shared" si="0"/>
        <v>2218</v>
      </c>
      <c r="F18" s="32">
        <v>20.25</v>
      </c>
      <c r="G18" s="33">
        <f t="shared" si="1"/>
        <v>44914.5</v>
      </c>
      <c r="H18" s="34" t="s">
        <v>44</v>
      </c>
      <c r="I18" s="30">
        <v>50</v>
      </c>
      <c r="J18" s="30">
        <f t="shared" ref="J18:L18" si="5">12*50</f>
        <v>600</v>
      </c>
      <c r="K18" s="30">
        <v>300</v>
      </c>
      <c r="L18" s="30">
        <f t="shared" si="5"/>
        <v>600</v>
      </c>
      <c r="M18" s="30">
        <f>10*50</f>
        <v>500</v>
      </c>
      <c r="N18" s="30"/>
      <c r="O18" s="30">
        <v>20</v>
      </c>
      <c r="P18" s="30">
        <v>3</v>
      </c>
      <c r="Q18" s="30">
        <v>20</v>
      </c>
      <c r="R18" s="30">
        <v>50</v>
      </c>
      <c r="S18" s="30">
        <v>10</v>
      </c>
      <c r="T18" s="30">
        <v>10</v>
      </c>
      <c r="U18" s="30">
        <v>2</v>
      </c>
      <c r="V18" s="30"/>
      <c r="W18" s="30"/>
      <c r="X18" s="30">
        <v>3</v>
      </c>
      <c r="Y18" s="30">
        <v>50</v>
      </c>
      <c r="Z18" s="35">
        <v>44914.5</v>
      </c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2"/>
    </row>
    <row r="19" spans="1:38" ht="14.25" customHeight="1" x14ac:dyDescent="0.2">
      <c r="A19" s="36"/>
      <c r="B19" s="28"/>
      <c r="C19" s="29" t="s">
        <v>56</v>
      </c>
      <c r="D19" s="30" t="s">
        <v>55</v>
      </c>
      <c r="E19" s="31">
        <f t="shared" si="0"/>
        <v>515</v>
      </c>
      <c r="F19" s="35">
        <v>2.95</v>
      </c>
      <c r="G19" s="33">
        <f t="shared" si="1"/>
        <v>1519.25</v>
      </c>
      <c r="H19" s="34" t="s">
        <v>44</v>
      </c>
      <c r="I19" s="30"/>
      <c r="J19" s="30">
        <v>6</v>
      </c>
      <c r="K19" s="30"/>
      <c r="L19" s="30">
        <f>12*12</f>
        <v>144</v>
      </c>
      <c r="M19" s="30">
        <v>150</v>
      </c>
      <c r="N19" s="30"/>
      <c r="O19" s="30">
        <f t="shared" ref="O19:O21" si="6">4*50</f>
        <v>200</v>
      </c>
      <c r="P19" s="30">
        <v>0</v>
      </c>
      <c r="Q19" s="30">
        <v>0</v>
      </c>
      <c r="R19" s="30"/>
      <c r="S19" s="30"/>
      <c r="T19" s="30"/>
      <c r="U19" s="30"/>
      <c r="V19" s="30">
        <v>15</v>
      </c>
      <c r="W19" s="30"/>
      <c r="X19" s="30"/>
      <c r="Y19" s="30"/>
      <c r="Z19" s="35">
        <v>1519.25</v>
      </c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2"/>
    </row>
    <row r="20" spans="1:38" ht="14.25" customHeight="1" x14ac:dyDescent="0.2">
      <c r="A20" s="36"/>
      <c r="B20" s="28"/>
      <c r="C20" s="29" t="s">
        <v>57</v>
      </c>
      <c r="D20" s="30" t="s">
        <v>55</v>
      </c>
      <c r="E20" s="31">
        <f t="shared" si="0"/>
        <v>625</v>
      </c>
      <c r="F20" s="35">
        <v>4.95</v>
      </c>
      <c r="G20" s="33">
        <f t="shared" si="1"/>
        <v>3093.75</v>
      </c>
      <c r="H20" s="34" t="s">
        <v>44</v>
      </c>
      <c r="I20" s="30"/>
      <c r="J20" s="30">
        <v>15</v>
      </c>
      <c r="K20" s="30"/>
      <c r="L20" s="30">
        <f t="shared" ref="L20:L21" si="7">30*12</f>
        <v>360</v>
      </c>
      <c r="M20" s="30">
        <v>50</v>
      </c>
      <c r="N20" s="30"/>
      <c r="O20" s="30">
        <f t="shared" si="6"/>
        <v>200</v>
      </c>
      <c r="P20" s="30">
        <v>0</v>
      </c>
      <c r="Q20" s="30">
        <v>0</v>
      </c>
      <c r="R20" s="30"/>
      <c r="S20" s="30"/>
      <c r="T20" s="30"/>
      <c r="U20" s="30"/>
      <c r="V20" s="30"/>
      <c r="W20" s="30"/>
      <c r="X20" s="30"/>
      <c r="Y20" s="30"/>
      <c r="Z20" s="35">
        <v>3093.75</v>
      </c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2"/>
    </row>
    <row r="21" spans="1:38" ht="14.25" customHeight="1" x14ac:dyDescent="0.2">
      <c r="A21" s="36"/>
      <c r="B21" s="28"/>
      <c r="C21" s="29" t="s">
        <v>58</v>
      </c>
      <c r="D21" s="30" t="s">
        <v>55</v>
      </c>
      <c r="E21" s="31">
        <f t="shared" si="0"/>
        <v>590</v>
      </c>
      <c r="F21" s="35">
        <v>7.95</v>
      </c>
      <c r="G21" s="33">
        <f t="shared" si="1"/>
        <v>4690.5</v>
      </c>
      <c r="H21" s="34" t="s">
        <v>44</v>
      </c>
      <c r="I21" s="30"/>
      <c r="J21" s="30">
        <v>15</v>
      </c>
      <c r="K21" s="30"/>
      <c r="L21" s="30">
        <f t="shared" si="7"/>
        <v>360</v>
      </c>
      <c r="M21" s="30"/>
      <c r="N21" s="30"/>
      <c r="O21" s="30">
        <f t="shared" si="6"/>
        <v>200</v>
      </c>
      <c r="P21" s="30">
        <v>0</v>
      </c>
      <c r="Q21" s="30">
        <v>0</v>
      </c>
      <c r="R21" s="30"/>
      <c r="S21" s="30"/>
      <c r="T21" s="30"/>
      <c r="U21" s="30"/>
      <c r="V21" s="30">
        <v>15</v>
      </c>
      <c r="W21" s="30"/>
      <c r="X21" s="30"/>
      <c r="Y21" s="30"/>
      <c r="Z21" s="35">
        <v>4690.5</v>
      </c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2"/>
    </row>
    <row r="22" spans="1:38" ht="14.25" customHeight="1" x14ac:dyDescent="0.2">
      <c r="A22" s="36"/>
      <c r="B22" s="28"/>
      <c r="C22" s="29" t="s">
        <v>59</v>
      </c>
      <c r="D22" s="30" t="s">
        <v>55</v>
      </c>
      <c r="E22" s="31">
        <f t="shared" si="0"/>
        <v>156</v>
      </c>
      <c r="F22" s="35">
        <v>10.25</v>
      </c>
      <c r="G22" s="33">
        <f t="shared" si="1"/>
        <v>1599</v>
      </c>
      <c r="H22" s="34" t="s">
        <v>44</v>
      </c>
      <c r="I22" s="30"/>
      <c r="J22" s="30">
        <v>12</v>
      </c>
      <c r="K22" s="30"/>
      <c r="L22" s="30">
        <f>12*12</f>
        <v>144</v>
      </c>
      <c r="M22" s="30"/>
      <c r="N22" s="30"/>
      <c r="O22" s="30">
        <v>0</v>
      </c>
      <c r="P22" s="30">
        <v>0</v>
      </c>
      <c r="Q22" s="30">
        <v>0</v>
      </c>
      <c r="R22" s="30"/>
      <c r="S22" s="30"/>
      <c r="T22" s="30"/>
      <c r="U22" s="30"/>
      <c r="V22" s="30"/>
      <c r="W22" s="30"/>
      <c r="X22" s="30"/>
      <c r="Y22" s="30"/>
      <c r="Z22" s="35">
        <v>1599</v>
      </c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2"/>
    </row>
    <row r="23" spans="1:38" ht="14.25" customHeight="1" x14ac:dyDescent="0.2">
      <c r="A23" s="36"/>
      <c r="B23" s="28"/>
      <c r="C23" s="29" t="s">
        <v>60</v>
      </c>
      <c r="D23" s="30" t="s">
        <v>43</v>
      </c>
      <c r="E23" s="31">
        <f t="shared" si="0"/>
        <v>3990</v>
      </c>
      <c r="F23" s="32">
        <v>6</v>
      </c>
      <c r="G23" s="33">
        <f t="shared" si="1"/>
        <v>23940</v>
      </c>
      <c r="H23" s="34" t="s">
        <v>44</v>
      </c>
      <c r="I23" s="30">
        <v>50</v>
      </c>
      <c r="J23" s="30">
        <v>200</v>
      </c>
      <c r="K23" s="30">
        <v>380</v>
      </c>
      <c r="L23" s="30">
        <v>1350</v>
      </c>
      <c r="M23" s="30"/>
      <c r="N23" s="30"/>
      <c r="O23" s="30">
        <v>100</v>
      </c>
      <c r="P23" s="30">
        <v>50</v>
      </c>
      <c r="Q23" s="30">
        <v>200</v>
      </c>
      <c r="R23" s="30">
        <v>1200</v>
      </c>
      <c r="S23" s="30">
        <v>100</v>
      </c>
      <c r="T23" s="30">
        <v>100</v>
      </c>
      <c r="U23" s="30">
        <v>10</v>
      </c>
      <c r="V23" s="30">
        <v>50</v>
      </c>
      <c r="W23" s="30"/>
      <c r="X23" s="30">
        <v>100</v>
      </c>
      <c r="Y23" s="30">
        <v>100</v>
      </c>
      <c r="Z23" s="35">
        <v>23940</v>
      </c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2"/>
    </row>
    <row r="24" spans="1:38" ht="14.25" customHeight="1" x14ac:dyDescent="0.2">
      <c r="A24" s="36"/>
      <c r="B24" s="28"/>
      <c r="C24" s="29" t="s">
        <v>61</v>
      </c>
      <c r="D24" s="30" t="s">
        <v>62</v>
      </c>
      <c r="E24" s="31">
        <f t="shared" si="0"/>
        <v>83</v>
      </c>
      <c r="F24" s="32">
        <v>48.88</v>
      </c>
      <c r="G24" s="33">
        <f t="shared" si="1"/>
        <v>4057.04</v>
      </c>
      <c r="H24" s="34" t="s">
        <v>44</v>
      </c>
      <c r="I24" s="30"/>
      <c r="J24" s="30">
        <v>8</v>
      </c>
      <c r="K24" s="30">
        <v>8</v>
      </c>
      <c r="L24" s="30">
        <v>3</v>
      </c>
      <c r="M24" s="30">
        <v>20</v>
      </c>
      <c r="N24" s="30"/>
      <c r="O24" s="30">
        <v>20</v>
      </c>
      <c r="P24" s="30">
        <v>2</v>
      </c>
      <c r="Q24" s="30">
        <v>3</v>
      </c>
      <c r="R24" s="30"/>
      <c r="S24" s="30">
        <v>3</v>
      </c>
      <c r="T24" s="30">
        <v>3</v>
      </c>
      <c r="U24" s="30">
        <v>2</v>
      </c>
      <c r="V24" s="30">
        <v>3</v>
      </c>
      <c r="W24" s="30"/>
      <c r="X24" s="30">
        <v>5</v>
      </c>
      <c r="Y24" s="30">
        <v>3</v>
      </c>
      <c r="Z24" s="35">
        <v>4057.04</v>
      </c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2"/>
    </row>
    <row r="25" spans="1:38" ht="14.25" customHeight="1" x14ac:dyDescent="0.2">
      <c r="A25" s="36"/>
      <c r="B25" s="28"/>
      <c r="C25" s="29" t="s">
        <v>63</v>
      </c>
      <c r="D25" s="30" t="s">
        <v>62</v>
      </c>
      <c r="E25" s="31">
        <f t="shared" si="0"/>
        <v>64</v>
      </c>
      <c r="F25" s="32">
        <v>25</v>
      </c>
      <c r="G25" s="33">
        <f t="shared" si="1"/>
        <v>1600</v>
      </c>
      <c r="H25" s="34" t="s">
        <v>44</v>
      </c>
      <c r="I25" s="30">
        <v>1</v>
      </c>
      <c r="J25" s="30">
        <v>6</v>
      </c>
      <c r="K25" s="30"/>
      <c r="L25" s="30">
        <v>12</v>
      </c>
      <c r="M25" s="30">
        <v>3</v>
      </c>
      <c r="N25" s="30"/>
      <c r="O25" s="30">
        <v>2</v>
      </c>
      <c r="P25" s="30">
        <v>0</v>
      </c>
      <c r="Q25" s="30">
        <v>2</v>
      </c>
      <c r="R25" s="30">
        <v>24</v>
      </c>
      <c r="S25" s="30"/>
      <c r="T25" s="30"/>
      <c r="U25" s="30">
        <v>5</v>
      </c>
      <c r="V25" s="30">
        <v>2</v>
      </c>
      <c r="W25" s="30"/>
      <c r="X25" s="30">
        <v>5</v>
      </c>
      <c r="Y25" s="30">
        <v>2</v>
      </c>
      <c r="Z25" s="35">
        <v>1600</v>
      </c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2"/>
    </row>
    <row r="26" spans="1:38" ht="14.25" customHeight="1" x14ac:dyDescent="0.2">
      <c r="A26" s="36"/>
      <c r="B26" s="28"/>
      <c r="C26" s="29" t="s">
        <v>64</v>
      </c>
      <c r="D26" s="30" t="s">
        <v>65</v>
      </c>
      <c r="E26" s="31">
        <f t="shared" si="0"/>
        <v>156</v>
      </c>
      <c r="F26" s="35">
        <v>30.75</v>
      </c>
      <c r="G26" s="33">
        <f t="shared" si="1"/>
        <v>4797</v>
      </c>
      <c r="H26" s="34" t="s">
        <v>44</v>
      </c>
      <c r="I26" s="30"/>
      <c r="J26" s="30">
        <v>1</v>
      </c>
      <c r="K26" s="30">
        <v>30</v>
      </c>
      <c r="L26" s="30">
        <v>16</v>
      </c>
      <c r="M26" s="30">
        <v>12</v>
      </c>
      <c r="N26" s="30"/>
      <c r="O26" s="30">
        <v>20</v>
      </c>
      <c r="P26" s="30">
        <v>2</v>
      </c>
      <c r="Q26" s="30">
        <v>30</v>
      </c>
      <c r="R26" s="30"/>
      <c r="S26" s="30">
        <v>10</v>
      </c>
      <c r="T26" s="30">
        <v>10</v>
      </c>
      <c r="U26" s="30">
        <v>5</v>
      </c>
      <c r="V26" s="30">
        <v>5</v>
      </c>
      <c r="W26" s="30"/>
      <c r="X26" s="30">
        <v>5</v>
      </c>
      <c r="Y26" s="30">
        <v>10</v>
      </c>
      <c r="Z26" s="35">
        <v>4797</v>
      </c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2"/>
    </row>
    <row r="27" spans="1:38" ht="14.25" customHeight="1" x14ac:dyDescent="0.2">
      <c r="A27" s="36"/>
      <c r="B27" s="28"/>
      <c r="C27" s="29" t="s">
        <v>66</v>
      </c>
      <c r="D27" s="30" t="s">
        <v>67</v>
      </c>
      <c r="E27" s="31">
        <f t="shared" si="0"/>
        <v>21</v>
      </c>
      <c r="F27" s="39">
        <v>155</v>
      </c>
      <c r="G27" s="33">
        <f t="shared" si="1"/>
        <v>3255</v>
      </c>
      <c r="H27" s="34" t="s">
        <v>44</v>
      </c>
      <c r="I27" s="30"/>
      <c r="J27" s="30">
        <v>6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>
        <v>10</v>
      </c>
      <c r="V27" s="30"/>
      <c r="W27" s="30"/>
      <c r="X27" s="30">
        <v>5</v>
      </c>
      <c r="Y27" s="30"/>
      <c r="Z27" s="39">
        <v>3255</v>
      </c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2"/>
    </row>
    <row r="28" spans="1:38" ht="14.25" customHeight="1" x14ac:dyDescent="0.2">
      <c r="A28" s="36"/>
      <c r="B28" s="28"/>
      <c r="C28" s="29" t="s">
        <v>68</v>
      </c>
      <c r="D28" s="30" t="s">
        <v>67</v>
      </c>
      <c r="E28" s="31">
        <f t="shared" si="0"/>
        <v>1854</v>
      </c>
      <c r="F28" s="32">
        <v>170.56</v>
      </c>
      <c r="G28" s="33">
        <f t="shared" si="1"/>
        <v>316218.23999999999</v>
      </c>
      <c r="H28" s="34" t="s">
        <v>44</v>
      </c>
      <c r="I28" s="30">
        <v>14</v>
      </c>
      <c r="J28" s="30">
        <v>180</v>
      </c>
      <c r="K28" s="30">
        <v>180</v>
      </c>
      <c r="L28" s="30">
        <v>180</v>
      </c>
      <c r="M28" s="30">
        <v>100</v>
      </c>
      <c r="N28" s="30"/>
      <c r="O28" s="30">
        <v>230</v>
      </c>
      <c r="P28" s="30">
        <v>20</v>
      </c>
      <c r="Q28" s="30">
        <v>40</v>
      </c>
      <c r="R28" s="30">
        <v>600</v>
      </c>
      <c r="S28" s="30">
        <v>50</v>
      </c>
      <c r="T28" s="30">
        <v>50</v>
      </c>
      <c r="U28" s="30">
        <v>10</v>
      </c>
      <c r="V28" s="30">
        <v>15</v>
      </c>
      <c r="W28" s="30"/>
      <c r="X28" s="30">
        <v>5</v>
      </c>
      <c r="Y28" s="30">
        <v>180</v>
      </c>
      <c r="Z28" s="35">
        <v>316218.23999999999</v>
      </c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2"/>
    </row>
    <row r="29" spans="1:38" ht="14.25" customHeight="1" x14ac:dyDescent="0.2">
      <c r="A29" s="36"/>
      <c r="B29" s="28"/>
      <c r="C29" s="29" t="s">
        <v>69</v>
      </c>
      <c r="D29" s="30" t="s">
        <v>67</v>
      </c>
      <c r="E29" s="31">
        <f t="shared" si="0"/>
        <v>1760</v>
      </c>
      <c r="F29" s="32">
        <v>181.42</v>
      </c>
      <c r="G29" s="33">
        <f t="shared" si="1"/>
        <v>319299.20000000001</v>
      </c>
      <c r="H29" s="34" t="s">
        <v>44</v>
      </c>
      <c r="I29" s="30">
        <v>10</v>
      </c>
      <c r="J29" s="30">
        <v>180</v>
      </c>
      <c r="K29" s="30">
        <v>180</v>
      </c>
      <c r="L29" s="30">
        <v>180</v>
      </c>
      <c r="M29" s="30">
        <v>120</v>
      </c>
      <c r="N29" s="30"/>
      <c r="O29" s="30">
        <v>230</v>
      </c>
      <c r="P29" s="30">
        <v>20</v>
      </c>
      <c r="Q29" s="30">
        <v>30</v>
      </c>
      <c r="R29" s="30">
        <v>500</v>
      </c>
      <c r="S29" s="30">
        <v>50</v>
      </c>
      <c r="T29" s="30">
        <v>50</v>
      </c>
      <c r="U29" s="30">
        <v>10</v>
      </c>
      <c r="V29" s="30">
        <v>15</v>
      </c>
      <c r="W29" s="30"/>
      <c r="X29" s="30">
        <v>5</v>
      </c>
      <c r="Y29" s="30">
        <v>180</v>
      </c>
      <c r="Z29" s="35">
        <v>319299.20000000001</v>
      </c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2"/>
    </row>
    <row r="30" spans="1:38" ht="14.25" customHeight="1" x14ac:dyDescent="0.2">
      <c r="A30" s="36"/>
      <c r="B30" s="28"/>
      <c r="C30" s="29" t="s">
        <v>70</v>
      </c>
      <c r="D30" s="30" t="s">
        <v>47</v>
      </c>
      <c r="E30" s="31">
        <f t="shared" si="0"/>
        <v>2</v>
      </c>
      <c r="F30" s="32">
        <v>550</v>
      </c>
      <c r="G30" s="33">
        <f t="shared" si="1"/>
        <v>1100</v>
      </c>
      <c r="H30" s="34" t="s">
        <v>44</v>
      </c>
      <c r="I30" s="30"/>
      <c r="J30" s="30"/>
      <c r="K30" s="30"/>
      <c r="L30" s="30"/>
      <c r="M30" s="30"/>
      <c r="N30" s="30"/>
      <c r="O30" s="30">
        <v>0</v>
      </c>
      <c r="P30" s="30">
        <v>0</v>
      </c>
      <c r="Q30" s="30">
        <v>0</v>
      </c>
      <c r="R30" s="30"/>
      <c r="S30" s="30"/>
      <c r="T30" s="30"/>
      <c r="U30" s="30"/>
      <c r="V30" s="30"/>
      <c r="W30" s="30"/>
      <c r="X30" s="30">
        <v>1</v>
      </c>
      <c r="Y30" s="30">
        <v>1</v>
      </c>
      <c r="Z30" s="35">
        <v>1100</v>
      </c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2"/>
    </row>
    <row r="31" spans="1:38" ht="14.25" customHeight="1" x14ac:dyDescent="0.2">
      <c r="A31" s="36"/>
      <c r="B31" s="28"/>
      <c r="C31" s="29" t="s">
        <v>71</v>
      </c>
      <c r="D31" s="30" t="s">
        <v>43</v>
      </c>
      <c r="E31" s="31">
        <f t="shared" si="0"/>
        <v>146</v>
      </c>
      <c r="F31" s="35">
        <v>4.75</v>
      </c>
      <c r="G31" s="33">
        <f t="shared" si="1"/>
        <v>693.5</v>
      </c>
      <c r="H31" s="34" t="s">
        <v>44</v>
      </c>
      <c r="I31" s="30">
        <v>15</v>
      </c>
      <c r="J31" s="30">
        <v>50</v>
      </c>
      <c r="K31" s="30"/>
      <c r="L31" s="30"/>
      <c r="M31" s="30"/>
      <c r="N31" s="30"/>
      <c r="O31" s="30">
        <v>0</v>
      </c>
      <c r="P31" s="30">
        <v>0</v>
      </c>
      <c r="Q31" s="30">
        <v>0</v>
      </c>
      <c r="R31" s="30">
        <v>24</v>
      </c>
      <c r="S31" s="30"/>
      <c r="T31" s="30"/>
      <c r="U31" s="30">
        <v>5</v>
      </c>
      <c r="V31" s="30">
        <v>12</v>
      </c>
      <c r="W31" s="30"/>
      <c r="X31" s="30">
        <v>10</v>
      </c>
      <c r="Y31" s="30">
        <v>30</v>
      </c>
      <c r="Z31" s="35">
        <v>693.5</v>
      </c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2"/>
    </row>
    <row r="32" spans="1:38" ht="14.25" customHeight="1" x14ac:dyDescent="0.2">
      <c r="A32" s="36"/>
      <c r="B32" s="28"/>
      <c r="C32" s="29" t="s">
        <v>72</v>
      </c>
      <c r="D32" s="30" t="s">
        <v>43</v>
      </c>
      <c r="E32" s="31">
        <f t="shared" si="0"/>
        <v>234</v>
      </c>
      <c r="F32" s="35">
        <v>4.75</v>
      </c>
      <c r="G32" s="33">
        <f t="shared" si="1"/>
        <v>1111.5</v>
      </c>
      <c r="H32" s="34" t="s">
        <v>44</v>
      </c>
      <c r="I32" s="30">
        <v>15</v>
      </c>
      <c r="J32" s="30">
        <v>50</v>
      </c>
      <c r="K32" s="30">
        <v>100</v>
      </c>
      <c r="L32" s="30"/>
      <c r="M32" s="30"/>
      <c r="N32" s="30"/>
      <c r="O32" s="30">
        <v>0</v>
      </c>
      <c r="P32" s="30">
        <v>0</v>
      </c>
      <c r="Q32" s="30">
        <v>0</v>
      </c>
      <c r="R32" s="30">
        <v>12</v>
      </c>
      <c r="S32" s="30"/>
      <c r="T32" s="30"/>
      <c r="U32" s="30">
        <v>5</v>
      </c>
      <c r="V32" s="30">
        <v>12</v>
      </c>
      <c r="W32" s="30"/>
      <c r="X32" s="30">
        <v>10</v>
      </c>
      <c r="Y32" s="30">
        <v>30</v>
      </c>
      <c r="Z32" s="35">
        <v>1111.5</v>
      </c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2"/>
    </row>
    <row r="33" spans="1:38" ht="14.25" customHeight="1" x14ac:dyDescent="0.2">
      <c r="A33" s="36"/>
      <c r="B33" s="28"/>
      <c r="C33" s="29" t="s">
        <v>73</v>
      </c>
      <c r="D33" s="30" t="s">
        <v>43</v>
      </c>
      <c r="E33" s="31">
        <f t="shared" si="0"/>
        <v>100</v>
      </c>
      <c r="F33" s="35">
        <v>4.75</v>
      </c>
      <c r="G33" s="33">
        <f t="shared" si="1"/>
        <v>475</v>
      </c>
      <c r="H33" s="34" t="s">
        <v>44</v>
      </c>
      <c r="I33" s="30"/>
      <c r="J33" s="30">
        <v>100</v>
      </c>
      <c r="K33" s="30"/>
      <c r="L33" s="30"/>
      <c r="M33" s="30"/>
      <c r="N33" s="30"/>
      <c r="O33" s="30">
        <v>0</v>
      </c>
      <c r="P33" s="30">
        <v>0</v>
      </c>
      <c r="Q33" s="30">
        <v>0</v>
      </c>
      <c r="R33" s="30"/>
      <c r="S33" s="30"/>
      <c r="T33" s="30"/>
      <c r="U33" s="30"/>
      <c r="V33" s="30"/>
      <c r="W33" s="30"/>
      <c r="X33" s="30"/>
      <c r="Y33" s="30"/>
      <c r="Z33" s="35">
        <v>475</v>
      </c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2"/>
    </row>
    <row r="34" spans="1:38" ht="14.25" customHeight="1" x14ac:dyDescent="0.2">
      <c r="A34" s="36"/>
      <c r="B34" s="28"/>
      <c r="C34" s="29" t="s">
        <v>74</v>
      </c>
      <c r="D34" s="30" t="s">
        <v>43</v>
      </c>
      <c r="E34" s="31">
        <f t="shared" si="0"/>
        <v>10</v>
      </c>
      <c r="F34" s="35">
        <v>4.75</v>
      </c>
      <c r="G34" s="33">
        <f t="shared" si="1"/>
        <v>47.5</v>
      </c>
      <c r="H34" s="34" t="s">
        <v>44</v>
      </c>
      <c r="I34" s="30"/>
      <c r="J34" s="30"/>
      <c r="K34" s="30"/>
      <c r="L34" s="30"/>
      <c r="M34" s="30"/>
      <c r="N34" s="30"/>
      <c r="O34" s="30">
        <v>0</v>
      </c>
      <c r="P34" s="30">
        <v>0</v>
      </c>
      <c r="Q34" s="30">
        <v>0</v>
      </c>
      <c r="R34" s="30"/>
      <c r="S34" s="30"/>
      <c r="T34" s="30"/>
      <c r="U34" s="30"/>
      <c r="V34" s="30"/>
      <c r="W34" s="30"/>
      <c r="X34" s="30">
        <v>10</v>
      </c>
      <c r="Y34" s="30"/>
      <c r="Z34" s="35">
        <v>47.5</v>
      </c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2"/>
    </row>
    <row r="35" spans="1:38" ht="14.25" customHeight="1" x14ac:dyDescent="0.2">
      <c r="A35" s="36"/>
      <c r="B35" s="28"/>
      <c r="C35" s="29" t="s">
        <v>75</v>
      </c>
      <c r="D35" s="30" t="s">
        <v>43</v>
      </c>
      <c r="E35" s="31">
        <f t="shared" si="0"/>
        <v>147</v>
      </c>
      <c r="F35" s="35">
        <v>22.5</v>
      </c>
      <c r="G35" s="33">
        <f t="shared" si="1"/>
        <v>3307.5</v>
      </c>
      <c r="H35" s="34" t="s">
        <v>44</v>
      </c>
      <c r="I35" s="30">
        <v>4</v>
      </c>
      <c r="J35" s="30">
        <v>12</v>
      </c>
      <c r="K35" s="30"/>
      <c r="L35" s="30">
        <v>12</v>
      </c>
      <c r="M35" s="30">
        <v>12</v>
      </c>
      <c r="N35" s="30"/>
      <c r="O35" s="30">
        <v>20</v>
      </c>
      <c r="P35" s="30">
        <v>5</v>
      </c>
      <c r="Q35" s="30">
        <v>30</v>
      </c>
      <c r="R35" s="30"/>
      <c r="S35" s="30">
        <v>9</v>
      </c>
      <c r="T35" s="30">
        <v>9</v>
      </c>
      <c r="U35" s="30">
        <v>2</v>
      </c>
      <c r="V35" s="30">
        <v>12</v>
      </c>
      <c r="W35" s="30"/>
      <c r="X35" s="30">
        <v>10</v>
      </c>
      <c r="Y35" s="30">
        <v>10</v>
      </c>
      <c r="Z35" s="35">
        <v>3307.5</v>
      </c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2"/>
    </row>
    <row r="36" spans="1:38" ht="14.25" customHeight="1" x14ac:dyDescent="0.2">
      <c r="A36" s="36"/>
      <c r="B36" s="28"/>
      <c r="C36" s="29" t="s">
        <v>76</v>
      </c>
      <c r="D36" s="30" t="s">
        <v>43</v>
      </c>
      <c r="E36" s="31">
        <f t="shared" si="0"/>
        <v>147</v>
      </c>
      <c r="F36" s="35">
        <v>35</v>
      </c>
      <c r="G36" s="33">
        <f t="shared" si="1"/>
        <v>5145</v>
      </c>
      <c r="H36" s="34" t="s">
        <v>44</v>
      </c>
      <c r="I36" s="30"/>
      <c r="J36" s="30"/>
      <c r="K36" s="30"/>
      <c r="L36" s="30">
        <v>15</v>
      </c>
      <c r="M36" s="30">
        <v>8</v>
      </c>
      <c r="N36" s="30"/>
      <c r="O36" s="30">
        <v>50</v>
      </c>
      <c r="P36" s="30">
        <v>15</v>
      </c>
      <c r="Q36" s="30">
        <v>15</v>
      </c>
      <c r="R36" s="30"/>
      <c r="S36" s="30">
        <v>5</v>
      </c>
      <c r="T36" s="30">
        <v>5</v>
      </c>
      <c r="U36" s="30">
        <v>2</v>
      </c>
      <c r="V36" s="30">
        <v>12</v>
      </c>
      <c r="W36" s="30"/>
      <c r="X36" s="30">
        <v>10</v>
      </c>
      <c r="Y36" s="30">
        <v>10</v>
      </c>
      <c r="Z36" s="35">
        <v>5145</v>
      </c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2"/>
    </row>
    <row r="37" spans="1:38" ht="14.25" customHeight="1" x14ac:dyDescent="0.2">
      <c r="A37" s="36"/>
      <c r="B37" s="28"/>
      <c r="C37" s="29" t="s">
        <v>77</v>
      </c>
      <c r="D37" s="30" t="s">
        <v>43</v>
      </c>
      <c r="E37" s="31">
        <f t="shared" si="0"/>
        <v>132</v>
      </c>
      <c r="F37" s="35">
        <v>35</v>
      </c>
      <c r="G37" s="33">
        <f t="shared" si="1"/>
        <v>4620</v>
      </c>
      <c r="H37" s="34" t="s">
        <v>44</v>
      </c>
      <c r="I37" s="30"/>
      <c r="J37" s="30"/>
      <c r="K37" s="30"/>
      <c r="L37" s="30">
        <v>15</v>
      </c>
      <c r="M37" s="30">
        <v>3</v>
      </c>
      <c r="N37" s="30"/>
      <c r="O37" s="30">
        <v>50</v>
      </c>
      <c r="P37" s="30">
        <v>15</v>
      </c>
      <c r="Q37" s="30">
        <v>15</v>
      </c>
      <c r="R37" s="30"/>
      <c r="S37" s="30">
        <v>5</v>
      </c>
      <c r="T37" s="30">
        <v>5</v>
      </c>
      <c r="U37" s="30">
        <v>2</v>
      </c>
      <c r="V37" s="30">
        <v>12</v>
      </c>
      <c r="W37" s="30"/>
      <c r="X37" s="30"/>
      <c r="Y37" s="30">
        <v>10</v>
      </c>
      <c r="Z37" s="35">
        <v>4620</v>
      </c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2"/>
    </row>
    <row r="38" spans="1:38" ht="14.25" customHeight="1" x14ac:dyDescent="0.2">
      <c r="A38" s="36"/>
      <c r="B38" s="28"/>
      <c r="C38" s="29" t="s">
        <v>78</v>
      </c>
      <c r="D38" s="30" t="s">
        <v>43</v>
      </c>
      <c r="E38" s="31">
        <f t="shared" si="0"/>
        <v>51</v>
      </c>
      <c r="F38" s="35">
        <v>35</v>
      </c>
      <c r="G38" s="33">
        <f t="shared" si="1"/>
        <v>1785</v>
      </c>
      <c r="H38" s="34" t="s">
        <v>44</v>
      </c>
      <c r="I38" s="30"/>
      <c r="J38" s="30"/>
      <c r="K38" s="30"/>
      <c r="L38" s="30"/>
      <c r="M38" s="30">
        <v>2</v>
      </c>
      <c r="N38" s="30"/>
      <c r="O38" s="30">
        <v>0</v>
      </c>
      <c r="P38" s="30">
        <v>0</v>
      </c>
      <c r="Q38" s="30">
        <v>15</v>
      </c>
      <c r="R38" s="30"/>
      <c r="S38" s="30"/>
      <c r="T38" s="30"/>
      <c r="U38" s="30">
        <v>2</v>
      </c>
      <c r="V38" s="30">
        <v>12</v>
      </c>
      <c r="W38" s="30"/>
      <c r="X38" s="30">
        <v>10</v>
      </c>
      <c r="Y38" s="30">
        <v>10</v>
      </c>
      <c r="Z38" s="35">
        <v>1785</v>
      </c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2"/>
    </row>
    <row r="39" spans="1:38" ht="14.25" customHeight="1" x14ac:dyDescent="0.2">
      <c r="A39" s="36"/>
      <c r="B39" s="28"/>
      <c r="C39" s="29" t="s">
        <v>79</v>
      </c>
      <c r="D39" s="30" t="s">
        <v>43</v>
      </c>
      <c r="E39" s="31">
        <f t="shared" si="0"/>
        <v>642</v>
      </c>
      <c r="F39" s="35">
        <v>19.75</v>
      </c>
      <c r="G39" s="33">
        <f t="shared" si="1"/>
        <v>12679.5</v>
      </c>
      <c r="H39" s="34" t="s">
        <v>44</v>
      </c>
      <c r="I39" s="30">
        <v>15</v>
      </c>
      <c r="J39" s="30">
        <v>150</v>
      </c>
      <c r="K39" s="30"/>
      <c r="L39" s="30">
        <v>100</v>
      </c>
      <c r="M39" s="30">
        <v>60</v>
      </c>
      <c r="N39" s="30"/>
      <c r="O39" s="30">
        <v>50</v>
      </c>
      <c r="P39" s="30">
        <v>6</v>
      </c>
      <c r="Q39" s="30">
        <v>55</v>
      </c>
      <c r="R39" s="30">
        <v>60</v>
      </c>
      <c r="S39" s="30">
        <v>50</v>
      </c>
      <c r="T39" s="30">
        <v>50</v>
      </c>
      <c r="U39" s="30">
        <v>2</v>
      </c>
      <c r="V39" s="30">
        <v>24</v>
      </c>
      <c r="W39" s="30"/>
      <c r="X39" s="30">
        <v>10</v>
      </c>
      <c r="Y39" s="30">
        <v>10</v>
      </c>
      <c r="Z39" s="35">
        <v>12679.5</v>
      </c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2"/>
    </row>
    <row r="40" spans="1:38" ht="14.25" customHeight="1" x14ac:dyDescent="0.2">
      <c r="A40" s="36"/>
      <c r="B40" s="28"/>
      <c r="C40" s="29" t="s">
        <v>80</v>
      </c>
      <c r="D40" s="30" t="s">
        <v>43</v>
      </c>
      <c r="E40" s="31">
        <f t="shared" si="0"/>
        <v>712</v>
      </c>
      <c r="F40" s="35">
        <v>19.75</v>
      </c>
      <c r="G40" s="33">
        <f t="shared" si="1"/>
        <v>14062</v>
      </c>
      <c r="H40" s="34" t="s">
        <v>44</v>
      </c>
      <c r="I40" s="30">
        <v>15</v>
      </c>
      <c r="J40" s="30">
        <v>100</v>
      </c>
      <c r="K40" s="30">
        <v>180</v>
      </c>
      <c r="L40" s="30">
        <v>100</v>
      </c>
      <c r="M40" s="30">
        <v>60</v>
      </c>
      <c r="N40" s="30"/>
      <c r="O40" s="30">
        <v>50</v>
      </c>
      <c r="P40" s="30">
        <v>6</v>
      </c>
      <c r="Q40" s="30">
        <v>55</v>
      </c>
      <c r="R40" s="30"/>
      <c r="S40" s="30">
        <v>50</v>
      </c>
      <c r="T40" s="30">
        <v>50</v>
      </c>
      <c r="U40" s="30">
        <v>2</v>
      </c>
      <c r="V40" s="30">
        <v>24</v>
      </c>
      <c r="W40" s="30"/>
      <c r="X40" s="30">
        <v>10</v>
      </c>
      <c r="Y40" s="30">
        <v>10</v>
      </c>
      <c r="Z40" s="35">
        <v>14062</v>
      </c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2"/>
    </row>
    <row r="41" spans="1:38" ht="14.25" customHeight="1" x14ac:dyDescent="0.2">
      <c r="A41" s="36"/>
      <c r="B41" s="28"/>
      <c r="C41" s="29" t="s">
        <v>81</v>
      </c>
      <c r="D41" s="30" t="s">
        <v>43</v>
      </c>
      <c r="E41" s="31">
        <f t="shared" si="0"/>
        <v>55</v>
      </c>
      <c r="F41" s="37">
        <v>7</v>
      </c>
      <c r="G41" s="33">
        <f t="shared" si="1"/>
        <v>385</v>
      </c>
      <c r="H41" s="34" t="s">
        <v>44</v>
      </c>
      <c r="I41" s="30">
        <v>4</v>
      </c>
      <c r="J41" s="30">
        <v>36</v>
      </c>
      <c r="K41" s="30"/>
      <c r="L41" s="30"/>
      <c r="M41" s="30"/>
      <c r="N41" s="30"/>
      <c r="O41" s="30"/>
      <c r="P41" s="30"/>
      <c r="Q41" s="30">
        <v>5</v>
      </c>
      <c r="R41" s="30"/>
      <c r="S41" s="30"/>
      <c r="T41" s="30"/>
      <c r="U41" s="30"/>
      <c r="V41" s="30"/>
      <c r="W41" s="30"/>
      <c r="X41" s="30"/>
      <c r="Y41" s="30">
        <v>10</v>
      </c>
      <c r="Z41" s="39">
        <v>385</v>
      </c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2"/>
    </row>
    <row r="42" spans="1:38" ht="14.25" customHeight="1" x14ac:dyDescent="0.2">
      <c r="A42" s="36"/>
      <c r="B42" s="28"/>
      <c r="C42" s="29" t="s">
        <v>82</v>
      </c>
      <c r="D42" s="30" t="s">
        <v>43</v>
      </c>
      <c r="E42" s="31">
        <f t="shared" si="0"/>
        <v>67</v>
      </c>
      <c r="F42" s="32">
        <v>35.25</v>
      </c>
      <c r="G42" s="33">
        <f t="shared" si="1"/>
        <v>2361.75</v>
      </c>
      <c r="H42" s="34" t="s">
        <v>44</v>
      </c>
      <c r="I42" s="30"/>
      <c r="J42" s="30">
        <v>2</v>
      </c>
      <c r="K42" s="30"/>
      <c r="L42" s="30">
        <v>3</v>
      </c>
      <c r="M42" s="30"/>
      <c r="N42" s="30"/>
      <c r="O42" s="30">
        <v>0</v>
      </c>
      <c r="P42" s="30">
        <v>0</v>
      </c>
      <c r="Q42" s="30">
        <v>7</v>
      </c>
      <c r="R42" s="30"/>
      <c r="S42" s="30">
        <v>20</v>
      </c>
      <c r="T42" s="30">
        <v>20</v>
      </c>
      <c r="U42" s="30"/>
      <c r="V42" s="30">
        <v>10</v>
      </c>
      <c r="W42" s="30"/>
      <c r="X42" s="30">
        <v>5</v>
      </c>
      <c r="Y42" s="30"/>
      <c r="Z42" s="35">
        <v>2361.75</v>
      </c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2"/>
    </row>
    <row r="43" spans="1:38" ht="14.25" customHeight="1" x14ac:dyDescent="0.2">
      <c r="A43" s="36"/>
      <c r="B43" s="28"/>
      <c r="C43" s="29" t="s">
        <v>83</v>
      </c>
      <c r="D43" s="30" t="s">
        <v>47</v>
      </c>
      <c r="E43" s="31">
        <f t="shared" si="0"/>
        <v>73</v>
      </c>
      <c r="F43" s="32">
        <v>50</v>
      </c>
      <c r="G43" s="33">
        <f t="shared" si="1"/>
        <v>3650</v>
      </c>
      <c r="H43" s="34" t="s">
        <v>44</v>
      </c>
      <c r="I43" s="30">
        <v>6</v>
      </c>
      <c r="J43" s="30">
        <v>6</v>
      </c>
      <c r="K43" s="30"/>
      <c r="L43" s="30">
        <v>2</v>
      </c>
      <c r="M43" s="30">
        <v>5</v>
      </c>
      <c r="N43" s="30"/>
      <c r="O43" s="30">
        <v>0</v>
      </c>
      <c r="P43" s="30">
        <v>0</v>
      </c>
      <c r="Q43" s="30">
        <v>0</v>
      </c>
      <c r="R43" s="30"/>
      <c r="S43" s="30">
        <v>20</v>
      </c>
      <c r="T43" s="30">
        <v>20</v>
      </c>
      <c r="U43" s="30"/>
      <c r="V43" s="30">
        <v>10</v>
      </c>
      <c r="W43" s="30"/>
      <c r="X43" s="30">
        <v>3</v>
      </c>
      <c r="Y43" s="30">
        <v>1</v>
      </c>
      <c r="Z43" s="35">
        <v>3650</v>
      </c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2"/>
    </row>
    <row r="44" spans="1:38" ht="14.25" customHeight="1" x14ac:dyDescent="0.2">
      <c r="A44" s="36"/>
      <c r="B44" s="28"/>
      <c r="C44" s="29" t="s">
        <v>84</v>
      </c>
      <c r="D44" s="30" t="s">
        <v>47</v>
      </c>
      <c r="E44" s="31">
        <f t="shared" si="0"/>
        <v>13</v>
      </c>
      <c r="F44" s="32">
        <v>195</v>
      </c>
      <c r="G44" s="33">
        <f t="shared" si="1"/>
        <v>2535</v>
      </c>
      <c r="H44" s="34" t="s">
        <v>44</v>
      </c>
      <c r="I44" s="30"/>
      <c r="J44" s="30">
        <v>3</v>
      </c>
      <c r="K44" s="30"/>
      <c r="L44" s="30">
        <v>5</v>
      </c>
      <c r="M44" s="30"/>
      <c r="N44" s="30"/>
      <c r="O44" s="30">
        <v>0</v>
      </c>
      <c r="P44" s="30">
        <v>0</v>
      </c>
      <c r="Q44" s="30">
        <v>5</v>
      </c>
      <c r="R44" s="30"/>
      <c r="S44" s="30"/>
      <c r="T44" s="30"/>
      <c r="U44" s="30"/>
      <c r="V44" s="30"/>
      <c r="W44" s="30"/>
      <c r="X44" s="30"/>
      <c r="Y44" s="30"/>
      <c r="Z44" s="35">
        <v>2535</v>
      </c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2"/>
    </row>
    <row r="45" spans="1:38" ht="14.25" customHeight="1" x14ac:dyDescent="0.2">
      <c r="A45" s="36"/>
      <c r="B45" s="28"/>
      <c r="C45" s="29" t="s">
        <v>85</v>
      </c>
      <c r="D45" s="30" t="s">
        <v>47</v>
      </c>
      <c r="E45" s="31">
        <f t="shared" si="0"/>
        <v>265</v>
      </c>
      <c r="F45" s="32">
        <v>50</v>
      </c>
      <c r="G45" s="33">
        <f t="shared" si="1"/>
        <v>13250</v>
      </c>
      <c r="H45" s="34" t="s">
        <v>44</v>
      </c>
      <c r="I45" s="30"/>
      <c r="J45" s="30">
        <v>30</v>
      </c>
      <c r="K45" s="30"/>
      <c r="L45" s="30">
        <v>50</v>
      </c>
      <c r="M45" s="30">
        <v>10</v>
      </c>
      <c r="N45" s="30"/>
      <c r="O45" s="30">
        <v>50</v>
      </c>
      <c r="P45" s="30">
        <v>5</v>
      </c>
      <c r="Q45" s="30">
        <v>20</v>
      </c>
      <c r="R45" s="30"/>
      <c r="S45" s="30">
        <v>15</v>
      </c>
      <c r="T45" s="30">
        <v>15</v>
      </c>
      <c r="U45" s="30">
        <v>5</v>
      </c>
      <c r="V45" s="30">
        <v>5</v>
      </c>
      <c r="W45" s="30"/>
      <c r="X45" s="30"/>
      <c r="Y45" s="30">
        <v>60</v>
      </c>
      <c r="Z45" s="35">
        <v>13250</v>
      </c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2"/>
    </row>
    <row r="46" spans="1:38" ht="14.25" customHeight="1" x14ac:dyDescent="0.2">
      <c r="A46" s="36"/>
      <c r="B46" s="28"/>
      <c r="C46" s="29" t="s">
        <v>86</v>
      </c>
      <c r="D46" s="30" t="s">
        <v>87</v>
      </c>
      <c r="E46" s="31">
        <f t="shared" si="0"/>
        <v>15</v>
      </c>
      <c r="F46" s="32">
        <v>22</v>
      </c>
      <c r="G46" s="33">
        <f t="shared" si="1"/>
        <v>330</v>
      </c>
      <c r="H46" s="34" t="s">
        <v>44</v>
      </c>
      <c r="I46" s="30">
        <v>4</v>
      </c>
      <c r="J46" s="30"/>
      <c r="K46" s="30"/>
      <c r="L46" s="30"/>
      <c r="M46" s="30"/>
      <c r="N46" s="30"/>
      <c r="O46" s="30">
        <v>5</v>
      </c>
      <c r="P46" s="30">
        <v>0</v>
      </c>
      <c r="Q46" s="30">
        <v>0</v>
      </c>
      <c r="R46" s="30"/>
      <c r="S46" s="30"/>
      <c r="T46" s="30"/>
      <c r="U46" s="30"/>
      <c r="V46" s="30">
        <v>5</v>
      </c>
      <c r="W46" s="30"/>
      <c r="X46" s="30">
        <v>1</v>
      </c>
      <c r="Y46" s="30"/>
      <c r="Z46" s="35">
        <v>330</v>
      </c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2"/>
    </row>
    <row r="47" spans="1:38" ht="14.25" customHeight="1" x14ac:dyDescent="0.2">
      <c r="A47" s="36"/>
      <c r="B47" s="28"/>
      <c r="C47" s="29" t="s">
        <v>88</v>
      </c>
      <c r="D47" s="30" t="s">
        <v>87</v>
      </c>
      <c r="E47" s="31">
        <f t="shared" si="0"/>
        <v>104</v>
      </c>
      <c r="F47" s="32">
        <v>28</v>
      </c>
      <c r="G47" s="33">
        <f t="shared" si="1"/>
        <v>2912</v>
      </c>
      <c r="H47" s="34" t="s">
        <v>44</v>
      </c>
      <c r="I47" s="30"/>
      <c r="J47" s="30">
        <v>12</v>
      </c>
      <c r="K47" s="30">
        <v>12</v>
      </c>
      <c r="L47" s="30">
        <v>8</v>
      </c>
      <c r="M47" s="30"/>
      <c r="N47" s="30"/>
      <c r="O47" s="30">
        <v>5</v>
      </c>
      <c r="P47" s="30">
        <v>0</v>
      </c>
      <c r="Q47" s="30">
        <v>10</v>
      </c>
      <c r="R47" s="30">
        <v>24</v>
      </c>
      <c r="S47" s="30">
        <v>10</v>
      </c>
      <c r="T47" s="30">
        <v>10</v>
      </c>
      <c r="U47" s="30">
        <v>2</v>
      </c>
      <c r="V47" s="30">
        <v>5</v>
      </c>
      <c r="W47" s="30"/>
      <c r="X47" s="30">
        <v>1</v>
      </c>
      <c r="Y47" s="30">
        <v>5</v>
      </c>
      <c r="Z47" s="35">
        <v>2912</v>
      </c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2"/>
    </row>
    <row r="48" spans="1:38" ht="14.25" customHeight="1" x14ac:dyDescent="0.2">
      <c r="A48" s="36"/>
      <c r="B48" s="28"/>
      <c r="C48" s="29" t="s">
        <v>89</v>
      </c>
      <c r="D48" s="40" t="s">
        <v>87</v>
      </c>
      <c r="E48" s="31">
        <f t="shared" si="0"/>
        <v>151</v>
      </c>
      <c r="F48" s="35">
        <v>48</v>
      </c>
      <c r="G48" s="33">
        <f t="shared" si="1"/>
        <v>7248</v>
      </c>
      <c r="H48" s="34" t="s">
        <v>44</v>
      </c>
      <c r="I48" s="30"/>
      <c r="J48" s="30">
        <v>6</v>
      </c>
      <c r="K48" s="30">
        <v>12</v>
      </c>
      <c r="L48" s="30"/>
      <c r="M48" s="30">
        <v>2</v>
      </c>
      <c r="N48" s="30"/>
      <c r="O48" s="30">
        <v>50</v>
      </c>
      <c r="P48" s="30">
        <v>10</v>
      </c>
      <c r="Q48" s="30">
        <v>15</v>
      </c>
      <c r="R48" s="30">
        <v>24</v>
      </c>
      <c r="S48" s="30">
        <v>10</v>
      </c>
      <c r="T48" s="30">
        <v>10</v>
      </c>
      <c r="U48" s="30">
        <v>2</v>
      </c>
      <c r="V48" s="30">
        <v>5</v>
      </c>
      <c r="W48" s="30"/>
      <c r="X48" s="30"/>
      <c r="Y48" s="30">
        <v>5</v>
      </c>
      <c r="Z48" s="35">
        <v>7248</v>
      </c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2"/>
    </row>
    <row r="49" spans="1:38" ht="14.25" customHeight="1" x14ac:dyDescent="0.2">
      <c r="A49" s="36"/>
      <c r="B49" s="28"/>
      <c r="C49" s="29" t="s">
        <v>90</v>
      </c>
      <c r="D49" s="30" t="s">
        <v>87</v>
      </c>
      <c r="E49" s="31">
        <f t="shared" si="0"/>
        <v>456</v>
      </c>
      <c r="F49" s="32">
        <v>70.25</v>
      </c>
      <c r="G49" s="33">
        <f t="shared" si="1"/>
        <v>32034</v>
      </c>
      <c r="H49" s="34" t="s">
        <v>44</v>
      </c>
      <c r="I49" s="30"/>
      <c r="J49" s="30">
        <v>15</v>
      </c>
      <c r="K49" s="30">
        <v>8</v>
      </c>
      <c r="L49" s="30">
        <v>8</v>
      </c>
      <c r="M49" s="30">
        <v>3</v>
      </c>
      <c r="N49" s="30"/>
      <c r="O49" s="30">
        <v>300</v>
      </c>
      <c r="P49" s="30">
        <v>50</v>
      </c>
      <c r="Q49" s="30">
        <v>10</v>
      </c>
      <c r="R49" s="30">
        <v>24</v>
      </c>
      <c r="S49" s="30">
        <v>8</v>
      </c>
      <c r="T49" s="30">
        <v>8</v>
      </c>
      <c r="U49" s="30">
        <v>2</v>
      </c>
      <c r="V49" s="30">
        <v>5</v>
      </c>
      <c r="W49" s="30"/>
      <c r="X49" s="30">
        <v>10</v>
      </c>
      <c r="Y49" s="30">
        <v>5</v>
      </c>
      <c r="Z49" s="35">
        <v>32034</v>
      </c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2"/>
    </row>
    <row r="50" spans="1:38" ht="14.25" customHeight="1" x14ac:dyDescent="0.2">
      <c r="A50" s="36"/>
      <c r="B50" s="28"/>
      <c r="C50" s="29" t="s">
        <v>91</v>
      </c>
      <c r="D50" s="30" t="s">
        <v>87</v>
      </c>
      <c r="E50" s="31">
        <f t="shared" si="0"/>
        <v>120</v>
      </c>
      <c r="F50" s="35">
        <v>7.5</v>
      </c>
      <c r="G50" s="33">
        <f t="shared" si="1"/>
        <v>900</v>
      </c>
      <c r="H50" s="34" t="s">
        <v>44</v>
      </c>
      <c r="I50" s="30"/>
      <c r="J50" s="30">
        <v>12</v>
      </c>
      <c r="K50" s="30">
        <v>12</v>
      </c>
      <c r="L50" s="30">
        <v>6</v>
      </c>
      <c r="M50" s="30">
        <v>5</v>
      </c>
      <c r="N50" s="30"/>
      <c r="O50" s="30">
        <v>5</v>
      </c>
      <c r="P50" s="30">
        <v>5</v>
      </c>
      <c r="Q50" s="30">
        <v>15</v>
      </c>
      <c r="R50" s="30"/>
      <c r="S50" s="30">
        <v>15</v>
      </c>
      <c r="T50" s="30">
        <v>15</v>
      </c>
      <c r="U50" s="30">
        <v>15</v>
      </c>
      <c r="V50" s="30">
        <v>5</v>
      </c>
      <c r="W50" s="30"/>
      <c r="X50" s="30">
        <v>5</v>
      </c>
      <c r="Y50" s="30">
        <v>5</v>
      </c>
      <c r="Z50" s="35">
        <v>900</v>
      </c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2"/>
    </row>
    <row r="51" spans="1:38" ht="14.25" customHeight="1" x14ac:dyDescent="0.2">
      <c r="A51" s="36"/>
      <c r="B51" s="28"/>
      <c r="C51" s="29" t="s">
        <v>92</v>
      </c>
      <c r="D51" s="30" t="s">
        <v>43</v>
      </c>
      <c r="E51" s="31">
        <f t="shared" si="0"/>
        <v>271</v>
      </c>
      <c r="F51" s="35">
        <v>11</v>
      </c>
      <c r="G51" s="33">
        <f t="shared" si="1"/>
        <v>2981</v>
      </c>
      <c r="H51" s="34" t="s">
        <v>44</v>
      </c>
      <c r="I51" s="30"/>
      <c r="J51" s="30">
        <v>6</v>
      </c>
      <c r="K51" s="30"/>
      <c r="L51" s="30">
        <v>6</v>
      </c>
      <c r="M51" s="30">
        <v>2</v>
      </c>
      <c r="N51" s="30"/>
      <c r="O51" s="30">
        <v>100</v>
      </c>
      <c r="P51" s="30">
        <v>100</v>
      </c>
      <c r="Q51" s="30">
        <v>15</v>
      </c>
      <c r="R51" s="30"/>
      <c r="S51" s="30">
        <v>15</v>
      </c>
      <c r="T51" s="30">
        <v>15</v>
      </c>
      <c r="U51" s="30">
        <v>2</v>
      </c>
      <c r="V51" s="30">
        <v>5</v>
      </c>
      <c r="W51" s="30"/>
      <c r="X51" s="30"/>
      <c r="Y51" s="30">
        <v>5</v>
      </c>
      <c r="Z51" s="35">
        <v>2981</v>
      </c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2"/>
    </row>
    <row r="52" spans="1:38" ht="14.25" customHeight="1" x14ac:dyDescent="0.2">
      <c r="A52" s="36"/>
      <c r="B52" s="28"/>
      <c r="C52" s="29" t="s">
        <v>93</v>
      </c>
      <c r="D52" s="30" t="s">
        <v>43</v>
      </c>
      <c r="E52" s="31">
        <f t="shared" si="0"/>
        <v>143</v>
      </c>
      <c r="F52" s="35">
        <v>350</v>
      </c>
      <c r="G52" s="33">
        <f t="shared" si="1"/>
        <v>50050</v>
      </c>
      <c r="H52" s="34" t="s">
        <v>44</v>
      </c>
      <c r="I52" s="30">
        <v>3</v>
      </c>
      <c r="J52" s="30">
        <v>6</v>
      </c>
      <c r="K52" s="30">
        <v>3</v>
      </c>
      <c r="L52" s="30"/>
      <c r="M52" s="30">
        <v>6</v>
      </c>
      <c r="N52" s="30"/>
      <c r="O52" s="30">
        <v>0</v>
      </c>
      <c r="P52" s="30">
        <v>0</v>
      </c>
      <c r="Q52" s="30">
        <v>20</v>
      </c>
      <c r="R52" s="30">
        <v>12</v>
      </c>
      <c r="S52" s="30">
        <v>6</v>
      </c>
      <c r="T52" s="30">
        <v>4</v>
      </c>
      <c r="U52" s="30">
        <v>2</v>
      </c>
      <c r="V52" s="30">
        <v>6</v>
      </c>
      <c r="W52" s="30"/>
      <c r="X52" s="30"/>
      <c r="Y52" s="30">
        <v>75</v>
      </c>
      <c r="Z52" s="35">
        <v>50050</v>
      </c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2"/>
    </row>
    <row r="53" spans="1:38" ht="14.25" customHeight="1" x14ac:dyDescent="0.2">
      <c r="A53" s="36"/>
      <c r="B53" s="28"/>
      <c r="C53" s="29" t="s">
        <v>94</v>
      </c>
      <c r="D53" s="30" t="s">
        <v>43</v>
      </c>
      <c r="E53" s="31">
        <f t="shared" si="0"/>
        <v>249</v>
      </c>
      <c r="F53" s="39">
        <v>245</v>
      </c>
      <c r="G53" s="33">
        <f t="shared" si="1"/>
        <v>61005</v>
      </c>
      <c r="H53" s="34" t="s">
        <v>44</v>
      </c>
      <c r="I53" s="30"/>
      <c r="J53" s="30"/>
      <c r="K53" s="30"/>
      <c r="L53" s="30">
        <v>249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9">
        <v>61005</v>
      </c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2"/>
    </row>
    <row r="54" spans="1:38" ht="14.25" customHeight="1" x14ac:dyDescent="0.2">
      <c r="A54" s="41"/>
      <c r="B54" s="11"/>
      <c r="C54" s="42" t="s">
        <v>95</v>
      </c>
      <c r="D54" s="19"/>
      <c r="E54" s="43"/>
      <c r="F54" s="44"/>
      <c r="G54" s="45">
        <f>SUM(G9:G53)</f>
        <v>995108.92999999993</v>
      </c>
      <c r="H54" s="46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11"/>
    </row>
    <row r="55" spans="1:38" ht="15.75" customHeight="1" x14ac:dyDescent="0.2">
      <c r="A55" s="34"/>
      <c r="B55" s="47"/>
      <c r="C55" s="48"/>
      <c r="D55" s="30"/>
      <c r="E55" s="31"/>
      <c r="F55" s="25"/>
      <c r="G55" s="33"/>
      <c r="H55" s="34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2"/>
    </row>
    <row r="56" spans="1:38" ht="15.75" customHeight="1" x14ac:dyDescent="0.2">
      <c r="A56" s="23"/>
      <c r="B56" s="49" t="s">
        <v>96</v>
      </c>
      <c r="C56" s="50"/>
      <c r="D56" s="19"/>
      <c r="E56" s="31"/>
      <c r="F56" s="21"/>
      <c r="G56" s="33">
        <f t="shared" ref="G56:G64" si="8">SUM(Z56:AK56)</f>
        <v>0</v>
      </c>
      <c r="H56" s="34" t="s">
        <v>44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5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11"/>
    </row>
    <row r="57" spans="1:38" ht="14.25" customHeight="1" x14ac:dyDescent="0.2">
      <c r="A57" s="34"/>
      <c r="B57" s="28"/>
      <c r="C57" s="51" t="s">
        <v>97</v>
      </c>
      <c r="D57" s="30" t="s">
        <v>43</v>
      </c>
      <c r="E57" s="31">
        <f t="shared" ref="E57:E64" si="9">SUM(I57:Y57)</f>
        <v>10</v>
      </c>
      <c r="F57" s="32">
        <v>6</v>
      </c>
      <c r="G57" s="33">
        <f t="shared" si="8"/>
        <v>60</v>
      </c>
      <c r="H57" s="34" t="s">
        <v>44</v>
      </c>
      <c r="I57" s="30"/>
      <c r="J57" s="30"/>
      <c r="K57" s="30"/>
      <c r="L57" s="30"/>
      <c r="M57" s="30"/>
      <c r="N57" s="30"/>
      <c r="O57" s="30">
        <v>0</v>
      </c>
      <c r="P57" s="30">
        <v>0</v>
      </c>
      <c r="Q57" s="30">
        <v>0</v>
      </c>
      <c r="R57" s="30"/>
      <c r="S57" s="30"/>
      <c r="T57" s="30"/>
      <c r="U57" s="30">
        <v>10</v>
      </c>
      <c r="V57" s="30"/>
      <c r="W57" s="30"/>
      <c r="X57" s="30"/>
      <c r="Y57" s="30"/>
      <c r="Z57" s="35">
        <v>60</v>
      </c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2"/>
    </row>
    <row r="58" spans="1:38" ht="14.25" customHeight="1" x14ac:dyDescent="0.2">
      <c r="A58" s="34"/>
      <c r="B58" s="28"/>
      <c r="C58" s="51" t="s">
        <v>98</v>
      </c>
      <c r="D58" s="30" t="s">
        <v>43</v>
      </c>
      <c r="E58" s="31">
        <f t="shared" si="9"/>
        <v>10</v>
      </c>
      <c r="F58" s="32">
        <v>6</v>
      </c>
      <c r="G58" s="33">
        <f t="shared" si="8"/>
        <v>60</v>
      </c>
      <c r="H58" s="34" t="s">
        <v>44</v>
      </c>
      <c r="I58" s="30"/>
      <c r="J58" s="30"/>
      <c r="K58" s="30"/>
      <c r="L58" s="30"/>
      <c r="M58" s="30"/>
      <c r="N58" s="30"/>
      <c r="O58" s="30">
        <v>0</v>
      </c>
      <c r="P58" s="30">
        <v>0</v>
      </c>
      <c r="Q58" s="30">
        <v>0</v>
      </c>
      <c r="R58" s="30"/>
      <c r="S58" s="30"/>
      <c r="T58" s="30"/>
      <c r="U58" s="30">
        <v>10</v>
      </c>
      <c r="V58" s="30"/>
      <c r="W58" s="30"/>
      <c r="X58" s="30"/>
      <c r="Y58" s="30"/>
      <c r="Z58" s="35">
        <v>60</v>
      </c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2"/>
    </row>
    <row r="59" spans="1:38" ht="14.25" customHeight="1" x14ac:dyDescent="0.2">
      <c r="A59" s="34"/>
      <c r="B59" s="28"/>
      <c r="C59" s="51" t="s">
        <v>99</v>
      </c>
      <c r="D59" s="30" t="s">
        <v>43</v>
      </c>
      <c r="E59" s="31">
        <f t="shared" si="9"/>
        <v>10</v>
      </c>
      <c r="F59" s="32">
        <v>10.07</v>
      </c>
      <c r="G59" s="33">
        <f t="shared" si="8"/>
        <v>100.7</v>
      </c>
      <c r="H59" s="34" t="s">
        <v>44</v>
      </c>
      <c r="I59" s="30"/>
      <c r="J59" s="30"/>
      <c r="K59" s="30"/>
      <c r="L59" s="30"/>
      <c r="M59" s="30"/>
      <c r="N59" s="30"/>
      <c r="O59" s="30">
        <v>0</v>
      </c>
      <c r="P59" s="30">
        <v>0</v>
      </c>
      <c r="Q59" s="30">
        <v>5</v>
      </c>
      <c r="R59" s="30"/>
      <c r="S59" s="30"/>
      <c r="T59" s="30"/>
      <c r="U59" s="30"/>
      <c r="V59" s="30"/>
      <c r="W59" s="30"/>
      <c r="X59" s="30">
        <v>5</v>
      </c>
      <c r="Y59" s="30"/>
      <c r="Z59" s="35">
        <v>100.7</v>
      </c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2"/>
    </row>
    <row r="60" spans="1:38" ht="14.25" customHeight="1" x14ac:dyDescent="0.2">
      <c r="A60" s="34"/>
      <c r="B60" s="28"/>
      <c r="C60" s="51" t="s">
        <v>100</v>
      </c>
      <c r="D60" s="30" t="s">
        <v>101</v>
      </c>
      <c r="E60" s="31">
        <f t="shared" si="9"/>
        <v>2</v>
      </c>
      <c r="F60" s="32">
        <v>75</v>
      </c>
      <c r="G60" s="33">
        <f t="shared" si="8"/>
        <v>150</v>
      </c>
      <c r="H60" s="34" t="s">
        <v>44</v>
      </c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>
        <v>2</v>
      </c>
      <c r="V60" s="30"/>
      <c r="W60" s="30"/>
      <c r="X60" s="30"/>
      <c r="Y60" s="30"/>
      <c r="Z60" s="35">
        <v>150</v>
      </c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2"/>
    </row>
    <row r="61" spans="1:38" ht="14.25" customHeight="1" x14ac:dyDescent="0.2">
      <c r="A61" s="34"/>
      <c r="B61" s="28"/>
      <c r="C61" s="51" t="s">
        <v>102</v>
      </c>
      <c r="D61" s="30" t="s">
        <v>43</v>
      </c>
      <c r="E61" s="31">
        <f t="shared" si="9"/>
        <v>107</v>
      </c>
      <c r="F61" s="35">
        <v>53.78</v>
      </c>
      <c r="G61" s="33">
        <f t="shared" si="8"/>
        <v>5754.46</v>
      </c>
      <c r="H61" s="34" t="s">
        <v>44</v>
      </c>
      <c r="I61" s="30"/>
      <c r="J61" s="30"/>
      <c r="K61" s="30"/>
      <c r="L61" s="30"/>
      <c r="M61" s="30"/>
      <c r="N61" s="30"/>
      <c r="O61" s="30">
        <v>50</v>
      </c>
      <c r="P61" s="30">
        <v>12</v>
      </c>
      <c r="Q61" s="30">
        <v>25</v>
      </c>
      <c r="R61" s="30"/>
      <c r="S61" s="30">
        <v>5</v>
      </c>
      <c r="T61" s="30">
        <v>5</v>
      </c>
      <c r="U61" s="30"/>
      <c r="V61" s="30">
        <v>5</v>
      </c>
      <c r="W61" s="30"/>
      <c r="X61" s="30">
        <v>5</v>
      </c>
      <c r="Y61" s="30"/>
      <c r="Z61" s="35">
        <v>5754.46</v>
      </c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2"/>
    </row>
    <row r="62" spans="1:38" ht="14.25" customHeight="1" x14ac:dyDescent="0.2">
      <c r="A62" s="34"/>
      <c r="B62" s="28"/>
      <c r="C62" s="51" t="s">
        <v>103</v>
      </c>
      <c r="D62" s="30" t="s">
        <v>43</v>
      </c>
      <c r="E62" s="31">
        <f t="shared" si="9"/>
        <v>111</v>
      </c>
      <c r="F62" s="35">
        <v>53.78</v>
      </c>
      <c r="G62" s="33">
        <f t="shared" si="8"/>
        <v>5969.58</v>
      </c>
      <c r="H62" s="34" t="s">
        <v>44</v>
      </c>
      <c r="I62" s="30"/>
      <c r="J62" s="30"/>
      <c r="K62" s="30"/>
      <c r="L62" s="30"/>
      <c r="M62" s="30"/>
      <c r="N62" s="30"/>
      <c r="O62" s="30">
        <v>50</v>
      </c>
      <c r="P62" s="30">
        <v>12</v>
      </c>
      <c r="Q62" s="30">
        <v>10</v>
      </c>
      <c r="R62" s="30">
        <v>24</v>
      </c>
      <c r="S62" s="30">
        <v>5</v>
      </c>
      <c r="T62" s="30">
        <v>5</v>
      </c>
      <c r="U62" s="30"/>
      <c r="V62" s="30">
        <v>5</v>
      </c>
      <c r="W62" s="30"/>
      <c r="X62" s="30"/>
      <c r="Y62" s="30"/>
      <c r="Z62" s="35">
        <v>5969.58</v>
      </c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2"/>
    </row>
    <row r="63" spans="1:38" ht="14.25" customHeight="1" x14ac:dyDescent="0.2">
      <c r="A63" s="34"/>
      <c r="B63" s="28"/>
      <c r="C63" s="51" t="s">
        <v>104</v>
      </c>
      <c r="D63" s="30" t="s">
        <v>43</v>
      </c>
      <c r="E63" s="31">
        <f t="shared" si="9"/>
        <v>39</v>
      </c>
      <c r="F63" s="35">
        <v>53.78</v>
      </c>
      <c r="G63" s="33">
        <f t="shared" si="8"/>
        <v>2097.42</v>
      </c>
      <c r="H63" s="34" t="s">
        <v>44</v>
      </c>
      <c r="I63" s="30"/>
      <c r="J63" s="30"/>
      <c r="K63" s="30"/>
      <c r="L63" s="30"/>
      <c r="M63" s="30"/>
      <c r="N63" s="30"/>
      <c r="O63" s="30">
        <v>0</v>
      </c>
      <c r="P63" s="30">
        <v>0</v>
      </c>
      <c r="Q63" s="30">
        <v>10</v>
      </c>
      <c r="R63" s="30">
        <v>24</v>
      </c>
      <c r="S63" s="30"/>
      <c r="T63" s="30"/>
      <c r="U63" s="30"/>
      <c r="V63" s="30">
        <v>5</v>
      </c>
      <c r="W63" s="30"/>
      <c r="X63" s="30"/>
      <c r="Y63" s="30"/>
      <c r="Z63" s="35">
        <v>2097.42</v>
      </c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2"/>
    </row>
    <row r="64" spans="1:38" ht="14.25" customHeight="1" x14ac:dyDescent="0.2">
      <c r="A64" s="34"/>
      <c r="B64" s="28"/>
      <c r="C64" s="51" t="s">
        <v>105</v>
      </c>
      <c r="D64" s="30" t="s">
        <v>43</v>
      </c>
      <c r="E64" s="31">
        <f t="shared" si="9"/>
        <v>77</v>
      </c>
      <c r="F64" s="35">
        <v>53.78</v>
      </c>
      <c r="G64" s="33">
        <f t="shared" si="8"/>
        <v>4141.0600000000004</v>
      </c>
      <c r="H64" s="34" t="s">
        <v>44</v>
      </c>
      <c r="I64" s="30"/>
      <c r="J64" s="30"/>
      <c r="K64" s="30"/>
      <c r="L64" s="30"/>
      <c r="M64" s="30"/>
      <c r="N64" s="30"/>
      <c r="O64" s="30">
        <v>50</v>
      </c>
      <c r="P64" s="30">
        <v>12</v>
      </c>
      <c r="Q64" s="30">
        <v>10</v>
      </c>
      <c r="R64" s="30"/>
      <c r="S64" s="30"/>
      <c r="T64" s="30"/>
      <c r="U64" s="30"/>
      <c r="V64" s="30">
        <v>5</v>
      </c>
      <c r="W64" s="30"/>
      <c r="X64" s="30"/>
      <c r="Y64" s="30"/>
      <c r="Z64" s="35">
        <v>4141.0600000000004</v>
      </c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2"/>
    </row>
    <row r="65" spans="1:38" ht="14.25" customHeight="1" x14ac:dyDescent="0.2">
      <c r="A65" s="46"/>
      <c r="B65" s="17"/>
      <c r="C65" s="52" t="s">
        <v>95</v>
      </c>
      <c r="D65" s="19"/>
      <c r="E65" s="43"/>
      <c r="F65" s="44"/>
      <c r="G65" s="45">
        <f>SUM(G55:G64)</f>
        <v>18333.22</v>
      </c>
      <c r="H65" s="46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11"/>
    </row>
    <row r="66" spans="1:38" ht="15.75" customHeight="1" x14ac:dyDescent="0.2">
      <c r="A66" s="34"/>
      <c r="B66" s="53"/>
      <c r="C66" s="48"/>
      <c r="D66" s="30"/>
      <c r="E66" s="31"/>
      <c r="F66" s="25"/>
      <c r="G66" s="33"/>
      <c r="H66" s="34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2"/>
    </row>
    <row r="67" spans="1:38" ht="15.75" customHeight="1" x14ac:dyDescent="0.2">
      <c r="A67" s="23"/>
      <c r="B67" s="49" t="s">
        <v>106</v>
      </c>
      <c r="C67" s="50"/>
      <c r="D67" s="19"/>
      <c r="E67" s="31"/>
      <c r="F67" s="21"/>
      <c r="G67" s="33"/>
      <c r="H67" s="3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5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11"/>
    </row>
    <row r="69" spans="1:38" ht="14.25" customHeight="1" x14ac:dyDescent="0.2">
      <c r="A69" s="34"/>
      <c r="B69" s="28"/>
      <c r="C69" s="51" t="s">
        <v>107</v>
      </c>
      <c r="D69" s="30" t="s">
        <v>43</v>
      </c>
      <c r="E69" s="31">
        <f t="shared" ref="E69:E75" si="10">SUM(I69:Y69)</f>
        <v>4</v>
      </c>
      <c r="F69" s="35">
        <v>4950</v>
      </c>
      <c r="G69" s="33">
        <f t="shared" ref="G69:G75" si="11">SUM(Z69:AK69)</f>
        <v>19800</v>
      </c>
      <c r="H69" s="34" t="s">
        <v>44</v>
      </c>
      <c r="I69" s="30"/>
      <c r="J69" s="30"/>
      <c r="K69" s="30"/>
      <c r="L69" s="30">
        <v>2</v>
      </c>
      <c r="M69" s="30"/>
      <c r="N69" s="30"/>
      <c r="O69" s="30"/>
      <c r="P69" s="30"/>
      <c r="Q69" s="30"/>
      <c r="R69" s="30">
        <v>2</v>
      </c>
      <c r="S69" s="30"/>
      <c r="T69" s="30"/>
      <c r="U69" s="30"/>
      <c r="V69" s="30"/>
      <c r="W69" s="30"/>
      <c r="X69" s="30"/>
      <c r="Y69" s="30"/>
      <c r="Z69" s="39">
        <v>19800</v>
      </c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2"/>
    </row>
    <row r="70" spans="1:38" ht="14.25" customHeight="1" x14ac:dyDescent="0.2">
      <c r="A70" s="34"/>
      <c r="B70" s="28"/>
      <c r="C70" s="51" t="s">
        <v>108</v>
      </c>
      <c r="D70" s="30" t="s">
        <v>43</v>
      </c>
      <c r="E70" s="31">
        <f t="shared" si="10"/>
        <v>10</v>
      </c>
      <c r="F70" s="35">
        <v>8050</v>
      </c>
      <c r="G70" s="33">
        <f t="shared" si="11"/>
        <v>80500</v>
      </c>
      <c r="H70" s="34" t="s">
        <v>44</v>
      </c>
      <c r="I70" s="30"/>
      <c r="J70" s="30">
        <v>2</v>
      </c>
      <c r="K70" s="30"/>
      <c r="L70" s="30">
        <v>2</v>
      </c>
      <c r="M70" s="30"/>
      <c r="N70" s="30"/>
      <c r="O70" s="30">
        <v>4</v>
      </c>
      <c r="P70" s="30"/>
      <c r="Q70" s="30"/>
      <c r="R70" s="30">
        <v>2</v>
      </c>
      <c r="S70" s="30"/>
      <c r="T70" s="30"/>
      <c r="U70" s="30"/>
      <c r="V70" s="30"/>
      <c r="W70" s="30"/>
      <c r="X70" s="30"/>
      <c r="Y70" s="30"/>
      <c r="Z70" s="39">
        <v>80500</v>
      </c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2"/>
    </row>
    <row r="71" spans="1:38" ht="14.25" customHeight="1" x14ac:dyDescent="0.2">
      <c r="A71" s="34"/>
      <c r="B71" s="28"/>
      <c r="C71" s="51" t="s">
        <v>109</v>
      </c>
      <c r="D71" s="30" t="s">
        <v>110</v>
      </c>
      <c r="E71" s="31">
        <f t="shared" si="10"/>
        <v>35</v>
      </c>
      <c r="F71" s="39">
        <v>1800</v>
      </c>
      <c r="G71" s="33">
        <f t="shared" si="11"/>
        <v>63000</v>
      </c>
      <c r="H71" s="34" t="s">
        <v>44</v>
      </c>
      <c r="I71" s="30"/>
      <c r="J71" s="30"/>
      <c r="K71" s="30"/>
      <c r="L71" s="30"/>
      <c r="M71" s="30"/>
      <c r="N71" s="30"/>
      <c r="O71" s="30"/>
      <c r="P71" s="30"/>
      <c r="Q71" s="30"/>
      <c r="R71" s="30">
        <v>35</v>
      </c>
      <c r="S71" s="30"/>
      <c r="T71" s="30"/>
      <c r="U71" s="30"/>
      <c r="V71" s="30"/>
      <c r="W71" s="30"/>
      <c r="X71" s="30"/>
      <c r="Y71" s="30"/>
      <c r="Z71" s="39">
        <v>63000</v>
      </c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2"/>
    </row>
    <row r="72" spans="1:38" ht="15.75" customHeight="1" x14ac:dyDescent="0.2">
      <c r="A72" s="34"/>
      <c r="B72" s="28"/>
      <c r="C72" s="54" t="s">
        <v>111</v>
      </c>
      <c r="D72" s="30" t="s">
        <v>43</v>
      </c>
      <c r="E72" s="31">
        <f t="shared" si="10"/>
        <v>72</v>
      </c>
      <c r="F72" s="37">
        <v>685</v>
      </c>
      <c r="G72" s="33">
        <f t="shared" si="11"/>
        <v>49320</v>
      </c>
      <c r="H72" s="34" t="s">
        <v>44</v>
      </c>
      <c r="I72" s="30"/>
      <c r="J72" s="30">
        <v>12</v>
      </c>
      <c r="K72" s="30">
        <v>12</v>
      </c>
      <c r="L72" s="30">
        <v>12</v>
      </c>
      <c r="M72" s="30"/>
      <c r="N72" s="30"/>
      <c r="O72" s="30">
        <v>30</v>
      </c>
      <c r="P72" s="30">
        <v>6</v>
      </c>
      <c r="Q72" s="30"/>
      <c r="R72" s="30"/>
      <c r="S72" s="30"/>
      <c r="T72" s="30"/>
      <c r="U72" s="30"/>
      <c r="V72" s="30"/>
      <c r="W72" s="30"/>
      <c r="X72" s="30"/>
      <c r="Y72" s="30"/>
      <c r="Z72" s="35">
        <v>49320</v>
      </c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2"/>
    </row>
    <row r="73" spans="1:38" ht="15.75" customHeight="1" x14ac:dyDescent="0.2">
      <c r="A73" s="34"/>
      <c r="B73" s="28"/>
      <c r="C73" s="51" t="s">
        <v>112</v>
      </c>
      <c r="D73" s="30" t="s">
        <v>87</v>
      </c>
      <c r="E73" s="31">
        <f t="shared" si="10"/>
        <v>9</v>
      </c>
      <c r="F73" s="39">
        <v>3770</v>
      </c>
      <c r="G73" s="33">
        <f t="shared" si="11"/>
        <v>33930</v>
      </c>
      <c r="H73" s="34" t="s">
        <v>44</v>
      </c>
      <c r="I73" s="30"/>
      <c r="J73" s="30"/>
      <c r="K73" s="30"/>
      <c r="L73" s="30"/>
      <c r="M73" s="30"/>
      <c r="N73" s="30"/>
      <c r="O73" s="30"/>
      <c r="P73" s="30"/>
      <c r="Q73" s="30"/>
      <c r="R73" s="30">
        <v>9</v>
      </c>
      <c r="S73" s="30"/>
      <c r="T73" s="30"/>
      <c r="U73" s="30"/>
      <c r="V73" s="30"/>
      <c r="W73" s="30"/>
      <c r="X73" s="30"/>
      <c r="Y73" s="30"/>
      <c r="Z73" s="39">
        <v>33930</v>
      </c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2"/>
    </row>
    <row r="74" spans="1:38" ht="15.75" customHeight="1" x14ac:dyDescent="0.2">
      <c r="A74" s="34"/>
      <c r="B74" s="28"/>
      <c r="C74" s="51" t="s">
        <v>113</v>
      </c>
      <c r="D74" s="30" t="s">
        <v>43</v>
      </c>
      <c r="E74" s="31">
        <f t="shared" si="10"/>
        <v>119</v>
      </c>
      <c r="F74" s="35">
        <v>605</v>
      </c>
      <c r="G74" s="33">
        <f t="shared" si="11"/>
        <v>71995</v>
      </c>
      <c r="H74" s="34" t="s">
        <v>44</v>
      </c>
      <c r="I74" s="30"/>
      <c r="J74" s="30">
        <v>12</v>
      </c>
      <c r="K74" s="30"/>
      <c r="L74" s="30">
        <v>13</v>
      </c>
      <c r="M74" s="30">
        <v>40</v>
      </c>
      <c r="N74" s="30"/>
      <c r="O74" s="30">
        <v>6</v>
      </c>
      <c r="P74" s="30"/>
      <c r="Q74" s="30"/>
      <c r="R74" s="30">
        <v>12</v>
      </c>
      <c r="S74" s="30">
        <v>15</v>
      </c>
      <c r="T74" s="30">
        <v>15</v>
      </c>
      <c r="U74" s="30">
        <v>6</v>
      </c>
      <c r="V74" s="30"/>
      <c r="W74" s="30"/>
      <c r="X74" s="30"/>
      <c r="Y74" s="30"/>
      <c r="Z74" s="39">
        <v>71995</v>
      </c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2"/>
    </row>
    <row r="75" spans="1:38" ht="15.75" customHeight="1" x14ac:dyDescent="0.2">
      <c r="A75" s="34"/>
      <c r="B75" s="28"/>
      <c r="C75" s="51" t="s">
        <v>114</v>
      </c>
      <c r="D75" s="30" t="s">
        <v>110</v>
      </c>
      <c r="E75" s="31">
        <f t="shared" si="10"/>
        <v>12</v>
      </c>
      <c r="F75" s="35">
        <v>6950</v>
      </c>
      <c r="G75" s="33">
        <f t="shared" si="11"/>
        <v>83400</v>
      </c>
      <c r="H75" s="34" t="s">
        <v>44</v>
      </c>
      <c r="I75" s="30"/>
      <c r="J75" s="30">
        <v>3</v>
      </c>
      <c r="K75" s="30"/>
      <c r="L75" s="30">
        <v>3</v>
      </c>
      <c r="M75" s="30"/>
      <c r="N75" s="30"/>
      <c r="O75" s="30">
        <v>3</v>
      </c>
      <c r="P75" s="30"/>
      <c r="Q75" s="30"/>
      <c r="R75" s="30">
        <v>3</v>
      </c>
      <c r="S75" s="30"/>
      <c r="T75" s="30"/>
      <c r="U75" s="30"/>
      <c r="V75" s="30"/>
      <c r="W75" s="30"/>
      <c r="X75" s="30"/>
      <c r="Y75" s="30"/>
      <c r="Z75" s="39">
        <v>83400</v>
      </c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2"/>
    </row>
    <row r="76" spans="1:38" ht="15.75" customHeight="1" x14ac:dyDescent="0.2">
      <c r="A76" s="46"/>
      <c r="B76" s="17"/>
      <c r="C76" s="52" t="s">
        <v>95</v>
      </c>
      <c r="D76" s="19"/>
      <c r="E76" s="43"/>
      <c r="F76" s="44"/>
      <c r="G76" s="45">
        <f>SUM(G69:G75)</f>
        <v>401945</v>
      </c>
      <c r="H76" s="46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11"/>
    </row>
    <row r="77" spans="1:38" ht="14.25" customHeight="1" x14ac:dyDescent="0.2">
      <c r="A77" s="34"/>
      <c r="B77" s="53"/>
      <c r="C77" s="48"/>
      <c r="D77" s="30"/>
      <c r="E77" s="31"/>
      <c r="F77" s="25"/>
      <c r="G77" s="33"/>
      <c r="H77" s="34" t="s">
        <v>44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2"/>
    </row>
    <row r="78" spans="1:38" ht="14.25" customHeight="1" x14ac:dyDescent="0.2">
      <c r="A78" s="46"/>
      <c r="B78" s="17" t="s">
        <v>115</v>
      </c>
      <c r="C78" s="18"/>
      <c r="D78" s="19"/>
      <c r="E78" s="31"/>
      <c r="F78" s="44"/>
      <c r="G78" s="33"/>
      <c r="H78" s="34" t="s">
        <v>44</v>
      </c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35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11"/>
    </row>
    <row r="79" spans="1:38" ht="14.25" customHeight="1" x14ac:dyDescent="0.2">
      <c r="A79" s="34"/>
      <c r="B79" s="28"/>
      <c r="C79" s="51" t="s">
        <v>116</v>
      </c>
      <c r="D79" s="30" t="s">
        <v>117</v>
      </c>
      <c r="E79" s="31">
        <f t="shared" ref="E79:E86" si="12">SUM(I79:Y79)</f>
        <v>12</v>
      </c>
      <c r="F79" s="35">
        <v>319.25</v>
      </c>
      <c r="G79" s="33">
        <f t="shared" ref="G79:G86" si="13">SUM(Z79:AK79)</f>
        <v>3831</v>
      </c>
      <c r="H79" s="34" t="s">
        <v>44</v>
      </c>
      <c r="I79" s="30"/>
      <c r="J79" s="30">
        <v>3</v>
      </c>
      <c r="K79" s="30"/>
      <c r="L79" s="30">
        <v>2</v>
      </c>
      <c r="M79" s="30"/>
      <c r="N79" s="30"/>
      <c r="O79" s="30">
        <v>6</v>
      </c>
      <c r="P79" s="30">
        <v>1</v>
      </c>
      <c r="Q79" s="30">
        <v>0</v>
      </c>
      <c r="R79" s="30"/>
      <c r="S79" s="30"/>
      <c r="T79" s="30"/>
      <c r="U79" s="30"/>
      <c r="V79" s="30"/>
      <c r="W79" s="30"/>
      <c r="X79" s="30"/>
      <c r="Y79" s="30"/>
      <c r="Z79" s="39">
        <v>3831</v>
      </c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2"/>
    </row>
    <row r="80" spans="1:38" ht="14.25" customHeight="1" x14ac:dyDescent="0.2">
      <c r="A80" s="34"/>
      <c r="B80" s="28"/>
      <c r="C80" s="51" t="s">
        <v>118</v>
      </c>
      <c r="D80" s="30" t="s">
        <v>117</v>
      </c>
      <c r="E80" s="31">
        <f t="shared" si="12"/>
        <v>4</v>
      </c>
      <c r="F80" s="35">
        <v>750</v>
      </c>
      <c r="G80" s="33">
        <f t="shared" si="13"/>
        <v>3000</v>
      </c>
      <c r="H80" s="34" t="s">
        <v>44</v>
      </c>
      <c r="I80" s="30"/>
      <c r="J80" s="30">
        <v>1</v>
      </c>
      <c r="K80" s="30"/>
      <c r="L80" s="30">
        <v>1</v>
      </c>
      <c r="M80" s="30">
        <v>1</v>
      </c>
      <c r="N80" s="30"/>
      <c r="O80" s="30">
        <v>0</v>
      </c>
      <c r="P80" s="30">
        <v>0</v>
      </c>
      <c r="Q80" s="30">
        <v>1</v>
      </c>
      <c r="R80" s="30"/>
      <c r="S80" s="30"/>
      <c r="T80" s="30"/>
      <c r="U80" s="30"/>
      <c r="V80" s="30">
        <v>0</v>
      </c>
      <c r="W80" s="30"/>
      <c r="X80" s="30"/>
      <c r="Y80" s="30"/>
      <c r="Z80" s="39">
        <v>3000</v>
      </c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2"/>
    </row>
    <row r="81" spans="1:38" ht="14.25" customHeight="1" x14ac:dyDescent="0.2">
      <c r="A81" s="34"/>
      <c r="B81" s="28"/>
      <c r="C81" s="51" t="s">
        <v>119</v>
      </c>
      <c r="D81" s="30" t="s">
        <v>117</v>
      </c>
      <c r="E81" s="31">
        <f t="shared" si="12"/>
        <v>22</v>
      </c>
      <c r="F81" s="35">
        <v>32.78</v>
      </c>
      <c r="G81" s="33">
        <f t="shared" si="13"/>
        <v>721.16</v>
      </c>
      <c r="H81" s="34" t="s">
        <v>44</v>
      </c>
      <c r="I81" s="30"/>
      <c r="J81" s="30">
        <v>12</v>
      </c>
      <c r="K81" s="30"/>
      <c r="L81" s="30">
        <v>3</v>
      </c>
      <c r="M81" s="30"/>
      <c r="N81" s="30"/>
      <c r="O81" s="30">
        <v>0</v>
      </c>
      <c r="P81" s="30">
        <v>0</v>
      </c>
      <c r="Q81" s="30">
        <v>5</v>
      </c>
      <c r="R81" s="30"/>
      <c r="S81" s="30"/>
      <c r="T81" s="30"/>
      <c r="U81" s="30"/>
      <c r="V81" s="30">
        <v>2</v>
      </c>
      <c r="W81" s="30"/>
      <c r="X81" s="30"/>
      <c r="Y81" s="30"/>
      <c r="Z81" s="39">
        <v>721.16</v>
      </c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2"/>
    </row>
    <row r="82" spans="1:38" ht="14.25" customHeight="1" x14ac:dyDescent="0.2">
      <c r="A82" s="34"/>
      <c r="B82" s="28"/>
      <c r="C82" s="51" t="s">
        <v>120</v>
      </c>
      <c r="D82" s="30" t="s">
        <v>117</v>
      </c>
      <c r="E82" s="31">
        <f t="shared" si="12"/>
        <v>29</v>
      </c>
      <c r="F82" s="35">
        <v>47.7</v>
      </c>
      <c r="G82" s="33">
        <f t="shared" si="13"/>
        <v>1383.3</v>
      </c>
      <c r="H82" s="34" t="s">
        <v>44</v>
      </c>
      <c r="I82" s="30"/>
      <c r="J82" s="30">
        <v>3</v>
      </c>
      <c r="K82" s="30"/>
      <c r="L82" s="30">
        <v>3</v>
      </c>
      <c r="M82" s="30"/>
      <c r="N82" s="30"/>
      <c r="O82" s="30">
        <v>16</v>
      </c>
      <c r="P82" s="30">
        <v>1</v>
      </c>
      <c r="Q82" s="30">
        <v>3</v>
      </c>
      <c r="R82" s="30"/>
      <c r="S82" s="30"/>
      <c r="T82" s="30">
        <v>1</v>
      </c>
      <c r="U82" s="30">
        <v>1</v>
      </c>
      <c r="V82" s="30">
        <v>1</v>
      </c>
      <c r="W82" s="30"/>
      <c r="X82" s="30"/>
      <c r="Y82" s="30"/>
      <c r="Z82" s="39">
        <v>1383.3</v>
      </c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2"/>
    </row>
    <row r="83" spans="1:38" ht="14.25" customHeight="1" x14ac:dyDescent="0.2">
      <c r="A83" s="34"/>
      <c r="B83" s="28"/>
      <c r="C83" s="51" t="s">
        <v>121</v>
      </c>
      <c r="D83" s="30" t="s">
        <v>117</v>
      </c>
      <c r="E83" s="31">
        <f t="shared" si="12"/>
        <v>5</v>
      </c>
      <c r="F83" s="35">
        <v>252.75</v>
      </c>
      <c r="G83" s="33">
        <f t="shared" si="13"/>
        <v>1263.75</v>
      </c>
      <c r="H83" s="34" t="s">
        <v>44</v>
      </c>
      <c r="I83" s="30"/>
      <c r="J83" s="30"/>
      <c r="K83" s="30"/>
      <c r="L83" s="30">
        <v>1</v>
      </c>
      <c r="M83" s="30">
        <v>1</v>
      </c>
      <c r="N83" s="30"/>
      <c r="O83" s="30">
        <v>0</v>
      </c>
      <c r="P83" s="30">
        <v>0</v>
      </c>
      <c r="Q83" s="30">
        <v>2</v>
      </c>
      <c r="R83" s="30"/>
      <c r="S83" s="30"/>
      <c r="T83" s="30">
        <v>1</v>
      </c>
      <c r="U83" s="30"/>
      <c r="V83" s="30"/>
      <c r="W83" s="30"/>
      <c r="X83" s="30"/>
      <c r="Y83" s="30"/>
      <c r="Z83" s="39">
        <v>1263.75</v>
      </c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2"/>
    </row>
    <row r="84" spans="1:38" ht="14.25" customHeight="1" x14ac:dyDescent="0.2">
      <c r="A84" s="34"/>
      <c r="B84" s="28"/>
      <c r="C84" s="51" t="s">
        <v>122</v>
      </c>
      <c r="D84" s="30" t="s">
        <v>117</v>
      </c>
      <c r="E84" s="31">
        <f t="shared" si="12"/>
        <v>5</v>
      </c>
      <c r="F84" s="39">
        <v>560</v>
      </c>
      <c r="G84" s="33">
        <f t="shared" si="13"/>
        <v>2800</v>
      </c>
      <c r="H84" s="34" t="s">
        <v>44</v>
      </c>
      <c r="I84" s="30">
        <v>0</v>
      </c>
      <c r="J84" s="30"/>
      <c r="K84" s="30">
        <v>0</v>
      </c>
      <c r="L84" s="30">
        <v>1</v>
      </c>
      <c r="M84" s="30"/>
      <c r="N84" s="30"/>
      <c r="O84" s="30"/>
      <c r="P84" s="30"/>
      <c r="Q84" s="30">
        <v>2</v>
      </c>
      <c r="R84" s="30">
        <v>2</v>
      </c>
      <c r="S84" s="30"/>
      <c r="T84" s="30"/>
      <c r="U84" s="30"/>
      <c r="V84" s="30"/>
      <c r="W84" s="30"/>
      <c r="X84" s="30"/>
      <c r="Y84" s="30"/>
      <c r="Z84" s="35">
        <v>2800</v>
      </c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2"/>
    </row>
    <row r="85" spans="1:38" ht="14.25" customHeight="1" x14ac:dyDescent="0.2">
      <c r="A85" s="34"/>
      <c r="B85" s="28"/>
      <c r="C85" s="51" t="s">
        <v>123</v>
      </c>
      <c r="D85" s="30" t="s">
        <v>117</v>
      </c>
      <c r="E85" s="31">
        <f t="shared" si="12"/>
        <v>10</v>
      </c>
      <c r="F85" s="35">
        <v>250</v>
      </c>
      <c r="G85" s="33">
        <f t="shared" si="13"/>
        <v>2500</v>
      </c>
      <c r="H85" s="34" t="s">
        <v>44</v>
      </c>
      <c r="I85" s="30"/>
      <c r="J85" s="30"/>
      <c r="K85" s="30"/>
      <c r="L85" s="30">
        <v>1</v>
      </c>
      <c r="M85" s="30">
        <v>1</v>
      </c>
      <c r="N85" s="30"/>
      <c r="O85" s="30">
        <v>2</v>
      </c>
      <c r="P85" s="30">
        <v>0</v>
      </c>
      <c r="Q85" s="30">
        <v>1</v>
      </c>
      <c r="R85" s="30">
        <v>0</v>
      </c>
      <c r="S85" s="30">
        <v>1</v>
      </c>
      <c r="T85" s="30">
        <v>2</v>
      </c>
      <c r="U85" s="30">
        <v>1</v>
      </c>
      <c r="V85" s="30">
        <v>1</v>
      </c>
      <c r="W85" s="30"/>
      <c r="X85" s="30"/>
      <c r="Y85" s="30"/>
      <c r="Z85" s="39">
        <v>2500</v>
      </c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2"/>
    </row>
    <row r="86" spans="1:38" ht="14.25" customHeight="1" x14ac:dyDescent="0.2">
      <c r="A86" s="34"/>
      <c r="B86" s="28"/>
      <c r="C86" s="51" t="s">
        <v>124</v>
      </c>
      <c r="D86" s="30" t="s">
        <v>117</v>
      </c>
      <c r="E86" s="31">
        <f t="shared" si="12"/>
        <v>2</v>
      </c>
      <c r="F86" s="35">
        <v>1934</v>
      </c>
      <c r="G86" s="33">
        <f t="shared" si="13"/>
        <v>3868</v>
      </c>
      <c r="H86" s="34" t="s">
        <v>44</v>
      </c>
      <c r="I86" s="30"/>
      <c r="J86" s="30">
        <v>0</v>
      </c>
      <c r="K86" s="30"/>
      <c r="L86" s="30">
        <v>0</v>
      </c>
      <c r="M86" s="30">
        <v>0</v>
      </c>
      <c r="N86" s="30"/>
      <c r="O86" s="30">
        <v>0</v>
      </c>
      <c r="P86" s="30">
        <v>0</v>
      </c>
      <c r="Q86" s="30">
        <v>0</v>
      </c>
      <c r="R86" s="30"/>
      <c r="S86" s="30"/>
      <c r="T86" s="30"/>
      <c r="U86" s="30"/>
      <c r="V86" s="30"/>
      <c r="W86" s="30"/>
      <c r="X86" s="30">
        <v>2</v>
      </c>
      <c r="Y86" s="30"/>
      <c r="Z86" s="39">
        <v>3868</v>
      </c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2"/>
    </row>
    <row r="87" spans="1:38" ht="15.75" customHeight="1" x14ac:dyDescent="0.2">
      <c r="A87" s="46"/>
      <c r="B87" s="17"/>
      <c r="C87" s="52" t="s">
        <v>95</v>
      </c>
      <c r="D87" s="19"/>
      <c r="E87" s="43"/>
      <c r="F87" s="44"/>
      <c r="G87" s="45">
        <f>SUM(G79:G86)</f>
        <v>19367.21</v>
      </c>
      <c r="H87" s="46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11"/>
    </row>
    <row r="88" spans="1:38" ht="13.5" customHeight="1" x14ac:dyDescent="0.2">
      <c r="A88" s="34"/>
      <c r="B88" s="53"/>
      <c r="C88" s="48"/>
      <c r="D88" s="30"/>
      <c r="E88" s="31"/>
      <c r="F88" s="25"/>
      <c r="G88" s="33"/>
      <c r="H88" s="34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2"/>
    </row>
    <row r="89" spans="1:38" ht="15.75" customHeight="1" x14ac:dyDescent="0.2">
      <c r="A89" s="23"/>
      <c r="B89" s="17" t="s">
        <v>125</v>
      </c>
      <c r="C89" s="18"/>
      <c r="D89" s="19"/>
      <c r="E89" s="31"/>
      <c r="F89" s="21"/>
      <c r="G89" s="33"/>
      <c r="H89" s="3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5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11"/>
    </row>
    <row r="90" spans="1:38" ht="15.75" customHeight="1" x14ac:dyDescent="0.2">
      <c r="A90" s="55"/>
      <c r="B90" s="28"/>
      <c r="C90" s="51" t="s">
        <v>126</v>
      </c>
      <c r="D90" s="30" t="s">
        <v>43</v>
      </c>
      <c r="E90" s="31">
        <f t="shared" ref="E90:E98" si="14">SUM(I90:Y90)</f>
        <v>200</v>
      </c>
      <c r="F90" s="25">
        <v>20</v>
      </c>
      <c r="G90" s="33">
        <f t="shared" ref="G90:G98" si="15">SUM(Z90:AK90)</f>
        <v>4000</v>
      </c>
      <c r="H90" s="34" t="s">
        <v>44</v>
      </c>
      <c r="I90" s="30"/>
      <c r="J90" s="56"/>
      <c r="K90" s="56"/>
      <c r="L90" s="56">
        <v>200</v>
      </c>
      <c r="M90" s="56"/>
      <c r="N90" s="56"/>
      <c r="O90" s="56"/>
      <c r="P90" s="56"/>
      <c r="Q90" s="30"/>
      <c r="R90" s="56"/>
      <c r="S90" s="56"/>
      <c r="T90" s="56"/>
      <c r="U90" s="56"/>
      <c r="V90" s="56"/>
      <c r="W90" s="56"/>
      <c r="X90" s="56"/>
      <c r="Y90" s="56"/>
      <c r="Z90" s="25">
        <v>4000</v>
      </c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"/>
    </row>
    <row r="91" spans="1:38" s="57" customFormat="1" ht="14.25" customHeight="1" x14ac:dyDescent="0.2">
      <c r="A91" s="34"/>
      <c r="B91" s="28"/>
      <c r="C91" s="51" t="s">
        <v>127</v>
      </c>
      <c r="D91" s="30" t="s">
        <v>43</v>
      </c>
      <c r="E91" s="31">
        <f t="shared" si="14"/>
        <v>4</v>
      </c>
      <c r="F91" s="35">
        <v>220</v>
      </c>
      <c r="G91" s="33">
        <f t="shared" si="15"/>
        <v>880</v>
      </c>
      <c r="H91" s="34" t="s">
        <v>44</v>
      </c>
      <c r="I91" s="30"/>
      <c r="J91" s="30"/>
      <c r="K91" s="30"/>
      <c r="L91" s="30">
        <v>4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5">
        <v>880</v>
      </c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2"/>
    </row>
    <row r="92" spans="1:38" s="57" customFormat="1" ht="15.75" customHeight="1" x14ac:dyDescent="0.2">
      <c r="A92" s="55"/>
      <c r="B92" s="28"/>
      <c r="C92" s="51" t="s">
        <v>128</v>
      </c>
      <c r="D92" s="30" t="s">
        <v>43</v>
      </c>
      <c r="E92" s="31">
        <f t="shared" si="14"/>
        <v>5</v>
      </c>
      <c r="F92" s="25">
        <v>3000</v>
      </c>
      <c r="G92" s="33">
        <f t="shared" si="15"/>
        <v>15000</v>
      </c>
      <c r="H92" s="34" t="s">
        <v>44</v>
      </c>
      <c r="I92" s="56"/>
      <c r="J92" s="56"/>
      <c r="K92" s="56">
        <v>5</v>
      </c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25"/>
      <c r="AA92" s="25"/>
      <c r="AB92" s="25">
        <v>15000</v>
      </c>
      <c r="AC92" s="25"/>
      <c r="AD92" s="25"/>
      <c r="AE92" s="25"/>
      <c r="AF92" s="25"/>
      <c r="AG92" s="25"/>
      <c r="AH92" s="25"/>
      <c r="AI92" s="25"/>
      <c r="AJ92" s="25"/>
      <c r="AK92" s="25"/>
      <c r="AL92" s="2"/>
    </row>
    <row r="93" spans="1:38" s="57" customFormat="1" ht="15.75" customHeight="1" x14ac:dyDescent="0.2">
      <c r="A93" s="55"/>
      <c r="B93" s="28"/>
      <c r="C93" s="51" t="s">
        <v>129</v>
      </c>
      <c r="D93" s="30" t="s">
        <v>43</v>
      </c>
      <c r="E93" s="31">
        <f t="shared" si="14"/>
        <v>6</v>
      </c>
      <c r="F93" s="25">
        <v>450</v>
      </c>
      <c r="G93" s="33">
        <f t="shared" si="15"/>
        <v>2700</v>
      </c>
      <c r="H93" s="34" t="s">
        <v>44</v>
      </c>
      <c r="I93" s="56"/>
      <c r="J93" s="56">
        <v>6</v>
      </c>
      <c r="K93" s="56"/>
      <c r="L93" s="56"/>
      <c r="M93" s="56"/>
      <c r="N93" s="56"/>
      <c r="O93" s="56"/>
      <c r="P93" s="56"/>
      <c r="Q93" s="30"/>
      <c r="R93" s="56"/>
      <c r="S93" s="56"/>
      <c r="T93" s="56"/>
      <c r="U93" s="56"/>
      <c r="V93" s="56"/>
      <c r="W93" s="56"/>
      <c r="X93" s="56"/>
      <c r="Y93" s="56"/>
      <c r="Z93" s="25">
        <v>2700</v>
      </c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"/>
    </row>
    <row r="94" spans="1:38" s="57" customFormat="1" ht="15.75" customHeight="1" x14ac:dyDescent="0.2">
      <c r="A94" s="55"/>
      <c r="B94" s="28"/>
      <c r="C94" s="51" t="s">
        <v>130</v>
      </c>
      <c r="D94" s="30" t="s">
        <v>43</v>
      </c>
      <c r="E94" s="31">
        <f t="shared" si="14"/>
        <v>6</v>
      </c>
      <c r="F94" s="25">
        <v>175</v>
      </c>
      <c r="G94" s="33">
        <f t="shared" si="15"/>
        <v>1050</v>
      </c>
      <c r="H94" s="34" t="s">
        <v>44</v>
      </c>
      <c r="I94" s="56"/>
      <c r="J94" s="56">
        <v>6</v>
      </c>
      <c r="K94" s="56"/>
      <c r="L94" s="56"/>
      <c r="M94" s="56"/>
      <c r="N94" s="56"/>
      <c r="O94" s="56"/>
      <c r="P94" s="56"/>
      <c r="Q94" s="30"/>
      <c r="R94" s="56"/>
      <c r="S94" s="56"/>
      <c r="T94" s="56"/>
      <c r="U94" s="56"/>
      <c r="V94" s="56"/>
      <c r="W94" s="56"/>
      <c r="X94" s="56"/>
      <c r="Y94" s="56"/>
      <c r="Z94" s="25">
        <v>1050</v>
      </c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"/>
    </row>
    <row r="95" spans="1:38" s="57" customFormat="1" ht="15.75" customHeight="1" x14ac:dyDescent="0.2">
      <c r="A95" s="55"/>
      <c r="B95" s="28"/>
      <c r="C95" s="51" t="s">
        <v>131</v>
      </c>
      <c r="D95" s="30" t="s">
        <v>43</v>
      </c>
      <c r="E95" s="31">
        <f t="shared" si="14"/>
        <v>6</v>
      </c>
      <c r="F95" s="25">
        <v>175</v>
      </c>
      <c r="G95" s="33">
        <f t="shared" si="15"/>
        <v>1050</v>
      </c>
      <c r="H95" s="34" t="s">
        <v>44</v>
      </c>
      <c r="I95" s="56"/>
      <c r="J95" s="56">
        <v>6</v>
      </c>
      <c r="K95" s="56"/>
      <c r="L95" s="56"/>
      <c r="M95" s="56"/>
      <c r="N95" s="56"/>
      <c r="O95" s="56"/>
      <c r="P95" s="56"/>
      <c r="Q95" s="30"/>
      <c r="R95" s="56"/>
      <c r="S95" s="56"/>
      <c r="T95" s="56"/>
      <c r="U95" s="56"/>
      <c r="V95" s="56"/>
      <c r="W95" s="56"/>
      <c r="X95" s="56"/>
      <c r="Y95" s="56"/>
      <c r="Z95" s="25">
        <v>1050</v>
      </c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"/>
    </row>
    <row r="96" spans="1:38" s="57" customFormat="1" ht="15.75" customHeight="1" x14ac:dyDescent="0.2">
      <c r="A96" s="55"/>
      <c r="B96" s="28"/>
      <c r="C96" s="51" t="s">
        <v>132</v>
      </c>
      <c r="D96" s="30" t="s">
        <v>43</v>
      </c>
      <c r="E96" s="31">
        <f t="shared" si="14"/>
        <v>6</v>
      </c>
      <c r="F96" s="25">
        <v>175</v>
      </c>
      <c r="G96" s="33">
        <f t="shared" si="15"/>
        <v>1050</v>
      </c>
      <c r="H96" s="34" t="s">
        <v>44</v>
      </c>
      <c r="I96" s="56"/>
      <c r="J96" s="56">
        <v>6</v>
      </c>
      <c r="K96" s="56"/>
      <c r="L96" s="56"/>
      <c r="M96" s="56"/>
      <c r="N96" s="56"/>
      <c r="O96" s="56"/>
      <c r="P96" s="56"/>
      <c r="Q96" s="30"/>
      <c r="R96" s="56"/>
      <c r="S96" s="56"/>
      <c r="T96" s="56"/>
      <c r="U96" s="56"/>
      <c r="V96" s="56"/>
      <c r="W96" s="56"/>
      <c r="X96" s="56"/>
      <c r="Y96" s="56"/>
      <c r="Z96" s="25">
        <v>1050</v>
      </c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"/>
    </row>
    <row r="97" spans="1:38" s="57" customFormat="1" ht="15.75" customHeight="1" x14ac:dyDescent="0.2">
      <c r="A97" s="55"/>
      <c r="B97" s="28"/>
      <c r="C97" s="51" t="s">
        <v>133</v>
      </c>
      <c r="D97" s="30" t="s">
        <v>43</v>
      </c>
      <c r="E97" s="31">
        <f t="shared" si="14"/>
        <v>62</v>
      </c>
      <c r="F97" s="25">
        <v>150</v>
      </c>
      <c r="G97" s="33">
        <f t="shared" si="15"/>
        <v>9300</v>
      </c>
      <c r="H97" s="34" t="s">
        <v>44</v>
      </c>
      <c r="I97" s="56"/>
      <c r="J97" s="56">
        <v>12</v>
      </c>
      <c r="K97" s="56"/>
      <c r="L97" s="56">
        <v>50</v>
      </c>
      <c r="M97" s="56"/>
      <c r="N97" s="56"/>
      <c r="O97" s="56"/>
      <c r="P97" s="56"/>
      <c r="Q97" s="30"/>
      <c r="R97" s="56"/>
      <c r="S97" s="56"/>
      <c r="T97" s="56"/>
      <c r="U97" s="56"/>
      <c r="V97" s="56"/>
      <c r="W97" s="56"/>
      <c r="X97" s="56"/>
      <c r="Y97" s="56"/>
      <c r="Z97" s="25">
        <v>9300</v>
      </c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"/>
    </row>
    <row r="98" spans="1:38" s="69" customFormat="1" ht="15.75" customHeight="1" x14ac:dyDescent="0.2">
      <c r="A98" s="58"/>
      <c r="B98" s="59"/>
      <c r="C98" s="60" t="s">
        <v>134</v>
      </c>
      <c r="D98" s="61" t="s">
        <v>43</v>
      </c>
      <c r="E98" s="62">
        <f t="shared" si="14"/>
        <v>2</v>
      </c>
      <c r="F98" s="63">
        <v>100</v>
      </c>
      <c r="G98" s="64">
        <f t="shared" si="15"/>
        <v>200</v>
      </c>
      <c r="H98" s="65" t="s">
        <v>44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>
        <v>2</v>
      </c>
      <c r="U98" s="66"/>
      <c r="V98" s="66"/>
      <c r="W98" s="66"/>
      <c r="X98" s="66"/>
      <c r="Y98" s="66"/>
      <c r="Z98" s="67">
        <v>200</v>
      </c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8"/>
    </row>
    <row r="99" spans="1:38" s="57" customFormat="1" ht="15.75" customHeight="1" x14ac:dyDescent="0.2">
      <c r="A99" s="55"/>
      <c r="B99" s="28"/>
      <c r="C99" s="52" t="s">
        <v>95</v>
      </c>
      <c r="D99" s="30"/>
      <c r="E99" s="31"/>
      <c r="F99" s="25"/>
      <c r="G99" s="45">
        <f>SUM(G90:G98)</f>
        <v>35230</v>
      </c>
      <c r="H99" s="34"/>
      <c r="I99" s="56"/>
      <c r="J99" s="56"/>
      <c r="K99" s="56"/>
      <c r="L99" s="56"/>
      <c r="M99" s="56"/>
      <c r="N99" s="56"/>
      <c r="O99" s="56"/>
      <c r="P99" s="56"/>
      <c r="Q99" s="30"/>
      <c r="R99" s="56"/>
      <c r="S99" s="56"/>
      <c r="T99" s="56"/>
      <c r="U99" s="56"/>
      <c r="V99" s="56"/>
      <c r="W99" s="56"/>
      <c r="X99" s="56"/>
      <c r="Y99" s="56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"/>
    </row>
    <row r="100" spans="1:38" ht="15.75" customHeight="1" x14ac:dyDescent="0.2">
      <c r="A100" s="55"/>
      <c r="B100" s="28"/>
      <c r="C100" s="51"/>
      <c r="D100" s="30"/>
      <c r="E100" s="31"/>
      <c r="F100" s="25"/>
      <c r="G100" s="33"/>
      <c r="H100" s="34"/>
      <c r="I100" s="56"/>
      <c r="J100" s="56"/>
      <c r="K100" s="56"/>
      <c r="L100" s="56"/>
      <c r="M100" s="56"/>
      <c r="N100" s="56"/>
      <c r="O100" s="56"/>
      <c r="P100" s="56"/>
      <c r="Q100" s="30"/>
      <c r="R100" s="56"/>
      <c r="S100" s="56"/>
      <c r="T100" s="56"/>
      <c r="U100" s="56"/>
      <c r="V100" s="56"/>
      <c r="W100" s="56"/>
      <c r="X100" s="56"/>
      <c r="Y100" s="56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"/>
    </row>
    <row r="101" spans="1:38" ht="14.25" customHeight="1" x14ac:dyDescent="0.2">
      <c r="A101" s="46"/>
      <c r="B101" s="17" t="s">
        <v>135</v>
      </c>
      <c r="C101" s="18"/>
      <c r="D101" s="19"/>
      <c r="E101" s="31"/>
      <c r="F101" s="44"/>
      <c r="G101" s="33"/>
      <c r="H101" s="34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35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11"/>
    </row>
    <row r="102" spans="1:38" ht="14.25" customHeight="1" x14ac:dyDescent="0.2">
      <c r="A102" s="34"/>
      <c r="B102" s="28"/>
      <c r="C102" s="51" t="s">
        <v>136</v>
      </c>
      <c r="D102" s="30" t="s">
        <v>65</v>
      </c>
      <c r="E102" s="31">
        <f>SUM(I102:Y102)</f>
        <v>12</v>
      </c>
      <c r="F102" s="39">
        <v>800</v>
      </c>
      <c r="G102" s="33">
        <f>SUM(Z102:AK102)</f>
        <v>9600</v>
      </c>
      <c r="H102" s="34" t="s">
        <v>44</v>
      </c>
      <c r="I102" s="30"/>
      <c r="J102" s="30"/>
      <c r="K102" s="30"/>
      <c r="L102" s="30">
        <v>12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5">
        <v>9600</v>
      </c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2"/>
    </row>
    <row r="103" spans="1:38" ht="14.25" customHeight="1" x14ac:dyDescent="0.2">
      <c r="A103" s="34"/>
      <c r="B103" s="28"/>
      <c r="C103" s="51" t="s">
        <v>137</v>
      </c>
      <c r="D103" s="30" t="s">
        <v>65</v>
      </c>
      <c r="E103" s="31">
        <f>SUM(I103:Y103)</f>
        <v>12</v>
      </c>
      <c r="F103" s="39">
        <v>800</v>
      </c>
      <c r="G103" s="33">
        <f>SUM(Z103:AK103)</f>
        <v>9600</v>
      </c>
      <c r="H103" s="34" t="s">
        <v>44</v>
      </c>
      <c r="I103" s="30"/>
      <c r="J103" s="30"/>
      <c r="K103" s="30"/>
      <c r="L103" s="30">
        <v>12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5">
        <v>9600</v>
      </c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2"/>
    </row>
    <row r="104" spans="1:38" ht="14.25" customHeight="1" x14ac:dyDescent="0.2">
      <c r="A104" s="34"/>
      <c r="B104" s="28"/>
      <c r="C104" s="51" t="s">
        <v>138</v>
      </c>
      <c r="D104" s="30" t="s">
        <v>65</v>
      </c>
      <c r="E104" s="31">
        <f>SUM(I104:Y104)</f>
        <v>50</v>
      </c>
      <c r="F104" s="39">
        <v>150</v>
      </c>
      <c r="G104" s="33">
        <f>SUM(Z104:AK104)</f>
        <v>7500</v>
      </c>
      <c r="H104" s="34" t="s">
        <v>44</v>
      </c>
      <c r="I104" s="30"/>
      <c r="J104" s="30"/>
      <c r="K104" s="30"/>
      <c r="L104" s="30">
        <v>50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5">
        <v>7500</v>
      </c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2"/>
    </row>
    <row r="105" spans="1:38" ht="14.25" customHeight="1" x14ac:dyDescent="0.2">
      <c r="A105" s="34"/>
      <c r="B105" s="28"/>
      <c r="C105" s="51" t="s">
        <v>139</v>
      </c>
      <c r="D105" s="30" t="s">
        <v>65</v>
      </c>
      <c r="E105" s="31">
        <f>SUM(I105:Y105)</f>
        <v>6</v>
      </c>
      <c r="F105" s="35">
        <v>550</v>
      </c>
      <c r="G105" s="33">
        <f>SUM(Z105:AK105)</f>
        <v>3300</v>
      </c>
      <c r="H105" s="34" t="s">
        <v>44</v>
      </c>
      <c r="I105" s="30"/>
      <c r="J105" s="30"/>
      <c r="K105" s="30"/>
      <c r="L105" s="30">
        <v>6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5">
        <v>3300</v>
      </c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2"/>
    </row>
    <row r="106" spans="1:38" ht="14.25" customHeight="1" x14ac:dyDescent="0.2">
      <c r="A106" s="34"/>
      <c r="B106" s="28"/>
      <c r="C106" s="52" t="s">
        <v>95</v>
      </c>
      <c r="D106" s="30"/>
      <c r="E106" s="31"/>
      <c r="F106" s="35"/>
      <c r="G106" s="45">
        <f>SUM(G102:G105)</f>
        <v>30000</v>
      </c>
      <c r="H106" s="34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2"/>
    </row>
    <row r="107" spans="1:38" s="69" customFormat="1" ht="14.25" customHeight="1" x14ac:dyDescent="0.2">
      <c r="A107" s="65"/>
      <c r="B107" s="59"/>
      <c r="C107" s="70" t="s">
        <v>140</v>
      </c>
      <c r="D107" s="61"/>
      <c r="E107" s="62"/>
      <c r="F107" s="67"/>
      <c r="G107" s="45">
        <v>1498893.36</v>
      </c>
      <c r="H107" s="65"/>
      <c r="I107" s="7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8"/>
    </row>
    <row r="108" spans="1:38" ht="14.25" customHeight="1" x14ac:dyDescent="0.2">
      <c r="A108" s="34"/>
      <c r="B108" s="28"/>
      <c r="C108" s="52"/>
      <c r="D108" s="30"/>
      <c r="E108" s="31"/>
      <c r="F108" s="35"/>
      <c r="G108" s="72"/>
      <c r="H108" s="34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2"/>
    </row>
    <row r="109" spans="1:38" ht="14.25" customHeight="1" x14ac:dyDescent="0.2">
      <c r="A109" s="34"/>
      <c r="B109" s="28"/>
      <c r="C109" s="51"/>
      <c r="D109" s="30"/>
      <c r="E109" s="31"/>
      <c r="F109" s="35"/>
      <c r="G109" s="33"/>
      <c r="H109" s="34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2"/>
    </row>
    <row r="110" spans="1:38" ht="14.25" customHeight="1" x14ac:dyDescent="0.2">
      <c r="A110" s="46"/>
      <c r="B110" s="17" t="s">
        <v>141</v>
      </c>
      <c r="C110" s="18"/>
      <c r="D110" s="30" t="s">
        <v>142</v>
      </c>
      <c r="E110" s="31">
        <v>1</v>
      </c>
      <c r="F110" s="35">
        <v>232000</v>
      </c>
      <c r="G110" s="33">
        <f t="shared" ref="G110:G117" si="16">SUM(Z110:AK110)</f>
        <v>232000</v>
      </c>
      <c r="H110" s="34" t="s">
        <v>44</v>
      </c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35">
        <v>232000</v>
      </c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11"/>
    </row>
    <row r="111" spans="1:38" ht="14.25" customHeight="1" x14ac:dyDescent="0.2">
      <c r="A111" s="46"/>
      <c r="B111" s="17" t="s">
        <v>143</v>
      </c>
      <c r="C111" s="18"/>
      <c r="D111" s="30" t="s">
        <v>142</v>
      </c>
      <c r="E111" s="31">
        <v>1</v>
      </c>
      <c r="F111" s="35">
        <v>39000</v>
      </c>
      <c r="G111" s="33">
        <f t="shared" si="16"/>
        <v>39000</v>
      </c>
      <c r="H111" s="34" t="s">
        <v>44</v>
      </c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35">
        <v>39000</v>
      </c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11"/>
    </row>
    <row r="112" spans="1:38" ht="14.25" customHeight="1" x14ac:dyDescent="0.2">
      <c r="A112" s="46"/>
      <c r="B112" s="17" t="s">
        <v>144</v>
      </c>
      <c r="C112" s="18"/>
      <c r="D112" s="30" t="s">
        <v>142</v>
      </c>
      <c r="E112" s="31">
        <v>1</v>
      </c>
      <c r="F112" s="35">
        <v>400000</v>
      </c>
      <c r="G112" s="33">
        <f t="shared" si="16"/>
        <v>400000</v>
      </c>
      <c r="H112" s="34" t="s">
        <v>44</v>
      </c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35"/>
      <c r="AA112" s="35">
        <v>40000</v>
      </c>
      <c r="AB112" s="35">
        <v>40000</v>
      </c>
      <c r="AC112" s="35">
        <v>40000</v>
      </c>
      <c r="AD112" s="35">
        <v>40000</v>
      </c>
      <c r="AE112" s="35">
        <v>40000</v>
      </c>
      <c r="AF112" s="35">
        <v>40000</v>
      </c>
      <c r="AG112" s="35">
        <v>40000</v>
      </c>
      <c r="AH112" s="35">
        <v>40000</v>
      </c>
      <c r="AI112" s="35">
        <v>40000</v>
      </c>
      <c r="AJ112" s="35">
        <v>40000</v>
      </c>
      <c r="AK112" s="44"/>
      <c r="AL112" s="11"/>
    </row>
    <row r="113" spans="1:38" ht="14.25" customHeight="1" x14ac:dyDescent="0.2">
      <c r="A113" s="46"/>
      <c r="B113" s="17" t="s">
        <v>145</v>
      </c>
      <c r="C113" s="18"/>
      <c r="D113" s="19"/>
      <c r="E113" s="31"/>
      <c r="F113" s="44"/>
      <c r="G113" s="33">
        <f t="shared" si="16"/>
        <v>0</v>
      </c>
      <c r="H113" s="34" t="s">
        <v>44</v>
      </c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35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11"/>
    </row>
    <row r="114" spans="1:38" ht="14.25" customHeight="1" x14ac:dyDescent="0.2">
      <c r="A114" s="34"/>
      <c r="B114" s="28"/>
      <c r="C114" s="54" t="s">
        <v>146</v>
      </c>
      <c r="D114" s="40" t="s">
        <v>147</v>
      </c>
      <c r="E114" s="73">
        <v>1</v>
      </c>
      <c r="F114" s="39">
        <v>3000</v>
      </c>
      <c r="G114" s="33">
        <f t="shared" si="16"/>
        <v>3000</v>
      </c>
      <c r="H114" s="34" t="s">
        <v>44</v>
      </c>
      <c r="I114" s="30"/>
      <c r="J114" s="30"/>
      <c r="K114" s="30"/>
      <c r="L114" s="30"/>
      <c r="M114" s="30"/>
      <c r="N114" s="30"/>
      <c r="O114" s="30"/>
      <c r="P114" s="30"/>
      <c r="Q114" s="40">
        <v>1</v>
      </c>
      <c r="R114" s="30"/>
      <c r="S114" s="30"/>
      <c r="T114" s="30"/>
      <c r="U114" s="30"/>
      <c r="V114" s="30"/>
      <c r="W114" s="30"/>
      <c r="X114" s="30"/>
      <c r="Y114" s="30"/>
      <c r="Z114" s="39"/>
      <c r="AA114" s="35"/>
      <c r="AB114" s="35">
        <v>3000</v>
      </c>
      <c r="AC114" s="35"/>
      <c r="AD114" s="35"/>
      <c r="AE114" s="35"/>
      <c r="AF114" s="35"/>
      <c r="AG114" s="35"/>
      <c r="AH114" s="35"/>
      <c r="AI114" s="35"/>
      <c r="AJ114" s="35"/>
      <c r="AK114" s="35"/>
      <c r="AL114" s="2"/>
    </row>
    <row r="115" spans="1:38" s="69" customFormat="1" ht="14.25" customHeight="1" x14ac:dyDescent="0.2">
      <c r="A115" s="65"/>
      <c r="B115" s="59"/>
      <c r="C115" s="60" t="s">
        <v>148</v>
      </c>
      <c r="D115" s="61" t="s">
        <v>43</v>
      </c>
      <c r="E115" s="62">
        <f>SUM(I115:Y115)</f>
        <v>3</v>
      </c>
      <c r="F115" s="67">
        <v>5000</v>
      </c>
      <c r="G115" s="64">
        <f t="shared" si="16"/>
        <v>15000</v>
      </c>
      <c r="H115" s="65" t="s">
        <v>44</v>
      </c>
      <c r="I115" s="61"/>
      <c r="J115" s="61"/>
      <c r="K115" s="61"/>
      <c r="L115" s="61"/>
      <c r="M115" s="61"/>
      <c r="N115" s="61"/>
      <c r="O115" s="61"/>
      <c r="P115" s="61"/>
      <c r="Q115" s="61">
        <v>3</v>
      </c>
      <c r="R115" s="61"/>
      <c r="S115" s="61"/>
      <c r="T115" s="61"/>
      <c r="U115" s="61"/>
      <c r="V115" s="61"/>
      <c r="W115" s="61"/>
      <c r="X115" s="61"/>
      <c r="Y115" s="61"/>
      <c r="Z115" s="67"/>
      <c r="AA115" s="67"/>
      <c r="AB115" s="67">
        <v>15000</v>
      </c>
      <c r="AC115" s="67"/>
      <c r="AD115" s="67"/>
      <c r="AE115" s="67"/>
      <c r="AF115" s="67"/>
      <c r="AG115" s="67"/>
      <c r="AH115" s="67"/>
      <c r="AI115" s="67"/>
      <c r="AJ115" s="67"/>
      <c r="AK115" s="67"/>
      <c r="AL115" s="68"/>
    </row>
    <row r="116" spans="1:38" s="69" customFormat="1" ht="14.25" customHeight="1" x14ac:dyDescent="0.2">
      <c r="A116" s="65"/>
      <c r="B116" s="59"/>
      <c r="C116" s="60" t="s">
        <v>149</v>
      </c>
      <c r="D116" s="61" t="s">
        <v>147</v>
      </c>
      <c r="E116" s="62">
        <f>SUM(I116:Y116)</f>
        <v>1</v>
      </c>
      <c r="F116" s="67">
        <v>150</v>
      </c>
      <c r="G116" s="64">
        <f t="shared" si="16"/>
        <v>150</v>
      </c>
      <c r="H116" s="65" t="s">
        <v>44</v>
      </c>
      <c r="I116" s="61"/>
      <c r="J116" s="61"/>
      <c r="K116" s="61"/>
      <c r="L116" s="61"/>
      <c r="M116" s="61"/>
      <c r="N116" s="61"/>
      <c r="O116" s="61"/>
      <c r="P116" s="61"/>
      <c r="Q116" s="61">
        <v>1</v>
      </c>
      <c r="R116" s="61"/>
      <c r="S116" s="61"/>
      <c r="T116" s="61"/>
      <c r="U116" s="61"/>
      <c r="V116" s="61"/>
      <c r="W116" s="61"/>
      <c r="X116" s="61"/>
      <c r="Y116" s="61"/>
      <c r="Z116" s="67"/>
      <c r="AA116" s="67"/>
      <c r="AB116" s="67">
        <v>150</v>
      </c>
      <c r="AC116" s="67"/>
      <c r="AD116" s="67"/>
      <c r="AE116" s="67"/>
      <c r="AF116" s="67"/>
      <c r="AG116" s="67"/>
      <c r="AH116" s="67"/>
      <c r="AI116" s="67"/>
      <c r="AJ116" s="67"/>
      <c r="AK116" s="67"/>
      <c r="AL116" s="68"/>
    </row>
    <row r="117" spans="1:38" s="69" customFormat="1" ht="14.25" customHeight="1" x14ac:dyDescent="0.2">
      <c r="A117" s="65"/>
      <c r="B117" s="59"/>
      <c r="C117" s="60" t="s">
        <v>150</v>
      </c>
      <c r="D117" s="61" t="s">
        <v>43</v>
      </c>
      <c r="E117" s="62">
        <f>SUM(I117:Y117)</f>
        <v>2</v>
      </c>
      <c r="F117" s="38">
        <v>900</v>
      </c>
      <c r="G117" s="64">
        <f t="shared" si="16"/>
        <v>1800</v>
      </c>
      <c r="H117" s="65" t="s">
        <v>44</v>
      </c>
      <c r="I117" s="61"/>
      <c r="J117" s="61"/>
      <c r="K117" s="61"/>
      <c r="L117" s="61"/>
      <c r="M117" s="61"/>
      <c r="N117" s="61"/>
      <c r="O117" s="61"/>
      <c r="P117" s="61"/>
      <c r="Q117" s="61">
        <v>2</v>
      </c>
      <c r="R117" s="61"/>
      <c r="S117" s="61"/>
      <c r="T117" s="61"/>
      <c r="U117" s="61"/>
      <c r="V117" s="61"/>
      <c r="W117" s="61"/>
      <c r="X117" s="61"/>
      <c r="Y117" s="61"/>
      <c r="Z117" s="67"/>
      <c r="AA117" s="67"/>
      <c r="AB117" s="67">
        <v>1800</v>
      </c>
      <c r="AC117" s="67"/>
      <c r="AD117" s="67"/>
      <c r="AE117" s="67"/>
      <c r="AF117" s="67"/>
      <c r="AG117" s="67"/>
      <c r="AH117" s="67"/>
      <c r="AI117" s="67"/>
      <c r="AJ117" s="67"/>
      <c r="AK117" s="67"/>
      <c r="AL117" s="68"/>
    </row>
    <row r="118" spans="1:38" ht="15.75" customHeight="1" x14ac:dyDescent="0.2">
      <c r="A118" s="55"/>
      <c r="B118" s="28"/>
      <c r="C118" s="52" t="s">
        <v>95</v>
      </c>
      <c r="D118" s="30"/>
      <c r="E118" s="31"/>
      <c r="F118" s="25"/>
      <c r="G118" s="45">
        <f>SUM(G114:G117)</f>
        <v>19950</v>
      </c>
      <c r="H118" s="34"/>
      <c r="I118" s="30"/>
      <c r="J118" s="56"/>
      <c r="K118" s="56"/>
      <c r="L118" s="56"/>
      <c r="M118" s="56"/>
      <c r="N118" s="56"/>
      <c r="O118" s="56"/>
      <c r="P118" s="56"/>
      <c r="Q118" s="30"/>
      <c r="R118" s="56"/>
      <c r="S118" s="56"/>
      <c r="T118" s="56"/>
      <c r="U118" s="56"/>
      <c r="V118" s="56"/>
      <c r="W118" s="56"/>
      <c r="X118" s="56"/>
      <c r="Y118" s="56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"/>
    </row>
    <row r="119" spans="1:38" ht="14.25" customHeight="1" x14ac:dyDescent="0.2">
      <c r="A119" s="34"/>
      <c r="B119" s="28"/>
      <c r="C119" s="54"/>
      <c r="D119" s="40"/>
      <c r="E119" s="73"/>
      <c r="F119" s="39"/>
      <c r="G119" s="33"/>
      <c r="H119" s="34"/>
      <c r="I119" s="30"/>
      <c r="J119" s="30"/>
      <c r="K119" s="30"/>
      <c r="L119" s="30"/>
      <c r="M119" s="30"/>
      <c r="N119" s="30"/>
      <c r="O119" s="30"/>
      <c r="P119" s="30"/>
      <c r="Q119" s="40"/>
      <c r="R119" s="30"/>
      <c r="S119" s="30"/>
      <c r="T119" s="30"/>
      <c r="U119" s="30"/>
      <c r="V119" s="30"/>
      <c r="W119" s="30"/>
      <c r="X119" s="30"/>
      <c r="Y119" s="30"/>
      <c r="Z119" s="39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2"/>
    </row>
    <row r="120" spans="1:38" ht="14.25" customHeight="1" x14ac:dyDescent="0.2">
      <c r="A120" s="46"/>
      <c r="B120" s="17" t="s">
        <v>151</v>
      </c>
      <c r="C120" s="18"/>
      <c r="D120" s="19"/>
      <c r="E120" s="31"/>
      <c r="F120" s="44"/>
      <c r="G120" s="33"/>
      <c r="H120" s="34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35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11"/>
    </row>
    <row r="121" spans="1:38" ht="14.25" customHeight="1" x14ac:dyDescent="0.2">
      <c r="A121" s="34"/>
      <c r="B121" s="28"/>
      <c r="C121" s="51" t="s">
        <v>152</v>
      </c>
      <c r="D121" s="30" t="s">
        <v>43</v>
      </c>
      <c r="E121" s="31">
        <f t="shared" ref="E121:E145" si="17">SUM(I121:Y121)</f>
        <v>15</v>
      </c>
      <c r="F121" s="37">
        <v>40</v>
      </c>
      <c r="G121" s="33">
        <f t="shared" ref="G121:G145" si="18">SUM(Z121:AK121)</f>
        <v>600</v>
      </c>
      <c r="H121" s="34" t="s">
        <v>44</v>
      </c>
      <c r="I121" s="30"/>
      <c r="J121" s="30"/>
      <c r="K121" s="30"/>
      <c r="L121" s="30"/>
      <c r="M121" s="30"/>
      <c r="N121" s="30"/>
      <c r="O121" s="30"/>
      <c r="P121" s="30"/>
      <c r="Q121" s="30">
        <v>15</v>
      </c>
      <c r="R121" s="30"/>
      <c r="S121" s="30"/>
      <c r="T121" s="30"/>
      <c r="U121" s="30"/>
      <c r="V121" s="30"/>
      <c r="W121" s="30"/>
      <c r="X121" s="30"/>
      <c r="Y121" s="30"/>
      <c r="Z121" s="39"/>
      <c r="AA121" s="35"/>
      <c r="AB121" s="39">
        <v>600</v>
      </c>
      <c r="AC121" s="35"/>
      <c r="AD121" s="35"/>
      <c r="AE121" s="35"/>
      <c r="AF121" s="35"/>
      <c r="AG121" s="35"/>
      <c r="AH121" s="35"/>
      <c r="AI121" s="35"/>
      <c r="AJ121" s="35"/>
      <c r="AK121" s="35"/>
      <c r="AL121" s="2"/>
    </row>
    <row r="122" spans="1:38" ht="14.25" customHeight="1" x14ac:dyDescent="0.2">
      <c r="A122" s="34"/>
      <c r="B122" s="28"/>
      <c r="C122" s="51" t="s">
        <v>153</v>
      </c>
      <c r="D122" s="30" t="s">
        <v>147</v>
      </c>
      <c r="E122" s="31">
        <f t="shared" si="17"/>
        <v>1</v>
      </c>
      <c r="F122" s="39">
        <v>12000</v>
      </c>
      <c r="G122" s="33">
        <f t="shared" si="18"/>
        <v>12000</v>
      </c>
      <c r="H122" s="34" t="s">
        <v>44</v>
      </c>
      <c r="I122" s="30"/>
      <c r="J122" s="30"/>
      <c r="K122" s="30"/>
      <c r="L122" s="30"/>
      <c r="M122" s="30"/>
      <c r="N122" s="30"/>
      <c r="O122" s="30"/>
      <c r="P122" s="30"/>
      <c r="Q122" s="30">
        <v>1</v>
      </c>
      <c r="R122" s="30"/>
      <c r="S122" s="30"/>
      <c r="T122" s="30"/>
      <c r="U122" s="30"/>
      <c r="V122" s="30"/>
      <c r="W122" s="30"/>
      <c r="X122" s="30"/>
      <c r="Y122" s="30"/>
      <c r="Z122" s="39"/>
      <c r="AA122" s="35"/>
      <c r="AB122" s="39">
        <v>12000</v>
      </c>
      <c r="AC122" s="35"/>
      <c r="AD122" s="35"/>
      <c r="AE122" s="35"/>
      <c r="AF122" s="35"/>
      <c r="AG122" s="35"/>
      <c r="AH122" s="35"/>
      <c r="AI122" s="35"/>
      <c r="AJ122" s="35"/>
      <c r="AK122" s="35"/>
      <c r="AL122" s="2"/>
    </row>
    <row r="123" spans="1:38" ht="14.25" customHeight="1" x14ac:dyDescent="0.2">
      <c r="A123" s="34"/>
      <c r="B123" s="28"/>
      <c r="C123" s="51" t="s">
        <v>154</v>
      </c>
      <c r="D123" s="30" t="s">
        <v>43</v>
      </c>
      <c r="E123" s="31">
        <f t="shared" si="17"/>
        <v>1</v>
      </c>
      <c r="F123" s="37">
        <v>9000</v>
      </c>
      <c r="G123" s="33">
        <f t="shared" si="18"/>
        <v>9000</v>
      </c>
      <c r="H123" s="34" t="s">
        <v>44</v>
      </c>
      <c r="I123" s="30"/>
      <c r="J123" s="30"/>
      <c r="K123" s="30"/>
      <c r="L123" s="30"/>
      <c r="M123" s="30"/>
      <c r="N123" s="30"/>
      <c r="O123" s="30"/>
      <c r="P123" s="30"/>
      <c r="Q123" s="30">
        <v>1</v>
      </c>
      <c r="R123" s="30"/>
      <c r="S123" s="30"/>
      <c r="T123" s="30"/>
      <c r="U123" s="30"/>
      <c r="V123" s="30"/>
      <c r="W123" s="30"/>
      <c r="X123" s="30"/>
      <c r="Y123" s="30"/>
      <c r="Z123" s="39"/>
      <c r="AA123" s="35"/>
      <c r="AB123" s="39">
        <v>9000</v>
      </c>
      <c r="AC123" s="35"/>
      <c r="AD123" s="35"/>
      <c r="AE123" s="35"/>
      <c r="AF123" s="35"/>
      <c r="AG123" s="35"/>
      <c r="AH123" s="35"/>
      <c r="AI123" s="35"/>
      <c r="AJ123" s="35"/>
      <c r="AK123" s="35"/>
      <c r="AL123" s="2"/>
    </row>
    <row r="124" spans="1:38" ht="14.25" customHeight="1" x14ac:dyDescent="0.2">
      <c r="A124" s="34"/>
      <c r="B124" s="28"/>
      <c r="C124" s="51" t="s">
        <v>155</v>
      </c>
      <c r="D124" s="30" t="s">
        <v>147</v>
      </c>
      <c r="E124" s="31">
        <f t="shared" si="17"/>
        <v>2</v>
      </c>
      <c r="F124" s="37">
        <v>3000</v>
      </c>
      <c r="G124" s="33">
        <f t="shared" si="18"/>
        <v>6000</v>
      </c>
      <c r="H124" s="34" t="s">
        <v>44</v>
      </c>
      <c r="I124" s="30"/>
      <c r="J124" s="30"/>
      <c r="K124" s="30"/>
      <c r="L124" s="30"/>
      <c r="M124" s="30"/>
      <c r="N124" s="30"/>
      <c r="O124" s="30"/>
      <c r="P124" s="30"/>
      <c r="Q124" s="30">
        <v>2</v>
      </c>
      <c r="R124" s="30"/>
      <c r="S124" s="30"/>
      <c r="T124" s="30"/>
      <c r="U124" s="30"/>
      <c r="V124" s="30"/>
      <c r="W124" s="30"/>
      <c r="X124" s="30"/>
      <c r="Y124" s="30"/>
      <c r="Z124" s="39"/>
      <c r="AA124" s="35"/>
      <c r="AB124" s="39">
        <v>6000</v>
      </c>
      <c r="AC124" s="35"/>
      <c r="AD124" s="35"/>
      <c r="AE124" s="35"/>
      <c r="AF124" s="35"/>
      <c r="AG124" s="35"/>
      <c r="AH124" s="35"/>
      <c r="AI124" s="35"/>
      <c r="AJ124" s="35"/>
      <c r="AK124" s="35"/>
      <c r="AL124" s="2"/>
    </row>
    <row r="125" spans="1:38" ht="14.25" customHeight="1" x14ac:dyDescent="0.2">
      <c r="A125" s="34"/>
      <c r="B125" s="28"/>
      <c r="C125" s="51" t="s">
        <v>156</v>
      </c>
      <c r="D125" s="30" t="s">
        <v>147</v>
      </c>
      <c r="E125" s="31">
        <f t="shared" si="17"/>
        <v>2</v>
      </c>
      <c r="F125" s="37">
        <v>2500</v>
      </c>
      <c r="G125" s="33">
        <f t="shared" si="18"/>
        <v>5000</v>
      </c>
      <c r="H125" s="34" t="s">
        <v>44</v>
      </c>
      <c r="I125" s="30"/>
      <c r="J125" s="30"/>
      <c r="K125" s="30"/>
      <c r="L125" s="30"/>
      <c r="M125" s="30"/>
      <c r="N125" s="30"/>
      <c r="O125" s="30"/>
      <c r="P125" s="30"/>
      <c r="Q125" s="30">
        <v>2</v>
      </c>
      <c r="R125" s="30"/>
      <c r="S125" s="30"/>
      <c r="T125" s="30"/>
      <c r="U125" s="30"/>
      <c r="V125" s="30"/>
      <c r="W125" s="30"/>
      <c r="X125" s="30"/>
      <c r="Y125" s="30"/>
      <c r="Z125" s="39"/>
      <c r="AA125" s="35"/>
      <c r="AB125" s="39">
        <v>5000</v>
      </c>
      <c r="AC125" s="35"/>
      <c r="AD125" s="35"/>
      <c r="AE125" s="35"/>
      <c r="AF125" s="35"/>
      <c r="AG125" s="35"/>
      <c r="AH125" s="35"/>
      <c r="AI125" s="35"/>
      <c r="AJ125" s="35"/>
      <c r="AK125" s="35"/>
      <c r="AL125" s="2"/>
    </row>
    <row r="126" spans="1:38" ht="14.25" customHeight="1" x14ac:dyDescent="0.2">
      <c r="A126" s="34"/>
      <c r="B126" s="28"/>
      <c r="C126" s="51" t="s">
        <v>157</v>
      </c>
      <c r="D126" s="30" t="s">
        <v>147</v>
      </c>
      <c r="E126" s="31">
        <f t="shared" si="17"/>
        <v>7</v>
      </c>
      <c r="F126" s="39">
        <v>400</v>
      </c>
      <c r="G126" s="33">
        <f t="shared" si="18"/>
        <v>2800</v>
      </c>
      <c r="H126" s="34" t="s">
        <v>44</v>
      </c>
      <c r="I126" s="30">
        <v>1</v>
      </c>
      <c r="J126" s="30"/>
      <c r="K126" s="30"/>
      <c r="L126" s="30">
        <v>3</v>
      </c>
      <c r="M126" s="30"/>
      <c r="N126" s="30"/>
      <c r="O126" s="30"/>
      <c r="P126" s="30"/>
      <c r="Q126" s="30">
        <v>3</v>
      </c>
      <c r="R126" s="30"/>
      <c r="S126" s="30"/>
      <c r="T126" s="30"/>
      <c r="U126" s="30"/>
      <c r="V126" s="30"/>
      <c r="W126" s="30"/>
      <c r="X126" s="30"/>
      <c r="Y126" s="30"/>
      <c r="Z126" s="35"/>
      <c r="AA126" s="35"/>
      <c r="AB126" s="35">
        <v>2800</v>
      </c>
      <c r="AC126" s="35"/>
      <c r="AD126" s="35"/>
      <c r="AE126" s="35"/>
      <c r="AF126" s="35"/>
      <c r="AG126" s="35"/>
      <c r="AH126" s="35"/>
      <c r="AI126" s="35"/>
      <c r="AJ126" s="35"/>
      <c r="AK126" s="35"/>
      <c r="AL126" s="2"/>
    </row>
    <row r="127" spans="1:38" ht="14.25" customHeight="1" x14ac:dyDescent="0.2">
      <c r="A127" s="34"/>
      <c r="B127" s="28"/>
      <c r="C127" s="51" t="s">
        <v>158</v>
      </c>
      <c r="D127" s="30" t="s">
        <v>43</v>
      </c>
      <c r="E127" s="31">
        <f t="shared" si="17"/>
        <v>5</v>
      </c>
      <c r="F127" s="37">
        <v>4500</v>
      </c>
      <c r="G127" s="33">
        <f t="shared" si="18"/>
        <v>22500</v>
      </c>
      <c r="H127" s="34" t="s">
        <v>44</v>
      </c>
      <c r="I127" s="30"/>
      <c r="J127" s="30"/>
      <c r="K127" s="30"/>
      <c r="L127" s="30"/>
      <c r="M127" s="30"/>
      <c r="N127" s="30"/>
      <c r="O127" s="30"/>
      <c r="P127" s="30"/>
      <c r="Q127" s="30">
        <v>5</v>
      </c>
      <c r="R127" s="30"/>
      <c r="S127" s="30"/>
      <c r="T127" s="30"/>
      <c r="U127" s="30"/>
      <c r="V127" s="30"/>
      <c r="W127" s="30"/>
      <c r="X127" s="30"/>
      <c r="Y127" s="30"/>
      <c r="Z127" s="39"/>
      <c r="AA127" s="35"/>
      <c r="AB127" s="39">
        <v>22500</v>
      </c>
      <c r="AC127" s="35"/>
      <c r="AD127" s="35"/>
      <c r="AE127" s="35"/>
      <c r="AF127" s="35"/>
      <c r="AG127" s="35"/>
      <c r="AH127" s="35"/>
      <c r="AI127" s="35"/>
      <c r="AJ127" s="35"/>
      <c r="AK127" s="35"/>
      <c r="AL127" s="2"/>
    </row>
    <row r="128" spans="1:38" ht="14.25" customHeight="1" x14ac:dyDescent="0.2">
      <c r="A128" s="34"/>
      <c r="B128" s="28"/>
      <c r="C128" s="54" t="s">
        <v>159</v>
      </c>
      <c r="D128" s="30" t="s">
        <v>43</v>
      </c>
      <c r="E128" s="31">
        <f t="shared" si="17"/>
        <v>2</v>
      </c>
      <c r="F128" s="39">
        <v>12000</v>
      </c>
      <c r="G128" s="33">
        <f t="shared" si="18"/>
        <v>24000</v>
      </c>
      <c r="H128" s="34" t="s">
        <v>44</v>
      </c>
      <c r="I128" s="30"/>
      <c r="J128" s="30"/>
      <c r="K128" s="30"/>
      <c r="L128" s="30">
        <v>1</v>
      </c>
      <c r="M128" s="30"/>
      <c r="N128" s="30"/>
      <c r="O128" s="30"/>
      <c r="P128" s="30"/>
      <c r="Q128" s="30">
        <v>1</v>
      </c>
      <c r="R128" s="30"/>
      <c r="S128" s="30"/>
      <c r="T128" s="30"/>
      <c r="U128" s="30"/>
      <c r="V128" s="30"/>
      <c r="W128" s="30"/>
      <c r="X128" s="30"/>
      <c r="Y128" s="30"/>
      <c r="Z128" s="39"/>
      <c r="AA128" s="35"/>
      <c r="AB128" s="39">
        <v>24000</v>
      </c>
      <c r="AC128" s="35"/>
      <c r="AD128" s="35"/>
      <c r="AE128" s="35"/>
      <c r="AF128" s="35"/>
      <c r="AG128" s="35"/>
      <c r="AH128" s="35"/>
      <c r="AI128" s="35"/>
      <c r="AJ128" s="35"/>
      <c r="AK128" s="35"/>
      <c r="AL128" s="2"/>
    </row>
    <row r="129" spans="1:38" ht="14.25" customHeight="1" x14ac:dyDescent="0.2">
      <c r="A129" s="34"/>
      <c r="B129" s="28"/>
      <c r="C129" s="51" t="s">
        <v>160</v>
      </c>
      <c r="D129" s="30" t="s">
        <v>147</v>
      </c>
      <c r="E129" s="31">
        <f t="shared" si="17"/>
        <v>30</v>
      </c>
      <c r="F129" s="37">
        <v>500</v>
      </c>
      <c r="G129" s="33">
        <f t="shared" si="18"/>
        <v>15000</v>
      </c>
      <c r="H129" s="34" t="s">
        <v>44</v>
      </c>
      <c r="I129" s="30">
        <v>4</v>
      </c>
      <c r="J129" s="30">
        <v>10</v>
      </c>
      <c r="K129" s="30"/>
      <c r="L129" s="30">
        <v>3</v>
      </c>
      <c r="M129" s="30">
        <v>2</v>
      </c>
      <c r="N129" s="30"/>
      <c r="O129" s="30"/>
      <c r="P129" s="30"/>
      <c r="Q129" s="30">
        <v>10</v>
      </c>
      <c r="R129" s="30"/>
      <c r="S129" s="30"/>
      <c r="T129" s="30"/>
      <c r="U129" s="30"/>
      <c r="V129" s="30">
        <v>1</v>
      </c>
      <c r="W129" s="30"/>
      <c r="X129" s="30"/>
      <c r="Y129" s="30"/>
      <c r="Z129" s="35"/>
      <c r="AA129" s="35"/>
      <c r="AB129" s="35">
        <v>15000</v>
      </c>
      <c r="AC129" s="35"/>
      <c r="AD129" s="35"/>
      <c r="AE129" s="35"/>
      <c r="AF129" s="35"/>
      <c r="AG129" s="35"/>
      <c r="AH129" s="35"/>
      <c r="AI129" s="35"/>
      <c r="AJ129" s="35"/>
      <c r="AK129" s="35"/>
      <c r="AL129" s="2"/>
    </row>
    <row r="130" spans="1:38" ht="14.25" customHeight="1" x14ac:dyDescent="0.2">
      <c r="A130" s="34"/>
      <c r="B130" s="28"/>
      <c r="C130" s="51" t="s">
        <v>161</v>
      </c>
      <c r="D130" s="30" t="s">
        <v>147</v>
      </c>
      <c r="E130" s="31">
        <f t="shared" si="17"/>
        <v>2</v>
      </c>
      <c r="F130" s="37">
        <v>1000</v>
      </c>
      <c r="G130" s="33">
        <f t="shared" si="18"/>
        <v>2000</v>
      </c>
      <c r="H130" s="34" t="s">
        <v>44</v>
      </c>
      <c r="I130" s="30"/>
      <c r="J130" s="30"/>
      <c r="K130" s="30"/>
      <c r="L130" s="30"/>
      <c r="M130" s="30"/>
      <c r="N130" s="30"/>
      <c r="O130" s="30"/>
      <c r="P130" s="30"/>
      <c r="Q130" s="30">
        <v>2</v>
      </c>
      <c r="R130" s="30"/>
      <c r="S130" s="30"/>
      <c r="T130" s="30"/>
      <c r="U130" s="30"/>
      <c r="V130" s="30"/>
      <c r="W130" s="30"/>
      <c r="X130" s="30"/>
      <c r="Y130" s="30"/>
      <c r="Z130" s="39"/>
      <c r="AA130" s="35"/>
      <c r="AB130" s="39">
        <v>2000</v>
      </c>
      <c r="AC130" s="35"/>
      <c r="AD130" s="35"/>
      <c r="AE130" s="35"/>
      <c r="AF130" s="35"/>
      <c r="AG130" s="35"/>
      <c r="AH130" s="35"/>
      <c r="AI130" s="35"/>
      <c r="AJ130" s="35"/>
      <c r="AK130" s="35"/>
      <c r="AL130" s="2"/>
    </row>
    <row r="131" spans="1:38" ht="14.25" customHeight="1" x14ac:dyDescent="0.2">
      <c r="A131" s="34"/>
      <c r="B131" s="28"/>
      <c r="C131" s="51" t="s">
        <v>162</v>
      </c>
      <c r="D131" s="30" t="s">
        <v>43</v>
      </c>
      <c r="E131" s="31">
        <f t="shared" si="17"/>
        <v>1000</v>
      </c>
      <c r="F131" s="37">
        <v>10</v>
      </c>
      <c r="G131" s="33">
        <f t="shared" si="18"/>
        <v>10000</v>
      </c>
      <c r="H131" s="34" t="s">
        <v>44</v>
      </c>
      <c r="I131" s="30"/>
      <c r="J131" s="30"/>
      <c r="K131" s="30"/>
      <c r="L131" s="30"/>
      <c r="M131" s="30"/>
      <c r="N131" s="30"/>
      <c r="O131" s="30"/>
      <c r="P131" s="30"/>
      <c r="Q131" s="30">
        <v>1000</v>
      </c>
      <c r="R131" s="30"/>
      <c r="S131" s="30"/>
      <c r="T131" s="30"/>
      <c r="U131" s="30"/>
      <c r="V131" s="30"/>
      <c r="W131" s="30"/>
      <c r="X131" s="30"/>
      <c r="Y131" s="30"/>
      <c r="Z131" s="39"/>
      <c r="AA131" s="35"/>
      <c r="AB131" s="39">
        <v>10000</v>
      </c>
      <c r="AC131" s="35"/>
      <c r="AD131" s="35"/>
      <c r="AE131" s="35"/>
      <c r="AF131" s="35"/>
      <c r="AG131" s="35"/>
      <c r="AH131" s="35"/>
      <c r="AI131" s="35"/>
      <c r="AJ131" s="35"/>
      <c r="AK131" s="35"/>
      <c r="AL131" s="2"/>
    </row>
    <row r="132" spans="1:38" ht="14.25" customHeight="1" x14ac:dyDescent="0.2">
      <c r="A132" s="34"/>
      <c r="B132" s="28"/>
      <c r="C132" s="51" t="s">
        <v>163</v>
      </c>
      <c r="D132" s="30" t="s">
        <v>43</v>
      </c>
      <c r="E132" s="31">
        <f t="shared" si="17"/>
        <v>2</v>
      </c>
      <c r="F132" s="37">
        <v>1500</v>
      </c>
      <c r="G132" s="33">
        <f t="shared" si="18"/>
        <v>3000</v>
      </c>
      <c r="H132" s="34" t="s">
        <v>44</v>
      </c>
      <c r="I132" s="30"/>
      <c r="J132" s="30"/>
      <c r="K132" s="30"/>
      <c r="L132" s="30"/>
      <c r="M132" s="30"/>
      <c r="N132" s="30"/>
      <c r="O132" s="30"/>
      <c r="P132" s="30"/>
      <c r="Q132" s="30">
        <v>2</v>
      </c>
      <c r="R132" s="30"/>
      <c r="S132" s="30"/>
      <c r="T132" s="30"/>
      <c r="U132" s="30"/>
      <c r="V132" s="30"/>
      <c r="W132" s="30"/>
      <c r="X132" s="30"/>
      <c r="Y132" s="30"/>
      <c r="Z132" s="39"/>
      <c r="AA132" s="35"/>
      <c r="AB132" s="39">
        <v>3000</v>
      </c>
      <c r="AC132" s="35"/>
      <c r="AD132" s="35"/>
      <c r="AE132" s="35"/>
      <c r="AF132" s="35"/>
      <c r="AG132" s="35"/>
      <c r="AH132" s="35"/>
      <c r="AI132" s="35"/>
      <c r="AJ132" s="35"/>
      <c r="AK132" s="35"/>
      <c r="AL132" s="2"/>
    </row>
    <row r="133" spans="1:38" ht="14.25" customHeight="1" x14ac:dyDescent="0.2">
      <c r="A133" s="34"/>
      <c r="B133" s="28"/>
      <c r="C133" s="54" t="s">
        <v>164</v>
      </c>
      <c r="D133" s="30" t="s">
        <v>43</v>
      </c>
      <c r="E133" s="31">
        <f t="shared" si="17"/>
        <v>2</v>
      </c>
      <c r="F133" s="39">
        <v>400</v>
      </c>
      <c r="G133" s="33">
        <f t="shared" si="18"/>
        <v>800</v>
      </c>
      <c r="H133" s="34" t="s">
        <v>44</v>
      </c>
      <c r="I133" s="30"/>
      <c r="J133" s="30"/>
      <c r="K133" s="30"/>
      <c r="L133" s="30"/>
      <c r="M133" s="30"/>
      <c r="N133" s="30"/>
      <c r="O133" s="30"/>
      <c r="P133" s="30"/>
      <c r="Q133" s="30">
        <v>2</v>
      </c>
      <c r="R133" s="30"/>
      <c r="S133" s="30"/>
      <c r="T133" s="30"/>
      <c r="U133" s="30"/>
      <c r="V133" s="30"/>
      <c r="W133" s="30"/>
      <c r="X133" s="30"/>
      <c r="Y133" s="30"/>
      <c r="Z133" s="39"/>
      <c r="AA133" s="35"/>
      <c r="AB133" s="39">
        <v>800</v>
      </c>
      <c r="AC133" s="35"/>
      <c r="AD133" s="35"/>
      <c r="AE133" s="35"/>
      <c r="AF133" s="35"/>
      <c r="AG133" s="35"/>
      <c r="AH133" s="35"/>
      <c r="AI133" s="35"/>
      <c r="AJ133" s="35"/>
      <c r="AK133" s="35"/>
      <c r="AL133" s="2"/>
    </row>
    <row r="134" spans="1:38" ht="14.25" customHeight="1" x14ac:dyDescent="0.2">
      <c r="A134" s="34"/>
      <c r="B134" s="28"/>
      <c r="C134" s="51" t="s">
        <v>165</v>
      </c>
      <c r="D134" s="30" t="s">
        <v>43</v>
      </c>
      <c r="E134" s="31">
        <f t="shared" si="17"/>
        <v>2</v>
      </c>
      <c r="F134" s="37">
        <v>250</v>
      </c>
      <c r="G134" s="33">
        <f t="shared" si="18"/>
        <v>500</v>
      </c>
      <c r="H134" s="34" t="s">
        <v>44</v>
      </c>
      <c r="I134" s="30"/>
      <c r="J134" s="30"/>
      <c r="K134" s="30"/>
      <c r="L134" s="30"/>
      <c r="M134" s="30"/>
      <c r="N134" s="30"/>
      <c r="O134" s="30"/>
      <c r="P134" s="30"/>
      <c r="Q134" s="30">
        <v>2</v>
      </c>
      <c r="R134" s="30"/>
      <c r="S134" s="30"/>
      <c r="T134" s="30"/>
      <c r="U134" s="30"/>
      <c r="V134" s="30"/>
      <c r="W134" s="30"/>
      <c r="X134" s="30"/>
      <c r="Y134" s="30"/>
      <c r="Z134" s="39"/>
      <c r="AA134" s="35"/>
      <c r="AB134" s="39">
        <v>500</v>
      </c>
      <c r="AC134" s="35"/>
      <c r="AD134" s="35"/>
      <c r="AE134" s="35"/>
      <c r="AF134" s="35"/>
      <c r="AG134" s="35"/>
      <c r="AH134" s="35"/>
      <c r="AI134" s="35"/>
      <c r="AJ134" s="35"/>
      <c r="AK134" s="35"/>
      <c r="AL134" s="2"/>
    </row>
    <row r="135" spans="1:38" ht="14.25" customHeight="1" x14ac:dyDescent="0.2">
      <c r="A135" s="34"/>
      <c r="B135" s="28"/>
      <c r="C135" s="51" t="s">
        <v>166</v>
      </c>
      <c r="D135" s="30" t="s">
        <v>43</v>
      </c>
      <c r="E135" s="31">
        <f t="shared" si="17"/>
        <v>2</v>
      </c>
      <c r="F135" s="37">
        <v>250</v>
      </c>
      <c r="G135" s="33">
        <f t="shared" si="18"/>
        <v>500</v>
      </c>
      <c r="H135" s="34" t="s">
        <v>44</v>
      </c>
      <c r="I135" s="30"/>
      <c r="J135" s="30"/>
      <c r="K135" s="30"/>
      <c r="L135" s="30"/>
      <c r="M135" s="30"/>
      <c r="N135" s="30"/>
      <c r="O135" s="30"/>
      <c r="P135" s="30"/>
      <c r="Q135" s="30">
        <v>2</v>
      </c>
      <c r="R135" s="30"/>
      <c r="S135" s="30"/>
      <c r="T135" s="30"/>
      <c r="U135" s="30"/>
      <c r="V135" s="30"/>
      <c r="W135" s="30"/>
      <c r="X135" s="30"/>
      <c r="Y135" s="30"/>
      <c r="Z135" s="39"/>
      <c r="AA135" s="35"/>
      <c r="AB135" s="39">
        <v>500</v>
      </c>
      <c r="AC135" s="35"/>
      <c r="AD135" s="35"/>
      <c r="AE135" s="35"/>
      <c r="AF135" s="35"/>
      <c r="AG135" s="35"/>
      <c r="AH135" s="35"/>
      <c r="AI135" s="35"/>
      <c r="AJ135" s="35"/>
      <c r="AK135" s="35"/>
      <c r="AL135" s="2"/>
    </row>
    <row r="136" spans="1:38" ht="14.25" customHeight="1" x14ac:dyDescent="0.2">
      <c r="A136" s="34"/>
      <c r="B136" s="28"/>
      <c r="C136" s="51" t="s">
        <v>167</v>
      </c>
      <c r="D136" s="30" t="s">
        <v>43</v>
      </c>
      <c r="E136" s="31">
        <f t="shared" si="17"/>
        <v>2</v>
      </c>
      <c r="F136" s="37">
        <v>1000</v>
      </c>
      <c r="G136" s="33">
        <f t="shared" si="18"/>
        <v>2000</v>
      </c>
      <c r="H136" s="34" t="s">
        <v>44</v>
      </c>
      <c r="I136" s="30"/>
      <c r="J136" s="30"/>
      <c r="K136" s="30"/>
      <c r="L136" s="30"/>
      <c r="M136" s="30"/>
      <c r="N136" s="30"/>
      <c r="O136" s="30"/>
      <c r="P136" s="30"/>
      <c r="Q136" s="30">
        <v>2</v>
      </c>
      <c r="R136" s="30"/>
      <c r="S136" s="30"/>
      <c r="T136" s="30"/>
      <c r="U136" s="30"/>
      <c r="V136" s="30"/>
      <c r="W136" s="30"/>
      <c r="X136" s="30"/>
      <c r="Y136" s="30"/>
      <c r="Z136" s="39"/>
      <c r="AA136" s="35"/>
      <c r="AB136" s="39">
        <v>2000</v>
      </c>
      <c r="AC136" s="35"/>
      <c r="AD136" s="35"/>
      <c r="AE136" s="35"/>
      <c r="AF136" s="35"/>
      <c r="AG136" s="35"/>
      <c r="AH136" s="35"/>
      <c r="AI136" s="35"/>
      <c r="AJ136" s="35"/>
      <c r="AK136" s="35"/>
      <c r="AL136" s="2"/>
    </row>
    <row r="137" spans="1:38" ht="14.25" customHeight="1" x14ac:dyDescent="0.2">
      <c r="A137" s="34"/>
      <c r="B137" s="28"/>
      <c r="C137" s="51" t="s">
        <v>168</v>
      </c>
      <c r="D137" s="30" t="s">
        <v>87</v>
      </c>
      <c r="E137" s="31">
        <f t="shared" si="17"/>
        <v>2</v>
      </c>
      <c r="F137" s="37">
        <v>350</v>
      </c>
      <c r="G137" s="33">
        <f t="shared" si="18"/>
        <v>700</v>
      </c>
      <c r="H137" s="34" t="s">
        <v>44</v>
      </c>
      <c r="I137" s="30"/>
      <c r="J137" s="30"/>
      <c r="K137" s="30"/>
      <c r="L137" s="30"/>
      <c r="M137" s="30"/>
      <c r="N137" s="30"/>
      <c r="O137" s="30"/>
      <c r="P137" s="30"/>
      <c r="Q137" s="30">
        <v>2</v>
      </c>
      <c r="R137" s="30"/>
      <c r="S137" s="30"/>
      <c r="T137" s="30"/>
      <c r="U137" s="30"/>
      <c r="V137" s="30"/>
      <c r="W137" s="30"/>
      <c r="X137" s="30"/>
      <c r="Y137" s="30"/>
      <c r="Z137" s="39"/>
      <c r="AA137" s="35"/>
      <c r="AB137" s="39">
        <v>700</v>
      </c>
      <c r="AC137" s="35"/>
      <c r="AD137" s="35"/>
      <c r="AE137" s="35"/>
      <c r="AF137" s="35"/>
      <c r="AG137" s="35"/>
      <c r="AH137" s="35"/>
      <c r="AI137" s="35"/>
      <c r="AJ137" s="35"/>
      <c r="AK137" s="35"/>
      <c r="AL137" s="2"/>
    </row>
    <row r="138" spans="1:38" ht="14.25" customHeight="1" x14ac:dyDescent="0.2">
      <c r="A138" s="34"/>
      <c r="B138" s="28"/>
      <c r="C138" s="51" t="s">
        <v>169</v>
      </c>
      <c r="D138" s="30" t="s">
        <v>43</v>
      </c>
      <c r="E138" s="31">
        <f t="shared" si="17"/>
        <v>2</v>
      </c>
      <c r="F138" s="37">
        <v>1000</v>
      </c>
      <c r="G138" s="33">
        <f t="shared" si="18"/>
        <v>2000</v>
      </c>
      <c r="H138" s="34" t="s">
        <v>44</v>
      </c>
      <c r="I138" s="30"/>
      <c r="J138" s="30"/>
      <c r="K138" s="30"/>
      <c r="L138" s="30"/>
      <c r="M138" s="30"/>
      <c r="N138" s="30"/>
      <c r="O138" s="30"/>
      <c r="P138" s="30"/>
      <c r="Q138" s="30">
        <v>2</v>
      </c>
      <c r="R138" s="30"/>
      <c r="S138" s="30"/>
      <c r="T138" s="30"/>
      <c r="U138" s="30"/>
      <c r="V138" s="30"/>
      <c r="W138" s="30"/>
      <c r="X138" s="30"/>
      <c r="Y138" s="30"/>
      <c r="Z138" s="39"/>
      <c r="AA138" s="35"/>
      <c r="AB138" s="39">
        <v>2000</v>
      </c>
      <c r="AC138" s="35"/>
      <c r="AD138" s="35"/>
      <c r="AE138" s="35"/>
      <c r="AF138" s="35"/>
      <c r="AG138" s="32"/>
      <c r="AH138" s="35"/>
      <c r="AI138" s="35"/>
      <c r="AJ138" s="35"/>
      <c r="AK138" s="35"/>
      <c r="AL138" s="2"/>
    </row>
    <row r="139" spans="1:38" ht="14.25" customHeight="1" x14ac:dyDescent="0.2">
      <c r="A139" s="34"/>
      <c r="B139" s="28"/>
      <c r="C139" s="51" t="s">
        <v>170</v>
      </c>
      <c r="D139" s="30" t="s">
        <v>43</v>
      </c>
      <c r="E139" s="31">
        <f t="shared" si="17"/>
        <v>5</v>
      </c>
      <c r="F139" s="39">
        <v>200</v>
      </c>
      <c r="G139" s="33">
        <f t="shared" si="18"/>
        <v>1000</v>
      </c>
      <c r="H139" s="34" t="s">
        <v>44</v>
      </c>
      <c r="I139" s="30"/>
      <c r="J139" s="30"/>
      <c r="K139" s="30"/>
      <c r="L139" s="30"/>
      <c r="M139" s="30"/>
      <c r="N139" s="30"/>
      <c r="O139" s="30"/>
      <c r="P139" s="30"/>
      <c r="Q139" s="30">
        <v>5</v>
      </c>
      <c r="R139" s="30"/>
      <c r="S139" s="30"/>
      <c r="T139" s="30"/>
      <c r="U139" s="30"/>
      <c r="V139" s="30"/>
      <c r="W139" s="30"/>
      <c r="X139" s="30"/>
      <c r="Y139" s="30"/>
      <c r="Z139" s="39"/>
      <c r="AA139" s="35"/>
      <c r="AB139" s="39">
        <v>1000</v>
      </c>
      <c r="AC139" s="35"/>
      <c r="AD139" s="35"/>
      <c r="AE139" s="35"/>
      <c r="AF139" s="35"/>
      <c r="AG139" s="35"/>
      <c r="AH139" s="35"/>
      <c r="AI139" s="35"/>
      <c r="AJ139" s="35"/>
      <c r="AK139" s="35"/>
      <c r="AL139" s="2"/>
    </row>
    <row r="140" spans="1:38" ht="14.25" customHeight="1" x14ac:dyDescent="0.2">
      <c r="A140" s="34"/>
      <c r="B140" s="28"/>
      <c r="C140" s="51" t="s">
        <v>171</v>
      </c>
      <c r="D140" s="30" t="s">
        <v>147</v>
      </c>
      <c r="E140" s="31">
        <f t="shared" si="17"/>
        <v>1</v>
      </c>
      <c r="F140" s="37">
        <v>3000</v>
      </c>
      <c r="G140" s="33">
        <f t="shared" si="18"/>
        <v>3000</v>
      </c>
      <c r="H140" s="34" t="s">
        <v>44</v>
      </c>
      <c r="I140" s="30"/>
      <c r="J140" s="30"/>
      <c r="K140" s="30"/>
      <c r="L140" s="30"/>
      <c r="M140" s="30"/>
      <c r="N140" s="30"/>
      <c r="O140" s="30"/>
      <c r="P140" s="30"/>
      <c r="Q140" s="30">
        <v>1</v>
      </c>
      <c r="R140" s="30"/>
      <c r="S140" s="30"/>
      <c r="T140" s="30"/>
      <c r="U140" s="30"/>
      <c r="V140" s="30"/>
      <c r="W140" s="30"/>
      <c r="X140" s="30"/>
      <c r="Y140" s="30"/>
      <c r="Z140" s="39"/>
      <c r="AA140" s="35"/>
      <c r="AB140" s="39">
        <v>3000</v>
      </c>
      <c r="AC140" s="35"/>
      <c r="AD140" s="35"/>
      <c r="AE140" s="35"/>
      <c r="AF140" s="35"/>
      <c r="AG140" s="35"/>
      <c r="AH140" s="35"/>
      <c r="AI140" s="35"/>
      <c r="AJ140" s="35"/>
      <c r="AK140" s="35"/>
      <c r="AL140" s="2"/>
    </row>
    <row r="141" spans="1:38" ht="14.25" customHeight="1" x14ac:dyDescent="0.2">
      <c r="A141" s="34"/>
      <c r="B141" s="28"/>
      <c r="C141" s="51" t="s">
        <v>172</v>
      </c>
      <c r="D141" s="30" t="s">
        <v>147</v>
      </c>
      <c r="E141" s="31">
        <f t="shared" si="17"/>
        <v>5</v>
      </c>
      <c r="F141" s="37">
        <v>650</v>
      </c>
      <c r="G141" s="33">
        <f t="shared" si="18"/>
        <v>3250</v>
      </c>
      <c r="H141" s="34" t="s">
        <v>44</v>
      </c>
      <c r="I141" s="30"/>
      <c r="J141" s="30"/>
      <c r="K141" s="30"/>
      <c r="L141" s="30"/>
      <c r="M141" s="30"/>
      <c r="N141" s="30"/>
      <c r="O141" s="30"/>
      <c r="P141" s="30"/>
      <c r="Q141" s="30">
        <v>5</v>
      </c>
      <c r="R141" s="30"/>
      <c r="S141" s="30"/>
      <c r="T141" s="30"/>
      <c r="U141" s="30"/>
      <c r="V141" s="30"/>
      <c r="W141" s="30"/>
      <c r="X141" s="30"/>
      <c r="Y141" s="30"/>
      <c r="Z141" s="39"/>
      <c r="AA141" s="35"/>
      <c r="AB141" s="39">
        <v>3250</v>
      </c>
      <c r="AC141" s="35"/>
      <c r="AD141" s="35"/>
      <c r="AE141" s="35"/>
      <c r="AF141" s="35"/>
      <c r="AG141" s="35"/>
      <c r="AH141" s="35"/>
      <c r="AI141" s="35"/>
      <c r="AJ141" s="35"/>
      <c r="AK141" s="35"/>
      <c r="AL141" s="2"/>
    </row>
    <row r="142" spans="1:38" ht="14.25" customHeight="1" x14ac:dyDescent="0.2">
      <c r="A142" s="34"/>
      <c r="B142" s="28"/>
      <c r="C142" s="51" t="s">
        <v>173</v>
      </c>
      <c r="D142" s="30" t="s">
        <v>43</v>
      </c>
      <c r="E142" s="31">
        <f t="shared" si="17"/>
        <v>5</v>
      </c>
      <c r="F142" s="37">
        <v>450</v>
      </c>
      <c r="G142" s="33">
        <f t="shared" si="18"/>
        <v>2250</v>
      </c>
      <c r="H142" s="34" t="s">
        <v>44</v>
      </c>
      <c r="I142" s="30"/>
      <c r="J142" s="30"/>
      <c r="K142" s="30"/>
      <c r="L142" s="30"/>
      <c r="M142" s="30"/>
      <c r="N142" s="30"/>
      <c r="O142" s="30"/>
      <c r="P142" s="30"/>
      <c r="Q142" s="30">
        <v>5</v>
      </c>
      <c r="R142" s="30"/>
      <c r="S142" s="30"/>
      <c r="T142" s="30"/>
      <c r="U142" s="30"/>
      <c r="V142" s="30"/>
      <c r="W142" s="30"/>
      <c r="X142" s="30"/>
      <c r="Y142" s="30"/>
      <c r="Z142" s="39"/>
      <c r="AA142" s="35"/>
      <c r="AB142" s="39">
        <v>2250</v>
      </c>
      <c r="AC142" s="35"/>
      <c r="AD142" s="35"/>
      <c r="AE142" s="35"/>
      <c r="AF142" s="35"/>
      <c r="AG142" s="35"/>
      <c r="AH142" s="35"/>
      <c r="AI142" s="35"/>
      <c r="AJ142" s="35"/>
      <c r="AK142" s="35"/>
      <c r="AL142" s="2"/>
    </row>
    <row r="143" spans="1:38" s="69" customFormat="1" ht="14.25" customHeight="1" x14ac:dyDescent="0.2">
      <c r="A143" s="65"/>
      <c r="B143" s="59"/>
      <c r="C143" s="60" t="s">
        <v>174</v>
      </c>
      <c r="D143" s="61" t="s">
        <v>147</v>
      </c>
      <c r="E143" s="62">
        <f t="shared" si="17"/>
        <v>1</v>
      </c>
      <c r="F143" s="38">
        <v>430</v>
      </c>
      <c r="G143" s="64">
        <f t="shared" si="18"/>
        <v>430</v>
      </c>
      <c r="H143" s="65" t="s">
        <v>44</v>
      </c>
      <c r="I143" s="61"/>
      <c r="J143" s="61"/>
      <c r="K143" s="61"/>
      <c r="L143" s="61"/>
      <c r="M143" s="61">
        <v>1</v>
      </c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7"/>
      <c r="AA143" s="67"/>
      <c r="AB143" s="67">
        <v>430</v>
      </c>
      <c r="AC143" s="67"/>
      <c r="AD143" s="67"/>
      <c r="AE143" s="67"/>
      <c r="AF143" s="67"/>
      <c r="AG143" s="67"/>
      <c r="AH143" s="67"/>
      <c r="AI143" s="67"/>
      <c r="AJ143" s="67"/>
      <c r="AK143" s="67"/>
      <c r="AL143" s="68"/>
    </row>
    <row r="144" spans="1:38" s="69" customFormat="1" ht="14.25" customHeight="1" x14ac:dyDescent="0.2">
      <c r="A144" s="65"/>
      <c r="B144" s="59"/>
      <c r="C144" s="60" t="s">
        <v>149</v>
      </c>
      <c r="D144" s="61" t="s">
        <v>147</v>
      </c>
      <c r="E144" s="62">
        <f t="shared" si="17"/>
        <v>1</v>
      </c>
      <c r="F144" s="67">
        <v>150</v>
      </c>
      <c r="G144" s="64">
        <f t="shared" si="18"/>
        <v>150</v>
      </c>
      <c r="H144" s="65" t="s">
        <v>44</v>
      </c>
      <c r="I144" s="61"/>
      <c r="J144" s="61"/>
      <c r="K144" s="61"/>
      <c r="L144" s="61"/>
      <c r="M144" s="61"/>
      <c r="N144" s="61"/>
      <c r="O144" s="61"/>
      <c r="P144" s="61"/>
      <c r="Q144" s="61">
        <v>1</v>
      </c>
      <c r="R144" s="61"/>
      <c r="S144" s="61"/>
      <c r="T144" s="61"/>
      <c r="U144" s="61"/>
      <c r="V144" s="61"/>
      <c r="W144" s="61"/>
      <c r="X144" s="61"/>
      <c r="Y144" s="61"/>
      <c r="Z144" s="67"/>
      <c r="AA144" s="67"/>
      <c r="AB144" s="67">
        <v>150</v>
      </c>
      <c r="AC144" s="67"/>
      <c r="AD144" s="67"/>
      <c r="AE144" s="67"/>
      <c r="AF144" s="67"/>
      <c r="AG144" s="67"/>
      <c r="AH144" s="67"/>
      <c r="AI144" s="67"/>
      <c r="AJ144" s="67"/>
      <c r="AK144" s="67"/>
      <c r="AL144" s="68"/>
    </row>
    <row r="145" spans="1:38" s="69" customFormat="1" ht="14.25" customHeight="1" x14ac:dyDescent="0.2">
      <c r="A145" s="65"/>
      <c r="B145" s="59"/>
      <c r="C145" s="60" t="s">
        <v>175</v>
      </c>
      <c r="D145" s="61" t="s">
        <v>147</v>
      </c>
      <c r="E145" s="62">
        <f t="shared" si="17"/>
        <v>1</v>
      </c>
      <c r="F145" s="67">
        <v>1500</v>
      </c>
      <c r="G145" s="64">
        <f t="shared" si="18"/>
        <v>1500</v>
      </c>
      <c r="H145" s="65" t="s">
        <v>44</v>
      </c>
      <c r="I145" s="61"/>
      <c r="J145" s="61"/>
      <c r="K145" s="61"/>
      <c r="L145" s="61"/>
      <c r="M145" s="61"/>
      <c r="N145" s="61"/>
      <c r="O145" s="61"/>
      <c r="P145" s="61"/>
      <c r="Q145" s="61">
        <v>1</v>
      </c>
      <c r="R145" s="61"/>
      <c r="S145" s="61"/>
      <c r="T145" s="61"/>
      <c r="U145" s="61"/>
      <c r="V145" s="61"/>
      <c r="W145" s="61"/>
      <c r="X145" s="61"/>
      <c r="Y145" s="61"/>
      <c r="Z145" s="67"/>
      <c r="AA145" s="67"/>
      <c r="AB145" s="67">
        <v>1500</v>
      </c>
      <c r="AC145" s="67"/>
      <c r="AD145" s="67"/>
      <c r="AE145" s="67"/>
      <c r="AF145" s="67"/>
      <c r="AG145" s="67"/>
      <c r="AH145" s="67"/>
      <c r="AI145" s="67"/>
      <c r="AJ145" s="67"/>
      <c r="AK145" s="67"/>
      <c r="AL145" s="68"/>
    </row>
    <row r="146" spans="1:38" ht="14.25" customHeight="1" x14ac:dyDescent="0.2">
      <c r="A146" s="46"/>
      <c r="B146" s="17"/>
      <c r="C146" s="52" t="s">
        <v>95</v>
      </c>
      <c r="D146" s="19"/>
      <c r="E146" s="43"/>
      <c r="F146" s="74"/>
      <c r="G146" s="45">
        <f>SUM(G121:G145)</f>
        <v>129980</v>
      </c>
      <c r="H146" s="46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11"/>
    </row>
    <row r="147" spans="1:38" ht="14.25" customHeight="1" x14ac:dyDescent="0.2">
      <c r="A147" s="34"/>
      <c r="B147" s="53"/>
      <c r="C147" s="48"/>
      <c r="D147" s="30"/>
      <c r="E147" s="31"/>
      <c r="F147" s="25"/>
      <c r="G147" s="33"/>
      <c r="H147" s="34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2"/>
    </row>
    <row r="148" spans="1:38" ht="14.25" customHeight="1" x14ac:dyDescent="0.2">
      <c r="A148" s="46"/>
      <c r="B148" s="17" t="s">
        <v>176</v>
      </c>
      <c r="C148" s="18"/>
      <c r="D148" s="30"/>
      <c r="E148" s="31"/>
      <c r="F148" s="35"/>
      <c r="G148" s="33">
        <f t="shared" ref="G148:G153" si="19">SUM(Z148:AK148)</f>
        <v>0</v>
      </c>
      <c r="H148" s="34" t="s">
        <v>44</v>
      </c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35"/>
      <c r="AA148" s="44"/>
      <c r="AB148" s="35"/>
      <c r="AC148" s="44"/>
      <c r="AD148" s="44"/>
      <c r="AE148" s="44"/>
      <c r="AF148" s="44"/>
      <c r="AG148" s="44"/>
      <c r="AH148" s="44"/>
      <c r="AI148" s="44"/>
      <c r="AJ148" s="44"/>
      <c r="AK148" s="44"/>
      <c r="AL148" s="11"/>
    </row>
    <row r="149" spans="1:38" s="69" customFormat="1" ht="14.25" customHeight="1" x14ac:dyDescent="0.2">
      <c r="A149" s="65"/>
      <c r="B149" s="59"/>
      <c r="C149" s="60" t="s">
        <v>177</v>
      </c>
      <c r="D149" s="61" t="s">
        <v>43</v>
      </c>
      <c r="E149" s="62">
        <f>SUM(I149:Y149)</f>
        <v>1</v>
      </c>
      <c r="F149" s="38">
        <v>14999</v>
      </c>
      <c r="G149" s="64">
        <f t="shared" si="19"/>
        <v>14999</v>
      </c>
      <c r="H149" s="65" t="s">
        <v>44</v>
      </c>
      <c r="I149" s="61"/>
      <c r="J149" s="61"/>
      <c r="K149" s="61"/>
      <c r="L149" s="61"/>
      <c r="M149" s="61"/>
      <c r="N149" s="61"/>
      <c r="O149" s="61"/>
      <c r="P149" s="61"/>
      <c r="Q149" s="61">
        <v>1</v>
      </c>
      <c r="R149" s="61"/>
      <c r="S149" s="61"/>
      <c r="T149" s="61"/>
      <c r="U149" s="61"/>
      <c r="V149" s="61"/>
      <c r="W149" s="61"/>
      <c r="X149" s="61"/>
      <c r="Y149" s="61"/>
      <c r="Z149" s="67"/>
      <c r="AA149" s="67"/>
      <c r="AB149" s="67">
        <v>14999</v>
      </c>
      <c r="AC149" s="67"/>
      <c r="AD149" s="67"/>
      <c r="AE149" s="67"/>
      <c r="AF149" s="67"/>
      <c r="AG149" s="67"/>
      <c r="AH149" s="67"/>
      <c r="AI149" s="67"/>
      <c r="AJ149" s="67"/>
      <c r="AK149" s="67"/>
      <c r="AL149" s="68"/>
    </row>
    <row r="150" spans="1:38" s="69" customFormat="1" ht="14.25" customHeight="1" x14ac:dyDescent="0.2">
      <c r="A150" s="65"/>
      <c r="B150" s="59"/>
      <c r="C150" s="60" t="s">
        <v>178</v>
      </c>
      <c r="D150" s="61" t="s">
        <v>147</v>
      </c>
      <c r="E150" s="62">
        <f>SUM(I150:Y150)</f>
        <v>5</v>
      </c>
      <c r="F150" s="67">
        <v>950</v>
      </c>
      <c r="G150" s="64">
        <f t="shared" si="19"/>
        <v>4750</v>
      </c>
      <c r="H150" s="65" t="s">
        <v>44</v>
      </c>
      <c r="I150" s="61"/>
      <c r="J150" s="61"/>
      <c r="K150" s="61"/>
      <c r="L150" s="61"/>
      <c r="M150" s="61"/>
      <c r="N150" s="61"/>
      <c r="O150" s="61"/>
      <c r="P150" s="61"/>
      <c r="Q150" s="61">
        <v>5</v>
      </c>
      <c r="R150" s="61"/>
      <c r="S150" s="61"/>
      <c r="T150" s="61"/>
      <c r="U150" s="61"/>
      <c r="V150" s="61"/>
      <c r="W150" s="61"/>
      <c r="X150" s="61"/>
      <c r="Y150" s="61"/>
      <c r="Z150" s="67"/>
      <c r="AA150" s="67"/>
      <c r="AB150" s="67">
        <v>4750</v>
      </c>
      <c r="AC150" s="67"/>
      <c r="AD150" s="67"/>
      <c r="AE150" s="67"/>
      <c r="AF150" s="67"/>
      <c r="AG150" s="67"/>
      <c r="AH150" s="67"/>
      <c r="AI150" s="67"/>
      <c r="AJ150" s="67"/>
      <c r="AK150" s="67"/>
      <c r="AL150" s="68"/>
    </row>
    <row r="151" spans="1:38" s="69" customFormat="1" ht="14.25" customHeight="1" x14ac:dyDescent="0.2">
      <c r="A151" s="65"/>
      <c r="B151" s="59"/>
      <c r="C151" s="60" t="s">
        <v>179</v>
      </c>
      <c r="D151" s="61" t="s">
        <v>43</v>
      </c>
      <c r="E151" s="62">
        <f>SUM(I151:Y151)</f>
        <v>3</v>
      </c>
      <c r="F151" s="67">
        <v>2500</v>
      </c>
      <c r="G151" s="64">
        <f t="shared" si="19"/>
        <v>7500</v>
      </c>
      <c r="H151" s="65" t="s">
        <v>44</v>
      </c>
      <c r="I151" s="61"/>
      <c r="J151" s="61"/>
      <c r="K151" s="61"/>
      <c r="L151" s="61"/>
      <c r="M151" s="61"/>
      <c r="N151" s="61"/>
      <c r="O151" s="61"/>
      <c r="P151" s="61"/>
      <c r="Q151" s="61">
        <v>3</v>
      </c>
      <c r="R151" s="61"/>
      <c r="S151" s="61"/>
      <c r="T151" s="61"/>
      <c r="U151" s="61"/>
      <c r="V151" s="61"/>
      <c r="W151" s="61"/>
      <c r="X151" s="61"/>
      <c r="Y151" s="61"/>
      <c r="Z151" s="67"/>
      <c r="AA151" s="67"/>
      <c r="AB151" s="67">
        <v>7500</v>
      </c>
      <c r="AC151" s="67"/>
      <c r="AD151" s="67"/>
      <c r="AE151" s="67"/>
      <c r="AF151" s="67"/>
      <c r="AG151" s="67"/>
      <c r="AH151" s="67"/>
      <c r="AI151" s="67"/>
      <c r="AJ151" s="67"/>
      <c r="AK151" s="67"/>
      <c r="AL151" s="68"/>
    </row>
    <row r="152" spans="1:38" s="69" customFormat="1" ht="14.25" customHeight="1" x14ac:dyDescent="0.2">
      <c r="A152" s="65"/>
      <c r="B152" s="59"/>
      <c r="C152" s="60" t="s">
        <v>180</v>
      </c>
      <c r="D152" s="61" t="s">
        <v>43</v>
      </c>
      <c r="E152" s="62">
        <f>SUM(I152:Y152)</f>
        <v>2</v>
      </c>
      <c r="F152" s="67">
        <v>150</v>
      </c>
      <c r="G152" s="64">
        <f t="shared" si="19"/>
        <v>300</v>
      </c>
      <c r="H152" s="65" t="s">
        <v>44</v>
      </c>
      <c r="I152" s="61"/>
      <c r="J152" s="61"/>
      <c r="K152" s="61"/>
      <c r="L152" s="61"/>
      <c r="M152" s="61"/>
      <c r="N152" s="61"/>
      <c r="O152" s="61"/>
      <c r="P152" s="61"/>
      <c r="Q152" s="61">
        <v>2</v>
      </c>
      <c r="R152" s="61"/>
      <c r="S152" s="61"/>
      <c r="T152" s="61"/>
      <c r="U152" s="61"/>
      <c r="V152" s="61"/>
      <c r="W152" s="61"/>
      <c r="X152" s="61"/>
      <c r="Y152" s="61"/>
      <c r="Z152" s="67"/>
      <c r="AA152" s="67"/>
      <c r="AB152" s="67">
        <v>300</v>
      </c>
      <c r="AC152" s="67"/>
      <c r="AD152" s="67"/>
      <c r="AE152" s="67"/>
      <c r="AF152" s="67"/>
      <c r="AG152" s="67"/>
      <c r="AH152" s="67"/>
      <c r="AI152" s="67"/>
      <c r="AJ152" s="67"/>
      <c r="AK152" s="67"/>
      <c r="AL152" s="68"/>
    </row>
    <row r="153" spans="1:38" s="69" customFormat="1" ht="14.25" customHeight="1" x14ac:dyDescent="0.2">
      <c r="A153" s="65"/>
      <c r="B153" s="59"/>
      <c r="C153" s="60" t="s">
        <v>181</v>
      </c>
      <c r="D153" s="61" t="s">
        <v>147</v>
      </c>
      <c r="E153" s="62">
        <f>SUM(I153:Y153)</f>
        <v>1</v>
      </c>
      <c r="F153" s="38">
        <v>450</v>
      </c>
      <c r="G153" s="64">
        <f t="shared" si="19"/>
        <v>450</v>
      </c>
      <c r="H153" s="65" t="s">
        <v>44</v>
      </c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>
        <v>1</v>
      </c>
      <c r="W153" s="61"/>
      <c r="X153" s="61"/>
      <c r="Y153" s="61"/>
      <c r="Z153" s="67"/>
      <c r="AA153" s="67"/>
      <c r="AB153" s="67">
        <v>450</v>
      </c>
      <c r="AC153" s="67"/>
      <c r="AD153" s="67"/>
      <c r="AE153" s="67"/>
      <c r="AF153" s="67"/>
      <c r="AG153" s="67"/>
      <c r="AH153" s="67"/>
      <c r="AI153" s="67"/>
      <c r="AJ153" s="67"/>
      <c r="AK153" s="67"/>
      <c r="AL153" s="68"/>
    </row>
    <row r="154" spans="1:38" ht="14.25" customHeight="1" x14ac:dyDescent="0.2">
      <c r="A154" s="46"/>
      <c r="B154" s="17"/>
      <c r="C154" s="52" t="s">
        <v>95</v>
      </c>
      <c r="D154" s="30"/>
      <c r="E154" s="31"/>
      <c r="F154" s="35"/>
      <c r="G154" s="45">
        <f>SUM(G148:G153)</f>
        <v>27999</v>
      </c>
      <c r="H154" s="34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35"/>
      <c r="AA154" s="44"/>
      <c r="AB154" s="35"/>
      <c r="AC154" s="44"/>
      <c r="AD154" s="44"/>
      <c r="AE154" s="44"/>
      <c r="AF154" s="44"/>
      <c r="AG154" s="44"/>
      <c r="AH154" s="44"/>
      <c r="AI154" s="44"/>
      <c r="AJ154" s="44"/>
      <c r="AK154" s="44"/>
      <c r="AL154" s="11"/>
    </row>
    <row r="155" spans="1:38" ht="14.25" customHeight="1" x14ac:dyDescent="0.2">
      <c r="A155" s="46"/>
      <c r="B155" s="17"/>
      <c r="C155" s="52"/>
      <c r="D155" s="30"/>
      <c r="E155" s="31"/>
      <c r="F155" s="35"/>
      <c r="G155" s="33"/>
      <c r="H155" s="34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35"/>
      <c r="AA155" s="44"/>
      <c r="AB155" s="35"/>
      <c r="AC155" s="44"/>
      <c r="AD155" s="44"/>
      <c r="AE155" s="44"/>
      <c r="AF155" s="44"/>
      <c r="AG155" s="44"/>
      <c r="AH155" s="44"/>
      <c r="AI155" s="44"/>
      <c r="AJ155" s="44"/>
      <c r="AK155" s="44"/>
      <c r="AL155" s="11"/>
    </row>
    <row r="156" spans="1:38" ht="14.25" hidden="1" customHeight="1" x14ac:dyDescent="0.2">
      <c r="A156" s="46"/>
      <c r="B156" s="17" t="s">
        <v>182</v>
      </c>
      <c r="C156" s="18"/>
      <c r="D156" s="19"/>
      <c r="E156" s="31">
        <f>SUM(I156:Y156)</f>
        <v>0</v>
      </c>
      <c r="F156" s="44"/>
      <c r="G156" s="33">
        <f>SUM(Z156:AK156)</f>
        <v>0</v>
      </c>
      <c r="H156" s="34" t="s">
        <v>44</v>
      </c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35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11"/>
    </row>
    <row r="157" spans="1:38" ht="14.25" customHeight="1" x14ac:dyDescent="0.2">
      <c r="A157" s="46"/>
      <c r="B157" s="17" t="s">
        <v>183</v>
      </c>
      <c r="C157" s="18"/>
      <c r="D157" s="19"/>
      <c r="E157" s="31"/>
      <c r="F157" s="44"/>
      <c r="G157" s="33">
        <f>SUM(Z157:AK157)</f>
        <v>0</v>
      </c>
      <c r="H157" s="34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35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11"/>
    </row>
    <row r="158" spans="1:38" s="57" customFormat="1" ht="14.25" customHeight="1" x14ac:dyDescent="0.2">
      <c r="A158" s="34"/>
      <c r="B158" s="28"/>
      <c r="C158" s="55" t="s">
        <v>184</v>
      </c>
      <c r="D158" s="30" t="s">
        <v>43</v>
      </c>
      <c r="E158" s="31">
        <v>5</v>
      </c>
      <c r="F158" s="35">
        <v>5000</v>
      </c>
      <c r="G158" s="33">
        <f>SUM(Z158:AK158)</f>
        <v>25000</v>
      </c>
      <c r="H158" s="34" t="s">
        <v>44</v>
      </c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5"/>
      <c r="AA158" s="35">
        <v>25000</v>
      </c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2"/>
    </row>
    <row r="159" spans="1:38" s="57" customFormat="1" ht="14.25" customHeight="1" x14ac:dyDescent="0.2">
      <c r="A159" s="34"/>
      <c r="B159" s="28"/>
      <c r="C159" s="55" t="s">
        <v>185</v>
      </c>
      <c r="D159" s="30" t="s">
        <v>43</v>
      </c>
      <c r="E159" s="31">
        <v>2</v>
      </c>
      <c r="F159" s="35">
        <v>2500</v>
      </c>
      <c r="G159" s="33">
        <f>SUM(Z159:AK159)</f>
        <v>5000</v>
      </c>
      <c r="H159" s="34" t="s">
        <v>44</v>
      </c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5"/>
      <c r="AA159" s="35"/>
      <c r="AB159" s="35"/>
      <c r="AC159" s="35">
        <v>5000</v>
      </c>
      <c r="AD159" s="35"/>
      <c r="AE159" s="35"/>
      <c r="AF159" s="35"/>
      <c r="AG159" s="35"/>
      <c r="AH159" s="35"/>
      <c r="AI159" s="35"/>
      <c r="AJ159" s="35"/>
      <c r="AK159" s="35"/>
      <c r="AL159" s="2"/>
    </row>
    <row r="160" spans="1:38" s="57" customFormat="1" ht="14.25" customHeight="1" x14ac:dyDescent="0.2">
      <c r="A160" s="34"/>
      <c r="B160" s="28"/>
      <c r="C160" s="55" t="s">
        <v>186</v>
      </c>
      <c r="D160" s="30" t="s">
        <v>43</v>
      </c>
      <c r="E160" s="31">
        <v>1</v>
      </c>
      <c r="F160" s="35">
        <v>20000</v>
      </c>
      <c r="G160" s="33">
        <f>SUM(Z160:AK160)</f>
        <v>20000</v>
      </c>
      <c r="H160" s="34" t="s">
        <v>44</v>
      </c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5"/>
      <c r="AA160" s="35"/>
      <c r="AB160" s="35"/>
      <c r="AC160" s="35">
        <v>20000</v>
      </c>
      <c r="AD160" s="35"/>
      <c r="AE160" s="35"/>
      <c r="AF160" s="35"/>
      <c r="AG160" s="35"/>
      <c r="AH160" s="35"/>
      <c r="AI160" s="35"/>
      <c r="AJ160" s="35"/>
      <c r="AK160" s="35"/>
      <c r="AL160" s="2"/>
    </row>
    <row r="161" spans="1:38" ht="14.25" customHeight="1" x14ac:dyDescent="0.2">
      <c r="A161" s="46"/>
      <c r="B161" s="17"/>
      <c r="C161" s="52" t="s">
        <v>95</v>
      </c>
      <c r="D161" s="19"/>
      <c r="E161" s="31"/>
      <c r="F161" s="44"/>
      <c r="G161" s="45">
        <f>SUM(G158:G160)</f>
        <v>50000</v>
      </c>
      <c r="H161" s="34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35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11"/>
    </row>
    <row r="162" spans="1:38" ht="14.25" customHeight="1" x14ac:dyDescent="0.2">
      <c r="A162" s="46"/>
      <c r="B162" s="17"/>
      <c r="C162" s="52"/>
      <c r="D162" s="19"/>
      <c r="E162" s="31"/>
      <c r="F162" s="44"/>
      <c r="G162" s="45"/>
      <c r="H162" s="34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35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11"/>
    </row>
    <row r="163" spans="1:38" ht="14.25" customHeight="1" x14ac:dyDescent="0.2">
      <c r="A163" s="46"/>
      <c r="B163" s="17" t="s">
        <v>187</v>
      </c>
      <c r="C163" s="18"/>
      <c r="D163" s="30"/>
      <c r="E163" s="31"/>
      <c r="F163" s="35">
        <v>0</v>
      </c>
      <c r="G163" s="33">
        <f>SUM(Z163:AK163)</f>
        <v>0</v>
      </c>
      <c r="H163" s="34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35"/>
      <c r="AA163" s="35"/>
      <c r="AB163" s="35"/>
      <c r="AC163" s="35"/>
      <c r="AD163" s="44"/>
      <c r="AE163" s="35"/>
      <c r="AF163" s="44"/>
      <c r="AG163" s="44"/>
      <c r="AH163" s="44"/>
      <c r="AI163" s="44"/>
      <c r="AJ163" s="44"/>
      <c r="AK163" s="44"/>
      <c r="AL163" s="11"/>
    </row>
    <row r="164" spans="1:38" ht="14.25" customHeight="1" x14ac:dyDescent="0.2">
      <c r="A164" s="34"/>
      <c r="B164" s="28"/>
      <c r="C164" s="51" t="s">
        <v>188</v>
      </c>
      <c r="D164" s="30" t="s">
        <v>43</v>
      </c>
      <c r="E164" s="31">
        <f>SUM(I164:Y164)</f>
        <v>2</v>
      </c>
      <c r="F164" s="37">
        <v>3000</v>
      </c>
      <c r="G164" s="33">
        <f>SUM(Z164:AK164)</f>
        <v>6000</v>
      </c>
      <c r="H164" s="34" t="s">
        <v>44</v>
      </c>
      <c r="I164" s="30"/>
      <c r="J164" s="30"/>
      <c r="K164" s="30"/>
      <c r="L164" s="30"/>
      <c r="M164" s="30"/>
      <c r="N164" s="30"/>
      <c r="O164" s="30"/>
      <c r="P164" s="30"/>
      <c r="Q164" s="30">
        <v>2</v>
      </c>
      <c r="R164" s="30"/>
      <c r="S164" s="30"/>
      <c r="T164" s="30"/>
      <c r="U164" s="30"/>
      <c r="V164" s="30"/>
      <c r="W164" s="30"/>
      <c r="X164" s="30"/>
      <c r="Y164" s="30"/>
      <c r="Z164" s="39"/>
      <c r="AA164" s="35"/>
      <c r="AB164" s="35"/>
      <c r="AC164" s="35"/>
      <c r="AD164" s="35"/>
      <c r="AE164" s="35">
        <v>6000</v>
      </c>
      <c r="AF164" s="35"/>
      <c r="AG164" s="35"/>
      <c r="AH164" s="35"/>
      <c r="AI164" s="35"/>
      <c r="AJ164" s="35"/>
      <c r="AK164" s="35"/>
      <c r="AL164" s="2"/>
    </row>
    <row r="165" spans="1:38" ht="14.25" customHeight="1" x14ac:dyDescent="0.2">
      <c r="A165" s="34"/>
      <c r="B165" s="28"/>
      <c r="C165" s="51" t="s">
        <v>189</v>
      </c>
      <c r="D165" s="30" t="s">
        <v>43</v>
      </c>
      <c r="E165" s="31">
        <f>SUM(I165:Y165)</f>
        <v>2</v>
      </c>
      <c r="F165" s="37">
        <v>1000</v>
      </c>
      <c r="G165" s="33">
        <f>SUM(Z165:AK165)</f>
        <v>2000</v>
      </c>
      <c r="H165" s="34" t="s">
        <v>44</v>
      </c>
      <c r="I165" s="30"/>
      <c r="J165" s="30"/>
      <c r="K165" s="30"/>
      <c r="L165" s="30"/>
      <c r="M165" s="30"/>
      <c r="N165" s="30"/>
      <c r="O165" s="30"/>
      <c r="P165" s="30"/>
      <c r="Q165" s="30">
        <v>2</v>
      </c>
      <c r="R165" s="30"/>
      <c r="S165" s="30"/>
      <c r="T165" s="30"/>
      <c r="U165" s="30"/>
      <c r="V165" s="30"/>
      <c r="W165" s="30"/>
      <c r="X165" s="30"/>
      <c r="Y165" s="30"/>
      <c r="Z165" s="39"/>
      <c r="AA165" s="35"/>
      <c r="AB165" s="35"/>
      <c r="AC165" s="35"/>
      <c r="AD165" s="35"/>
      <c r="AE165" s="35">
        <v>2000</v>
      </c>
      <c r="AF165" s="35"/>
      <c r="AG165" s="35"/>
      <c r="AH165" s="35"/>
      <c r="AI165" s="35"/>
      <c r="AJ165" s="35"/>
      <c r="AK165" s="35"/>
      <c r="AL165" s="2"/>
    </row>
    <row r="166" spans="1:38" ht="14.25" customHeight="1" x14ac:dyDescent="0.2">
      <c r="A166" s="34"/>
      <c r="B166" s="28"/>
      <c r="C166" s="52" t="s">
        <v>95</v>
      </c>
      <c r="D166" s="30"/>
      <c r="E166" s="31"/>
      <c r="F166" s="37"/>
      <c r="G166" s="45">
        <f>SUM(G164:G165)</f>
        <v>8000</v>
      </c>
      <c r="H166" s="34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9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2"/>
    </row>
    <row r="167" spans="1:38" ht="14.25" hidden="1" customHeight="1" x14ac:dyDescent="0.2">
      <c r="A167" s="34"/>
      <c r="B167" s="28"/>
      <c r="C167" s="51"/>
      <c r="D167" s="30"/>
      <c r="E167" s="31"/>
      <c r="F167" s="37"/>
      <c r="G167" s="33"/>
      <c r="H167" s="34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9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2"/>
    </row>
    <row r="168" spans="1:38" ht="14.25" hidden="1" customHeight="1" x14ac:dyDescent="0.2">
      <c r="A168" s="46"/>
      <c r="B168" s="17" t="s">
        <v>190</v>
      </c>
      <c r="C168" s="18"/>
      <c r="D168" s="19"/>
      <c r="E168" s="31"/>
      <c r="F168" s="44"/>
      <c r="G168" s="33"/>
      <c r="H168" s="34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35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11"/>
    </row>
    <row r="169" spans="1:38" ht="14.25" hidden="1" customHeight="1" x14ac:dyDescent="0.2">
      <c r="A169" s="34"/>
      <c r="B169" s="28"/>
      <c r="C169" s="52" t="s">
        <v>95</v>
      </c>
      <c r="D169" s="30"/>
      <c r="E169" s="31"/>
      <c r="F169" s="35"/>
      <c r="G169" s="45"/>
      <c r="H169" s="34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2"/>
    </row>
    <row r="170" spans="1:38" ht="15.75" hidden="1" customHeight="1" x14ac:dyDescent="0.2">
      <c r="A170" s="34"/>
      <c r="B170" s="28"/>
      <c r="C170" s="51"/>
      <c r="D170" s="30"/>
      <c r="E170" s="31">
        <f>SUM(I170:Y170)</f>
        <v>0</v>
      </c>
      <c r="F170" s="35"/>
      <c r="G170" s="33">
        <f>SUM(Z170:AK170)</f>
        <v>0</v>
      </c>
      <c r="H170" s="34" t="s">
        <v>44</v>
      </c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2"/>
    </row>
    <row r="171" spans="1:38" ht="15.75" hidden="1" customHeight="1" x14ac:dyDescent="0.2">
      <c r="A171" s="46"/>
      <c r="B171" s="17" t="s">
        <v>191</v>
      </c>
      <c r="C171" s="18"/>
      <c r="D171" s="30" t="s">
        <v>192</v>
      </c>
      <c r="E171" s="31">
        <f>SUM(I171:Y171)</f>
        <v>0</v>
      </c>
      <c r="F171" s="44"/>
      <c r="G171" s="33">
        <f>SUM(Z171:AK171)</f>
        <v>0</v>
      </c>
      <c r="H171" s="34" t="s">
        <v>44</v>
      </c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35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11"/>
    </row>
    <row r="172" spans="1:38" ht="14.25" customHeight="1" x14ac:dyDescent="0.2">
      <c r="A172" s="34"/>
      <c r="B172" s="28"/>
      <c r="C172" s="51"/>
      <c r="D172" s="30"/>
      <c r="E172" s="31"/>
      <c r="F172" s="35"/>
      <c r="G172" s="33"/>
      <c r="H172" s="34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2"/>
    </row>
    <row r="173" spans="1:38" ht="14.25" hidden="1" customHeight="1" x14ac:dyDescent="0.2">
      <c r="A173" s="46"/>
      <c r="B173" s="17" t="s">
        <v>193</v>
      </c>
      <c r="C173" s="18"/>
      <c r="D173" s="19"/>
      <c r="E173" s="31"/>
      <c r="F173" s="44"/>
      <c r="G173" s="33"/>
      <c r="H173" s="34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35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11"/>
    </row>
    <row r="174" spans="1:38" ht="14.25" hidden="1" customHeight="1" x14ac:dyDescent="0.2">
      <c r="A174" s="34"/>
      <c r="B174" s="53"/>
      <c r="C174" s="48"/>
      <c r="D174" s="30"/>
      <c r="E174" s="31"/>
      <c r="F174" s="25"/>
      <c r="G174" s="33">
        <f t="shared" ref="G174:G187" si="20">SUM(Z174:AK174)</f>
        <v>0</v>
      </c>
      <c r="H174" s="34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2"/>
    </row>
    <row r="175" spans="1:38" ht="17.25" customHeight="1" x14ac:dyDescent="0.2">
      <c r="A175" s="23"/>
      <c r="B175" s="17" t="s">
        <v>194</v>
      </c>
      <c r="C175" s="18"/>
      <c r="D175" s="30" t="s">
        <v>192</v>
      </c>
      <c r="E175" s="31">
        <v>1</v>
      </c>
      <c r="F175" s="25">
        <v>343372</v>
      </c>
      <c r="G175" s="45">
        <f t="shared" si="20"/>
        <v>343372</v>
      </c>
      <c r="H175" s="34" t="s">
        <v>44</v>
      </c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5">
        <v>343372</v>
      </c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11"/>
    </row>
    <row r="176" spans="1:38" ht="14.25" customHeight="1" x14ac:dyDescent="0.2">
      <c r="A176" s="34"/>
      <c r="B176" s="28"/>
      <c r="C176" s="51"/>
      <c r="D176" s="30"/>
      <c r="E176" s="31"/>
      <c r="F176" s="32">
        <v>0</v>
      </c>
      <c r="G176" s="33">
        <f t="shared" si="20"/>
        <v>0</v>
      </c>
      <c r="H176" s="34" t="s">
        <v>44</v>
      </c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2"/>
    </row>
    <row r="177" spans="1:40" ht="17.25" customHeight="1" x14ac:dyDescent="0.2">
      <c r="A177" s="46"/>
      <c r="B177" s="17" t="s">
        <v>195</v>
      </c>
      <c r="C177" s="18"/>
      <c r="D177" s="30" t="s">
        <v>192</v>
      </c>
      <c r="E177" s="31">
        <f>SUM(I177:Y177)</f>
        <v>0</v>
      </c>
      <c r="F177" s="35">
        <v>125000</v>
      </c>
      <c r="G177" s="45">
        <f t="shared" si="20"/>
        <v>125000.00000000001</v>
      </c>
      <c r="H177" s="34" t="s">
        <v>44</v>
      </c>
      <c r="I177" s="19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5">
        <v>10416.666666666666</v>
      </c>
      <c r="AA177" s="35">
        <v>10416.666666666666</v>
      </c>
      <c r="AB177" s="35">
        <v>10416.666666666666</v>
      </c>
      <c r="AC177" s="35">
        <v>10416.666666666666</v>
      </c>
      <c r="AD177" s="35">
        <v>10416.666666666666</v>
      </c>
      <c r="AE177" s="35">
        <v>10416.666666666666</v>
      </c>
      <c r="AF177" s="35">
        <v>10416.666666666666</v>
      </c>
      <c r="AG177" s="35">
        <v>10416.666666666666</v>
      </c>
      <c r="AH177" s="35">
        <v>10416.666666666666</v>
      </c>
      <c r="AI177" s="35">
        <v>10416.666666666666</v>
      </c>
      <c r="AJ177" s="35">
        <v>10416.666666666666</v>
      </c>
      <c r="AK177" s="35">
        <v>10416.666666666666</v>
      </c>
      <c r="AL177" s="11"/>
    </row>
    <row r="178" spans="1:40" ht="15" customHeight="1" x14ac:dyDescent="0.2">
      <c r="A178" s="46"/>
      <c r="B178" s="17" t="s">
        <v>196</v>
      </c>
      <c r="C178" s="18"/>
      <c r="D178" s="30" t="s">
        <v>192</v>
      </c>
      <c r="E178" s="31">
        <f>SUM(I178:Y178)</f>
        <v>0</v>
      </c>
      <c r="F178" s="35">
        <v>200000</v>
      </c>
      <c r="G178" s="45">
        <f t="shared" si="20"/>
        <v>200000</v>
      </c>
      <c r="H178" s="34" t="s">
        <v>44</v>
      </c>
      <c r="I178" s="19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5">
        <v>16665</v>
      </c>
      <c r="AA178" s="35">
        <v>16670</v>
      </c>
      <c r="AB178" s="35">
        <v>16666.98</v>
      </c>
      <c r="AC178" s="35">
        <v>16666.669999999998</v>
      </c>
      <c r="AD178" s="35">
        <v>16666.669999999998</v>
      </c>
      <c r="AE178" s="35">
        <v>16666.669999999998</v>
      </c>
      <c r="AF178" s="35">
        <v>16666.669999999998</v>
      </c>
      <c r="AG178" s="35">
        <v>16666.669999999998</v>
      </c>
      <c r="AH178" s="35">
        <v>16666.669999999998</v>
      </c>
      <c r="AI178" s="35">
        <v>16666</v>
      </c>
      <c r="AJ178" s="35">
        <v>16666</v>
      </c>
      <c r="AK178" s="35">
        <v>16666</v>
      </c>
      <c r="AL178" s="11"/>
    </row>
    <row r="179" spans="1:40" ht="18.75" customHeight="1" x14ac:dyDescent="0.2">
      <c r="A179" s="23"/>
      <c r="B179" s="17" t="s">
        <v>197</v>
      </c>
      <c r="C179" s="18"/>
      <c r="D179" s="30" t="s">
        <v>192</v>
      </c>
      <c r="E179" s="31">
        <f>SUM(I179:Y179)</f>
        <v>0</v>
      </c>
      <c r="F179" s="25">
        <v>75000</v>
      </c>
      <c r="G179" s="45">
        <f t="shared" si="20"/>
        <v>75000</v>
      </c>
      <c r="H179" s="34" t="s">
        <v>44</v>
      </c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5">
        <v>6250</v>
      </c>
      <c r="AA179" s="25">
        <v>6250</v>
      </c>
      <c r="AB179" s="25">
        <v>6250</v>
      </c>
      <c r="AC179" s="25">
        <v>6250</v>
      </c>
      <c r="AD179" s="25">
        <v>6250</v>
      </c>
      <c r="AE179" s="25">
        <v>6250</v>
      </c>
      <c r="AF179" s="25">
        <v>6250</v>
      </c>
      <c r="AG179" s="25">
        <v>6250</v>
      </c>
      <c r="AH179" s="25">
        <v>6250</v>
      </c>
      <c r="AI179" s="25">
        <v>6250</v>
      </c>
      <c r="AJ179" s="25">
        <v>6250</v>
      </c>
      <c r="AK179" s="25">
        <v>6250</v>
      </c>
      <c r="AL179" s="2"/>
      <c r="AM179" s="57"/>
    </row>
    <row r="180" spans="1:40" ht="18.75" hidden="1" customHeight="1" x14ac:dyDescent="0.2">
      <c r="A180" s="23"/>
      <c r="B180" s="17" t="s">
        <v>198</v>
      </c>
      <c r="C180" s="18"/>
      <c r="D180" s="30" t="s">
        <v>192</v>
      </c>
      <c r="E180" s="31">
        <f>SUM(I180:Y180)</f>
        <v>0</v>
      </c>
      <c r="F180" s="25">
        <v>0</v>
      </c>
      <c r="G180" s="33">
        <f t="shared" si="20"/>
        <v>0</v>
      </c>
      <c r="H180" s="34" t="s">
        <v>44</v>
      </c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5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11"/>
    </row>
    <row r="181" spans="1:40" ht="14.25" customHeight="1" x14ac:dyDescent="0.2">
      <c r="A181" s="46"/>
      <c r="B181" s="17" t="s">
        <v>199</v>
      </c>
      <c r="C181" s="18"/>
      <c r="D181" s="30" t="s">
        <v>192</v>
      </c>
      <c r="E181" s="31">
        <v>1</v>
      </c>
      <c r="F181" s="35">
        <v>15000</v>
      </c>
      <c r="G181" s="33">
        <f t="shared" si="20"/>
        <v>15000</v>
      </c>
      <c r="H181" s="34" t="s">
        <v>44</v>
      </c>
      <c r="I181" s="19"/>
      <c r="J181" s="19"/>
      <c r="K181" s="19"/>
      <c r="L181" s="19"/>
      <c r="M181" s="19"/>
      <c r="N181" s="19"/>
      <c r="O181" s="19"/>
      <c r="P181" s="19"/>
      <c r="Q181" s="19"/>
      <c r="R181" s="19">
        <v>1</v>
      </c>
      <c r="S181" s="19"/>
      <c r="T181" s="19"/>
      <c r="U181" s="19"/>
      <c r="V181" s="19"/>
      <c r="W181" s="19"/>
      <c r="X181" s="19"/>
      <c r="Y181" s="19"/>
      <c r="Z181" s="35"/>
      <c r="AA181" s="44"/>
      <c r="AB181" s="35">
        <v>15000</v>
      </c>
      <c r="AC181" s="44"/>
      <c r="AD181" s="44"/>
      <c r="AE181" s="44"/>
      <c r="AF181" s="44"/>
      <c r="AG181" s="44"/>
      <c r="AH181" s="44"/>
      <c r="AI181" s="44"/>
      <c r="AJ181" s="44"/>
      <c r="AK181" s="44"/>
      <c r="AL181" s="11"/>
    </row>
    <row r="182" spans="1:40" ht="14.25" hidden="1" customHeight="1" x14ac:dyDescent="0.2">
      <c r="A182" s="46"/>
      <c r="B182" s="17" t="s">
        <v>200</v>
      </c>
      <c r="C182" s="18"/>
      <c r="D182" s="30" t="s">
        <v>192</v>
      </c>
      <c r="E182" s="31">
        <f>SUM(I182:Y182)</f>
        <v>0</v>
      </c>
      <c r="F182" s="44"/>
      <c r="G182" s="33">
        <f t="shared" si="20"/>
        <v>0</v>
      </c>
      <c r="H182" s="34" t="s">
        <v>44</v>
      </c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35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11"/>
    </row>
    <row r="183" spans="1:40" ht="14.25" customHeight="1" x14ac:dyDescent="0.2">
      <c r="A183" s="46"/>
      <c r="B183" s="17" t="s">
        <v>201</v>
      </c>
      <c r="C183" s="18"/>
      <c r="D183" s="30" t="s">
        <v>192</v>
      </c>
      <c r="E183" s="31">
        <v>1</v>
      </c>
      <c r="F183" s="35">
        <v>3000</v>
      </c>
      <c r="G183" s="45">
        <f t="shared" si="20"/>
        <v>3000</v>
      </c>
      <c r="H183" s="34" t="s">
        <v>44</v>
      </c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35">
        <v>250</v>
      </c>
      <c r="AA183" s="35">
        <v>250</v>
      </c>
      <c r="AB183" s="35">
        <v>250</v>
      </c>
      <c r="AC183" s="35">
        <v>250</v>
      </c>
      <c r="AD183" s="35">
        <v>250</v>
      </c>
      <c r="AE183" s="35">
        <v>250</v>
      </c>
      <c r="AF183" s="35">
        <v>250</v>
      </c>
      <c r="AG183" s="35">
        <v>250</v>
      </c>
      <c r="AH183" s="35">
        <v>250</v>
      </c>
      <c r="AI183" s="35">
        <v>250</v>
      </c>
      <c r="AJ183" s="35">
        <v>250</v>
      </c>
      <c r="AK183" s="35">
        <v>250</v>
      </c>
      <c r="AL183" s="2"/>
      <c r="AM183" s="57"/>
      <c r="AN183" s="57"/>
    </row>
    <row r="184" spans="1:40" ht="14.25" hidden="1" customHeight="1" x14ac:dyDescent="0.2">
      <c r="A184" s="46"/>
      <c r="B184" s="17" t="s">
        <v>202</v>
      </c>
      <c r="C184" s="18"/>
      <c r="D184" s="30" t="s">
        <v>192</v>
      </c>
      <c r="E184" s="31">
        <f>SUM(I184:Y184)</f>
        <v>0</v>
      </c>
      <c r="F184" s="44"/>
      <c r="G184" s="33">
        <f t="shared" si="20"/>
        <v>0</v>
      </c>
      <c r="H184" s="34" t="s">
        <v>44</v>
      </c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35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11"/>
    </row>
    <row r="185" spans="1:40" ht="14.25" customHeight="1" x14ac:dyDescent="0.2">
      <c r="A185" s="46"/>
      <c r="B185" s="17" t="s">
        <v>203</v>
      </c>
      <c r="C185" s="18"/>
      <c r="D185" s="30" t="s">
        <v>192</v>
      </c>
      <c r="E185" s="31">
        <v>1</v>
      </c>
      <c r="F185" s="35">
        <v>898000</v>
      </c>
      <c r="G185" s="45">
        <f t="shared" si="20"/>
        <v>898000</v>
      </c>
      <c r="H185" s="34" t="s">
        <v>44</v>
      </c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35">
        <v>898000</v>
      </c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11"/>
    </row>
    <row r="186" spans="1:40" ht="14.25" hidden="1" customHeight="1" x14ac:dyDescent="0.2">
      <c r="A186" s="46"/>
      <c r="B186" s="17" t="s">
        <v>204</v>
      </c>
      <c r="C186" s="18"/>
      <c r="D186" s="30" t="s">
        <v>192</v>
      </c>
      <c r="E186" s="31">
        <f>SUM(I186:Y186)</f>
        <v>0</v>
      </c>
      <c r="F186" s="44"/>
      <c r="G186" s="45">
        <f t="shared" si="20"/>
        <v>0</v>
      </c>
      <c r="H186" s="34" t="s">
        <v>44</v>
      </c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35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11"/>
    </row>
    <row r="187" spans="1:40" ht="15.75" customHeight="1" x14ac:dyDescent="0.2">
      <c r="A187" s="46"/>
      <c r="B187" s="17" t="s">
        <v>205</v>
      </c>
      <c r="C187" s="18"/>
      <c r="D187" s="30" t="s">
        <v>192</v>
      </c>
      <c r="E187" s="31">
        <v>1</v>
      </c>
      <c r="F187" s="35">
        <v>109000</v>
      </c>
      <c r="G187" s="45">
        <f t="shared" si="20"/>
        <v>109000</v>
      </c>
      <c r="H187" s="34" t="s">
        <v>44</v>
      </c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35"/>
      <c r="AA187" s="44"/>
      <c r="AB187" s="44"/>
      <c r="AC187" s="35">
        <v>36333.339999999997</v>
      </c>
      <c r="AD187" s="35">
        <v>36333.33</v>
      </c>
      <c r="AE187" s="35">
        <v>36333.33</v>
      </c>
      <c r="AF187" s="44"/>
      <c r="AG187" s="44"/>
      <c r="AH187" s="44"/>
      <c r="AI187" s="44"/>
      <c r="AJ187" s="44"/>
      <c r="AK187" s="44"/>
      <c r="AL187" s="11"/>
    </row>
    <row r="188" spans="1:40" ht="15.75" customHeight="1" x14ac:dyDescent="0.2">
      <c r="A188" s="46"/>
      <c r="B188" s="17"/>
      <c r="C188" s="18"/>
      <c r="D188" s="30"/>
      <c r="E188" s="31"/>
      <c r="F188" s="35"/>
      <c r="G188" s="45"/>
      <c r="H188" s="34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35"/>
      <c r="AA188" s="44"/>
      <c r="AB188" s="44"/>
      <c r="AC188" s="35"/>
      <c r="AD188" s="35"/>
      <c r="AE188" s="35"/>
      <c r="AF188" s="44"/>
      <c r="AG188" s="44"/>
      <c r="AH188" s="44"/>
      <c r="AI188" s="44"/>
      <c r="AJ188" s="44"/>
      <c r="AK188" s="44"/>
      <c r="AL188" s="11"/>
    </row>
    <row r="189" spans="1:40" ht="14.25" customHeight="1" x14ac:dyDescent="0.2">
      <c r="A189" s="46"/>
      <c r="B189" s="17" t="s">
        <v>206</v>
      </c>
      <c r="C189" s="18"/>
      <c r="D189" s="30" t="s">
        <v>192</v>
      </c>
      <c r="E189" s="31">
        <f>SUM(I189:Y189)</f>
        <v>0</v>
      </c>
      <c r="F189" s="44"/>
      <c r="G189" s="33">
        <f t="shared" ref="G189:G194" si="21">SUM(Z189:AK189)</f>
        <v>0</v>
      </c>
      <c r="H189" s="34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35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11"/>
    </row>
    <row r="190" spans="1:40" ht="14.25" customHeight="1" x14ac:dyDescent="0.2">
      <c r="A190" s="34"/>
      <c r="B190" s="28"/>
      <c r="C190" s="51" t="s">
        <v>207</v>
      </c>
      <c r="D190" s="30" t="s">
        <v>43</v>
      </c>
      <c r="E190" s="31">
        <f>SUM(I190:Y190)</f>
        <v>2</v>
      </c>
      <c r="F190" s="39">
        <v>100</v>
      </c>
      <c r="G190" s="33">
        <f t="shared" si="21"/>
        <v>200</v>
      </c>
      <c r="H190" s="34" t="s">
        <v>44</v>
      </c>
      <c r="I190" s="30"/>
      <c r="J190" s="30"/>
      <c r="K190" s="30"/>
      <c r="L190" s="30"/>
      <c r="M190" s="30"/>
      <c r="N190" s="30"/>
      <c r="O190" s="30"/>
      <c r="P190" s="30"/>
      <c r="Q190" s="30">
        <v>2</v>
      </c>
      <c r="R190" s="30"/>
      <c r="S190" s="30"/>
      <c r="T190" s="30"/>
      <c r="U190" s="30"/>
      <c r="V190" s="30"/>
      <c r="W190" s="30"/>
      <c r="X190" s="30"/>
      <c r="Y190" s="30"/>
      <c r="Z190" s="39"/>
      <c r="AA190" s="35">
        <v>200</v>
      </c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2"/>
    </row>
    <row r="191" spans="1:40" ht="14.25" customHeight="1" x14ac:dyDescent="0.2">
      <c r="A191" s="34"/>
      <c r="B191" s="28"/>
      <c r="C191" s="51" t="s">
        <v>208</v>
      </c>
      <c r="D191" s="30" t="s">
        <v>43</v>
      </c>
      <c r="E191" s="31">
        <f>SUM(I191:Y191)</f>
        <v>9</v>
      </c>
      <c r="F191" s="32">
        <v>100</v>
      </c>
      <c r="G191" s="33">
        <f t="shared" si="21"/>
        <v>900</v>
      </c>
      <c r="H191" s="34" t="s">
        <v>44</v>
      </c>
      <c r="I191" s="30"/>
      <c r="J191" s="30">
        <v>6</v>
      </c>
      <c r="K191" s="30"/>
      <c r="L191" s="30">
        <v>3</v>
      </c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5"/>
      <c r="AA191" s="35">
        <v>900</v>
      </c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2"/>
    </row>
    <row r="192" spans="1:40" ht="34.5" customHeight="1" x14ac:dyDescent="0.2">
      <c r="A192" s="34"/>
      <c r="B192" s="28"/>
      <c r="C192" s="51" t="s">
        <v>209</v>
      </c>
      <c r="D192" s="30" t="s">
        <v>117</v>
      </c>
      <c r="E192" s="31">
        <f>SUM(I192:Y192)</f>
        <v>1</v>
      </c>
      <c r="F192" s="75">
        <v>1000</v>
      </c>
      <c r="G192" s="33">
        <f t="shared" si="21"/>
        <v>1000</v>
      </c>
      <c r="H192" s="34" t="s">
        <v>44</v>
      </c>
      <c r="I192" s="30"/>
      <c r="J192" s="30"/>
      <c r="K192" s="30"/>
      <c r="L192" s="30"/>
      <c r="M192" s="30">
        <v>1</v>
      </c>
      <c r="N192" s="30"/>
      <c r="O192" s="30">
        <v>0</v>
      </c>
      <c r="P192" s="30">
        <v>0</v>
      </c>
      <c r="Q192" s="30">
        <v>0</v>
      </c>
      <c r="R192" s="30"/>
      <c r="S192" s="30"/>
      <c r="T192" s="30"/>
      <c r="U192" s="30"/>
      <c r="V192" s="30"/>
      <c r="W192" s="30"/>
      <c r="X192" s="30"/>
      <c r="Y192" s="30"/>
      <c r="Z192" s="35"/>
      <c r="AA192" s="35">
        <v>1000</v>
      </c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2"/>
    </row>
    <row r="193" spans="1:38" ht="15.75" customHeight="1" x14ac:dyDescent="0.2">
      <c r="A193" s="34"/>
      <c r="B193" s="28"/>
      <c r="C193" s="51" t="s">
        <v>210</v>
      </c>
      <c r="D193" s="30" t="s">
        <v>117</v>
      </c>
      <c r="E193" s="31">
        <f>SUM(I193:Y193)</f>
        <v>6</v>
      </c>
      <c r="F193" s="35">
        <v>500</v>
      </c>
      <c r="G193" s="33">
        <f t="shared" si="21"/>
        <v>3000</v>
      </c>
      <c r="H193" s="34" t="s">
        <v>44</v>
      </c>
      <c r="I193" s="30"/>
      <c r="J193" s="30"/>
      <c r="K193" s="30"/>
      <c r="L193" s="30"/>
      <c r="M193" s="30">
        <v>1</v>
      </c>
      <c r="N193" s="30"/>
      <c r="O193" s="30">
        <v>1</v>
      </c>
      <c r="P193" s="30">
        <v>0</v>
      </c>
      <c r="Q193" s="30">
        <v>1</v>
      </c>
      <c r="R193" s="30"/>
      <c r="S193" s="30"/>
      <c r="T193" s="30">
        <v>1</v>
      </c>
      <c r="U193" s="30">
        <v>1</v>
      </c>
      <c r="V193" s="30">
        <v>1</v>
      </c>
      <c r="W193" s="30"/>
      <c r="X193" s="30"/>
      <c r="Y193" s="30"/>
      <c r="Z193" s="39"/>
      <c r="AA193" s="35">
        <v>3000</v>
      </c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2"/>
    </row>
    <row r="194" spans="1:38" ht="15.75" customHeight="1" x14ac:dyDescent="0.2">
      <c r="A194" s="34"/>
      <c r="B194" s="28"/>
      <c r="C194" s="51" t="s">
        <v>211</v>
      </c>
      <c r="D194" s="30" t="s">
        <v>192</v>
      </c>
      <c r="E194" s="31">
        <v>1</v>
      </c>
      <c r="F194" s="35">
        <v>535900</v>
      </c>
      <c r="G194" s="33">
        <f t="shared" si="21"/>
        <v>535900</v>
      </c>
      <c r="H194" s="34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9"/>
      <c r="AA194" s="35">
        <f>386000-5100</f>
        <v>380900</v>
      </c>
      <c r="AB194" s="35">
        <v>77500</v>
      </c>
      <c r="AC194" s="35">
        <v>77500</v>
      </c>
      <c r="AD194" s="35"/>
      <c r="AE194" s="35"/>
      <c r="AF194" s="35"/>
      <c r="AG194" s="35"/>
      <c r="AH194" s="35"/>
      <c r="AI194" s="35"/>
      <c r="AJ194" s="35"/>
      <c r="AK194" s="35"/>
      <c r="AL194" s="2"/>
    </row>
    <row r="195" spans="1:38" ht="14.25" customHeight="1" x14ac:dyDescent="0.2">
      <c r="A195" s="46"/>
      <c r="B195" s="17"/>
      <c r="C195" s="52" t="s">
        <v>95</v>
      </c>
      <c r="D195" s="19"/>
      <c r="E195" s="43"/>
      <c r="F195" s="74"/>
      <c r="G195" s="45">
        <f>SUM(G190:G194)</f>
        <v>541000</v>
      </c>
      <c r="H195" s="46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11"/>
    </row>
    <row r="196" spans="1:38" ht="14.25" hidden="1" customHeight="1" x14ac:dyDescent="0.2">
      <c r="A196" s="34"/>
      <c r="B196" s="28"/>
      <c r="C196" s="51"/>
      <c r="D196" s="30"/>
      <c r="E196" s="31"/>
      <c r="F196" s="32"/>
      <c r="G196" s="33"/>
      <c r="H196" s="34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2"/>
    </row>
    <row r="197" spans="1:38" ht="14.25" hidden="1" customHeight="1" x14ac:dyDescent="0.2">
      <c r="A197" s="46"/>
      <c r="B197" s="17" t="s">
        <v>212</v>
      </c>
      <c r="C197" s="18"/>
      <c r="D197" s="19"/>
      <c r="E197" s="31"/>
      <c r="F197" s="44"/>
      <c r="G197" s="33"/>
      <c r="H197" s="34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35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11"/>
    </row>
    <row r="198" spans="1:38" ht="14.25" hidden="1" customHeight="1" x14ac:dyDescent="0.2">
      <c r="A198" s="46"/>
      <c r="B198" s="17" t="s">
        <v>213</v>
      </c>
      <c r="C198" s="18"/>
      <c r="D198" s="30" t="s">
        <v>192</v>
      </c>
      <c r="E198" s="31">
        <v>0</v>
      </c>
      <c r="F198" s="35">
        <v>28000</v>
      </c>
      <c r="G198" s="33">
        <f>SUM(Z198:AK198)</f>
        <v>0</v>
      </c>
      <c r="H198" s="34" t="s">
        <v>44</v>
      </c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35"/>
      <c r="AA198" s="35"/>
      <c r="AB198" s="35">
        <v>0</v>
      </c>
      <c r="AC198" s="35"/>
      <c r="AD198" s="35"/>
      <c r="AE198" s="35">
        <v>0</v>
      </c>
      <c r="AF198" s="35"/>
      <c r="AG198" s="35"/>
      <c r="AH198" s="35">
        <v>0</v>
      </c>
      <c r="AI198" s="35"/>
      <c r="AJ198" s="35"/>
      <c r="AK198" s="35"/>
      <c r="AL198" s="11"/>
    </row>
    <row r="199" spans="1:38" ht="14.25" hidden="1" customHeight="1" x14ac:dyDescent="0.2">
      <c r="A199" s="46"/>
      <c r="B199" s="17"/>
      <c r="C199" s="18"/>
      <c r="D199" s="30"/>
      <c r="E199" s="31"/>
      <c r="F199" s="35"/>
      <c r="G199" s="33"/>
      <c r="H199" s="34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11"/>
    </row>
    <row r="200" spans="1:38" ht="14.25" hidden="1" customHeight="1" x14ac:dyDescent="0.2">
      <c r="A200" s="46"/>
      <c r="B200" s="17"/>
      <c r="C200" s="18"/>
      <c r="D200" s="30"/>
      <c r="E200" s="31"/>
      <c r="F200" s="35"/>
      <c r="G200" s="33"/>
      <c r="H200" s="34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11"/>
    </row>
    <row r="201" spans="1:38" ht="14.25" hidden="1" customHeight="1" x14ac:dyDescent="0.2">
      <c r="A201" s="46"/>
      <c r="B201" s="17"/>
      <c r="C201" s="18"/>
      <c r="D201" s="30"/>
      <c r="E201" s="31"/>
      <c r="F201" s="35"/>
      <c r="G201" s="33"/>
      <c r="H201" s="34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11"/>
    </row>
    <row r="202" spans="1:38" ht="14.25" hidden="1" customHeight="1" x14ac:dyDescent="0.2">
      <c r="A202" s="46"/>
      <c r="B202" s="17" t="s">
        <v>214</v>
      </c>
      <c r="C202" s="18"/>
      <c r="D202" s="19"/>
      <c r="E202" s="31">
        <f>SUM(I202:Y202)</f>
        <v>0</v>
      </c>
      <c r="F202" s="44"/>
      <c r="G202" s="33">
        <f>SUM(Z202:AK202)</f>
        <v>0</v>
      </c>
      <c r="H202" s="34" t="s">
        <v>44</v>
      </c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35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11"/>
    </row>
    <row r="203" spans="1:38" ht="15.75" customHeight="1" x14ac:dyDescent="0.2">
      <c r="A203" s="46"/>
      <c r="B203" s="17" t="s">
        <v>215</v>
      </c>
      <c r="C203" s="18"/>
      <c r="D203" s="19"/>
      <c r="E203" s="31"/>
      <c r="F203" s="44"/>
      <c r="G203" s="33"/>
      <c r="H203" s="34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35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11"/>
    </row>
    <row r="204" spans="1:38" ht="14.25" customHeight="1" x14ac:dyDescent="0.2">
      <c r="A204" s="34"/>
      <c r="B204" s="28"/>
      <c r="C204" s="51" t="s">
        <v>216</v>
      </c>
      <c r="D204" s="30" t="s">
        <v>43</v>
      </c>
      <c r="E204" s="31">
        <f t="shared" ref="E204:E209" si="22">SUM(I204:Y204)</f>
        <v>2</v>
      </c>
      <c r="F204" s="35">
        <v>500</v>
      </c>
      <c r="G204" s="33">
        <f t="shared" ref="G204:G209" si="23">SUM(Z204:AK204)</f>
        <v>1000</v>
      </c>
      <c r="H204" s="34" t="s">
        <v>44</v>
      </c>
      <c r="I204" s="30"/>
      <c r="J204" s="30"/>
      <c r="K204" s="30"/>
      <c r="L204" s="30">
        <v>2</v>
      </c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5">
        <v>1000</v>
      </c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2"/>
    </row>
    <row r="205" spans="1:38" ht="14.25" customHeight="1" x14ac:dyDescent="0.2">
      <c r="A205" s="34"/>
      <c r="B205" s="28"/>
      <c r="C205" s="51" t="s">
        <v>217</v>
      </c>
      <c r="D205" s="30" t="s">
        <v>43</v>
      </c>
      <c r="E205" s="31">
        <f t="shared" si="22"/>
        <v>2</v>
      </c>
      <c r="F205" s="35">
        <v>500</v>
      </c>
      <c r="G205" s="33">
        <f t="shared" si="23"/>
        <v>1000</v>
      </c>
      <c r="H205" s="34" t="s">
        <v>44</v>
      </c>
      <c r="I205" s="30"/>
      <c r="J205" s="30"/>
      <c r="K205" s="30"/>
      <c r="L205" s="30">
        <v>2</v>
      </c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5">
        <v>1000</v>
      </c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2"/>
    </row>
    <row r="206" spans="1:38" ht="14.25" customHeight="1" x14ac:dyDescent="0.2">
      <c r="A206" s="34"/>
      <c r="B206" s="28"/>
      <c r="C206" s="51" t="s">
        <v>218</v>
      </c>
      <c r="D206" s="30" t="s">
        <v>219</v>
      </c>
      <c r="E206" s="31">
        <f t="shared" si="22"/>
        <v>4</v>
      </c>
      <c r="F206" s="35">
        <v>200</v>
      </c>
      <c r="G206" s="33">
        <f t="shared" si="23"/>
        <v>800</v>
      </c>
      <c r="H206" s="34" t="s">
        <v>44</v>
      </c>
      <c r="I206" s="30"/>
      <c r="J206" s="30"/>
      <c r="K206" s="30"/>
      <c r="L206" s="30">
        <v>4</v>
      </c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5">
        <v>800</v>
      </c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2"/>
    </row>
    <row r="207" spans="1:38" ht="14.25" customHeight="1" x14ac:dyDescent="0.2">
      <c r="A207" s="34"/>
      <c r="B207" s="28"/>
      <c r="C207" s="51" t="s">
        <v>220</v>
      </c>
      <c r="D207" s="30" t="s">
        <v>43</v>
      </c>
      <c r="E207" s="31">
        <f t="shared" si="22"/>
        <v>2</v>
      </c>
      <c r="F207" s="35">
        <v>200</v>
      </c>
      <c r="G207" s="33">
        <f t="shared" si="23"/>
        <v>400</v>
      </c>
      <c r="H207" s="34" t="s">
        <v>44</v>
      </c>
      <c r="I207" s="30"/>
      <c r="J207" s="30"/>
      <c r="K207" s="30"/>
      <c r="L207" s="30">
        <v>2</v>
      </c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5">
        <v>400</v>
      </c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2"/>
    </row>
    <row r="208" spans="1:38" ht="14.25" customHeight="1" x14ac:dyDescent="0.2">
      <c r="A208" s="34"/>
      <c r="B208" s="28"/>
      <c r="C208" s="51" t="s">
        <v>221</v>
      </c>
      <c r="D208" s="30" t="s">
        <v>43</v>
      </c>
      <c r="E208" s="31">
        <f t="shared" si="22"/>
        <v>2</v>
      </c>
      <c r="F208" s="35">
        <v>200</v>
      </c>
      <c r="G208" s="33">
        <f t="shared" si="23"/>
        <v>400</v>
      </c>
      <c r="H208" s="34" t="s">
        <v>44</v>
      </c>
      <c r="I208" s="30"/>
      <c r="J208" s="30"/>
      <c r="K208" s="30"/>
      <c r="L208" s="30">
        <v>2</v>
      </c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5">
        <v>400</v>
      </c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2"/>
    </row>
    <row r="209" spans="1:38" ht="14.25" customHeight="1" x14ac:dyDescent="0.2">
      <c r="A209" s="34"/>
      <c r="B209" s="28"/>
      <c r="C209" s="51" t="s">
        <v>222</v>
      </c>
      <c r="D209" s="30" t="s">
        <v>43</v>
      </c>
      <c r="E209" s="31">
        <f t="shared" si="22"/>
        <v>2</v>
      </c>
      <c r="F209" s="35">
        <v>200</v>
      </c>
      <c r="G209" s="33">
        <f t="shared" si="23"/>
        <v>400</v>
      </c>
      <c r="H209" s="34" t="s">
        <v>44</v>
      </c>
      <c r="I209" s="30"/>
      <c r="J209" s="30"/>
      <c r="K209" s="30"/>
      <c r="L209" s="30">
        <v>2</v>
      </c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5">
        <v>400</v>
      </c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2"/>
    </row>
    <row r="210" spans="1:38" ht="14.25" customHeight="1" x14ac:dyDescent="0.2">
      <c r="A210" s="34"/>
      <c r="B210" s="28"/>
      <c r="C210" s="52" t="s">
        <v>95</v>
      </c>
      <c r="D210" s="30"/>
      <c r="E210" s="31"/>
      <c r="F210" s="35"/>
      <c r="G210" s="45">
        <f>SUM(G204:G209)</f>
        <v>4000</v>
      </c>
      <c r="H210" s="34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2"/>
    </row>
    <row r="211" spans="1:38" ht="14.25" customHeight="1" x14ac:dyDescent="0.2">
      <c r="A211" s="34"/>
      <c r="B211" s="28"/>
      <c r="C211" s="51"/>
      <c r="D211" s="30"/>
      <c r="E211" s="31"/>
      <c r="F211" s="35"/>
      <c r="G211" s="33"/>
      <c r="H211" s="34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2"/>
    </row>
    <row r="212" spans="1:38" ht="14.25" customHeight="1" x14ac:dyDescent="0.2">
      <c r="A212" s="46"/>
      <c r="B212" s="17" t="s">
        <v>223</v>
      </c>
      <c r="C212" s="18"/>
      <c r="D212" s="19"/>
      <c r="E212" s="31"/>
      <c r="F212" s="44"/>
      <c r="G212" s="33"/>
      <c r="H212" s="34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35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11"/>
    </row>
    <row r="213" spans="1:38" ht="14.25" customHeight="1" x14ac:dyDescent="0.2">
      <c r="A213" s="34"/>
      <c r="B213" s="28"/>
      <c r="C213" s="51" t="s">
        <v>224</v>
      </c>
      <c r="D213" s="40" t="s">
        <v>43</v>
      </c>
      <c r="E213" s="31">
        <f t="shared" ref="E213:E244" si="24">SUM(I213:Y213)</f>
        <v>2</v>
      </c>
      <c r="F213" s="35">
        <v>550</v>
      </c>
      <c r="G213" s="33">
        <f t="shared" ref="G213:G244" si="25">SUM(Z213:AK213)</f>
        <v>1100</v>
      </c>
      <c r="H213" s="34" t="s">
        <v>44</v>
      </c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>
        <v>2</v>
      </c>
      <c r="T213" s="30"/>
      <c r="U213" s="30"/>
      <c r="V213" s="30"/>
      <c r="W213" s="30"/>
      <c r="X213" s="30"/>
      <c r="Y213" s="30"/>
      <c r="Z213" s="35"/>
      <c r="AA213" s="35">
        <v>1100</v>
      </c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2"/>
    </row>
    <row r="214" spans="1:38" ht="14.25" customHeight="1" x14ac:dyDescent="0.2">
      <c r="A214" s="34"/>
      <c r="B214" s="28"/>
      <c r="C214" s="51" t="s">
        <v>225</v>
      </c>
      <c r="D214" s="40" t="s">
        <v>219</v>
      </c>
      <c r="E214" s="31">
        <f t="shared" si="24"/>
        <v>1</v>
      </c>
      <c r="F214" s="35">
        <v>1500</v>
      </c>
      <c r="G214" s="33">
        <f t="shared" si="25"/>
        <v>1500</v>
      </c>
      <c r="H214" s="34" t="s">
        <v>44</v>
      </c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>
        <v>1</v>
      </c>
      <c r="T214" s="30"/>
      <c r="U214" s="30"/>
      <c r="V214" s="30"/>
      <c r="W214" s="30"/>
      <c r="X214" s="30"/>
      <c r="Y214" s="30"/>
      <c r="Z214" s="35"/>
      <c r="AA214" s="35">
        <v>1500</v>
      </c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2"/>
    </row>
    <row r="215" spans="1:38" ht="14.25" customHeight="1" x14ac:dyDescent="0.2">
      <c r="A215" s="34"/>
      <c r="B215" s="28"/>
      <c r="C215" s="51" t="s">
        <v>226</v>
      </c>
      <c r="D215" s="40" t="s">
        <v>43</v>
      </c>
      <c r="E215" s="31">
        <f t="shared" si="24"/>
        <v>1</v>
      </c>
      <c r="F215" s="35">
        <v>700</v>
      </c>
      <c r="G215" s="33">
        <f t="shared" si="25"/>
        <v>700</v>
      </c>
      <c r="H215" s="34" t="s">
        <v>44</v>
      </c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>
        <v>1</v>
      </c>
      <c r="T215" s="30"/>
      <c r="U215" s="30"/>
      <c r="V215" s="30"/>
      <c r="W215" s="30"/>
      <c r="X215" s="30"/>
      <c r="Y215" s="30"/>
      <c r="Z215" s="35"/>
      <c r="AA215" s="35">
        <v>700</v>
      </c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2"/>
    </row>
    <row r="216" spans="1:38" ht="14.25" customHeight="1" x14ac:dyDescent="0.2">
      <c r="A216" s="34"/>
      <c r="B216" s="28"/>
      <c r="C216" s="51" t="s">
        <v>227</v>
      </c>
      <c r="D216" s="40" t="s">
        <v>228</v>
      </c>
      <c r="E216" s="31">
        <f t="shared" si="24"/>
        <v>37</v>
      </c>
      <c r="F216" s="35">
        <v>75</v>
      </c>
      <c r="G216" s="33">
        <f t="shared" si="25"/>
        <v>2775</v>
      </c>
      <c r="H216" s="34" t="s">
        <v>44</v>
      </c>
      <c r="I216" s="30"/>
      <c r="J216" s="30">
        <v>10</v>
      </c>
      <c r="K216" s="30">
        <v>1</v>
      </c>
      <c r="L216" s="30">
        <v>6</v>
      </c>
      <c r="M216" s="30"/>
      <c r="N216" s="30"/>
      <c r="O216" s="30"/>
      <c r="P216" s="30"/>
      <c r="Q216" s="30"/>
      <c r="R216" s="30"/>
      <c r="S216" s="30">
        <v>15</v>
      </c>
      <c r="T216" s="30">
        <v>3</v>
      </c>
      <c r="U216" s="30">
        <v>2</v>
      </c>
      <c r="V216" s="30"/>
      <c r="W216" s="30"/>
      <c r="X216" s="30"/>
      <c r="Y216" s="30"/>
      <c r="Z216" s="35"/>
      <c r="AA216" s="35">
        <v>2775</v>
      </c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2"/>
    </row>
    <row r="217" spans="1:38" ht="14.25" customHeight="1" x14ac:dyDescent="0.2">
      <c r="A217" s="34"/>
      <c r="B217" s="28"/>
      <c r="C217" s="51" t="s">
        <v>229</v>
      </c>
      <c r="D217" s="40" t="s">
        <v>43</v>
      </c>
      <c r="E217" s="31">
        <f t="shared" si="24"/>
        <v>2</v>
      </c>
      <c r="F217" s="35">
        <v>800</v>
      </c>
      <c r="G217" s="33">
        <f t="shared" si="25"/>
        <v>1600</v>
      </c>
      <c r="H217" s="34" t="s">
        <v>44</v>
      </c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>
        <v>2</v>
      </c>
      <c r="T217" s="30"/>
      <c r="U217" s="30"/>
      <c r="V217" s="30"/>
      <c r="W217" s="30"/>
      <c r="X217" s="30"/>
      <c r="Y217" s="30"/>
      <c r="Z217" s="35"/>
      <c r="AA217" s="35">
        <v>1600</v>
      </c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2"/>
    </row>
    <row r="218" spans="1:38" ht="14.25" customHeight="1" x14ac:dyDescent="0.2">
      <c r="A218" s="34"/>
      <c r="B218" s="28"/>
      <c r="C218" s="51" t="s">
        <v>230</v>
      </c>
      <c r="D218" s="40" t="s">
        <v>43</v>
      </c>
      <c r="E218" s="31">
        <f t="shared" si="24"/>
        <v>10</v>
      </c>
      <c r="F218" s="35">
        <v>220</v>
      </c>
      <c r="G218" s="33">
        <f t="shared" si="25"/>
        <v>2200</v>
      </c>
      <c r="H218" s="34" t="s">
        <v>44</v>
      </c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>
        <v>10</v>
      </c>
      <c r="T218" s="30"/>
      <c r="U218" s="30"/>
      <c r="V218" s="30"/>
      <c r="W218" s="30"/>
      <c r="X218" s="30"/>
      <c r="Y218" s="30"/>
      <c r="Z218" s="35"/>
      <c r="AA218" s="35">
        <v>2200</v>
      </c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2"/>
    </row>
    <row r="219" spans="1:38" ht="14.25" customHeight="1" x14ac:dyDescent="0.2">
      <c r="A219" s="34"/>
      <c r="B219" s="28"/>
      <c r="C219" s="51" t="s">
        <v>231</v>
      </c>
      <c r="D219" s="40" t="s">
        <v>43</v>
      </c>
      <c r="E219" s="31">
        <f t="shared" si="24"/>
        <v>2</v>
      </c>
      <c r="F219" s="35">
        <v>100</v>
      </c>
      <c r="G219" s="33">
        <f t="shared" si="25"/>
        <v>200</v>
      </c>
      <c r="H219" s="34" t="s">
        <v>44</v>
      </c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>
        <v>2</v>
      </c>
      <c r="T219" s="30"/>
      <c r="U219" s="30"/>
      <c r="V219" s="30"/>
      <c r="W219" s="30"/>
      <c r="X219" s="30"/>
      <c r="Y219" s="30"/>
      <c r="Z219" s="35"/>
      <c r="AA219" s="35">
        <v>200</v>
      </c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2"/>
    </row>
    <row r="220" spans="1:38" ht="14.25" customHeight="1" x14ac:dyDescent="0.2">
      <c r="A220" s="34"/>
      <c r="B220" s="28"/>
      <c r="C220" s="51" t="s">
        <v>232</v>
      </c>
      <c r="D220" s="40" t="s">
        <v>43</v>
      </c>
      <c r="E220" s="31">
        <f t="shared" si="24"/>
        <v>2</v>
      </c>
      <c r="F220" s="35">
        <v>120</v>
      </c>
      <c r="G220" s="33">
        <f t="shared" si="25"/>
        <v>240</v>
      </c>
      <c r="H220" s="34" t="s">
        <v>44</v>
      </c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>
        <v>2</v>
      </c>
      <c r="T220" s="30"/>
      <c r="U220" s="30"/>
      <c r="V220" s="30"/>
      <c r="W220" s="30"/>
      <c r="X220" s="30"/>
      <c r="Y220" s="30"/>
      <c r="Z220" s="35"/>
      <c r="AA220" s="35">
        <v>240</v>
      </c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2"/>
    </row>
    <row r="221" spans="1:38" ht="14.25" customHeight="1" x14ac:dyDescent="0.2">
      <c r="A221" s="34"/>
      <c r="B221" s="28"/>
      <c r="C221" s="51" t="s">
        <v>233</v>
      </c>
      <c r="D221" s="40" t="s">
        <v>43</v>
      </c>
      <c r="E221" s="31">
        <f t="shared" si="24"/>
        <v>3</v>
      </c>
      <c r="F221" s="35">
        <v>350</v>
      </c>
      <c r="G221" s="33">
        <f t="shared" si="25"/>
        <v>1050</v>
      </c>
      <c r="H221" s="34" t="s">
        <v>44</v>
      </c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>
        <v>3</v>
      </c>
      <c r="T221" s="30"/>
      <c r="U221" s="30"/>
      <c r="V221" s="30"/>
      <c r="W221" s="30"/>
      <c r="X221" s="30"/>
      <c r="Y221" s="30"/>
      <c r="Z221" s="35"/>
      <c r="AA221" s="35">
        <v>1050</v>
      </c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2"/>
    </row>
    <row r="222" spans="1:38" ht="14.25" customHeight="1" x14ac:dyDescent="0.2">
      <c r="A222" s="34"/>
      <c r="B222" s="28"/>
      <c r="C222" s="51" t="s">
        <v>234</v>
      </c>
      <c r="D222" s="40" t="s">
        <v>43</v>
      </c>
      <c r="E222" s="31">
        <f t="shared" si="24"/>
        <v>2</v>
      </c>
      <c r="F222" s="35">
        <v>120</v>
      </c>
      <c r="G222" s="33">
        <f t="shared" si="25"/>
        <v>240</v>
      </c>
      <c r="H222" s="34" t="s">
        <v>44</v>
      </c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>
        <v>2</v>
      </c>
      <c r="T222" s="30"/>
      <c r="U222" s="30"/>
      <c r="V222" s="30"/>
      <c r="W222" s="30"/>
      <c r="X222" s="30"/>
      <c r="Y222" s="30"/>
      <c r="Z222" s="35"/>
      <c r="AA222" s="35">
        <v>240</v>
      </c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2"/>
    </row>
    <row r="223" spans="1:38" ht="14.25" customHeight="1" x14ac:dyDescent="0.2">
      <c r="A223" s="34"/>
      <c r="B223" s="28"/>
      <c r="C223" s="51" t="s">
        <v>235</v>
      </c>
      <c r="D223" s="40" t="s">
        <v>43</v>
      </c>
      <c r="E223" s="31">
        <f t="shared" si="24"/>
        <v>10</v>
      </c>
      <c r="F223" s="35">
        <v>7000</v>
      </c>
      <c r="G223" s="33">
        <f t="shared" si="25"/>
        <v>70000</v>
      </c>
      <c r="H223" s="34" t="s">
        <v>44</v>
      </c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>
        <v>10</v>
      </c>
      <c r="T223" s="30"/>
      <c r="U223" s="30"/>
      <c r="V223" s="30"/>
      <c r="W223" s="30"/>
      <c r="X223" s="30"/>
      <c r="Y223" s="30"/>
      <c r="Z223" s="35"/>
      <c r="AA223" s="35">
        <v>70000</v>
      </c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2"/>
    </row>
    <row r="224" spans="1:38" ht="14.25" customHeight="1" x14ac:dyDescent="0.2">
      <c r="A224" s="34"/>
      <c r="B224" s="28"/>
      <c r="C224" s="51" t="s">
        <v>236</v>
      </c>
      <c r="D224" s="40" t="s">
        <v>43</v>
      </c>
      <c r="E224" s="31">
        <f t="shared" si="24"/>
        <v>2</v>
      </c>
      <c r="F224" s="35">
        <v>250</v>
      </c>
      <c r="G224" s="33">
        <f t="shared" si="25"/>
        <v>500</v>
      </c>
      <c r="H224" s="34" t="s">
        <v>44</v>
      </c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>
        <v>2</v>
      </c>
      <c r="T224" s="30"/>
      <c r="U224" s="30"/>
      <c r="V224" s="30"/>
      <c r="W224" s="30"/>
      <c r="X224" s="30"/>
      <c r="Y224" s="30"/>
      <c r="Z224" s="35"/>
      <c r="AA224" s="35">
        <v>500</v>
      </c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2"/>
    </row>
    <row r="225" spans="1:38" ht="14.25" customHeight="1" x14ac:dyDescent="0.2">
      <c r="A225" s="34"/>
      <c r="B225" s="28"/>
      <c r="C225" s="51" t="s">
        <v>237</v>
      </c>
      <c r="D225" s="40" t="s">
        <v>43</v>
      </c>
      <c r="E225" s="31">
        <f t="shared" si="24"/>
        <v>2</v>
      </c>
      <c r="F225" s="35">
        <v>250</v>
      </c>
      <c r="G225" s="33">
        <f t="shared" si="25"/>
        <v>500</v>
      </c>
      <c r="H225" s="34" t="s">
        <v>44</v>
      </c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>
        <v>2</v>
      </c>
      <c r="T225" s="30"/>
      <c r="U225" s="30"/>
      <c r="V225" s="30"/>
      <c r="W225" s="30"/>
      <c r="X225" s="30"/>
      <c r="Y225" s="30"/>
      <c r="Z225" s="35"/>
      <c r="AA225" s="35">
        <v>500</v>
      </c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2"/>
    </row>
    <row r="226" spans="1:38" ht="14.25" customHeight="1" x14ac:dyDescent="0.2">
      <c r="A226" s="34"/>
      <c r="B226" s="28"/>
      <c r="C226" s="51" t="s">
        <v>238</v>
      </c>
      <c r="D226" s="40" t="s">
        <v>43</v>
      </c>
      <c r="E226" s="31">
        <f t="shared" si="24"/>
        <v>6</v>
      </c>
      <c r="F226" s="35">
        <v>850</v>
      </c>
      <c r="G226" s="33">
        <f t="shared" si="25"/>
        <v>5100</v>
      </c>
      <c r="H226" s="34" t="s">
        <v>44</v>
      </c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>
        <v>6</v>
      </c>
      <c r="T226" s="30"/>
      <c r="U226" s="30"/>
      <c r="V226" s="30"/>
      <c r="W226" s="30"/>
      <c r="X226" s="30"/>
      <c r="Y226" s="30"/>
      <c r="Z226" s="35"/>
      <c r="AA226" s="35">
        <v>5100</v>
      </c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2"/>
    </row>
    <row r="227" spans="1:38" ht="14.25" customHeight="1" x14ac:dyDescent="0.2">
      <c r="A227" s="34"/>
      <c r="B227" s="28"/>
      <c r="C227" s="51" t="s">
        <v>239</v>
      </c>
      <c r="D227" s="40" t="s">
        <v>43</v>
      </c>
      <c r="E227" s="31">
        <f t="shared" si="24"/>
        <v>10</v>
      </c>
      <c r="F227" s="35">
        <v>50</v>
      </c>
      <c r="G227" s="33">
        <f t="shared" si="25"/>
        <v>500</v>
      </c>
      <c r="H227" s="34" t="s">
        <v>44</v>
      </c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>
        <v>10</v>
      </c>
      <c r="T227" s="30"/>
      <c r="U227" s="30"/>
      <c r="V227" s="30"/>
      <c r="W227" s="30"/>
      <c r="X227" s="30"/>
      <c r="Y227" s="30"/>
      <c r="Z227" s="35"/>
      <c r="AA227" s="35">
        <v>500</v>
      </c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2"/>
    </row>
    <row r="228" spans="1:38" ht="14.25" customHeight="1" x14ac:dyDescent="0.2">
      <c r="A228" s="34"/>
      <c r="B228" s="28"/>
      <c r="C228" s="51" t="s">
        <v>240</v>
      </c>
      <c r="D228" s="40" t="s">
        <v>43</v>
      </c>
      <c r="E228" s="31">
        <f t="shared" si="24"/>
        <v>10</v>
      </c>
      <c r="F228" s="35">
        <v>2</v>
      </c>
      <c r="G228" s="33">
        <f t="shared" si="25"/>
        <v>20</v>
      </c>
      <c r="H228" s="34" t="s">
        <v>44</v>
      </c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>
        <v>10</v>
      </c>
      <c r="T228" s="30"/>
      <c r="U228" s="30"/>
      <c r="V228" s="30"/>
      <c r="W228" s="30"/>
      <c r="X228" s="30"/>
      <c r="Y228" s="30"/>
      <c r="Z228" s="35"/>
      <c r="AA228" s="35">
        <v>20</v>
      </c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2"/>
    </row>
    <row r="229" spans="1:38" ht="14.25" customHeight="1" x14ac:dyDescent="0.2">
      <c r="A229" s="34"/>
      <c r="B229" s="28"/>
      <c r="C229" s="51" t="s">
        <v>241</v>
      </c>
      <c r="D229" s="40" t="s">
        <v>43</v>
      </c>
      <c r="E229" s="31">
        <f t="shared" si="24"/>
        <v>10</v>
      </c>
      <c r="F229" s="35">
        <v>15</v>
      </c>
      <c r="G229" s="33">
        <f t="shared" si="25"/>
        <v>150</v>
      </c>
      <c r="H229" s="34" t="s">
        <v>44</v>
      </c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>
        <v>10</v>
      </c>
      <c r="T229" s="30"/>
      <c r="U229" s="30"/>
      <c r="V229" s="30"/>
      <c r="W229" s="30"/>
      <c r="X229" s="30"/>
      <c r="Y229" s="30"/>
      <c r="Z229" s="35"/>
      <c r="AA229" s="35">
        <v>150</v>
      </c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2"/>
    </row>
    <row r="230" spans="1:38" ht="14.25" customHeight="1" x14ac:dyDescent="0.2">
      <c r="A230" s="34"/>
      <c r="B230" s="28"/>
      <c r="C230" s="51" t="s">
        <v>242</v>
      </c>
      <c r="D230" s="40" t="s">
        <v>43</v>
      </c>
      <c r="E230" s="31">
        <f t="shared" si="24"/>
        <v>2</v>
      </c>
      <c r="F230" s="35">
        <v>520</v>
      </c>
      <c r="G230" s="33">
        <f t="shared" si="25"/>
        <v>1040</v>
      </c>
      <c r="H230" s="34" t="s">
        <v>44</v>
      </c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>
        <v>2</v>
      </c>
      <c r="T230" s="30"/>
      <c r="U230" s="30"/>
      <c r="V230" s="30"/>
      <c r="W230" s="30"/>
      <c r="X230" s="30"/>
      <c r="Y230" s="30"/>
      <c r="Z230" s="35"/>
      <c r="AA230" s="35">
        <v>1040</v>
      </c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2"/>
    </row>
    <row r="231" spans="1:38" ht="14.25" customHeight="1" x14ac:dyDescent="0.2">
      <c r="A231" s="34"/>
      <c r="B231" s="28"/>
      <c r="C231" s="51" t="s">
        <v>243</v>
      </c>
      <c r="D231" s="40" t="s">
        <v>244</v>
      </c>
      <c r="E231" s="31">
        <f t="shared" si="24"/>
        <v>5</v>
      </c>
      <c r="F231" s="35">
        <v>650</v>
      </c>
      <c r="G231" s="33">
        <f t="shared" si="25"/>
        <v>3250</v>
      </c>
      <c r="H231" s="34" t="s">
        <v>44</v>
      </c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>
        <v>5</v>
      </c>
      <c r="T231" s="30"/>
      <c r="U231" s="30"/>
      <c r="V231" s="30"/>
      <c r="W231" s="30"/>
      <c r="X231" s="30"/>
      <c r="Y231" s="30"/>
      <c r="Z231" s="35"/>
      <c r="AA231" s="35">
        <v>3250</v>
      </c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2"/>
    </row>
    <row r="232" spans="1:38" ht="14.25" customHeight="1" x14ac:dyDescent="0.2">
      <c r="A232" s="34"/>
      <c r="B232" s="28"/>
      <c r="C232" s="51" t="s">
        <v>245</v>
      </c>
      <c r="D232" s="40" t="s">
        <v>43</v>
      </c>
      <c r="E232" s="31">
        <f t="shared" si="24"/>
        <v>3</v>
      </c>
      <c r="F232" s="35">
        <v>350</v>
      </c>
      <c r="G232" s="33">
        <f t="shared" si="25"/>
        <v>1050</v>
      </c>
      <c r="H232" s="34" t="s">
        <v>44</v>
      </c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>
        <v>3</v>
      </c>
      <c r="T232" s="30"/>
      <c r="U232" s="30"/>
      <c r="V232" s="30"/>
      <c r="W232" s="30"/>
      <c r="X232" s="30"/>
      <c r="Y232" s="30"/>
      <c r="Z232" s="35"/>
      <c r="AA232" s="35">
        <v>1050</v>
      </c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2"/>
    </row>
    <row r="233" spans="1:38" ht="14.25" customHeight="1" x14ac:dyDescent="0.2">
      <c r="A233" s="34"/>
      <c r="B233" s="28"/>
      <c r="C233" s="51" t="s">
        <v>246</v>
      </c>
      <c r="D233" s="40" t="s">
        <v>43</v>
      </c>
      <c r="E233" s="31">
        <f t="shared" si="24"/>
        <v>6</v>
      </c>
      <c r="F233" s="35">
        <v>400</v>
      </c>
      <c r="G233" s="33">
        <f t="shared" si="25"/>
        <v>2400</v>
      </c>
      <c r="H233" s="34" t="s">
        <v>44</v>
      </c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>
        <v>6</v>
      </c>
      <c r="T233" s="30"/>
      <c r="U233" s="30"/>
      <c r="V233" s="30"/>
      <c r="W233" s="30"/>
      <c r="X233" s="30"/>
      <c r="Y233" s="30"/>
      <c r="Z233" s="35"/>
      <c r="AA233" s="35">
        <v>2400</v>
      </c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2"/>
    </row>
    <row r="234" spans="1:38" ht="14.25" customHeight="1" x14ac:dyDescent="0.2">
      <c r="A234" s="34"/>
      <c r="B234" s="28"/>
      <c r="C234" s="51" t="s">
        <v>247</v>
      </c>
      <c r="D234" s="40" t="s">
        <v>43</v>
      </c>
      <c r="E234" s="31">
        <f t="shared" si="24"/>
        <v>6</v>
      </c>
      <c r="F234" s="35">
        <v>450</v>
      </c>
      <c r="G234" s="33">
        <f t="shared" si="25"/>
        <v>2700</v>
      </c>
      <c r="H234" s="34" t="s">
        <v>44</v>
      </c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>
        <v>6</v>
      </c>
      <c r="T234" s="30"/>
      <c r="U234" s="30"/>
      <c r="V234" s="30"/>
      <c r="W234" s="30"/>
      <c r="X234" s="30"/>
      <c r="Y234" s="30"/>
      <c r="Z234" s="35"/>
      <c r="AA234" s="35">
        <v>2700</v>
      </c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2"/>
    </row>
    <row r="235" spans="1:38" ht="14.25" customHeight="1" x14ac:dyDescent="0.2">
      <c r="A235" s="34"/>
      <c r="B235" s="28"/>
      <c r="C235" s="51" t="s">
        <v>248</v>
      </c>
      <c r="D235" s="40" t="s">
        <v>43</v>
      </c>
      <c r="E235" s="31">
        <f t="shared" si="24"/>
        <v>4</v>
      </c>
      <c r="F235" s="35">
        <v>420</v>
      </c>
      <c r="G235" s="33">
        <f t="shared" si="25"/>
        <v>1680</v>
      </c>
      <c r="H235" s="34" t="s">
        <v>44</v>
      </c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>
        <v>4</v>
      </c>
      <c r="T235" s="30"/>
      <c r="U235" s="30"/>
      <c r="V235" s="30"/>
      <c r="W235" s="30"/>
      <c r="X235" s="30"/>
      <c r="Y235" s="30"/>
      <c r="Z235" s="35"/>
      <c r="AA235" s="35">
        <v>1680</v>
      </c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2"/>
    </row>
    <row r="236" spans="1:38" ht="14.25" customHeight="1" x14ac:dyDescent="0.2">
      <c r="A236" s="34"/>
      <c r="B236" s="28"/>
      <c r="C236" s="51" t="s">
        <v>249</v>
      </c>
      <c r="D236" s="40" t="s">
        <v>43</v>
      </c>
      <c r="E236" s="31">
        <f t="shared" si="24"/>
        <v>4</v>
      </c>
      <c r="F236" s="35">
        <v>420</v>
      </c>
      <c r="G236" s="33">
        <f t="shared" si="25"/>
        <v>1680</v>
      </c>
      <c r="H236" s="34" t="s">
        <v>44</v>
      </c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>
        <v>4</v>
      </c>
      <c r="T236" s="30"/>
      <c r="U236" s="30"/>
      <c r="V236" s="30"/>
      <c r="W236" s="30"/>
      <c r="X236" s="30"/>
      <c r="Y236" s="30"/>
      <c r="Z236" s="35"/>
      <c r="AA236" s="35">
        <v>1680</v>
      </c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2"/>
    </row>
    <row r="237" spans="1:38" ht="14.25" customHeight="1" x14ac:dyDescent="0.2">
      <c r="A237" s="34"/>
      <c r="B237" s="28"/>
      <c r="C237" s="51" t="s">
        <v>250</v>
      </c>
      <c r="D237" s="40" t="s">
        <v>43</v>
      </c>
      <c r="E237" s="31">
        <f t="shared" si="24"/>
        <v>2</v>
      </c>
      <c r="F237" s="35">
        <v>180</v>
      </c>
      <c r="G237" s="33">
        <f t="shared" si="25"/>
        <v>360</v>
      </c>
      <c r="H237" s="34" t="s">
        <v>44</v>
      </c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>
        <v>2</v>
      </c>
      <c r="T237" s="30"/>
      <c r="U237" s="30"/>
      <c r="V237" s="30"/>
      <c r="W237" s="30"/>
      <c r="X237" s="30"/>
      <c r="Y237" s="30"/>
      <c r="Z237" s="35"/>
      <c r="AA237" s="35">
        <v>360</v>
      </c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2"/>
    </row>
    <row r="238" spans="1:38" ht="14.25" customHeight="1" x14ac:dyDescent="0.2">
      <c r="A238" s="34"/>
      <c r="B238" s="28"/>
      <c r="C238" s="51" t="s">
        <v>251</v>
      </c>
      <c r="D238" s="40" t="s">
        <v>43</v>
      </c>
      <c r="E238" s="31">
        <f t="shared" si="24"/>
        <v>2</v>
      </c>
      <c r="F238" s="35">
        <v>250</v>
      </c>
      <c r="G238" s="33">
        <f t="shared" si="25"/>
        <v>500</v>
      </c>
      <c r="H238" s="34" t="s">
        <v>44</v>
      </c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>
        <v>2</v>
      </c>
      <c r="T238" s="30"/>
      <c r="U238" s="30"/>
      <c r="V238" s="30"/>
      <c r="W238" s="30"/>
      <c r="X238" s="30"/>
      <c r="Y238" s="30"/>
      <c r="Z238" s="35"/>
      <c r="AA238" s="35">
        <v>500</v>
      </c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2"/>
    </row>
    <row r="239" spans="1:38" ht="14.25" customHeight="1" x14ac:dyDescent="0.2">
      <c r="A239" s="34"/>
      <c r="B239" s="28"/>
      <c r="C239" s="51" t="s">
        <v>252</v>
      </c>
      <c r="D239" s="40" t="s">
        <v>43</v>
      </c>
      <c r="E239" s="31">
        <f t="shared" si="24"/>
        <v>3</v>
      </c>
      <c r="F239" s="35">
        <v>120</v>
      </c>
      <c r="G239" s="33">
        <f t="shared" si="25"/>
        <v>360</v>
      </c>
      <c r="H239" s="34" t="s">
        <v>44</v>
      </c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>
        <v>3</v>
      </c>
      <c r="T239" s="30"/>
      <c r="U239" s="30"/>
      <c r="V239" s="30"/>
      <c r="W239" s="30"/>
      <c r="X239" s="30"/>
      <c r="Y239" s="30"/>
      <c r="Z239" s="35"/>
      <c r="AA239" s="35">
        <v>360</v>
      </c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2"/>
    </row>
    <row r="240" spans="1:38" ht="14.25" customHeight="1" x14ac:dyDescent="0.2">
      <c r="A240" s="34"/>
      <c r="B240" s="28"/>
      <c r="C240" s="51" t="s">
        <v>253</v>
      </c>
      <c r="D240" s="40" t="s">
        <v>244</v>
      </c>
      <c r="E240" s="31">
        <f t="shared" si="24"/>
        <v>1</v>
      </c>
      <c r="F240" s="35">
        <v>250</v>
      </c>
      <c r="G240" s="33">
        <f t="shared" si="25"/>
        <v>250</v>
      </c>
      <c r="H240" s="34" t="s">
        <v>44</v>
      </c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>
        <v>1</v>
      </c>
      <c r="T240" s="30"/>
      <c r="U240" s="30"/>
      <c r="V240" s="30"/>
      <c r="W240" s="30"/>
      <c r="X240" s="30"/>
      <c r="Y240" s="30"/>
      <c r="Z240" s="35"/>
      <c r="AA240" s="35">
        <v>250</v>
      </c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2"/>
    </row>
    <row r="241" spans="1:38" ht="14.25" customHeight="1" x14ac:dyDescent="0.2">
      <c r="A241" s="34"/>
      <c r="B241" s="28"/>
      <c r="C241" s="51" t="s">
        <v>254</v>
      </c>
      <c r="D241" s="40" t="s">
        <v>43</v>
      </c>
      <c r="E241" s="31">
        <f t="shared" si="24"/>
        <v>2</v>
      </c>
      <c r="F241" s="35">
        <v>250</v>
      </c>
      <c r="G241" s="33">
        <f t="shared" si="25"/>
        <v>500</v>
      </c>
      <c r="H241" s="34" t="s">
        <v>44</v>
      </c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>
        <v>2</v>
      </c>
      <c r="T241" s="30"/>
      <c r="U241" s="30"/>
      <c r="V241" s="30"/>
      <c r="W241" s="30"/>
      <c r="X241" s="30"/>
      <c r="Y241" s="30"/>
      <c r="Z241" s="35"/>
      <c r="AA241" s="35">
        <v>500</v>
      </c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2"/>
    </row>
    <row r="242" spans="1:38" ht="14.25" customHeight="1" x14ac:dyDescent="0.2">
      <c r="A242" s="34"/>
      <c r="B242" s="28"/>
      <c r="C242" s="51" t="s">
        <v>255</v>
      </c>
      <c r="D242" s="40" t="s">
        <v>43</v>
      </c>
      <c r="E242" s="31">
        <f t="shared" si="24"/>
        <v>2</v>
      </c>
      <c r="F242" s="35">
        <v>1200</v>
      </c>
      <c r="G242" s="33">
        <f t="shared" si="25"/>
        <v>2400</v>
      </c>
      <c r="H242" s="34" t="s">
        <v>44</v>
      </c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>
        <v>2</v>
      </c>
      <c r="T242" s="30"/>
      <c r="U242" s="30"/>
      <c r="V242" s="30"/>
      <c r="W242" s="30"/>
      <c r="X242" s="30"/>
      <c r="Y242" s="30"/>
      <c r="Z242" s="35"/>
      <c r="AA242" s="35">
        <v>2400</v>
      </c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2"/>
    </row>
    <row r="243" spans="1:38" ht="14.25" customHeight="1" x14ac:dyDescent="0.2">
      <c r="A243" s="34"/>
      <c r="B243" s="28"/>
      <c r="C243" s="51" t="s">
        <v>256</v>
      </c>
      <c r="D243" s="40" t="s">
        <v>192</v>
      </c>
      <c r="E243" s="31">
        <f t="shared" si="24"/>
        <v>20</v>
      </c>
      <c r="F243" s="35">
        <v>100</v>
      </c>
      <c r="G243" s="33">
        <f t="shared" si="25"/>
        <v>2000</v>
      </c>
      <c r="H243" s="34" t="s">
        <v>44</v>
      </c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>
        <v>20</v>
      </c>
      <c r="T243" s="30"/>
      <c r="U243" s="30"/>
      <c r="V243" s="30"/>
      <c r="W243" s="30"/>
      <c r="X243" s="30"/>
      <c r="Y243" s="30"/>
      <c r="Z243" s="35"/>
      <c r="AA243" s="35">
        <v>2000</v>
      </c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2"/>
    </row>
    <row r="244" spans="1:38" ht="14.25" customHeight="1" x14ac:dyDescent="0.2">
      <c r="A244" s="34"/>
      <c r="B244" s="28"/>
      <c r="C244" s="51" t="s">
        <v>257</v>
      </c>
      <c r="D244" s="40" t="s">
        <v>43</v>
      </c>
      <c r="E244" s="31">
        <f t="shared" si="24"/>
        <v>1</v>
      </c>
      <c r="F244" s="35">
        <v>280</v>
      </c>
      <c r="G244" s="33">
        <f t="shared" si="25"/>
        <v>280</v>
      </c>
      <c r="H244" s="34" t="s">
        <v>44</v>
      </c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>
        <v>1</v>
      </c>
      <c r="T244" s="30"/>
      <c r="U244" s="30"/>
      <c r="V244" s="30"/>
      <c r="W244" s="30"/>
      <c r="X244" s="30"/>
      <c r="Y244" s="30"/>
      <c r="Z244" s="35"/>
      <c r="AA244" s="35">
        <v>280</v>
      </c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2"/>
    </row>
    <row r="245" spans="1:38" ht="14.25" customHeight="1" x14ac:dyDescent="0.2">
      <c r="A245" s="34"/>
      <c r="B245" s="28"/>
      <c r="C245" s="51" t="s">
        <v>258</v>
      </c>
      <c r="D245" s="40" t="s">
        <v>43</v>
      </c>
      <c r="E245" s="31">
        <f t="shared" ref="E245:E276" si="26">SUM(I245:Y245)</f>
        <v>1</v>
      </c>
      <c r="F245" s="35">
        <v>120</v>
      </c>
      <c r="G245" s="33">
        <f t="shared" ref="G245:G276" si="27">SUM(Z245:AK245)</f>
        <v>120</v>
      </c>
      <c r="H245" s="34" t="s">
        <v>44</v>
      </c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>
        <v>1</v>
      </c>
      <c r="T245" s="30"/>
      <c r="U245" s="30"/>
      <c r="V245" s="30"/>
      <c r="W245" s="30"/>
      <c r="X245" s="30"/>
      <c r="Y245" s="30"/>
      <c r="Z245" s="35"/>
      <c r="AA245" s="35">
        <v>120</v>
      </c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2"/>
    </row>
    <row r="246" spans="1:38" ht="14.25" customHeight="1" x14ac:dyDescent="0.2">
      <c r="A246" s="34"/>
      <c r="B246" s="28"/>
      <c r="C246" s="51" t="s">
        <v>259</v>
      </c>
      <c r="D246" s="40" t="s">
        <v>43</v>
      </c>
      <c r="E246" s="31">
        <f t="shared" si="26"/>
        <v>1</v>
      </c>
      <c r="F246" s="35">
        <v>130</v>
      </c>
      <c r="G246" s="33">
        <f t="shared" si="27"/>
        <v>130</v>
      </c>
      <c r="H246" s="34" t="s">
        <v>44</v>
      </c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>
        <v>1</v>
      </c>
      <c r="T246" s="30"/>
      <c r="U246" s="30"/>
      <c r="V246" s="30"/>
      <c r="W246" s="30"/>
      <c r="X246" s="30"/>
      <c r="Y246" s="30"/>
      <c r="Z246" s="35"/>
      <c r="AA246" s="35">
        <v>130</v>
      </c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2"/>
    </row>
    <row r="247" spans="1:38" ht="14.25" customHeight="1" x14ac:dyDescent="0.2">
      <c r="A247" s="34"/>
      <c r="B247" s="28"/>
      <c r="C247" s="51" t="s">
        <v>260</v>
      </c>
      <c r="D247" s="40" t="s">
        <v>244</v>
      </c>
      <c r="E247" s="31">
        <f t="shared" si="26"/>
        <v>1</v>
      </c>
      <c r="F247" s="35">
        <v>900</v>
      </c>
      <c r="G247" s="33">
        <f t="shared" si="27"/>
        <v>900</v>
      </c>
      <c r="H247" s="34" t="s">
        <v>44</v>
      </c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>
        <v>1</v>
      </c>
      <c r="T247" s="30"/>
      <c r="U247" s="30"/>
      <c r="V247" s="30"/>
      <c r="W247" s="30"/>
      <c r="X247" s="30"/>
      <c r="Y247" s="30"/>
      <c r="Z247" s="35"/>
      <c r="AA247" s="35">
        <v>900</v>
      </c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2"/>
    </row>
    <row r="248" spans="1:38" ht="14.25" customHeight="1" x14ac:dyDescent="0.2">
      <c r="A248" s="34"/>
      <c r="B248" s="28"/>
      <c r="C248" s="51" t="s">
        <v>261</v>
      </c>
      <c r="D248" s="40" t="s">
        <v>43</v>
      </c>
      <c r="E248" s="31">
        <f t="shared" si="26"/>
        <v>1</v>
      </c>
      <c r="F248" s="35">
        <v>1250</v>
      </c>
      <c r="G248" s="33">
        <f t="shared" si="27"/>
        <v>1250</v>
      </c>
      <c r="H248" s="34" t="s">
        <v>44</v>
      </c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>
        <v>1</v>
      </c>
      <c r="T248" s="30"/>
      <c r="U248" s="30"/>
      <c r="V248" s="30"/>
      <c r="W248" s="30"/>
      <c r="X248" s="30"/>
      <c r="Y248" s="30"/>
      <c r="Z248" s="35"/>
      <c r="AA248" s="35">
        <v>1250</v>
      </c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2"/>
    </row>
    <row r="249" spans="1:38" ht="14.25" customHeight="1" x14ac:dyDescent="0.2">
      <c r="A249" s="34"/>
      <c r="B249" s="28"/>
      <c r="C249" s="51" t="s">
        <v>262</v>
      </c>
      <c r="D249" s="40" t="s">
        <v>43</v>
      </c>
      <c r="E249" s="31">
        <f t="shared" si="26"/>
        <v>1</v>
      </c>
      <c r="F249" s="35">
        <v>650</v>
      </c>
      <c r="G249" s="33">
        <f t="shared" si="27"/>
        <v>650</v>
      </c>
      <c r="H249" s="34" t="s">
        <v>44</v>
      </c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>
        <v>1</v>
      </c>
      <c r="T249" s="30"/>
      <c r="U249" s="30"/>
      <c r="V249" s="30"/>
      <c r="W249" s="30"/>
      <c r="X249" s="30"/>
      <c r="Y249" s="30"/>
      <c r="Z249" s="35"/>
      <c r="AA249" s="35">
        <v>650</v>
      </c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2"/>
    </row>
    <row r="250" spans="1:38" ht="14.25" customHeight="1" x14ac:dyDescent="0.2">
      <c r="A250" s="34"/>
      <c r="B250" s="28"/>
      <c r="C250" s="51" t="s">
        <v>263</v>
      </c>
      <c r="D250" s="40" t="s">
        <v>43</v>
      </c>
      <c r="E250" s="31">
        <f t="shared" si="26"/>
        <v>2</v>
      </c>
      <c r="F250" s="35">
        <v>300</v>
      </c>
      <c r="G250" s="33">
        <f t="shared" si="27"/>
        <v>600</v>
      </c>
      <c r="H250" s="34" t="s">
        <v>44</v>
      </c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>
        <v>2</v>
      </c>
      <c r="T250" s="30"/>
      <c r="U250" s="30"/>
      <c r="V250" s="30"/>
      <c r="W250" s="30"/>
      <c r="X250" s="30"/>
      <c r="Y250" s="30"/>
      <c r="Z250" s="35"/>
      <c r="AA250" s="35">
        <v>600</v>
      </c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2"/>
    </row>
    <row r="251" spans="1:38" ht="14.25" customHeight="1" x14ac:dyDescent="0.2">
      <c r="A251" s="34"/>
      <c r="B251" s="28"/>
      <c r="C251" s="51" t="s">
        <v>264</v>
      </c>
      <c r="D251" s="40" t="s">
        <v>43</v>
      </c>
      <c r="E251" s="31">
        <f t="shared" si="26"/>
        <v>2</v>
      </c>
      <c r="F251" s="35">
        <v>1500</v>
      </c>
      <c r="G251" s="33">
        <f t="shared" si="27"/>
        <v>3000</v>
      </c>
      <c r="H251" s="34" t="s">
        <v>44</v>
      </c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>
        <v>2</v>
      </c>
      <c r="T251" s="30"/>
      <c r="U251" s="30"/>
      <c r="V251" s="30"/>
      <c r="W251" s="30"/>
      <c r="X251" s="30"/>
      <c r="Y251" s="30"/>
      <c r="Z251" s="35"/>
      <c r="AA251" s="35">
        <v>3000</v>
      </c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2"/>
    </row>
    <row r="252" spans="1:38" ht="14.25" customHeight="1" x14ac:dyDescent="0.2">
      <c r="A252" s="34"/>
      <c r="B252" s="28"/>
      <c r="C252" s="51" t="s">
        <v>265</v>
      </c>
      <c r="D252" s="40" t="s">
        <v>43</v>
      </c>
      <c r="E252" s="31">
        <f t="shared" si="26"/>
        <v>1</v>
      </c>
      <c r="F252" s="35">
        <v>2000</v>
      </c>
      <c r="G252" s="33">
        <f t="shared" si="27"/>
        <v>2000</v>
      </c>
      <c r="H252" s="34" t="s">
        <v>44</v>
      </c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>
        <v>1</v>
      </c>
      <c r="T252" s="30"/>
      <c r="U252" s="30"/>
      <c r="V252" s="30"/>
      <c r="W252" s="30"/>
      <c r="X252" s="30"/>
      <c r="Y252" s="30"/>
      <c r="Z252" s="35"/>
      <c r="AA252" s="35">
        <v>2000</v>
      </c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2"/>
    </row>
    <row r="253" spans="1:38" ht="14.25" customHeight="1" x14ac:dyDescent="0.2">
      <c r="A253" s="34"/>
      <c r="B253" s="28"/>
      <c r="C253" s="51" t="s">
        <v>266</v>
      </c>
      <c r="D253" s="40" t="s">
        <v>43</v>
      </c>
      <c r="E253" s="31">
        <f t="shared" si="26"/>
        <v>1</v>
      </c>
      <c r="F253" s="35">
        <v>2000</v>
      </c>
      <c r="G253" s="33">
        <f t="shared" si="27"/>
        <v>2000</v>
      </c>
      <c r="H253" s="34" t="s">
        <v>44</v>
      </c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>
        <v>1</v>
      </c>
      <c r="T253" s="30"/>
      <c r="U253" s="30"/>
      <c r="V253" s="30"/>
      <c r="W253" s="30"/>
      <c r="X253" s="30"/>
      <c r="Y253" s="30"/>
      <c r="Z253" s="35"/>
      <c r="AA253" s="35">
        <v>2000</v>
      </c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2"/>
    </row>
    <row r="254" spans="1:38" ht="14.25" customHeight="1" x14ac:dyDescent="0.2">
      <c r="A254" s="34"/>
      <c r="B254" s="28"/>
      <c r="C254" s="51" t="s">
        <v>267</v>
      </c>
      <c r="D254" s="40" t="s">
        <v>244</v>
      </c>
      <c r="E254" s="31">
        <f t="shared" si="26"/>
        <v>2</v>
      </c>
      <c r="F254" s="35">
        <v>180</v>
      </c>
      <c r="G254" s="33">
        <f t="shared" si="27"/>
        <v>360</v>
      </c>
      <c r="H254" s="34" t="s">
        <v>44</v>
      </c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>
        <v>2</v>
      </c>
      <c r="T254" s="30"/>
      <c r="U254" s="30"/>
      <c r="V254" s="30"/>
      <c r="W254" s="30"/>
      <c r="X254" s="30"/>
      <c r="Y254" s="30"/>
      <c r="Z254" s="35"/>
      <c r="AA254" s="35">
        <v>360</v>
      </c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2"/>
    </row>
    <row r="255" spans="1:38" ht="14.25" customHeight="1" x14ac:dyDescent="0.2">
      <c r="A255" s="34"/>
      <c r="B255" s="28"/>
      <c r="C255" s="51" t="s">
        <v>268</v>
      </c>
      <c r="D255" s="40" t="s">
        <v>43</v>
      </c>
      <c r="E255" s="31">
        <f t="shared" si="26"/>
        <v>1</v>
      </c>
      <c r="F255" s="35">
        <v>120</v>
      </c>
      <c r="G255" s="33">
        <f t="shared" si="27"/>
        <v>120</v>
      </c>
      <c r="H255" s="34" t="s">
        <v>44</v>
      </c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>
        <v>1</v>
      </c>
      <c r="T255" s="30"/>
      <c r="U255" s="30"/>
      <c r="V255" s="30"/>
      <c r="W255" s="30"/>
      <c r="X255" s="30"/>
      <c r="Y255" s="30"/>
      <c r="Z255" s="35"/>
      <c r="AA255" s="35">
        <v>120</v>
      </c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2"/>
    </row>
    <row r="256" spans="1:38" ht="14.25" customHeight="1" x14ac:dyDescent="0.2">
      <c r="A256" s="34"/>
      <c r="B256" s="28"/>
      <c r="C256" s="51" t="s">
        <v>269</v>
      </c>
      <c r="D256" s="40" t="s">
        <v>43</v>
      </c>
      <c r="E256" s="31">
        <f t="shared" si="26"/>
        <v>4</v>
      </c>
      <c r="F256" s="35">
        <v>220</v>
      </c>
      <c r="G256" s="33">
        <f t="shared" si="27"/>
        <v>880</v>
      </c>
      <c r="H256" s="34" t="s">
        <v>44</v>
      </c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>
        <v>4</v>
      </c>
      <c r="T256" s="30"/>
      <c r="U256" s="30"/>
      <c r="V256" s="30"/>
      <c r="W256" s="30"/>
      <c r="X256" s="30"/>
      <c r="Y256" s="30"/>
      <c r="Z256" s="35"/>
      <c r="AA256" s="35">
        <v>880</v>
      </c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2"/>
    </row>
    <row r="257" spans="1:38" ht="14.25" customHeight="1" x14ac:dyDescent="0.2">
      <c r="A257" s="34"/>
      <c r="B257" s="28"/>
      <c r="C257" s="51" t="s">
        <v>270</v>
      </c>
      <c r="D257" s="40" t="s">
        <v>43</v>
      </c>
      <c r="E257" s="31">
        <f t="shared" si="26"/>
        <v>1</v>
      </c>
      <c r="F257" s="35">
        <v>2500</v>
      </c>
      <c r="G257" s="33">
        <f t="shared" si="27"/>
        <v>2500</v>
      </c>
      <c r="H257" s="34" t="s">
        <v>44</v>
      </c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>
        <v>1</v>
      </c>
      <c r="T257" s="30"/>
      <c r="U257" s="30"/>
      <c r="V257" s="30"/>
      <c r="W257" s="30"/>
      <c r="X257" s="30"/>
      <c r="Y257" s="30"/>
      <c r="Z257" s="35"/>
      <c r="AA257" s="35">
        <v>2500</v>
      </c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2"/>
    </row>
    <row r="258" spans="1:38" ht="14.25" customHeight="1" x14ac:dyDescent="0.2">
      <c r="A258" s="34"/>
      <c r="B258" s="28"/>
      <c r="C258" s="51" t="s">
        <v>271</v>
      </c>
      <c r="D258" s="40" t="s">
        <v>43</v>
      </c>
      <c r="E258" s="31">
        <f t="shared" si="26"/>
        <v>1</v>
      </c>
      <c r="F258" s="35">
        <v>390</v>
      </c>
      <c r="G258" s="33">
        <f t="shared" si="27"/>
        <v>390</v>
      </c>
      <c r="H258" s="34" t="s">
        <v>44</v>
      </c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>
        <v>1</v>
      </c>
      <c r="T258" s="30"/>
      <c r="U258" s="30"/>
      <c r="V258" s="30"/>
      <c r="W258" s="30"/>
      <c r="X258" s="30"/>
      <c r="Y258" s="30"/>
      <c r="Z258" s="35"/>
      <c r="AA258" s="35">
        <v>390</v>
      </c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2"/>
    </row>
    <row r="259" spans="1:38" ht="14.25" customHeight="1" x14ac:dyDescent="0.2">
      <c r="A259" s="34"/>
      <c r="B259" s="28"/>
      <c r="C259" s="51" t="s">
        <v>272</v>
      </c>
      <c r="D259" s="40" t="s">
        <v>43</v>
      </c>
      <c r="E259" s="31">
        <f t="shared" si="26"/>
        <v>1</v>
      </c>
      <c r="F259" s="35">
        <v>500</v>
      </c>
      <c r="G259" s="33">
        <f t="shared" si="27"/>
        <v>500</v>
      </c>
      <c r="H259" s="34" t="s">
        <v>44</v>
      </c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>
        <v>1</v>
      </c>
      <c r="T259" s="30"/>
      <c r="U259" s="30"/>
      <c r="V259" s="30"/>
      <c r="W259" s="30"/>
      <c r="X259" s="30"/>
      <c r="Y259" s="30"/>
      <c r="Z259" s="35"/>
      <c r="AA259" s="35">
        <v>500</v>
      </c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2"/>
    </row>
    <row r="260" spans="1:38" ht="14.25" customHeight="1" x14ac:dyDescent="0.2">
      <c r="A260" s="34"/>
      <c r="B260" s="28"/>
      <c r="C260" s="51" t="s">
        <v>273</v>
      </c>
      <c r="D260" s="40" t="s">
        <v>43</v>
      </c>
      <c r="E260" s="31">
        <f t="shared" si="26"/>
        <v>1</v>
      </c>
      <c r="F260" s="35">
        <v>750</v>
      </c>
      <c r="G260" s="33">
        <f t="shared" si="27"/>
        <v>750</v>
      </c>
      <c r="H260" s="34" t="s">
        <v>44</v>
      </c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>
        <v>1</v>
      </c>
      <c r="T260" s="30"/>
      <c r="U260" s="30"/>
      <c r="V260" s="30"/>
      <c r="W260" s="30"/>
      <c r="X260" s="30"/>
      <c r="Y260" s="30"/>
      <c r="Z260" s="35"/>
      <c r="AA260" s="35">
        <v>750</v>
      </c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2"/>
    </row>
    <row r="261" spans="1:38" ht="14.25" customHeight="1" x14ac:dyDescent="0.2">
      <c r="A261" s="34"/>
      <c r="B261" s="28"/>
      <c r="C261" s="51" t="s">
        <v>274</v>
      </c>
      <c r="D261" s="40" t="s">
        <v>43</v>
      </c>
      <c r="E261" s="31">
        <f t="shared" si="26"/>
        <v>1</v>
      </c>
      <c r="F261" s="35">
        <v>180</v>
      </c>
      <c r="G261" s="33">
        <f t="shared" si="27"/>
        <v>180</v>
      </c>
      <c r="H261" s="34" t="s">
        <v>44</v>
      </c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>
        <v>1</v>
      </c>
      <c r="T261" s="30"/>
      <c r="U261" s="30"/>
      <c r="V261" s="30"/>
      <c r="W261" s="30"/>
      <c r="X261" s="30"/>
      <c r="Y261" s="30"/>
      <c r="Z261" s="35"/>
      <c r="AA261" s="35">
        <v>180</v>
      </c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2"/>
    </row>
    <row r="262" spans="1:38" ht="14.25" customHeight="1" x14ac:dyDescent="0.2">
      <c r="A262" s="34"/>
      <c r="B262" s="28"/>
      <c r="C262" s="51" t="s">
        <v>275</v>
      </c>
      <c r="D262" s="40" t="s">
        <v>43</v>
      </c>
      <c r="E262" s="31">
        <f t="shared" si="26"/>
        <v>5</v>
      </c>
      <c r="F262" s="35">
        <v>35</v>
      </c>
      <c r="G262" s="33">
        <f t="shared" si="27"/>
        <v>175</v>
      </c>
      <c r="H262" s="34" t="s">
        <v>44</v>
      </c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>
        <v>5</v>
      </c>
      <c r="T262" s="30"/>
      <c r="U262" s="30"/>
      <c r="V262" s="30"/>
      <c r="W262" s="30"/>
      <c r="X262" s="30"/>
      <c r="Y262" s="30"/>
      <c r="Z262" s="35"/>
      <c r="AA262" s="35">
        <v>175</v>
      </c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2"/>
    </row>
    <row r="263" spans="1:38" ht="14.25" customHeight="1" x14ac:dyDescent="0.2">
      <c r="A263" s="34"/>
      <c r="B263" s="28"/>
      <c r="C263" s="51" t="s">
        <v>276</v>
      </c>
      <c r="D263" s="40" t="s">
        <v>43</v>
      </c>
      <c r="E263" s="31">
        <f t="shared" si="26"/>
        <v>1</v>
      </c>
      <c r="F263" s="35">
        <v>1000</v>
      </c>
      <c r="G263" s="33">
        <f t="shared" si="27"/>
        <v>1000</v>
      </c>
      <c r="H263" s="34" t="s">
        <v>44</v>
      </c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>
        <v>1</v>
      </c>
      <c r="T263" s="30"/>
      <c r="U263" s="30"/>
      <c r="V263" s="30"/>
      <c r="W263" s="30"/>
      <c r="X263" s="30"/>
      <c r="Y263" s="30"/>
      <c r="Z263" s="35"/>
      <c r="AA263" s="35">
        <v>1000</v>
      </c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2"/>
    </row>
    <row r="264" spans="1:38" ht="14.25" customHeight="1" x14ac:dyDescent="0.2">
      <c r="A264" s="34"/>
      <c r="B264" s="28"/>
      <c r="C264" s="51" t="s">
        <v>277</v>
      </c>
      <c r="D264" s="40" t="s">
        <v>192</v>
      </c>
      <c r="E264" s="31">
        <f t="shared" si="26"/>
        <v>15</v>
      </c>
      <c r="F264" s="35">
        <v>115</v>
      </c>
      <c r="G264" s="33">
        <f t="shared" si="27"/>
        <v>1725</v>
      </c>
      <c r="H264" s="34" t="s">
        <v>44</v>
      </c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>
        <v>15</v>
      </c>
      <c r="T264" s="30"/>
      <c r="U264" s="30"/>
      <c r="V264" s="30"/>
      <c r="W264" s="30"/>
      <c r="X264" s="30"/>
      <c r="Y264" s="30"/>
      <c r="Z264" s="35"/>
      <c r="AA264" s="35">
        <v>1725</v>
      </c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2"/>
    </row>
    <row r="265" spans="1:38" ht="14.25" customHeight="1" x14ac:dyDescent="0.2">
      <c r="A265" s="34"/>
      <c r="B265" s="28"/>
      <c r="C265" s="51" t="s">
        <v>278</v>
      </c>
      <c r="D265" s="40" t="s">
        <v>43</v>
      </c>
      <c r="E265" s="31">
        <f t="shared" si="26"/>
        <v>1</v>
      </c>
      <c r="F265" s="35">
        <v>250</v>
      </c>
      <c r="G265" s="33">
        <f t="shared" si="27"/>
        <v>250</v>
      </c>
      <c r="H265" s="34" t="s">
        <v>44</v>
      </c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>
        <v>1</v>
      </c>
      <c r="T265" s="30"/>
      <c r="U265" s="30"/>
      <c r="V265" s="30"/>
      <c r="W265" s="30"/>
      <c r="X265" s="30"/>
      <c r="Y265" s="30"/>
      <c r="Z265" s="35"/>
      <c r="AA265" s="35">
        <v>250</v>
      </c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2"/>
    </row>
    <row r="266" spans="1:38" ht="14.25" customHeight="1" x14ac:dyDescent="0.2">
      <c r="A266" s="34"/>
      <c r="B266" s="28"/>
      <c r="C266" s="51" t="s">
        <v>279</v>
      </c>
      <c r="D266" s="40" t="s">
        <v>43</v>
      </c>
      <c r="E266" s="31">
        <f t="shared" si="26"/>
        <v>5</v>
      </c>
      <c r="F266" s="35">
        <v>650</v>
      </c>
      <c r="G266" s="33">
        <f t="shared" si="27"/>
        <v>3250</v>
      </c>
      <c r="H266" s="34" t="s">
        <v>44</v>
      </c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>
        <v>5</v>
      </c>
      <c r="T266" s="30"/>
      <c r="U266" s="30"/>
      <c r="V266" s="30"/>
      <c r="W266" s="30"/>
      <c r="X266" s="30"/>
      <c r="Y266" s="30"/>
      <c r="Z266" s="35"/>
      <c r="AA266" s="35">
        <v>3250</v>
      </c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2"/>
    </row>
    <row r="267" spans="1:38" ht="14.25" customHeight="1" x14ac:dyDescent="0.2">
      <c r="A267" s="34"/>
      <c r="B267" s="28"/>
      <c r="C267" s="51" t="s">
        <v>280</v>
      </c>
      <c r="D267" s="40" t="s">
        <v>43</v>
      </c>
      <c r="E267" s="31">
        <f t="shared" si="26"/>
        <v>1</v>
      </c>
      <c r="F267" s="35">
        <v>250</v>
      </c>
      <c r="G267" s="33">
        <f t="shared" si="27"/>
        <v>250</v>
      </c>
      <c r="H267" s="34" t="s">
        <v>44</v>
      </c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>
        <v>1</v>
      </c>
      <c r="T267" s="30"/>
      <c r="U267" s="30"/>
      <c r="V267" s="30"/>
      <c r="W267" s="30"/>
      <c r="X267" s="30"/>
      <c r="Y267" s="30"/>
      <c r="Z267" s="35"/>
      <c r="AA267" s="35">
        <v>250</v>
      </c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2"/>
    </row>
    <row r="268" spans="1:38" ht="14.25" customHeight="1" x14ac:dyDescent="0.2">
      <c r="A268" s="34"/>
      <c r="B268" s="28"/>
      <c r="C268" s="51" t="s">
        <v>281</v>
      </c>
      <c r="D268" s="40" t="s">
        <v>43</v>
      </c>
      <c r="E268" s="31">
        <f t="shared" si="26"/>
        <v>1</v>
      </c>
      <c r="F268" s="35">
        <v>360</v>
      </c>
      <c r="G268" s="33">
        <f t="shared" si="27"/>
        <v>360</v>
      </c>
      <c r="H268" s="34" t="s">
        <v>44</v>
      </c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>
        <v>1</v>
      </c>
      <c r="T268" s="30"/>
      <c r="U268" s="30"/>
      <c r="V268" s="30"/>
      <c r="W268" s="30"/>
      <c r="X268" s="30"/>
      <c r="Y268" s="30"/>
      <c r="Z268" s="35"/>
      <c r="AA268" s="35">
        <v>360</v>
      </c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2"/>
    </row>
    <row r="269" spans="1:38" ht="14.25" customHeight="1" x14ac:dyDescent="0.2">
      <c r="A269" s="34"/>
      <c r="B269" s="28"/>
      <c r="C269" s="51" t="s">
        <v>282</v>
      </c>
      <c r="D269" s="40" t="s">
        <v>219</v>
      </c>
      <c r="E269" s="31">
        <f t="shared" si="26"/>
        <v>10</v>
      </c>
      <c r="F269" s="35">
        <v>40</v>
      </c>
      <c r="G269" s="33">
        <f t="shared" si="27"/>
        <v>400</v>
      </c>
      <c r="H269" s="34" t="s">
        <v>44</v>
      </c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>
        <v>10</v>
      </c>
      <c r="T269" s="30"/>
      <c r="U269" s="30"/>
      <c r="V269" s="30"/>
      <c r="W269" s="30"/>
      <c r="X269" s="30"/>
      <c r="Y269" s="30"/>
      <c r="Z269" s="35"/>
      <c r="AA269" s="35">
        <v>400</v>
      </c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2"/>
    </row>
    <row r="270" spans="1:38" ht="14.25" customHeight="1" x14ac:dyDescent="0.2">
      <c r="A270" s="34"/>
      <c r="B270" s="28"/>
      <c r="C270" s="51" t="s">
        <v>283</v>
      </c>
      <c r="D270" s="40" t="s">
        <v>43</v>
      </c>
      <c r="E270" s="31">
        <f t="shared" si="26"/>
        <v>1</v>
      </c>
      <c r="F270" s="35">
        <v>800</v>
      </c>
      <c r="G270" s="33">
        <f t="shared" si="27"/>
        <v>800</v>
      </c>
      <c r="H270" s="34" t="s">
        <v>44</v>
      </c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>
        <v>1</v>
      </c>
      <c r="T270" s="30"/>
      <c r="U270" s="30"/>
      <c r="V270" s="30"/>
      <c r="W270" s="30"/>
      <c r="X270" s="30"/>
      <c r="Y270" s="30"/>
      <c r="Z270" s="35"/>
      <c r="AA270" s="35">
        <v>800</v>
      </c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2"/>
    </row>
    <row r="271" spans="1:38" ht="14.25" customHeight="1" x14ac:dyDescent="0.2">
      <c r="A271" s="34"/>
      <c r="B271" s="28"/>
      <c r="C271" s="51" t="s">
        <v>284</v>
      </c>
      <c r="D271" s="40" t="s">
        <v>43</v>
      </c>
      <c r="E271" s="31">
        <f t="shared" si="26"/>
        <v>1</v>
      </c>
      <c r="F271" s="35">
        <v>350</v>
      </c>
      <c r="G271" s="33">
        <f t="shared" si="27"/>
        <v>350</v>
      </c>
      <c r="H271" s="34" t="s">
        <v>44</v>
      </c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>
        <v>1</v>
      </c>
      <c r="T271" s="30"/>
      <c r="U271" s="30"/>
      <c r="V271" s="30"/>
      <c r="W271" s="30"/>
      <c r="X271" s="30"/>
      <c r="Y271" s="30"/>
      <c r="Z271" s="35"/>
      <c r="AA271" s="35">
        <v>350</v>
      </c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2"/>
    </row>
    <row r="272" spans="1:38" ht="14.25" customHeight="1" x14ac:dyDescent="0.2">
      <c r="A272" s="34"/>
      <c r="B272" s="28"/>
      <c r="C272" s="51" t="s">
        <v>285</v>
      </c>
      <c r="D272" s="40" t="s">
        <v>43</v>
      </c>
      <c r="E272" s="31">
        <f t="shared" si="26"/>
        <v>1</v>
      </c>
      <c r="F272" s="35">
        <v>300</v>
      </c>
      <c r="G272" s="33">
        <f t="shared" si="27"/>
        <v>300</v>
      </c>
      <c r="H272" s="34" t="s">
        <v>44</v>
      </c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>
        <v>1</v>
      </c>
      <c r="T272" s="30"/>
      <c r="U272" s="30"/>
      <c r="V272" s="30"/>
      <c r="W272" s="30"/>
      <c r="X272" s="30"/>
      <c r="Y272" s="30"/>
      <c r="Z272" s="35"/>
      <c r="AA272" s="35">
        <v>300</v>
      </c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2"/>
    </row>
    <row r="273" spans="1:38" ht="14.25" customHeight="1" x14ac:dyDescent="0.2">
      <c r="A273" s="34"/>
      <c r="B273" s="28"/>
      <c r="C273" s="51" t="s">
        <v>286</v>
      </c>
      <c r="D273" s="40" t="s">
        <v>244</v>
      </c>
      <c r="E273" s="31">
        <f t="shared" si="26"/>
        <v>1</v>
      </c>
      <c r="F273" s="35">
        <v>520</v>
      </c>
      <c r="G273" s="33">
        <f t="shared" si="27"/>
        <v>520</v>
      </c>
      <c r="H273" s="34" t="s">
        <v>44</v>
      </c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>
        <v>1</v>
      </c>
      <c r="T273" s="30"/>
      <c r="U273" s="30"/>
      <c r="V273" s="30"/>
      <c r="W273" s="30"/>
      <c r="X273" s="30"/>
      <c r="Y273" s="30"/>
      <c r="Z273" s="35"/>
      <c r="AA273" s="35">
        <v>520</v>
      </c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2"/>
    </row>
    <row r="274" spans="1:38" ht="14.25" customHeight="1" x14ac:dyDescent="0.2">
      <c r="A274" s="34"/>
      <c r="B274" s="28"/>
      <c r="C274" s="51" t="s">
        <v>287</v>
      </c>
      <c r="D274" s="40" t="s">
        <v>192</v>
      </c>
      <c r="E274" s="31">
        <f t="shared" si="26"/>
        <v>10</v>
      </c>
      <c r="F274" s="35">
        <v>8000</v>
      </c>
      <c r="G274" s="33">
        <f t="shared" si="27"/>
        <v>80000</v>
      </c>
      <c r="H274" s="34" t="s">
        <v>44</v>
      </c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>
        <v>10</v>
      </c>
      <c r="T274" s="30"/>
      <c r="U274" s="30"/>
      <c r="V274" s="30"/>
      <c r="W274" s="30"/>
      <c r="X274" s="30"/>
      <c r="Y274" s="30"/>
      <c r="Z274" s="35"/>
      <c r="AA274" s="35">
        <v>80000</v>
      </c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2"/>
    </row>
    <row r="275" spans="1:38" ht="14.25" customHeight="1" x14ac:dyDescent="0.2">
      <c r="A275" s="34"/>
      <c r="B275" s="28"/>
      <c r="C275" s="51" t="s">
        <v>288</v>
      </c>
      <c r="D275" s="40" t="s">
        <v>43</v>
      </c>
      <c r="E275" s="31">
        <f t="shared" si="26"/>
        <v>2</v>
      </c>
      <c r="F275" s="35">
        <v>60</v>
      </c>
      <c r="G275" s="33">
        <f t="shared" si="27"/>
        <v>120</v>
      </c>
      <c r="H275" s="34" t="s">
        <v>44</v>
      </c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>
        <v>2</v>
      </c>
      <c r="T275" s="30"/>
      <c r="U275" s="30"/>
      <c r="V275" s="30"/>
      <c r="W275" s="30"/>
      <c r="X275" s="30"/>
      <c r="Y275" s="30"/>
      <c r="Z275" s="35"/>
      <c r="AA275" s="35">
        <v>120</v>
      </c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2"/>
    </row>
    <row r="276" spans="1:38" ht="14.25" customHeight="1" x14ac:dyDescent="0.2">
      <c r="A276" s="34"/>
      <c r="B276" s="28"/>
      <c r="C276" s="51" t="s">
        <v>289</v>
      </c>
      <c r="D276" s="40" t="s">
        <v>43</v>
      </c>
      <c r="E276" s="31">
        <f t="shared" si="26"/>
        <v>2</v>
      </c>
      <c r="F276" s="35">
        <v>320</v>
      </c>
      <c r="G276" s="33">
        <f t="shared" si="27"/>
        <v>640</v>
      </c>
      <c r="H276" s="34" t="s">
        <v>44</v>
      </c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>
        <v>2</v>
      </c>
      <c r="T276" s="30"/>
      <c r="U276" s="30"/>
      <c r="V276" s="30"/>
      <c r="W276" s="30"/>
      <c r="X276" s="30"/>
      <c r="Y276" s="30"/>
      <c r="Z276" s="35"/>
      <c r="AA276" s="35">
        <v>640</v>
      </c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2"/>
    </row>
    <row r="277" spans="1:38" ht="14.25" customHeight="1" x14ac:dyDescent="0.2">
      <c r="A277" s="34"/>
      <c r="B277" s="28"/>
      <c r="C277" s="51" t="s">
        <v>290</v>
      </c>
      <c r="D277" s="40" t="s">
        <v>43</v>
      </c>
      <c r="E277" s="31">
        <f t="shared" ref="E277:E308" si="28">SUM(I277:Y277)</f>
        <v>4</v>
      </c>
      <c r="F277" s="35">
        <v>250</v>
      </c>
      <c r="G277" s="33">
        <f t="shared" ref="G277:G308" si="29">SUM(Z277:AK277)</f>
        <v>1000</v>
      </c>
      <c r="H277" s="34" t="s">
        <v>44</v>
      </c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>
        <v>4</v>
      </c>
      <c r="T277" s="30"/>
      <c r="U277" s="30"/>
      <c r="V277" s="30"/>
      <c r="W277" s="30"/>
      <c r="X277" s="30"/>
      <c r="Y277" s="30"/>
      <c r="Z277" s="35"/>
      <c r="AA277" s="35">
        <v>1000</v>
      </c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2"/>
    </row>
    <row r="278" spans="1:38" ht="14.25" customHeight="1" x14ac:dyDescent="0.2">
      <c r="A278" s="34"/>
      <c r="B278" s="28"/>
      <c r="C278" s="51" t="s">
        <v>291</v>
      </c>
      <c r="D278" s="40" t="s">
        <v>43</v>
      </c>
      <c r="E278" s="31">
        <f t="shared" si="28"/>
        <v>2</v>
      </c>
      <c r="F278" s="35">
        <v>300</v>
      </c>
      <c r="G278" s="33">
        <f t="shared" si="29"/>
        <v>600</v>
      </c>
      <c r="H278" s="34" t="s">
        <v>44</v>
      </c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>
        <v>2</v>
      </c>
      <c r="T278" s="30"/>
      <c r="U278" s="30"/>
      <c r="V278" s="30"/>
      <c r="W278" s="30"/>
      <c r="X278" s="30"/>
      <c r="Y278" s="30"/>
      <c r="Z278" s="35"/>
      <c r="AA278" s="35">
        <v>600</v>
      </c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2"/>
    </row>
    <row r="279" spans="1:38" ht="14.25" customHeight="1" x14ac:dyDescent="0.2">
      <c r="A279" s="34"/>
      <c r="B279" s="28"/>
      <c r="C279" s="51" t="s">
        <v>292</v>
      </c>
      <c r="D279" s="40" t="s">
        <v>43</v>
      </c>
      <c r="E279" s="31">
        <f t="shared" si="28"/>
        <v>2</v>
      </c>
      <c r="F279" s="35">
        <v>420</v>
      </c>
      <c r="G279" s="33">
        <f t="shared" si="29"/>
        <v>840</v>
      </c>
      <c r="H279" s="34" t="s">
        <v>44</v>
      </c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>
        <v>2</v>
      </c>
      <c r="T279" s="30"/>
      <c r="U279" s="30"/>
      <c r="V279" s="30"/>
      <c r="W279" s="30"/>
      <c r="X279" s="30"/>
      <c r="Y279" s="30"/>
      <c r="Z279" s="35"/>
      <c r="AA279" s="35">
        <v>840</v>
      </c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2"/>
    </row>
    <row r="280" spans="1:38" ht="14.25" customHeight="1" x14ac:dyDescent="0.2">
      <c r="A280" s="34"/>
      <c r="B280" s="28"/>
      <c r="C280" s="51" t="s">
        <v>293</v>
      </c>
      <c r="D280" s="40" t="s">
        <v>43</v>
      </c>
      <c r="E280" s="31">
        <f t="shared" si="28"/>
        <v>1</v>
      </c>
      <c r="F280" s="35">
        <v>320</v>
      </c>
      <c r="G280" s="33">
        <f t="shared" si="29"/>
        <v>320</v>
      </c>
      <c r="H280" s="34" t="s">
        <v>44</v>
      </c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>
        <v>1</v>
      </c>
      <c r="T280" s="30"/>
      <c r="U280" s="30"/>
      <c r="V280" s="30"/>
      <c r="W280" s="30"/>
      <c r="X280" s="30"/>
      <c r="Y280" s="30"/>
      <c r="Z280" s="35"/>
      <c r="AA280" s="35">
        <v>320</v>
      </c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2"/>
    </row>
    <row r="281" spans="1:38" ht="14.25" customHeight="1" x14ac:dyDescent="0.2">
      <c r="A281" s="34"/>
      <c r="B281" s="28"/>
      <c r="C281" s="51" t="s">
        <v>294</v>
      </c>
      <c r="D281" s="40" t="s">
        <v>43</v>
      </c>
      <c r="E281" s="31">
        <f t="shared" si="28"/>
        <v>1</v>
      </c>
      <c r="F281" s="35">
        <v>750</v>
      </c>
      <c r="G281" s="33">
        <f t="shared" si="29"/>
        <v>750</v>
      </c>
      <c r="H281" s="34" t="s">
        <v>44</v>
      </c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>
        <v>1</v>
      </c>
      <c r="T281" s="30"/>
      <c r="U281" s="30"/>
      <c r="V281" s="30"/>
      <c r="W281" s="30"/>
      <c r="X281" s="30"/>
      <c r="Y281" s="30"/>
      <c r="Z281" s="35"/>
      <c r="AA281" s="35">
        <v>750</v>
      </c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2"/>
    </row>
    <row r="282" spans="1:38" ht="14.25" customHeight="1" x14ac:dyDescent="0.2">
      <c r="A282" s="34"/>
      <c r="B282" s="28"/>
      <c r="C282" s="51" t="s">
        <v>295</v>
      </c>
      <c r="D282" s="40" t="s">
        <v>43</v>
      </c>
      <c r="E282" s="31">
        <f t="shared" si="28"/>
        <v>1</v>
      </c>
      <c r="F282" s="35">
        <v>520</v>
      </c>
      <c r="G282" s="33">
        <f t="shared" si="29"/>
        <v>520</v>
      </c>
      <c r="H282" s="34" t="s">
        <v>44</v>
      </c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>
        <v>1</v>
      </c>
      <c r="T282" s="30"/>
      <c r="U282" s="30"/>
      <c r="V282" s="30"/>
      <c r="W282" s="30"/>
      <c r="X282" s="30"/>
      <c r="Y282" s="30"/>
      <c r="Z282" s="35"/>
      <c r="AA282" s="35">
        <v>520</v>
      </c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2"/>
    </row>
    <row r="283" spans="1:38" ht="14.25" customHeight="1" x14ac:dyDescent="0.2">
      <c r="A283" s="34"/>
      <c r="B283" s="28"/>
      <c r="C283" s="51" t="s">
        <v>296</v>
      </c>
      <c r="D283" s="40" t="s">
        <v>43</v>
      </c>
      <c r="E283" s="31">
        <f t="shared" si="28"/>
        <v>1</v>
      </c>
      <c r="F283" s="35">
        <v>620</v>
      </c>
      <c r="G283" s="33">
        <f t="shared" si="29"/>
        <v>620</v>
      </c>
      <c r="H283" s="34" t="s">
        <v>44</v>
      </c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>
        <v>1</v>
      </c>
      <c r="T283" s="30"/>
      <c r="U283" s="30"/>
      <c r="V283" s="30"/>
      <c r="W283" s="30"/>
      <c r="X283" s="30"/>
      <c r="Y283" s="30"/>
      <c r="Z283" s="35"/>
      <c r="AA283" s="35">
        <v>620</v>
      </c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2"/>
    </row>
    <row r="284" spans="1:38" ht="14.25" customHeight="1" x14ac:dyDescent="0.2">
      <c r="A284" s="34"/>
      <c r="B284" s="28"/>
      <c r="C284" s="51" t="s">
        <v>297</v>
      </c>
      <c r="D284" s="40" t="s">
        <v>43</v>
      </c>
      <c r="E284" s="31">
        <f t="shared" si="28"/>
        <v>1</v>
      </c>
      <c r="F284" s="35">
        <v>100</v>
      </c>
      <c r="G284" s="33">
        <f t="shared" si="29"/>
        <v>100</v>
      </c>
      <c r="H284" s="34" t="s">
        <v>44</v>
      </c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>
        <v>1</v>
      </c>
      <c r="T284" s="30"/>
      <c r="U284" s="30"/>
      <c r="V284" s="30"/>
      <c r="W284" s="30"/>
      <c r="X284" s="30"/>
      <c r="Y284" s="30"/>
      <c r="Z284" s="35"/>
      <c r="AA284" s="35">
        <v>100</v>
      </c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2"/>
    </row>
    <row r="285" spans="1:38" ht="14.25" customHeight="1" x14ac:dyDescent="0.2">
      <c r="A285" s="34"/>
      <c r="B285" s="28"/>
      <c r="C285" s="51" t="s">
        <v>298</v>
      </c>
      <c r="D285" s="40" t="s">
        <v>43</v>
      </c>
      <c r="E285" s="31">
        <f t="shared" si="28"/>
        <v>1</v>
      </c>
      <c r="F285" s="35">
        <v>100</v>
      </c>
      <c r="G285" s="33">
        <f t="shared" si="29"/>
        <v>100</v>
      </c>
      <c r="H285" s="34" t="s">
        <v>44</v>
      </c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>
        <v>1</v>
      </c>
      <c r="T285" s="30"/>
      <c r="U285" s="30"/>
      <c r="V285" s="30"/>
      <c r="W285" s="30"/>
      <c r="X285" s="30"/>
      <c r="Y285" s="30"/>
      <c r="Z285" s="35"/>
      <c r="AA285" s="35">
        <v>100</v>
      </c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2"/>
    </row>
    <row r="286" spans="1:38" ht="14.25" customHeight="1" x14ac:dyDescent="0.2">
      <c r="A286" s="34"/>
      <c r="B286" s="28"/>
      <c r="C286" s="51" t="s">
        <v>299</v>
      </c>
      <c r="D286" s="40" t="s">
        <v>300</v>
      </c>
      <c r="E286" s="31">
        <f t="shared" si="28"/>
        <v>5</v>
      </c>
      <c r="F286" s="35">
        <v>900</v>
      </c>
      <c r="G286" s="33">
        <f t="shared" si="29"/>
        <v>4500</v>
      </c>
      <c r="H286" s="34" t="s">
        <v>44</v>
      </c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>
        <v>5</v>
      </c>
      <c r="T286" s="30"/>
      <c r="U286" s="30"/>
      <c r="V286" s="30"/>
      <c r="W286" s="30"/>
      <c r="X286" s="30"/>
      <c r="Y286" s="30"/>
      <c r="Z286" s="35"/>
      <c r="AA286" s="35">
        <v>4500</v>
      </c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2"/>
    </row>
    <row r="287" spans="1:38" ht="14.25" customHeight="1" x14ac:dyDescent="0.2">
      <c r="A287" s="34"/>
      <c r="B287" s="28"/>
      <c r="C287" s="51" t="s">
        <v>301</v>
      </c>
      <c r="D287" s="40" t="s">
        <v>142</v>
      </c>
      <c r="E287" s="31">
        <f t="shared" si="28"/>
        <v>5</v>
      </c>
      <c r="F287" s="35">
        <v>50</v>
      </c>
      <c r="G287" s="33">
        <f t="shared" si="29"/>
        <v>250</v>
      </c>
      <c r="H287" s="34" t="s">
        <v>44</v>
      </c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>
        <v>5</v>
      </c>
      <c r="T287" s="30"/>
      <c r="U287" s="30"/>
      <c r="V287" s="30"/>
      <c r="W287" s="30"/>
      <c r="X287" s="30"/>
      <c r="Y287" s="30"/>
      <c r="Z287" s="35"/>
      <c r="AA287" s="35">
        <v>250</v>
      </c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2"/>
    </row>
    <row r="288" spans="1:38" ht="14.25" customHeight="1" x14ac:dyDescent="0.2">
      <c r="A288" s="34"/>
      <c r="B288" s="28"/>
      <c r="C288" s="51" t="s">
        <v>302</v>
      </c>
      <c r="D288" s="40" t="s">
        <v>43</v>
      </c>
      <c r="E288" s="31">
        <f t="shared" si="28"/>
        <v>5</v>
      </c>
      <c r="F288" s="35">
        <v>1200</v>
      </c>
      <c r="G288" s="33">
        <f t="shared" si="29"/>
        <v>6000</v>
      </c>
      <c r="H288" s="34" t="s">
        <v>44</v>
      </c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>
        <v>5</v>
      </c>
      <c r="T288" s="30"/>
      <c r="U288" s="30"/>
      <c r="V288" s="30"/>
      <c r="W288" s="30"/>
      <c r="X288" s="30"/>
      <c r="Y288" s="30"/>
      <c r="Z288" s="35"/>
      <c r="AA288" s="35">
        <v>6000</v>
      </c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2"/>
    </row>
    <row r="289" spans="1:38" ht="14.25" customHeight="1" x14ac:dyDescent="0.2">
      <c r="A289" s="34"/>
      <c r="B289" s="28"/>
      <c r="C289" s="51" t="s">
        <v>303</v>
      </c>
      <c r="D289" s="40" t="s">
        <v>244</v>
      </c>
      <c r="E289" s="31">
        <f t="shared" si="28"/>
        <v>2</v>
      </c>
      <c r="F289" s="35">
        <v>560</v>
      </c>
      <c r="G289" s="33">
        <f t="shared" si="29"/>
        <v>1120</v>
      </c>
      <c r="H289" s="34" t="s">
        <v>44</v>
      </c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>
        <v>2</v>
      </c>
      <c r="T289" s="30"/>
      <c r="U289" s="30"/>
      <c r="V289" s="30"/>
      <c r="W289" s="30"/>
      <c r="X289" s="30"/>
      <c r="Y289" s="30"/>
      <c r="Z289" s="35"/>
      <c r="AA289" s="35">
        <v>1120</v>
      </c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2"/>
    </row>
    <row r="290" spans="1:38" ht="14.25" customHeight="1" x14ac:dyDescent="0.2">
      <c r="A290" s="34"/>
      <c r="B290" s="28"/>
      <c r="C290" s="51" t="s">
        <v>304</v>
      </c>
      <c r="D290" s="40" t="s">
        <v>43</v>
      </c>
      <c r="E290" s="31">
        <f t="shared" si="28"/>
        <v>2</v>
      </c>
      <c r="F290" s="35">
        <v>1300</v>
      </c>
      <c r="G290" s="33">
        <f t="shared" si="29"/>
        <v>2600</v>
      </c>
      <c r="H290" s="34" t="s">
        <v>44</v>
      </c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>
        <v>2</v>
      </c>
      <c r="T290" s="30"/>
      <c r="U290" s="30"/>
      <c r="V290" s="30"/>
      <c r="W290" s="30"/>
      <c r="X290" s="30"/>
      <c r="Y290" s="30"/>
      <c r="Z290" s="35"/>
      <c r="AA290" s="35">
        <v>2600</v>
      </c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2"/>
    </row>
    <row r="291" spans="1:38" ht="14.25" customHeight="1" x14ac:dyDescent="0.2">
      <c r="A291" s="34"/>
      <c r="B291" s="28"/>
      <c r="C291" s="51" t="s">
        <v>305</v>
      </c>
      <c r="D291" s="40" t="s">
        <v>43</v>
      </c>
      <c r="E291" s="31">
        <f t="shared" si="28"/>
        <v>1</v>
      </c>
      <c r="F291" s="35">
        <v>650</v>
      </c>
      <c r="G291" s="33">
        <f t="shared" si="29"/>
        <v>650</v>
      </c>
      <c r="H291" s="34" t="s">
        <v>44</v>
      </c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>
        <v>1</v>
      </c>
      <c r="T291" s="30"/>
      <c r="U291" s="30"/>
      <c r="V291" s="30"/>
      <c r="W291" s="30"/>
      <c r="X291" s="30"/>
      <c r="Y291" s="30"/>
      <c r="Z291" s="35"/>
      <c r="AA291" s="35">
        <v>650</v>
      </c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2"/>
    </row>
    <row r="292" spans="1:38" ht="14.25" customHeight="1" x14ac:dyDescent="0.2">
      <c r="A292" s="34"/>
      <c r="B292" s="28"/>
      <c r="C292" s="51" t="s">
        <v>306</v>
      </c>
      <c r="D292" s="40" t="s">
        <v>43</v>
      </c>
      <c r="E292" s="31">
        <f t="shared" si="28"/>
        <v>2</v>
      </c>
      <c r="F292" s="35">
        <v>1750</v>
      </c>
      <c r="G292" s="33">
        <f t="shared" si="29"/>
        <v>3500</v>
      </c>
      <c r="H292" s="34" t="s">
        <v>44</v>
      </c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>
        <v>2</v>
      </c>
      <c r="T292" s="30"/>
      <c r="U292" s="30"/>
      <c r="V292" s="30"/>
      <c r="W292" s="30"/>
      <c r="X292" s="30"/>
      <c r="Y292" s="30"/>
      <c r="Z292" s="35"/>
      <c r="AA292" s="35">
        <v>3500</v>
      </c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2"/>
    </row>
    <row r="293" spans="1:38" ht="14.25" customHeight="1" x14ac:dyDescent="0.2">
      <c r="A293" s="34"/>
      <c r="B293" s="28"/>
      <c r="C293" s="51" t="s">
        <v>307</v>
      </c>
      <c r="D293" s="40" t="s">
        <v>43</v>
      </c>
      <c r="E293" s="31">
        <f t="shared" si="28"/>
        <v>1</v>
      </c>
      <c r="F293" s="35">
        <v>1800</v>
      </c>
      <c r="G293" s="33">
        <f t="shared" si="29"/>
        <v>1800</v>
      </c>
      <c r="H293" s="34" t="s">
        <v>44</v>
      </c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>
        <v>1</v>
      </c>
      <c r="T293" s="30"/>
      <c r="U293" s="30"/>
      <c r="V293" s="30"/>
      <c r="W293" s="30"/>
      <c r="X293" s="30"/>
      <c r="Y293" s="30"/>
      <c r="Z293" s="35"/>
      <c r="AA293" s="35">
        <v>1800</v>
      </c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2"/>
    </row>
    <row r="294" spans="1:38" ht="14.25" customHeight="1" x14ac:dyDescent="0.2">
      <c r="A294" s="34"/>
      <c r="B294" s="28"/>
      <c r="C294" s="51" t="s">
        <v>308</v>
      </c>
      <c r="D294" s="40" t="s">
        <v>43</v>
      </c>
      <c r="E294" s="31">
        <f t="shared" si="28"/>
        <v>1</v>
      </c>
      <c r="F294" s="35">
        <v>2200</v>
      </c>
      <c r="G294" s="33">
        <f t="shared" si="29"/>
        <v>2200</v>
      </c>
      <c r="H294" s="34" t="s">
        <v>44</v>
      </c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>
        <v>1</v>
      </c>
      <c r="T294" s="30"/>
      <c r="U294" s="30"/>
      <c r="V294" s="30"/>
      <c r="W294" s="30"/>
      <c r="X294" s="30"/>
      <c r="Y294" s="30"/>
      <c r="Z294" s="35"/>
      <c r="AA294" s="35">
        <v>2200</v>
      </c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2"/>
    </row>
    <row r="295" spans="1:38" ht="14.25" customHeight="1" x14ac:dyDescent="0.2">
      <c r="A295" s="34"/>
      <c r="B295" s="28"/>
      <c r="C295" s="51" t="s">
        <v>309</v>
      </c>
      <c r="D295" s="40" t="s">
        <v>192</v>
      </c>
      <c r="E295" s="31">
        <f t="shared" si="28"/>
        <v>5</v>
      </c>
      <c r="F295" s="35">
        <v>500</v>
      </c>
      <c r="G295" s="33">
        <f t="shared" si="29"/>
        <v>2500</v>
      </c>
      <c r="H295" s="34" t="s">
        <v>44</v>
      </c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>
        <v>5</v>
      </c>
      <c r="T295" s="30"/>
      <c r="U295" s="30"/>
      <c r="V295" s="30"/>
      <c r="W295" s="30"/>
      <c r="X295" s="30"/>
      <c r="Y295" s="30"/>
      <c r="Z295" s="35"/>
      <c r="AA295" s="35">
        <v>2500</v>
      </c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2"/>
    </row>
    <row r="296" spans="1:38" ht="14.25" customHeight="1" x14ac:dyDescent="0.2">
      <c r="A296" s="34"/>
      <c r="B296" s="28"/>
      <c r="C296" s="51" t="s">
        <v>310</v>
      </c>
      <c r="D296" s="40" t="s">
        <v>43</v>
      </c>
      <c r="E296" s="31">
        <f t="shared" si="28"/>
        <v>2</v>
      </c>
      <c r="F296" s="35">
        <v>450</v>
      </c>
      <c r="G296" s="33">
        <f t="shared" si="29"/>
        <v>900</v>
      </c>
      <c r="H296" s="34" t="s">
        <v>44</v>
      </c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>
        <v>2</v>
      </c>
      <c r="T296" s="30"/>
      <c r="U296" s="30"/>
      <c r="V296" s="30"/>
      <c r="W296" s="30"/>
      <c r="X296" s="30"/>
      <c r="Y296" s="30"/>
      <c r="Z296" s="35"/>
      <c r="AA296" s="35">
        <v>900</v>
      </c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2"/>
    </row>
    <row r="297" spans="1:38" ht="14.25" customHeight="1" x14ac:dyDescent="0.2">
      <c r="A297" s="34"/>
      <c r="B297" s="28"/>
      <c r="C297" s="51" t="s">
        <v>311</v>
      </c>
      <c r="D297" s="40" t="s">
        <v>43</v>
      </c>
      <c r="E297" s="31">
        <f t="shared" si="28"/>
        <v>2</v>
      </c>
      <c r="F297" s="35">
        <v>250</v>
      </c>
      <c r="G297" s="33">
        <f t="shared" si="29"/>
        <v>500</v>
      </c>
      <c r="H297" s="34" t="s">
        <v>44</v>
      </c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>
        <v>2</v>
      </c>
      <c r="T297" s="30"/>
      <c r="U297" s="30"/>
      <c r="V297" s="30"/>
      <c r="W297" s="30"/>
      <c r="X297" s="30"/>
      <c r="Y297" s="30"/>
      <c r="Z297" s="35"/>
      <c r="AA297" s="35">
        <v>500</v>
      </c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2"/>
    </row>
    <row r="298" spans="1:38" ht="14.25" customHeight="1" x14ac:dyDescent="0.2">
      <c r="A298" s="34"/>
      <c r="B298" s="28"/>
      <c r="C298" s="51" t="s">
        <v>312</v>
      </c>
      <c r="D298" s="40" t="s">
        <v>43</v>
      </c>
      <c r="E298" s="31">
        <f t="shared" si="28"/>
        <v>1</v>
      </c>
      <c r="F298" s="35">
        <v>220</v>
      </c>
      <c r="G298" s="33">
        <f t="shared" si="29"/>
        <v>220</v>
      </c>
      <c r="H298" s="34" t="s">
        <v>44</v>
      </c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>
        <v>1</v>
      </c>
      <c r="T298" s="30"/>
      <c r="U298" s="30"/>
      <c r="V298" s="30"/>
      <c r="W298" s="30"/>
      <c r="X298" s="30"/>
      <c r="Y298" s="30"/>
      <c r="Z298" s="35"/>
      <c r="AA298" s="35">
        <v>220</v>
      </c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2"/>
    </row>
    <row r="299" spans="1:38" ht="14.25" customHeight="1" x14ac:dyDescent="0.2">
      <c r="A299" s="34"/>
      <c r="B299" s="28"/>
      <c r="C299" s="51" t="s">
        <v>313</v>
      </c>
      <c r="D299" s="40" t="s">
        <v>43</v>
      </c>
      <c r="E299" s="31">
        <f t="shared" si="28"/>
        <v>10</v>
      </c>
      <c r="F299" s="35">
        <v>120</v>
      </c>
      <c r="G299" s="33">
        <f t="shared" si="29"/>
        <v>1200</v>
      </c>
      <c r="H299" s="34" t="s">
        <v>44</v>
      </c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>
        <v>10</v>
      </c>
      <c r="T299" s="30"/>
      <c r="U299" s="30"/>
      <c r="V299" s="30"/>
      <c r="W299" s="30"/>
      <c r="X299" s="30"/>
      <c r="Y299" s="30"/>
      <c r="Z299" s="35"/>
      <c r="AA299" s="35">
        <v>1200</v>
      </c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2"/>
    </row>
    <row r="300" spans="1:38" ht="14.25" customHeight="1" x14ac:dyDescent="0.2">
      <c r="A300" s="34"/>
      <c r="B300" s="28"/>
      <c r="C300" s="51" t="s">
        <v>314</v>
      </c>
      <c r="D300" s="40" t="s">
        <v>43</v>
      </c>
      <c r="E300" s="31">
        <f t="shared" si="28"/>
        <v>5</v>
      </c>
      <c r="F300" s="35">
        <v>10</v>
      </c>
      <c r="G300" s="33">
        <f t="shared" si="29"/>
        <v>50</v>
      </c>
      <c r="H300" s="34" t="s">
        <v>44</v>
      </c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>
        <v>5</v>
      </c>
      <c r="T300" s="30"/>
      <c r="U300" s="30"/>
      <c r="V300" s="30"/>
      <c r="W300" s="30"/>
      <c r="X300" s="30"/>
      <c r="Y300" s="30"/>
      <c r="Z300" s="35"/>
      <c r="AA300" s="35">
        <v>50</v>
      </c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2"/>
    </row>
    <row r="301" spans="1:38" ht="14.25" customHeight="1" x14ac:dyDescent="0.2">
      <c r="A301" s="34"/>
      <c r="B301" s="28"/>
      <c r="C301" s="51" t="s">
        <v>315</v>
      </c>
      <c r="D301" s="40" t="s">
        <v>43</v>
      </c>
      <c r="E301" s="31">
        <f t="shared" si="28"/>
        <v>2</v>
      </c>
      <c r="F301" s="35">
        <v>800</v>
      </c>
      <c r="G301" s="33">
        <f t="shared" si="29"/>
        <v>1600</v>
      </c>
      <c r="H301" s="34" t="s">
        <v>44</v>
      </c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>
        <v>2</v>
      </c>
      <c r="T301" s="30"/>
      <c r="U301" s="30"/>
      <c r="V301" s="30"/>
      <c r="W301" s="30"/>
      <c r="X301" s="30"/>
      <c r="Y301" s="30"/>
      <c r="Z301" s="35"/>
      <c r="AA301" s="35">
        <v>1600</v>
      </c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2"/>
    </row>
    <row r="302" spans="1:38" ht="14.25" customHeight="1" x14ac:dyDescent="0.2">
      <c r="A302" s="34"/>
      <c r="B302" s="28"/>
      <c r="C302" s="51" t="s">
        <v>316</v>
      </c>
      <c r="D302" s="40" t="s">
        <v>43</v>
      </c>
      <c r="E302" s="31">
        <f t="shared" si="28"/>
        <v>1</v>
      </c>
      <c r="F302" s="35">
        <v>600</v>
      </c>
      <c r="G302" s="33">
        <f t="shared" si="29"/>
        <v>600</v>
      </c>
      <c r="H302" s="34" t="s">
        <v>44</v>
      </c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>
        <v>1</v>
      </c>
      <c r="T302" s="30"/>
      <c r="U302" s="30"/>
      <c r="V302" s="30"/>
      <c r="W302" s="30"/>
      <c r="X302" s="30"/>
      <c r="Y302" s="30"/>
      <c r="Z302" s="35"/>
      <c r="AA302" s="35">
        <v>600</v>
      </c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2"/>
    </row>
    <row r="303" spans="1:38" ht="14.25" customHeight="1" x14ac:dyDescent="0.2">
      <c r="A303" s="34"/>
      <c r="B303" s="28"/>
      <c r="C303" s="51" t="s">
        <v>317</v>
      </c>
      <c r="D303" s="40" t="s">
        <v>43</v>
      </c>
      <c r="E303" s="31">
        <f t="shared" si="28"/>
        <v>1</v>
      </c>
      <c r="F303" s="35">
        <v>2500</v>
      </c>
      <c r="G303" s="33">
        <f t="shared" si="29"/>
        <v>2500</v>
      </c>
      <c r="H303" s="34" t="s">
        <v>44</v>
      </c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>
        <v>1</v>
      </c>
      <c r="T303" s="30"/>
      <c r="U303" s="30"/>
      <c r="V303" s="30"/>
      <c r="W303" s="30"/>
      <c r="X303" s="30"/>
      <c r="Y303" s="30"/>
      <c r="Z303" s="35"/>
      <c r="AA303" s="35">
        <v>2500</v>
      </c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2"/>
    </row>
    <row r="304" spans="1:38" ht="14.25" customHeight="1" x14ac:dyDescent="0.2">
      <c r="A304" s="34"/>
      <c r="B304" s="28"/>
      <c r="C304" s="51" t="s">
        <v>318</v>
      </c>
      <c r="D304" s="40" t="s">
        <v>43</v>
      </c>
      <c r="E304" s="31">
        <f t="shared" si="28"/>
        <v>5</v>
      </c>
      <c r="F304" s="35">
        <v>1500</v>
      </c>
      <c r="G304" s="33">
        <f t="shared" si="29"/>
        <v>7500</v>
      </c>
      <c r="H304" s="34" t="s">
        <v>44</v>
      </c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>
        <v>5</v>
      </c>
      <c r="T304" s="30"/>
      <c r="U304" s="30"/>
      <c r="V304" s="30"/>
      <c r="W304" s="30"/>
      <c r="X304" s="30"/>
      <c r="Y304" s="30"/>
      <c r="Z304" s="35"/>
      <c r="AA304" s="35">
        <v>7500</v>
      </c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2"/>
    </row>
    <row r="305" spans="1:38" ht="14.25" customHeight="1" x14ac:dyDescent="0.2">
      <c r="A305" s="34"/>
      <c r="B305" s="28"/>
      <c r="C305" s="51" t="s">
        <v>319</v>
      </c>
      <c r="D305" s="40" t="s">
        <v>43</v>
      </c>
      <c r="E305" s="31">
        <f t="shared" si="28"/>
        <v>4</v>
      </c>
      <c r="F305" s="35">
        <v>1200</v>
      </c>
      <c r="G305" s="33">
        <f t="shared" si="29"/>
        <v>4800</v>
      </c>
      <c r="H305" s="34" t="s">
        <v>44</v>
      </c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>
        <v>4</v>
      </c>
      <c r="T305" s="30"/>
      <c r="U305" s="30"/>
      <c r="V305" s="30"/>
      <c r="W305" s="30"/>
      <c r="X305" s="30"/>
      <c r="Y305" s="30"/>
      <c r="Z305" s="35"/>
      <c r="AA305" s="35">
        <v>4800</v>
      </c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2"/>
    </row>
    <row r="306" spans="1:38" ht="14.25" customHeight="1" x14ac:dyDescent="0.2">
      <c r="A306" s="34"/>
      <c r="B306" s="28"/>
      <c r="C306" s="51" t="s">
        <v>320</v>
      </c>
      <c r="D306" s="40" t="s">
        <v>192</v>
      </c>
      <c r="E306" s="31">
        <f t="shared" si="28"/>
        <v>5</v>
      </c>
      <c r="F306" s="35">
        <v>450</v>
      </c>
      <c r="G306" s="33">
        <f t="shared" si="29"/>
        <v>2250</v>
      </c>
      <c r="H306" s="34" t="s">
        <v>44</v>
      </c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>
        <v>5</v>
      </c>
      <c r="T306" s="30"/>
      <c r="U306" s="30"/>
      <c r="V306" s="30"/>
      <c r="W306" s="30"/>
      <c r="X306" s="30"/>
      <c r="Y306" s="30"/>
      <c r="Z306" s="35"/>
      <c r="AA306" s="35">
        <v>2250</v>
      </c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2"/>
    </row>
    <row r="307" spans="1:38" ht="14.25" customHeight="1" x14ac:dyDescent="0.2">
      <c r="A307" s="34"/>
      <c r="B307" s="28"/>
      <c r="C307" s="51" t="s">
        <v>321</v>
      </c>
      <c r="D307" s="40" t="s">
        <v>43</v>
      </c>
      <c r="E307" s="31">
        <f t="shared" si="28"/>
        <v>4</v>
      </c>
      <c r="F307" s="35">
        <v>450</v>
      </c>
      <c r="G307" s="33">
        <f t="shared" si="29"/>
        <v>1800</v>
      </c>
      <c r="H307" s="34" t="s">
        <v>44</v>
      </c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>
        <v>4</v>
      </c>
      <c r="T307" s="30"/>
      <c r="U307" s="30"/>
      <c r="V307" s="30"/>
      <c r="W307" s="30"/>
      <c r="X307" s="30"/>
      <c r="Y307" s="30"/>
      <c r="Z307" s="35"/>
      <c r="AA307" s="35">
        <v>1800</v>
      </c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2"/>
    </row>
    <row r="308" spans="1:38" ht="14.25" customHeight="1" x14ac:dyDescent="0.2">
      <c r="A308" s="34"/>
      <c r="B308" s="28"/>
      <c r="C308" s="51" t="s">
        <v>322</v>
      </c>
      <c r="D308" s="40" t="s">
        <v>43</v>
      </c>
      <c r="E308" s="31">
        <f t="shared" si="28"/>
        <v>1</v>
      </c>
      <c r="F308" s="35">
        <v>1600</v>
      </c>
      <c r="G308" s="33">
        <f t="shared" si="29"/>
        <v>1600</v>
      </c>
      <c r="H308" s="34" t="s">
        <v>44</v>
      </c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>
        <v>1</v>
      </c>
      <c r="T308" s="30"/>
      <c r="U308" s="30"/>
      <c r="V308" s="30"/>
      <c r="W308" s="30"/>
      <c r="X308" s="30"/>
      <c r="Y308" s="30"/>
      <c r="Z308" s="35"/>
      <c r="AA308" s="35">
        <v>1600</v>
      </c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2"/>
    </row>
    <row r="309" spans="1:38" ht="14.25" customHeight="1" x14ac:dyDescent="0.2">
      <c r="A309" s="34"/>
      <c r="B309" s="28"/>
      <c r="C309" s="51" t="s">
        <v>323</v>
      </c>
      <c r="D309" s="40" t="s">
        <v>43</v>
      </c>
      <c r="E309" s="31">
        <f t="shared" ref="E309:E320" si="30">SUM(I309:Y309)</f>
        <v>1</v>
      </c>
      <c r="F309" s="35">
        <v>120</v>
      </c>
      <c r="G309" s="33">
        <f t="shared" ref="G309:G320" si="31">SUM(Z309:AK309)</f>
        <v>120</v>
      </c>
      <c r="H309" s="34" t="s">
        <v>44</v>
      </c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>
        <v>1</v>
      </c>
      <c r="T309" s="30"/>
      <c r="U309" s="30"/>
      <c r="V309" s="30"/>
      <c r="W309" s="30"/>
      <c r="X309" s="30"/>
      <c r="Y309" s="30"/>
      <c r="Z309" s="35"/>
      <c r="AA309" s="35">
        <v>120</v>
      </c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2"/>
    </row>
    <row r="310" spans="1:38" ht="14.25" customHeight="1" x14ac:dyDescent="0.2">
      <c r="A310" s="34"/>
      <c r="B310" s="28"/>
      <c r="C310" s="51" t="s">
        <v>324</v>
      </c>
      <c r="D310" s="40" t="s">
        <v>43</v>
      </c>
      <c r="E310" s="31">
        <f t="shared" si="30"/>
        <v>1</v>
      </c>
      <c r="F310" s="35">
        <v>700</v>
      </c>
      <c r="G310" s="33">
        <f t="shared" si="31"/>
        <v>700</v>
      </c>
      <c r="H310" s="34" t="s">
        <v>44</v>
      </c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>
        <v>1</v>
      </c>
      <c r="T310" s="30"/>
      <c r="U310" s="30"/>
      <c r="V310" s="30"/>
      <c r="W310" s="30"/>
      <c r="X310" s="30"/>
      <c r="Y310" s="30"/>
      <c r="Z310" s="35"/>
      <c r="AA310" s="35">
        <v>700</v>
      </c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2"/>
    </row>
    <row r="311" spans="1:38" ht="14.25" customHeight="1" x14ac:dyDescent="0.2">
      <c r="A311" s="34"/>
      <c r="B311" s="28"/>
      <c r="C311" s="51" t="s">
        <v>325</v>
      </c>
      <c r="D311" s="40" t="s">
        <v>43</v>
      </c>
      <c r="E311" s="31">
        <f t="shared" si="30"/>
        <v>3</v>
      </c>
      <c r="F311" s="35">
        <v>800</v>
      </c>
      <c r="G311" s="33">
        <f t="shared" si="31"/>
        <v>2400</v>
      </c>
      <c r="H311" s="34" t="s">
        <v>44</v>
      </c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>
        <v>3</v>
      </c>
      <c r="T311" s="30"/>
      <c r="U311" s="30"/>
      <c r="V311" s="30"/>
      <c r="W311" s="30"/>
      <c r="X311" s="30"/>
      <c r="Y311" s="30"/>
      <c r="Z311" s="35"/>
      <c r="AA311" s="35">
        <v>2400</v>
      </c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2"/>
    </row>
    <row r="312" spans="1:38" ht="14.25" customHeight="1" x14ac:dyDescent="0.2">
      <c r="A312" s="34"/>
      <c r="B312" s="28"/>
      <c r="C312" s="51" t="s">
        <v>326</v>
      </c>
      <c r="D312" s="40" t="s">
        <v>43</v>
      </c>
      <c r="E312" s="31">
        <f t="shared" si="30"/>
        <v>2</v>
      </c>
      <c r="F312" s="35">
        <v>8000</v>
      </c>
      <c r="G312" s="33">
        <f t="shared" si="31"/>
        <v>16000</v>
      </c>
      <c r="H312" s="34" t="s">
        <v>44</v>
      </c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>
        <v>2</v>
      </c>
      <c r="T312" s="30"/>
      <c r="U312" s="30"/>
      <c r="V312" s="30"/>
      <c r="W312" s="30"/>
      <c r="X312" s="30"/>
      <c r="Y312" s="30"/>
      <c r="Z312" s="35"/>
      <c r="AA312" s="35">
        <v>16000</v>
      </c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2"/>
    </row>
    <row r="313" spans="1:38" ht="14.25" customHeight="1" x14ac:dyDescent="0.2">
      <c r="A313" s="34"/>
      <c r="B313" s="28"/>
      <c r="C313" s="51" t="s">
        <v>327</v>
      </c>
      <c r="D313" s="40" t="s">
        <v>192</v>
      </c>
      <c r="E313" s="31">
        <f t="shared" si="30"/>
        <v>2</v>
      </c>
      <c r="F313" s="35">
        <v>240</v>
      </c>
      <c r="G313" s="33">
        <f t="shared" si="31"/>
        <v>480</v>
      </c>
      <c r="H313" s="34" t="s">
        <v>44</v>
      </c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>
        <v>2</v>
      </c>
      <c r="T313" s="30"/>
      <c r="U313" s="30"/>
      <c r="V313" s="30"/>
      <c r="W313" s="30"/>
      <c r="X313" s="30"/>
      <c r="Y313" s="30"/>
      <c r="Z313" s="35"/>
      <c r="AA313" s="35">
        <v>480</v>
      </c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2"/>
    </row>
    <row r="314" spans="1:38" ht="14.25" customHeight="1" x14ac:dyDescent="0.2">
      <c r="A314" s="34"/>
      <c r="B314" s="28"/>
      <c r="C314" s="51" t="s">
        <v>328</v>
      </c>
      <c r="D314" s="40" t="s">
        <v>43</v>
      </c>
      <c r="E314" s="31">
        <f t="shared" si="30"/>
        <v>2</v>
      </c>
      <c r="F314" s="35">
        <v>250</v>
      </c>
      <c r="G314" s="33">
        <f t="shared" si="31"/>
        <v>500</v>
      </c>
      <c r="H314" s="34" t="s">
        <v>44</v>
      </c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>
        <v>2</v>
      </c>
      <c r="T314" s="30"/>
      <c r="U314" s="30"/>
      <c r="V314" s="30"/>
      <c r="W314" s="30"/>
      <c r="X314" s="30"/>
      <c r="Y314" s="30"/>
      <c r="Z314" s="35"/>
      <c r="AA314" s="35">
        <v>500</v>
      </c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2"/>
    </row>
    <row r="315" spans="1:38" ht="14.25" customHeight="1" x14ac:dyDescent="0.2">
      <c r="A315" s="34"/>
      <c r="B315" s="28"/>
      <c r="C315" s="51" t="s">
        <v>329</v>
      </c>
      <c r="D315" s="40" t="s">
        <v>43</v>
      </c>
      <c r="E315" s="31">
        <f t="shared" si="30"/>
        <v>1</v>
      </c>
      <c r="F315" s="35">
        <v>1000</v>
      </c>
      <c r="G315" s="33">
        <f t="shared" si="31"/>
        <v>1000</v>
      </c>
      <c r="H315" s="34" t="s">
        <v>44</v>
      </c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>
        <v>1</v>
      </c>
      <c r="T315" s="30"/>
      <c r="U315" s="30"/>
      <c r="V315" s="30"/>
      <c r="W315" s="30"/>
      <c r="X315" s="30"/>
      <c r="Y315" s="30"/>
      <c r="Z315" s="35"/>
      <c r="AA315" s="35">
        <v>1000</v>
      </c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2"/>
    </row>
    <row r="316" spans="1:38" ht="14.25" customHeight="1" x14ac:dyDescent="0.2">
      <c r="A316" s="34"/>
      <c r="B316" s="28"/>
      <c r="C316" s="51" t="s">
        <v>330</v>
      </c>
      <c r="D316" s="40" t="s">
        <v>43</v>
      </c>
      <c r="E316" s="31">
        <f t="shared" si="30"/>
        <v>2</v>
      </c>
      <c r="F316" s="35">
        <v>1200</v>
      </c>
      <c r="G316" s="33">
        <f t="shared" si="31"/>
        <v>2400</v>
      </c>
      <c r="H316" s="34" t="s">
        <v>44</v>
      </c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>
        <v>2</v>
      </c>
      <c r="T316" s="30"/>
      <c r="U316" s="30"/>
      <c r="V316" s="30"/>
      <c r="W316" s="30"/>
      <c r="X316" s="30"/>
      <c r="Y316" s="30"/>
      <c r="Z316" s="35"/>
      <c r="AA316" s="35">
        <v>2400</v>
      </c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2"/>
    </row>
    <row r="317" spans="1:38" ht="14.25" customHeight="1" x14ac:dyDescent="0.2">
      <c r="A317" s="34"/>
      <c r="B317" s="28"/>
      <c r="C317" s="51" t="s">
        <v>331</v>
      </c>
      <c r="D317" s="40" t="s">
        <v>43</v>
      </c>
      <c r="E317" s="31">
        <f t="shared" si="30"/>
        <v>4</v>
      </c>
      <c r="F317" s="35">
        <v>120</v>
      </c>
      <c r="G317" s="33">
        <f t="shared" si="31"/>
        <v>480</v>
      </c>
      <c r="H317" s="34" t="s">
        <v>44</v>
      </c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>
        <v>4</v>
      </c>
      <c r="T317" s="30"/>
      <c r="U317" s="30"/>
      <c r="V317" s="30"/>
      <c r="W317" s="30"/>
      <c r="X317" s="30"/>
      <c r="Y317" s="30"/>
      <c r="Z317" s="35"/>
      <c r="AA317" s="35">
        <v>480</v>
      </c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2"/>
    </row>
    <row r="318" spans="1:38" ht="14.25" customHeight="1" x14ac:dyDescent="0.2">
      <c r="A318" s="34"/>
      <c r="B318" s="28"/>
      <c r="C318" s="51" t="s">
        <v>332</v>
      </c>
      <c r="D318" s="40" t="s">
        <v>43</v>
      </c>
      <c r="E318" s="31">
        <f t="shared" si="30"/>
        <v>1</v>
      </c>
      <c r="F318" s="35">
        <v>500</v>
      </c>
      <c r="G318" s="33">
        <f t="shared" si="31"/>
        <v>500</v>
      </c>
      <c r="H318" s="34" t="s">
        <v>44</v>
      </c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>
        <v>1</v>
      </c>
      <c r="T318" s="30"/>
      <c r="U318" s="30"/>
      <c r="V318" s="30"/>
      <c r="W318" s="30"/>
      <c r="X318" s="30"/>
      <c r="Y318" s="30"/>
      <c r="Z318" s="35"/>
      <c r="AA318" s="35">
        <v>500</v>
      </c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2"/>
    </row>
    <row r="319" spans="1:38" ht="14.25" customHeight="1" x14ac:dyDescent="0.2">
      <c r="A319" s="34"/>
      <c r="B319" s="28"/>
      <c r="C319" s="51" t="s">
        <v>333</v>
      </c>
      <c r="D319" s="40" t="s">
        <v>43</v>
      </c>
      <c r="E319" s="31">
        <f t="shared" si="30"/>
        <v>4</v>
      </c>
      <c r="F319" s="35">
        <v>250</v>
      </c>
      <c r="G319" s="33">
        <f t="shared" si="31"/>
        <v>1000</v>
      </c>
      <c r="H319" s="34" t="s">
        <v>44</v>
      </c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>
        <v>4</v>
      </c>
      <c r="T319" s="30"/>
      <c r="U319" s="30"/>
      <c r="V319" s="30"/>
      <c r="W319" s="30"/>
      <c r="X319" s="30"/>
      <c r="Y319" s="30"/>
      <c r="Z319" s="35"/>
      <c r="AA319" s="35">
        <v>1000</v>
      </c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2"/>
    </row>
    <row r="320" spans="1:38" ht="14.25" customHeight="1" x14ac:dyDescent="0.2">
      <c r="A320" s="34"/>
      <c r="B320" s="28"/>
      <c r="C320" s="51" t="s">
        <v>334</v>
      </c>
      <c r="D320" s="40" t="s">
        <v>43</v>
      </c>
      <c r="E320" s="31">
        <f t="shared" si="30"/>
        <v>2</v>
      </c>
      <c r="F320" s="35">
        <v>1800</v>
      </c>
      <c r="G320" s="33">
        <f t="shared" si="31"/>
        <v>3600</v>
      </c>
      <c r="H320" s="34" t="s">
        <v>44</v>
      </c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>
        <v>2</v>
      </c>
      <c r="T320" s="30"/>
      <c r="U320" s="30"/>
      <c r="V320" s="30"/>
      <c r="W320" s="30"/>
      <c r="X320" s="30"/>
      <c r="Y320" s="30"/>
      <c r="Z320" s="35"/>
      <c r="AA320" s="35">
        <v>3600</v>
      </c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2"/>
    </row>
    <row r="321" spans="1:38" ht="14.25" customHeight="1" x14ac:dyDescent="0.2">
      <c r="A321" s="46"/>
      <c r="B321" s="17"/>
      <c r="C321" s="52" t="s">
        <v>95</v>
      </c>
      <c r="D321" s="19"/>
      <c r="E321" s="43"/>
      <c r="F321" s="44"/>
      <c r="G321" s="45">
        <f>SUM(G213:G320)</f>
        <v>299965</v>
      </c>
      <c r="H321" s="46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11"/>
    </row>
    <row r="322" spans="1:38" ht="14.25" customHeight="1" x14ac:dyDescent="0.2">
      <c r="A322" s="34"/>
      <c r="B322" s="28"/>
      <c r="C322" s="51"/>
      <c r="D322" s="30"/>
      <c r="E322" s="31"/>
      <c r="F322" s="35"/>
      <c r="G322" s="33"/>
      <c r="H322" s="34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2"/>
    </row>
    <row r="323" spans="1:38" ht="14.25" customHeight="1" x14ac:dyDescent="0.2">
      <c r="A323" s="46"/>
      <c r="B323" s="17" t="s">
        <v>335</v>
      </c>
      <c r="C323" s="18"/>
      <c r="D323" s="19"/>
      <c r="E323" s="31"/>
      <c r="F323" s="35"/>
      <c r="G323" s="33">
        <f>SUM(Z323:AK323)</f>
        <v>0</v>
      </c>
      <c r="H323" s="34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35"/>
      <c r="AA323" s="44"/>
      <c r="AB323" s="44"/>
      <c r="AC323" s="44"/>
      <c r="AD323" s="44"/>
      <c r="AE323" s="35"/>
      <c r="AF323" s="35">
        <v>0</v>
      </c>
      <c r="AG323" s="35"/>
      <c r="AH323" s="35"/>
      <c r="AI323" s="35"/>
      <c r="AJ323" s="44"/>
      <c r="AK323" s="44"/>
      <c r="AL323" s="11"/>
    </row>
    <row r="324" spans="1:38" ht="15" customHeight="1" x14ac:dyDescent="0.2">
      <c r="A324" s="34"/>
      <c r="B324" s="28"/>
      <c r="C324" s="76" t="s">
        <v>336</v>
      </c>
      <c r="D324" s="30" t="s">
        <v>43</v>
      </c>
      <c r="E324" s="31">
        <f>SUM(I324:Y324)</f>
        <v>1</v>
      </c>
      <c r="F324" s="35">
        <v>3000</v>
      </c>
      <c r="G324" s="33">
        <f>SUM(Z324:AK324)</f>
        <v>3000</v>
      </c>
      <c r="H324" s="34" t="s">
        <v>44</v>
      </c>
      <c r="I324" s="30"/>
      <c r="J324" s="30"/>
      <c r="K324" s="30"/>
      <c r="L324" s="30">
        <v>0</v>
      </c>
      <c r="M324" s="30">
        <v>0</v>
      </c>
      <c r="N324" s="30"/>
      <c r="O324" s="30"/>
      <c r="P324" s="30"/>
      <c r="Q324" s="30">
        <v>0</v>
      </c>
      <c r="R324" s="30"/>
      <c r="S324" s="30">
        <v>0</v>
      </c>
      <c r="T324" s="30">
        <v>1</v>
      </c>
      <c r="U324" s="30">
        <v>0</v>
      </c>
      <c r="V324" s="30"/>
      <c r="W324" s="30"/>
      <c r="X324" s="30"/>
      <c r="Y324" s="30"/>
      <c r="Z324" s="35"/>
      <c r="AA324" s="35"/>
      <c r="AB324" s="35"/>
      <c r="AC324" s="35"/>
      <c r="AD324" s="35"/>
      <c r="AE324" s="35"/>
      <c r="AF324" s="35">
        <v>3000</v>
      </c>
      <c r="AG324" s="35"/>
      <c r="AH324" s="35"/>
      <c r="AI324" s="35"/>
      <c r="AJ324" s="35"/>
      <c r="AK324" s="35"/>
      <c r="AL324" s="2"/>
    </row>
    <row r="325" spans="1:38" ht="14.25" customHeight="1" x14ac:dyDescent="0.2">
      <c r="A325" s="34"/>
      <c r="B325" s="28"/>
      <c r="C325" s="51" t="s">
        <v>337</v>
      </c>
      <c r="D325" s="30" t="s">
        <v>43</v>
      </c>
      <c r="E325" s="31">
        <f>SUM(I325:Y325)</f>
        <v>1</v>
      </c>
      <c r="F325" s="39">
        <v>5000</v>
      </c>
      <c r="G325" s="33">
        <f>SUM(Z325:AK325)</f>
        <v>5000</v>
      </c>
      <c r="H325" s="34" t="s">
        <v>44</v>
      </c>
      <c r="I325" s="30"/>
      <c r="J325" s="30"/>
      <c r="K325" s="30"/>
      <c r="L325" s="30"/>
      <c r="M325" s="30"/>
      <c r="N325" s="30"/>
      <c r="O325" s="30"/>
      <c r="P325" s="30"/>
      <c r="Q325" s="30">
        <v>1</v>
      </c>
      <c r="R325" s="30"/>
      <c r="S325" s="30"/>
      <c r="T325" s="30"/>
      <c r="U325" s="30"/>
      <c r="V325" s="30">
        <v>0</v>
      </c>
      <c r="W325" s="30"/>
      <c r="X325" s="30"/>
      <c r="Y325" s="30"/>
      <c r="Z325" s="35"/>
      <c r="AA325" s="35"/>
      <c r="AB325" s="35"/>
      <c r="AC325" s="35"/>
      <c r="AD325" s="35"/>
      <c r="AE325" s="35"/>
      <c r="AF325" s="35">
        <v>5000</v>
      </c>
      <c r="AG325" s="35"/>
      <c r="AH325" s="35"/>
      <c r="AI325" s="35"/>
      <c r="AJ325" s="35"/>
      <c r="AK325" s="35"/>
      <c r="AL325" s="2"/>
    </row>
    <row r="326" spans="1:38" ht="14.25" customHeight="1" x14ac:dyDescent="0.2">
      <c r="A326" s="46"/>
      <c r="B326" s="17"/>
      <c r="C326" s="52" t="s">
        <v>95</v>
      </c>
      <c r="D326" s="19"/>
      <c r="E326" s="31"/>
      <c r="F326" s="35"/>
      <c r="G326" s="45">
        <f>SUM(G324:G325)</f>
        <v>8000</v>
      </c>
      <c r="H326" s="34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35"/>
      <c r="AA326" s="44"/>
      <c r="AB326" s="44"/>
      <c r="AC326" s="44"/>
      <c r="AD326" s="44"/>
      <c r="AE326" s="35"/>
      <c r="AF326" s="35"/>
      <c r="AG326" s="35"/>
      <c r="AH326" s="35"/>
      <c r="AI326" s="35"/>
      <c r="AJ326" s="44"/>
      <c r="AK326" s="44"/>
      <c r="AL326" s="11"/>
    </row>
    <row r="327" spans="1:38" ht="14.25" customHeight="1" x14ac:dyDescent="0.2">
      <c r="A327" s="46"/>
      <c r="B327" s="17"/>
      <c r="C327" s="18"/>
      <c r="D327" s="19"/>
      <c r="E327" s="31"/>
      <c r="F327" s="35"/>
      <c r="G327" s="33"/>
      <c r="H327" s="34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35"/>
      <c r="AA327" s="44"/>
      <c r="AB327" s="44"/>
      <c r="AC327" s="44"/>
      <c r="AD327" s="44"/>
      <c r="AE327" s="35"/>
      <c r="AF327" s="35"/>
      <c r="AG327" s="35"/>
      <c r="AH327" s="35"/>
      <c r="AI327" s="35"/>
      <c r="AJ327" s="44"/>
      <c r="AK327" s="44"/>
      <c r="AL327" s="11"/>
    </row>
    <row r="328" spans="1:38" ht="14.25" hidden="1" customHeight="1" x14ac:dyDescent="0.2">
      <c r="A328" s="46"/>
      <c r="B328" s="17" t="s">
        <v>338</v>
      </c>
      <c r="C328" s="18"/>
      <c r="D328" s="19"/>
      <c r="E328" s="31">
        <f>SUM(I328:Y328)</f>
        <v>0</v>
      </c>
      <c r="F328" s="44"/>
      <c r="G328" s="33">
        <f t="shared" ref="G328:G333" si="32">SUM(Z328:AK328)</f>
        <v>0</v>
      </c>
      <c r="H328" s="34" t="s">
        <v>44</v>
      </c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35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11"/>
    </row>
    <row r="329" spans="1:38" ht="14.25" customHeight="1" x14ac:dyDescent="0.2">
      <c r="A329" s="46"/>
      <c r="B329" s="17" t="s">
        <v>339</v>
      </c>
      <c r="C329" s="18"/>
      <c r="D329" s="19"/>
      <c r="E329" s="31"/>
      <c r="F329" s="44"/>
      <c r="G329" s="33">
        <f t="shared" si="32"/>
        <v>0</v>
      </c>
      <c r="H329" s="34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35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11"/>
    </row>
    <row r="330" spans="1:38" ht="14.25" customHeight="1" x14ac:dyDescent="0.2">
      <c r="A330" s="34"/>
      <c r="B330" s="28"/>
      <c r="C330" s="51" t="s">
        <v>340</v>
      </c>
      <c r="D330" s="30" t="s">
        <v>147</v>
      </c>
      <c r="E330" s="31">
        <f>SUM(I330:Y330)</f>
        <v>4</v>
      </c>
      <c r="F330" s="35">
        <v>5000</v>
      </c>
      <c r="G330" s="33">
        <f t="shared" si="32"/>
        <v>20000</v>
      </c>
      <c r="H330" s="34" t="s">
        <v>44</v>
      </c>
      <c r="I330" s="30">
        <v>4</v>
      </c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5"/>
      <c r="AA330" s="35"/>
      <c r="AB330" s="35">
        <v>20000</v>
      </c>
      <c r="AC330" s="35"/>
      <c r="AD330" s="35"/>
      <c r="AE330" s="35"/>
      <c r="AF330" s="35"/>
      <c r="AG330" s="35"/>
      <c r="AH330" s="35"/>
      <c r="AI330" s="35"/>
      <c r="AJ330" s="35"/>
      <c r="AK330" s="35"/>
      <c r="AL330" s="2"/>
    </row>
    <row r="331" spans="1:38" ht="14.25" customHeight="1" x14ac:dyDescent="0.2">
      <c r="A331" s="34"/>
      <c r="B331" s="28"/>
      <c r="C331" s="51" t="s">
        <v>341</v>
      </c>
      <c r="D331" s="30" t="s">
        <v>147</v>
      </c>
      <c r="E331" s="31">
        <f>SUM(I331:Y331)</f>
        <v>4</v>
      </c>
      <c r="F331" s="35">
        <v>2000</v>
      </c>
      <c r="G331" s="33">
        <f t="shared" si="32"/>
        <v>8000</v>
      </c>
      <c r="H331" s="34" t="s">
        <v>44</v>
      </c>
      <c r="I331" s="30">
        <v>4</v>
      </c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5"/>
      <c r="AA331" s="35"/>
      <c r="AB331" s="35">
        <v>8000</v>
      </c>
      <c r="AC331" s="35"/>
      <c r="AD331" s="35"/>
      <c r="AE331" s="35"/>
      <c r="AF331" s="35"/>
      <c r="AG331" s="35"/>
      <c r="AH331" s="35"/>
      <c r="AI331" s="35"/>
      <c r="AJ331" s="35"/>
      <c r="AK331" s="35"/>
      <c r="AL331" s="2"/>
    </row>
    <row r="332" spans="1:38" ht="14.25" customHeight="1" x14ac:dyDescent="0.2">
      <c r="A332" s="34"/>
      <c r="B332" s="28"/>
      <c r="C332" s="51" t="s">
        <v>342</v>
      </c>
      <c r="D332" s="30" t="s">
        <v>147</v>
      </c>
      <c r="E332" s="31">
        <f>SUM(I332:Y332)</f>
        <v>1</v>
      </c>
      <c r="F332" s="35">
        <v>1000</v>
      </c>
      <c r="G332" s="33">
        <f t="shared" si="32"/>
        <v>1000</v>
      </c>
      <c r="H332" s="34" t="s">
        <v>44</v>
      </c>
      <c r="I332" s="30">
        <v>1</v>
      </c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5"/>
      <c r="AA332" s="35"/>
      <c r="AB332" s="35">
        <v>1000</v>
      </c>
      <c r="AC332" s="35"/>
      <c r="AD332" s="35"/>
      <c r="AE332" s="35"/>
      <c r="AF332" s="35"/>
      <c r="AG332" s="35"/>
      <c r="AH332" s="35"/>
      <c r="AI332" s="35"/>
      <c r="AJ332" s="35"/>
      <c r="AK332" s="35"/>
      <c r="AL332" s="2"/>
    </row>
    <row r="333" spans="1:38" ht="14.25" customHeight="1" x14ac:dyDescent="0.2">
      <c r="A333" s="34"/>
      <c r="B333" s="28"/>
      <c r="C333" s="51" t="s">
        <v>343</v>
      </c>
      <c r="D333" s="30" t="s">
        <v>147</v>
      </c>
      <c r="E333" s="31">
        <f>SUM(I333:Y333)</f>
        <v>4</v>
      </c>
      <c r="F333" s="35">
        <v>1000</v>
      </c>
      <c r="G333" s="33">
        <f t="shared" si="32"/>
        <v>4000</v>
      </c>
      <c r="H333" s="34" t="s">
        <v>44</v>
      </c>
      <c r="I333" s="30">
        <v>4</v>
      </c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5"/>
      <c r="AA333" s="35"/>
      <c r="AB333" s="35">
        <v>4000</v>
      </c>
      <c r="AC333" s="35"/>
      <c r="AD333" s="35"/>
      <c r="AE333" s="35"/>
      <c r="AF333" s="35"/>
      <c r="AG333" s="35"/>
      <c r="AH333" s="35"/>
      <c r="AI333" s="35"/>
      <c r="AJ333" s="35"/>
      <c r="AK333" s="35"/>
      <c r="AL333" s="2"/>
    </row>
    <row r="334" spans="1:38" ht="14.25" customHeight="1" x14ac:dyDescent="0.2">
      <c r="A334" s="34"/>
      <c r="B334" s="28"/>
      <c r="C334" s="77" t="s">
        <v>344</v>
      </c>
      <c r="D334" s="30"/>
      <c r="E334" s="31"/>
      <c r="F334" s="35"/>
      <c r="G334" s="45">
        <f>SUM(G330:G333)</f>
        <v>33000</v>
      </c>
      <c r="H334" s="34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2"/>
    </row>
    <row r="335" spans="1:38" ht="14.25" customHeight="1" x14ac:dyDescent="0.2">
      <c r="A335" s="34"/>
      <c r="B335" s="28"/>
      <c r="C335" s="51"/>
      <c r="D335" s="30"/>
      <c r="E335" s="31"/>
      <c r="F335" s="35"/>
      <c r="G335" s="33"/>
      <c r="H335" s="34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2"/>
    </row>
    <row r="336" spans="1:38" ht="15.75" customHeight="1" x14ac:dyDescent="0.2">
      <c r="A336" s="46"/>
      <c r="B336" s="17" t="s">
        <v>345</v>
      </c>
      <c r="C336" s="18"/>
      <c r="D336" s="19"/>
      <c r="E336" s="31"/>
      <c r="F336" s="35"/>
      <c r="G336" s="33">
        <f>SUM(Z336:AK336)</f>
        <v>0</v>
      </c>
      <c r="H336" s="34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35"/>
      <c r="AA336" s="44"/>
      <c r="AB336" s="35"/>
      <c r="AC336" s="44"/>
      <c r="AD336" s="44"/>
      <c r="AE336" s="44"/>
      <c r="AF336" s="44"/>
      <c r="AG336" s="44"/>
      <c r="AH336" s="44"/>
      <c r="AI336" s="44"/>
      <c r="AJ336" s="44"/>
      <c r="AK336" s="44"/>
      <c r="AL336" s="11"/>
    </row>
    <row r="337" spans="1:38" s="69" customFormat="1" ht="14.25" customHeight="1" x14ac:dyDescent="0.2">
      <c r="A337" s="65"/>
      <c r="B337" s="59"/>
      <c r="C337" s="60" t="s">
        <v>343</v>
      </c>
      <c r="D337" s="61" t="s">
        <v>147</v>
      </c>
      <c r="E337" s="62">
        <f>SUM(I337:Y337)</f>
        <v>3</v>
      </c>
      <c r="F337" s="67">
        <v>3000</v>
      </c>
      <c r="G337" s="64">
        <f>SUM(Z337:AK337)</f>
        <v>9000</v>
      </c>
      <c r="H337" s="65" t="s">
        <v>44</v>
      </c>
      <c r="I337" s="61"/>
      <c r="J337" s="61"/>
      <c r="K337" s="61"/>
      <c r="L337" s="61"/>
      <c r="M337" s="61"/>
      <c r="N337" s="61"/>
      <c r="O337" s="61"/>
      <c r="P337" s="61"/>
      <c r="Q337" s="61">
        <v>3</v>
      </c>
      <c r="R337" s="61"/>
      <c r="S337" s="61"/>
      <c r="T337" s="61"/>
      <c r="U337" s="61"/>
      <c r="V337" s="61"/>
      <c r="W337" s="61"/>
      <c r="X337" s="61"/>
      <c r="Y337" s="61"/>
      <c r="Z337" s="67"/>
      <c r="AA337" s="67"/>
      <c r="AB337" s="67">
        <v>9000</v>
      </c>
      <c r="AC337" s="67"/>
      <c r="AD337" s="67"/>
      <c r="AE337" s="67"/>
      <c r="AF337" s="67"/>
      <c r="AG337" s="67"/>
      <c r="AH337" s="67"/>
      <c r="AI337" s="67"/>
      <c r="AJ337" s="67"/>
      <c r="AK337" s="67"/>
      <c r="AL337" s="68"/>
    </row>
    <row r="338" spans="1:38" s="69" customFormat="1" ht="34.5" customHeight="1" x14ac:dyDescent="0.2">
      <c r="A338" s="65"/>
      <c r="B338" s="59"/>
      <c r="C338" s="60" t="s">
        <v>209</v>
      </c>
      <c r="D338" s="61" t="s">
        <v>43</v>
      </c>
      <c r="E338" s="62">
        <f>SUM(I338:Y338)</f>
        <v>1</v>
      </c>
      <c r="F338" s="78">
        <v>1000</v>
      </c>
      <c r="G338" s="64">
        <f>SUM(Z338:AK338)</f>
        <v>1000</v>
      </c>
      <c r="H338" s="65" t="s">
        <v>44</v>
      </c>
      <c r="I338" s="61"/>
      <c r="J338" s="61"/>
      <c r="K338" s="61"/>
      <c r="L338" s="61"/>
      <c r="M338" s="61">
        <v>1</v>
      </c>
      <c r="N338" s="61"/>
      <c r="O338" s="61">
        <v>0</v>
      </c>
      <c r="P338" s="61">
        <v>0</v>
      </c>
      <c r="Q338" s="61">
        <v>0</v>
      </c>
      <c r="R338" s="61"/>
      <c r="S338" s="61"/>
      <c r="T338" s="61"/>
      <c r="U338" s="61"/>
      <c r="V338" s="61"/>
      <c r="W338" s="61"/>
      <c r="X338" s="61"/>
      <c r="Y338" s="61"/>
      <c r="Z338" s="67">
        <v>0</v>
      </c>
      <c r="AA338" s="67"/>
      <c r="AB338" s="67">
        <v>1000</v>
      </c>
      <c r="AC338" s="67"/>
      <c r="AD338" s="67"/>
      <c r="AE338" s="67"/>
      <c r="AF338" s="67"/>
      <c r="AG338" s="67"/>
      <c r="AH338" s="67"/>
      <c r="AI338" s="67"/>
      <c r="AJ338" s="67"/>
      <c r="AK338" s="67"/>
      <c r="AL338" s="68"/>
    </row>
    <row r="339" spans="1:38" ht="15.75" customHeight="1" x14ac:dyDescent="0.2">
      <c r="A339" s="46"/>
      <c r="B339" s="17"/>
      <c r="C339" s="77" t="s">
        <v>344</v>
      </c>
      <c r="D339" s="19"/>
      <c r="E339" s="31"/>
      <c r="F339" s="35"/>
      <c r="G339" s="45">
        <f>SUM(G337:G338)</f>
        <v>10000</v>
      </c>
      <c r="H339" s="34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35"/>
      <c r="AA339" s="44"/>
      <c r="AB339" s="35"/>
      <c r="AC339" s="44"/>
      <c r="AD339" s="44"/>
      <c r="AE339" s="44"/>
      <c r="AF339" s="44"/>
      <c r="AG339" s="44"/>
      <c r="AH339" s="44"/>
      <c r="AI339" s="44"/>
      <c r="AJ339" s="44"/>
      <c r="AK339" s="44"/>
      <c r="AL339" s="11"/>
    </row>
    <row r="340" spans="1:38" ht="15.75" customHeight="1" x14ac:dyDescent="0.2">
      <c r="A340" s="46"/>
      <c r="B340" s="17"/>
      <c r="C340" s="18"/>
      <c r="D340" s="19"/>
      <c r="E340" s="31"/>
      <c r="F340" s="35"/>
      <c r="G340" s="33"/>
      <c r="H340" s="34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35"/>
      <c r="AA340" s="44"/>
      <c r="AB340" s="35"/>
      <c r="AC340" s="44"/>
      <c r="AD340" s="44"/>
      <c r="AE340" s="44"/>
      <c r="AF340" s="44"/>
      <c r="AG340" s="44"/>
      <c r="AH340" s="44"/>
      <c r="AI340" s="44"/>
      <c r="AJ340" s="44"/>
      <c r="AK340" s="44"/>
      <c r="AL340" s="11"/>
    </row>
    <row r="341" spans="1:38" ht="27.75" hidden="1" customHeight="1" x14ac:dyDescent="0.2">
      <c r="A341" s="23"/>
      <c r="B341" s="17" t="s">
        <v>346</v>
      </c>
      <c r="C341" s="18"/>
      <c r="D341" s="19"/>
      <c r="E341" s="31">
        <f>SUM(I341:Y341)</f>
        <v>0</v>
      </c>
      <c r="F341" s="21"/>
      <c r="G341" s="33">
        <f>SUM(Z341:AK341)</f>
        <v>0</v>
      </c>
      <c r="H341" s="34" t="s">
        <v>44</v>
      </c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35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11"/>
    </row>
    <row r="342" spans="1:38" ht="27.75" hidden="1" customHeight="1" x14ac:dyDescent="0.2">
      <c r="A342" s="23"/>
      <c r="B342" s="17" t="s">
        <v>347</v>
      </c>
      <c r="C342" s="18"/>
      <c r="D342" s="19"/>
      <c r="E342" s="31">
        <f>SUM(I342:Y342)</f>
        <v>0</v>
      </c>
      <c r="F342" s="21"/>
      <c r="G342" s="33">
        <f>SUM(Z342:AK342)</f>
        <v>0</v>
      </c>
      <c r="H342" s="34" t="s">
        <v>44</v>
      </c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35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11"/>
    </row>
    <row r="343" spans="1:38" ht="14.25" hidden="1" customHeight="1" x14ac:dyDescent="0.2">
      <c r="A343" s="46"/>
      <c r="B343" s="17" t="s">
        <v>348</v>
      </c>
      <c r="C343" s="18"/>
      <c r="D343" s="19"/>
      <c r="E343" s="31"/>
      <c r="F343" s="44"/>
      <c r="G343" s="33">
        <f>SUM(Z343:AK343)</f>
        <v>0</v>
      </c>
      <c r="H343" s="34" t="s">
        <v>44</v>
      </c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35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11"/>
    </row>
    <row r="344" spans="1:38" ht="14.25" hidden="1" customHeight="1" x14ac:dyDescent="0.2">
      <c r="A344" s="34"/>
      <c r="B344" s="28"/>
      <c r="C344" s="51"/>
      <c r="D344" s="30"/>
      <c r="E344" s="31"/>
      <c r="F344" s="35"/>
      <c r="G344" s="33"/>
      <c r="H344" s="34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2"/>
    </row>
    <row r="345" spans="1:38" ht="14.25" hidden="1" customHeight="1" x14ac:dyDescent="0.2">
      <c r="A345" s="46"/>
      <c r="B345" s="17" t="s">
        <v>349</v>
      </c>
      <c r="C345" s="18"/>
      <c r="D345" s="19"/>
      <c r="E345" s="31">
        <f>SUM(I345:Y345)</f>
        <v>0</v>
      </c>
      <c r="F345" s="44"/>
      <c r="G345" s="33">
        <f t="shared" ref="G345:G360" si="33">SUM(Z345:AK345)</f>
        <v>0</v>
      </c>
      <c r="H345" s="34" t="s">
        <v>44</v>
      </c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35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11"/>
    </row>
    <row r="346" spans="1:38" ht="14.25" hidden="1" customHeight="1" x14ac:dyDescent="0.2">
      <c r="A346" s="46"/>
      <c r="B346" s="17" t="s">
        <v>350</v>
      </c>
      <c r="C346" s="18"/>
      <c r="D346" s="30" t="s">
        <v>192</v>
      </c>
      <c r="E346" s="31">
        <v>1</v>
      </c>
      <c r="F346" s="35">
        <v>15000</v>
      </c>
      <c r="G346" s="33">
        <f t="shared" si="33"/>
        <v>15000</v>
      </c>
      <c r="H346" s="34" t="s">
        <v>44</v>
      </c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35"/>
      <c r="AA346" s="44"/>
      <c r="AB346" s="35">
        <v>15000</v>
      </c>
      <c r="AC346" s="44"/>
      <c r="AD346" s="44"/>
      <c r="AE346" s="44"/>
      <c r="AF346" s="44"/>
      <c r="AG346" s="44"/>
      <c r="AH346" s="44"/>
      <c r="AI346" s="44"/>
      <c r="AJ346" s="44"/>
      <c r="AK346" s="44"/>
      <c r="AL346" s="11"/>
    </row>
    <row r="347" spans="1:38" ht="14.25" hidden="1" customHeight="1" x14ac:dyDescent="0.2">
      <c r="A347" s="34"/>
      <c r="B347" s="53"/>
      <c r="C347" s="48"/>
      <c r="D347" s="30"/>
      <c r="E347" s="31">
        <f>SUM(I347:Y347)</f>
        <v>0</v>
      </c>
      <c r="F347" s="25"/>
      <c r="G347" s="33">
        <f t="shared" si="33"/>
        <v>0</v>
      </c>
      <c r="H347" s="34" t="s">
        <v>44</v>
      </c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2"/>
    </row>
    <row r="348" spans="1:38" ht="13.5" customHeight="1" x14ac:dyDescent="0.2">
      <c r="A348" s="23"/>
      <c r="B348" s="17" t="s">
        <v>351</v>
      </c>
      <c r="C348" s="18"/>
      <c r="D348" s="30" t="s">
        <v>192</v>
      </c>
      <c r="E348" s="31">
        <v>1</v>
      </c>
      <c r="F348" s="25">
        <v>150000</v>
      </c>
      <c r="G348" s="33">
        <f t="shared" si="33"/>
        <v>150000</v>
      </c>
      <c r="H348" s="34" t="s">
        <v>44</v>
      </c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5">
        <v>12500</v>
      </c>
      <c r="AA348" s="25">
        <v>12500</v>
      </c>
      <c r="AB348" s="25">
        <v>12500</v>
      </c>
      <c r="AC348" s="25">
        <v>12500</v>
      </c>
      <c r="AD348" s="25">
        <v>12500</v>
      </c>
      <c r="AE348" s="25">
        <v>12500</v>
      </c>
      <c r="AF348" s="25">
        <v>12500</v>
      </c>
      <c r="AG348" s="25">
        <v>12500</v>
      </c>
      <c r="AH348" s="25">
        <v>12500</v>
      </c>
      <c r="AI348" s="25">
        <v>12500</v>
      </c>
      <c r="AJ348" s="25">
        <v>12500</v>
      </c>
      <c r="AK348" s="25">
        <v>12500</v>
      </c>
      <c r="AL348" s="11"/>
    </row>
    <row r="349" spans="1:38" ht="17.25" hidden="1" customHeight="1" x14ac:dyDescent="0.2">
      <c r="A349" s="23"/>
      <c r="B349" s="17" t="s">
        <v>352</v>
      </c>
      <c r="C349" s="18"/>
      <c r="D349" s="19"/>
      <c r="E349" s="31">
        <f>SUM(I349:Y349)</f>
        <v>0</v>
      </c>
      <c r="F349" s="21"/>
      <c r="G349" s="33">
        <f t="shared" si="33"/>
        <v>0</v>
      </c>
      <c r="H349" s="34" t="s">
        <v>44</v>
      </c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5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11"/>
    </row>
    <row r="350" spans="1:38" ht="14.25" customHeight="1" x14ac:dyDescent="0.2">
      <c r="A350" s="46"/>
      <c r="B350" s="17" t="s">
        <v>353</v>
      </c>
      <c r="C350" s="18"/>
      <c r="D350" s="30" t="s">
        <v>192</v>
      </c>
      <c r="E350" s="31">
        <v>1</v>
      </c>
      <c r="F350" s="35">
        <v>10000</v>
      </c>
      <c r="G350" s="33">
        <f t="shared" si="33"/>
        <v>10000</v>
      </c>
      <c r="H350" s="34" t="s">
        <v>44</v>
      </c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35"/>
      <c r="AA350" s="44"/>
      <c r="AB350" s="44"/>
      <c r="AC350" s="44"/>
      <c r="AD350" s="35">
        <v>10000</v>
      </c>
      <c r="AE350" s="44"/>
      <c r="AF350" s="44"/>
      <c r="AG350" s="44"/>
      <c r="AH350" s="44"/>
      <c r="AI350" s="44"/>
      <c r="AJ350" s="44"/>
      <c r="AK350" s="44"/>
      <c r="AL350" s="11"/>
    </row>
    <row r="351" spans="1:38" ht="14.25" hidden="1" customHeight="1" x14ac:dyDescent="0.2">
      <c r="A351" s="46"/>
      <c r="B351" s="17" t="s">
        <v>354</v>
      </c>
      <c r="C351" s="18"/>
      <c r="D351" s="19"/>
      <c r="E351" s="31">
        <f t="shared" ref="E351:E352" si="34">SUM(I351:Y351)</f>
        <v>0</v>
      </c>
      <c r="F351" s="44"/>
      <c r="G351" s="33">
        <f t="shared" si="33"/>
        <v>0</v>
      </c>
      <c r="H351" s="34" t="s">
        <v>44</v>
      </c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35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11"/>
    </row>
    <row r="352" spans="1:38" ht="14.25" hidden="1" customHeight="1" x14ac:dyDescent="0.2">
      <c r="A352" s="79"/>
      <c r="B352" s="26" t="s">
        <v>355</v>
      </c>
      <c r="C352" s="9"/>
      <c r="D352" s="80"/>
      <c r="E352" s="31">
        <f t="shared" si="34"/>
        <v>0</v>
      </c>
      <c r="F352" s="81"/>
      <c r="G352" s="33">
        <f t="shared" si="33"/>
        <v>0</v>
      </c>
      <c r="H352" s="34" t="s">
        <v>44</v>
      </c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2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  <c r="AL352" s="11"/>
    </row>
    <row r="353" spans="1:38" ht="14.25" customHeight="1" x14ac:dyDescent="0.2">
      <c r="A353" s="46"/>
      <c r="B353" s="83" t="s">
        <v>356</v>
      </c>
      <c r="C353" s="83"/>
      <c r="D353" s="30" t="s">
        <v>192</v>
      </c>
      <c r="E353" s="31">
        <v>1</v>
      </c>
      <c r="F353" s="35">
        <v>2000</v>
      </c>
      <c r="G353" s="33">
        <f t="shared" si="33"/>
        <v>2000</v>
      </c>
      <c r="H353" s="34" t="s">
        <v>44</v>
      </c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35"/>
      <c r="AA353" s="44"/>
      <c r="AB353" s="35">
        <v>1000</v>
      </c>
      <c r="AC353" s="44"/>
      <c r="AD353" s="44"/>
      <c r="AE353" s="35">
        <v>1000</v>
      </c>
      <c r="AF353" s="44"/>
      <c r="AG353" s="44"/>
      <c r="AH353" s="44"/>
      <c r="AI353" s="44"/>
      <c r="AJ353" s="44"/>
      <c r="AK353" s="44"/>
      <c r="AL353" s="11"/>
    </row>
    <row r="354" spans="1:38" ht="14.25" customHeight="1" x14ac:dyDescent="0.2">
      <c r="A354" s="46"/>
      <c r="B354" s="83" t="s">
        <v>357</v>
      </c>
      <c r="C354" s="83"/>
      <c r="D354" s="30"/>
      <c r="E354" s="31"/>
      <c r="F354" s="35"/>
      <c r="G354" s="33"/>
      <c r="H354" s="34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35"/>
      <c r="AA354" s="44"/>
      <c r="AB354" s="35"/>
      <c r="AC354" s="44"/>
      <c r="AD354" s="44"/>
      <c r="AE354" s="35"/>
      <c r="AF354" s="44"/>
      <c r="AG354" s="44"/>
      <c r="AH354" s="44"/>
      <c r="AI354" s="44"/>
      <c r="AJ354" s="44"/>
      <c r="AK354" s="44"/>
      <c r="AL354" s="11"/>
    </row>
    <row r="355" spans="1:38" ht="14.25" customHeight="1" x14ac:dyDescent="0.2">
      <c r="A355" s="34"/>
      <c r="B355" s="28"/>
      <c r="C355" s="51" t="s">
        <v>358</v>
      </c>
      <c r="D355" s="30" t="s">
        <v>43</v>
      </c>
      <c r="E355" s="31">
        <f>SUM(I355:Y355)</f>
        <v>8</v>
      </c>
      <c r="F355" s="35">
        <v>1375</v>
      </c>
      <c r="G355" s="33">
        <f>SUM(Z355:AK355)</f>
        <v>11000</v>
      </c>
      <c r="H355" s="34" t="s">
        <v>44</v>
      </c>
      <c r="I355" s="30">
        <v>8</v>
      </c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5">
        <v>0</v>
      </c>
      <c r="AA355" s="35"/>
      <c r="AB355" s="35"/>
      <c r="AC355" s="35"/>
      <c r="AD355" s="35"/>
      <c r="AE355" s="35"/>
      <c r="AF355" s="35"/>
      <c r="AG355" s="35"/>
      <c r="AH355" s="35"/>
      <c r="AI355" s="35">
        <v>11000</v>
      </c>
      <c r="AJ355" s="35"/>
      <c r="AK355" s="35"/>
      <c r="AL355" s="2"/>
    </row>
    <row r="356" spans="1:38" ht="14.25" customHeight="1" x14ac:dyDescent="0.25">
      <c r="A356" s="34"/>
      <c r="B356" s="84"/>
      <c r="C356" s="84"/>
      <c r="D356" s="30"/>
      <c r="E356" s="31"/>
      <c r="F356" s="35"/>
      <c r="G356" s="33">
        <f t="shared" si="33"/>
        <v>0</v>
      </c>
      <c r="H356" s="34" t="s">
        <v>44</v>
      </c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2"/>
    </row>
    <row r="357" spans="1:38" ht="14.25" customHeight="1" x14ac:dyDescent="0.2">
      <c r="A357" s="46"/>
      <c r="B357" s="83" t="s">
        <v>359</v>
      </c>
      <c r="C357" s="83"/>
      <c r="D357" s="19"/>
      <c r="E357" s="31"/>
      <c r="F357" s="44"/>
      <c r="G357" s="33">
        <f t="shared" si="33"/>
        <v>0</v>
      </c>
      <c r="H357" s="34" t="s">
        <v>44</v>
      </c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35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11"/>
    </row>
    <row r="358" spans="1:38" ht="14.25" customHeight="1" x14ac:dyDescent="0.25">
      <c r="A358" s="34"/>
      <c r="B358" s="84"/>
      <c r="C358" s="84" t="s">
        <v>360</v>
      </c>
      <c r="D358" s="30" t="s">
        <v>192</v>
      </c>
      <c r="E358" s="31">
        <f t="shared" ref="E358:E360" si="35">SUM(I358:Y358)</f>
        <v>1</v>
      </c>
      <c r="F358" s="35">
        <v>38625</v>
      </c>
      <c r="G358" s="33">
        <f t="shared" si="33"/>
        <v>38625</v>
      </c>
      <c r="H358" s="34" t="s">
        <v>44</v>
      </c>
      <c r="I358" s="30"/>
      <c r="J358" s="30"/>
      <c r="K358" s="30"/>
      <c r="L358" s="30"/>
      <c r="M358" s="30">
        <v>1</v>
      </c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5"/>
      <c r="AA358" s="35"/>
      <c r="AB358" s="35"/>
      <c r="AC358" s="35"/>
      <c r="AD358" s="35"/>
      <c r="AE358" s="35"/>
      <c r="AF358" s="35"/>
      <c r="AG358" s="35"/>
      <c r="AH358" s="35">
        <v>38625</v>
      </c>
      <c r="AI358" s="35"/>
      <c r="AJ358" s="35"/>
      <c r="AK358" s="35"/>
      <c r="AL358" s="2"/>
    </row>
    <row r="359" spans="1:38" ht="14.25" customHeight="1" x14ac:dyDescent="0.25">
      <c r="A359" s="34"/>
      <c r="B359" s="84"/>
      <c r="C359" s="84" t="s">
        <v>361</v>
      </c>
      <c r="D359" s="30" t="s">
        <v>192</v>
      </c>
      <c r="E359" s="31">
        <f t="shared" si="35"/>
        <v>1</v>
      </c>
      <c r="F359" s="35">
        <v>38625</v>
      </c>
      <c r="G359" s="33">
        <f t="shared" si="33"/>
        <v>38625</v>
      </c>
      <c r="H359" s="34" t="s">
        <v>44</v>
      </c>
      <c r="I359" s="30"/>
      <c r="J359" s="30"/>
      <c r="K359" s="30"/>
      <c r="L359" s="30"/>
      <c r="M359" s="30">
        <v>1</v>
      </c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5"/>
      <c r="AA359" s="35"/>
      <c r="AB359" s="35"/>
      <c r="AC359" s="35"/>
      <c r="AD359" s="35"/>
      <c r="AE359" s="35"/>
      <c r="AF359" s="35"/>
      <c r="AG359" s="35"/>
      <c r="AH359" s="35">
        <v>38625</v>
      </c>
      <c r="AI359" s="35"/>
      <c r="AJ359" s="35"/>
      <c r="AK359" s="35"/>
      <c r="AL359" s="2"/>
    </row>
    <row r="360" spans="1:38" ht="14.25" customHeight="1" x14ac:dyDescent="0.25">
      <c r="A360" s="34"/>
      <c r="B360" s="84"/>
      <c r="C360" s="84" t="s">
        <v>362</v>
      </c>
      <c r="D360" s="30" t="s">
        <v>192</v>
      </c>
      <c r="E360" s="31">
        <f t="shared" si="35"/>
        <v>10</v>
      </c>
      <c r="F360" s="35">
        <v>875</v>
      </c>
      <c r="G360" s="33">
        <f t="shared" si="33"/>
        <v>8750</v>
      </c>
      <c r="H360" s="34" t="s">
        <v>44</v>
      </c>
      <c r="I360" s="30"/>
      <c r="J360" s="30">
        <v>10</v>
      </c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5"/>
      <c r="AA360" s="35"/>
      <c r="AB360" s="35"/>
      <c r="AC360" s="35">
        <v>2250</v>
      </c>
      <c r="AD360" s="35"/>
      <c r="AE360" s="35"/>
      <c r="AF360" s="35">
        <v>2250</v>
      </c>
      <c r="AG360" s="35"/>
      <c r="AH360" s="35"/>
      <c r="AI360" s="35"/>
      <c r="AJ360" s="35">
        <v>4250</v>
      </c>
      <c r="AK360" s="35"/>
      <c r="AL360" s="2"/>
    </row>
    <row r="361" spans="1:38" ht="14.25" customHeight="1" x14ac:dyDescent="0.25">
      <c r="A361" s="34"/>
      <c r="B361" s="84"/>
      <c r="C361" s="77" t="s">
        <v>363</v>
      </c>
      <c r="D361" s="30"/>
      <c r="E361" s="31"/>
      <c r="F361" s="35"/>
      <c r="G361" s="45">
        <f>SUM(G358:G360)</f>
        <v>86000</v>
      </c>
      <c r="H361" s="34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2"/>
    </row>
    <row r="362" spans="1:38" ht="15.75" customHeight="1" x14ac:dyDescent="0.25">
      <c r="A362" s="28"/>
      <c r="B362" s="84"/>
      <c r="C362" s="84"/>
      <c r="D362" s="85"/>
      <c r="E362" s="31"/>
      <c r="F362" s="86"/>
      <c r="G362" s="33">
        <f t="shared" ref="G362:G366" si="36">SUM(Z362:AK362)</f>
        <v>0</v>
      </c>
      <c r="H362" s="34" t="s">
        <v>44</v>
      </c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6"/>
      <c r="AA362" s="86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2"/>
    </row>
    <row r="363" spans="1:38" ht="15.75" customHeight="1" x14ac:dyDescent="0.2">
      <c r="A363" s="17"/>
      <c r="B363" s="83" t="s">
        <v>364</v>
      </c>
      <c r="C363" s="83"/>
      <c r="D363" s="88"/>
      <c r="E363" s="31"/>
      <c r="F363" s="89"/>
      <c r="G363" s="33">
        <f t="shared" si="36"/>
        <v>0</v>
      </c>
      <c r="H363" s="34" t="s">
        <v>44</v>
      </c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86"/>
      <c r="AA363" s="89"/>
      <c r="AB363" s="89"/>
      <c r="AC363" s="89"/>
      <c r="AD363" s="89"/>
      <c r="AE363" s="89"/>
      <c r="AF363" s="89"/>
      <c r="AG363" s="89"/>
      <c r="AH363" s="89"/>
      <c r="AI363" s="89"/>
      <c r="AJ363" s="89"/>
      <c r="AK363" s="89"/>
      <c r="AL363" s="11"/>
    </row>
    <row r="364" spans="1:38" ht="15.75" customHeight="1" x14ac:dyDescent="0.25">
      <c r="A364" s="34"/>
      <c r="B364" s="84"/>
      <c r="C364" s="91" t="s">
        <v>365</v>
      </c>
      <c r="D364" s="30" t="s">
        <v>366</v>
      </c>
      <c r="E364" s="31">
        <f t="shared" ref="E364:E367" si="37">SUM(I364:Y364)</f>
        <v>1</v>
      </c>
      <c r="F364" s="35">
        <v>280000</v>
      </c>
      <c r="G364" s="33">
        <f t="shared" si="36"/>
        <v>280000</v>
      </c>
      <c r="H364" s="34" t="s">
        <v>44</v>
      </c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>
        <v>1</v>
      </c>
      <c r="Z364" s="35"/>
      <c r="AA364" s="35"/>
      <c r="AB364" s="35"/>
      <c r="AC364" s="35"/>
      <c r="AD364" s="35"/>
      <c r="AE364" s="35"/>
      <c r="AF364" s="35"/>
      <c r="AG364" s="35"/>
      <c r="AH364" s="35"/>
      <c r="AI364" s="35">
        <v>280000</v>
      </c>
      <c r="AJ364" s="35"/>
      <c r="AK364" s="35"/>
      <c r="AL364" s="2"/>
    </row>
    <row r="365" spans="1:38" ht="15.75" customHeight="1" x14ac:dyDescent="0.25">
      <c r="A365" s="34"/>
      <c r="B365" s="84"/>
      <c r="C365" s="91" t="s">
        <v>367</v>
      </c>
      <c r="D365" s="30" t="s">
        <v>192</v>
      </c>
      <c r="E365" s="31">
        <f t="shared" si="37"/>
        <v>1</v>
      </c>
      <c r="F365" s="35">
        <v>120000</v>
      </c>
      <c r="G365" s="33">
        <f t="shared" si="36"/>
        <v>120000</v>
      </c>
      <c r="H365" s="34" t="s">
        <v>44</v>
      </c>
      <c r="I365" s="30"/>
      <c r="J365" s="30"/>
      <c r="K365" s="30">
        <v>1</v>
      </c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5"/>
      <c r="AA365" s="35"/>
      <c r="AB365" s="35"/>
      <c r="AC365" s="35"/>
      <c r="AD365" s="35">
        <v>0</v>
      </c>
      <c r="AE365" s="35"/>
      <c r="AF365" s="35"/>
      <c r="AG365" s="35"/>
      <c r="AH365" s="35">
        <v>120000</v>
      </c>
      <c r="AI365" s="35"/>
      <c r="AJ365" s="35"/>
      <c r="AK365" s="35"/>
      <c r="AL365" s="2"/>
    </row>
    <row r="366" spans="1:38" ht="28.5" customHeight="1" x14ac:dyDescent="0.25">
      <c r="A366" s="34"/>
      <c r="B366" s="84"/>
      <c r="C366" s="91" t="s">
        <v>368</v>
      </c>
      <c r="D366" s="30" t="s">
        <v>366</v>
      </c>
      <c r="E366" s="31">
        <f t="shared" si="37"/>
        <v>4</v>
      </c>
      <c r="F366" s="35">
        <v>25000</v>
      </c>
      <c r="G366" s="33">
        <f t="shared" si="36"/>
        <v>100000</v>
      </c>
      <c r="H366" s="34" t="s">
        <v>44</v>
      </c>
      <c r="I366" s="30">
        <v>4</v>
      </c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5"/>
      <c r="AA366" s="35"/>
      <c r="AB366" s="35">
        <v>25000</v>
      </c>
      <c r="AC366" s="35"/>
      <c r="AD366" s="35"/>
      <c r="AE366" s="35">
        <v>25000</v>
      </c>
      <c r="AF366" s="35"/>
      <c r="AG366" s="35">
        <v>25000</v>
      </c>
      <c r="AH366" s="35">
        <v>25000</v>
      </c>
      <c r="AI366" s="35"/>
      <c r="AJ366" s="35"/>
      <c r="AK366" s="35"/>
      <c r="AL366" s="2"/>
    </row>
    <row r="367" spans="1:38" ht="15.75" customHeight="1" x14ac:dyDescent="0.2">
      <c r="A367" s="17"/>
      <c r="B367" s="83"/>
      <c r="C367" s="77" t="s">
        <v>369</v>
      </c>
      <c r="D367" s="88"/>
      <c r="E367" s="31">
        <f t="shared" si="37"/>
        <v>0</v>
      </c>
      <c r="F367" s="89"/>
      <c r="G367" s="45">
        <f>SUM(G364:G366)</f>
        <v>500000</v>
      </c>
      <c r="H367" s="17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86"/>
      <c r="AA367" s="89"/>
      <c r="AB367" s="89"/>
      <c r="AC367" s="89"/>
      <c r="AD367" s="89"/>
      <c r="AE367" s="89"/>
      <c r="AF367" s="89"/>
      <c r="AG367" s="89"/>
      <c r="AH367" s="89"/>
      <c r="AI367" s="89"/>
      <c r="AJ367" s="89"/>
      <c r="AK367" s="89"/>
      <c r="AL367" s="11"/>
    </row>
    <row r="368" spans="1:38" ht="15.75" customHeight="1" x14ac:dyDescent="0.25">
      <c r="A368" s="28"/>
      <c r="B368" s="84"/>
      <c r="C368" s="84"/>
      <c r="D368" s="85"/>
      <c r="E368" s="92"/>
      <c r="F368" s="86"/>
      <c r="G368" s="33">
        <f>SUM(Z368:AK368)</f>
        <v>0</v>
      </c>
      <c r="H368" s="28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6"/>
      <c r="AA368" s="86"/>
      <c r="AB368" s="86"/>
      <c r="AC368" s="86"/>
      <c r="AD368" s="86"/>
      <c r="AE368" s="86"/>
      <c r="AF368" s="86"/>
      <c r="AG368" s="86"/>
      <c r="AH368" s="86"/>
      <c r="AI368" s="86"/>
      <c r="AJ368" s="86"/>
      <c r="AK368" s="86"/>
      <c r="AL368" s="2"/>
    </row>
    <row r="369" spans="1:38" ht="15.75" customHeight="1" x14ac:dyDescent="0.2">
      <c r="A369" s="17"/>
      <c r="B369" s="83" t="s">
        <v>370</v>
      </c>
      <c r="C369" s="77" t="s">
        <v>371</v>
      </c>
      <c r="D369" s="88"/>
      <c r="E369" s="93"/>
      <c r="F369" s="89"/>
      <c r="G369" s="45">
        <f>G367+G361+G355+G353+G350+G348+G339+G334+G326+G321+G210+G195+G187+G185+G183+G181+G179+G178+G177+G175+G166+G161+G154+G146+G118+G107+G110+G111+G112</f>
        <v>5829159.3600000003</v>
      </c>
      <c r="H369" s="17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89"/>
      <c r="AA369" s="89"/>
      <c r="AB369" s="89"/>
      <c r="AC369" s="89"/>
      <c r="AD369" s="89"/>
      <c r="AE369" s="89"/>
      <c r="AF369" s="89"/>
      <c r="AG369" s="89"/>
      <c r="AH369" s="89"/>
      <c r="AI369" s="89"/>
      <c r="AJ369" s="89"/>
      <c r="AK369" s="89"/>
      <c r="AL369" s="11"/>
    </row>
    <row r="370" spans="1:38" ht="15.75" customHeight="1" x14ac:dyDescent="0.2">
      <c r="A370" s="2"/>
      <c r="B370" s="2"/>
      <c r="C370" s="94"/>
      <c r="D370" s="4"/>
      <c r="E370" s="5"/>
      <c r="F370" s="6"/>
      <c r="G370" s="7"/>
      <c r="H370" s="2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2"/>
    </row>
    <row r="371" spans="1:38" ht="15.75" customHeight="1" x14ac:dyDescent="0.2">
      <c r="A371" s="2"/>
      <c r="B371" s="2"/>
      <c r="C371" s="94"/>
      <c r="D371" s="4"/>
      <c r="E371" s="5"/>
      <c r="F371" s="6"/>
      <c r="G371" s="7"/>
      <c r="H371" s="2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2"/>
    </row>
    <row r="372" spans="1:38" ht="15.75" customHeight="1" x14ac:dyDescent="0.2">
      <c r="A372" s="94"/>
      <c r="B372" s="2"/>
      <c r="C372" s="94"/>
      <c r="D372" s="4"/>
      <c r="E372" s="5"/>
      <c r="F372" s="6"/>
      <c r="G372" s="7"/>
      <c r="H372" s="2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2"/>
    </row>
    <row r="373" spans="1:38" ht="15.75" customHeight="1" x14ac:dyDescent="0.25">
      <c r="A373" s="95" t="s">
        <v>372</v>
      </c>
      <c r="B373" s="96"/>
      <c r="C373" s="96"/>
      <c r="D373" s="97"/>
      <c r="E373" s="5"/>
      <c r="F373" s="98"/>
      <c r="G373" s="99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98"/>
      <c r="AA373" s="98"/>
      <c r="AB373" s="98"/>
      <c r="AC373" s="98"/>
      <c r="AD373" s="98"/>
      <c r="AE373" s="98"/>
      <c r="AF373" s="98"/>
      <c r="AG373" s="98"/>
      <c r="AH373" s="98"/>
      <c r="AI373" s="98"/>
      <c r="AJ373" s="98"/>
      <c r="AK373" s="98"/>
      <c r="AL373" s="101"/>
    </row>
    <row r="374" spans="1:38" ht="15.75" customHeight="1" x14ac:dyDescent="0.25">
      <c r="A374" s="102"/>
      <c r="B374" s="102"/>
      <c r="C374" s="102"/>
      <c r="D374" s="4"/>
      <c r="E374" s="5"/>
      <c r="F374" s="103"/>
      <c r="G374" s="104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3"/>
      <c r="AA374" s="103"/>
      <c r="AB374" s="103"/>
      <c r="AC374" s="103"/>
      <c r="AD374" s="103"/>
      <c r="AE374" s="103"/>
      <c r="AF374" s="103"/>
      <c r="AG374" s="103"/>
      <c r="AH374" s="103"/>
      <c r="AI374" s="103"/>
      <c r="AJ374" s="103"/>
      <c r="AK374" s="103"/>
      <c r="AL374" s="106"/>
    </row>
    <row r="375" spans="1:38" ht="15.75" customHeight="1" x14ac:dyDescent="0.25">
      <c r="A375" s="102"/>
      <c r="B375" s="102"/>
      <c r="C375" s="102"/>
      <c r="D375" s="4"/>
      <c r="E375" s="5"/>
      <c r="F375" s="103"/>
      <c r="G375" s="104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3"/>
      <c r="AA375" s="103"/>
      <c r="AB375" s="103"/>
      <c r="AC375" s="103"/>
      <c r="AD375" s="103"/>
      <c r="AE375" s="103"/>
      <c r="AF375" s="103"/>
      <c r="AG375" s="103"/>
      <c r="AH375" s="103"/>
      <c r="AI375" s="103"/>
      <c r="AJ375" s="103"/>
      <c r="AK375" s="103"/>
      <c r="AL375" s="106"/>
    </row>
    <row r="376" spans="1:38" ht="15.75" customHeight="1" x14ac:dyDescent="0.25">
      <c r="A376" s="102" t="s">
        <v>373</v>
      </c>
      <c r="B376" s="102"/>
      <c r="C376" s="102"/>
      <c r="D376" s="107" t="s">
        <v>374</v>
      </c>
      <c r="E376" s="5"/>
      <c r="F376" s="103"/>
      <c r="G376" s="104"/>
      <c r="H376" s="106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3" t="s">
        <v>375</v>
      </c>
      <c r="AA376" s="103"/>
      <c r="AB376" s="103"/>
      <c r="AC376" s="103"/>
      <c r="AD376" s="103"/>
      <c r="AE376" s="103"/>
      <c r="AF376" s="103" t="s">
        <v>376</v>
      </c>
      <c r="AG376" s="103"/>
      <c r="AH376" s="103"/>
      <c r="AI376" s="103"/>
      <c r="AJ376" s="103"/>
      <c r="AK376" s="103"/>
      <c r="AL376" s="106"/>
    </row>
    <row r="377" spans="1:38" ht="18.75" customHeight="1" x14ac:dyDescent="0.25">
      <c r="A377" s="102"/>
      <c r="B377" s="102"/>
      <c r="C377" s="102"/>
      <c r="D377" s="4"/>
      <c r="E377" s="5"/>
      <c r="F377" s="103"/>
      <c r="G377" s="104"/>
      <c r="H377" s="106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3"/>
      <c r="AA377" s="103"/>
      <c r="AB377" s="103"/>
      <c r="AC377" s="103"/>
      <c r="AD377" s="103"/>
      <c r="AE377" s="103"/>
      <c r="AF377" s="103"/>
      <c r="AG377" s="103"/>
      <c r="AH377" s="103"/>
      <c r="AI377" s="103"/>
      <c r="AJ377" s="103"/>
      <c r="AK377" s="103"/>
      <c r="AL377" s="106"/>
    </row>
    <row r="378" spans="1:38" ht="15.75" customHeight="1" x14ac:dyDescent="0.25">
      <c r="A378" s="109"/>
      <c r="B378" s="102"/>
      <c r="C378" s="102"/>
      <c r="D378" s="110" t="s">
        <v>377</v>
      </c>
      <c r="E378" s="111"/>
      <c r="F378" s="112"/>
      <c r="G378" s="104"/>
      <c r="H378" s="106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13" t="s">
        <v>378</v>
      </c>
      <c r="AA378" s="103"/>
      <c r="AB378" s="103"/>
      <c r="AC378" s="103"/>
      <c r="AD378" s="103"/>
      <c r="AE378" s="103"/>
      <c r="AF378" s="113" t="s">
        <v>379</v>
      </c>
      <c r="AG378" s="103"/>
      <c r="AH378" s="103"/>
      <c r="AI378" s="103"/>
      <c r="AJ378" s="103"/>
      <c r="AK378" s="103"/>
      <c r="AL378" s="106"/>
    </row>
    <row r="379" spans="1:38" ht="15.75" customHeight="1" x14ac:dyDescent="0.25">
      <c r="A379" s="106" t="s">
        <v>380</v>
      </c>
      <c r="B379" s="102"/>
      <c r="C379" s="102"/>
      <c r="D379" s="107" t="s">
        <v>381</v>
      </c>
      <c r="E379" s="5"/>
      <c r="F379" s="103"/>
      <c r="G379" s="104"/>
      <c r="H379" s="106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3" t="s">
        <v>382</v>
      </c>
      <c r="AA379" s="103"/>
      <c r="AB379" s="103"/>
      <c r="AC379" s="104"/>
      <c r="AD379" s="103"/>
      <c r="AE379" s="103"/>
      <c r="AF379" s="103" t="s">
        <v>383</v>
      </c>
      <c r="AG379" s="103"/>
      <c r="AH379" s="103"/>
      <c r="AI379" s="103"/>
      <c r="AJ379" s="103"/>
      <c r="AK379" s="103"/>
      <c r="AL379" s="106"/>
    </row>
    <row r="380" spans="1:38" ht="15.75" customHeight="1" x14ac:dyDescent="0.2">
      <c r="A380" s="2"/>
      <c r="B380" s="2"/>
      <c r="C380" s="94"/>
      <c r="D380" s="4"/>
      <c r="E380" s="5"/>
      <c r="F380" s="6"/>
      <c r="G380" s="7"/>
      <c r="H380" s="2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2"/>
    </row>
    <row r="381" spans="1:38" ht="15.75" customHeight="1" x14ac:dyDescent="0.2">
      <c r="A381" s="2"/>
      <c r="B381" s="2"/>
      <c r="C381" s="94"/>
      <c r="D381" s="4"/>
      <c r="E381" s="5"/>
      <c r="F381" s="6"/>
      <c r="G381" s="7"/>
      <c r="H381" s="2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2"/>
    </row>
    <row r="382" spans="1:38" ht="15.75" customHeight="1" x14ac:dyDescent="0.2">
      <c r="A382" s="2"/>
      <c r="B382" s="2"/>
      <c r="C382" s="94"/>
      <c r="D382" s="4"/>
      <c r="E382" s="5"/>
      <c r="F382" s="6"/>
      <c r="G382" s="7"/>
      <c r="H382" s="2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2"/>
    </row>
    <row r="383" spans="1:38" ht="15.75" customHeight="1" x14ac:dyDescent="0.2">
      <c r="A383" s="2"/>
      <c r="B383" s="2"/>
      <c r="C383" s="94"/>
      <c r="D383" s="4"/>
      <c r="E383" s="5"/>
      <c r="F383" s="6"/>
      <c r="G383" s="7"/>
      <c r="H383" s="2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2"/>
    </row>
    <row r="384" spans="1:38" ht="15.75" customHeight="1" x14ac:dyDescent="0.2">
      <c r="A384" s="2"/>
      <c r="B384" s="2"/>
      <c r="C384" s="94"/>
      <c r="D384" s="4"/>
      <c r="E384" s="5"/>
      <c r="F384" s="6"/>
      <c r="G384" s="7"/>
      <c r="H384" s="2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2"/>
    </row>
    <row r="385" spans="1:38" ht="15.75" customHeight="1" x14ac:dyDescent="0.2">
      <c r="A385" s="2"/>
      <c r="B385" s="2"/>
      <c r="C385" s="94"/>
      <c r="D385" s="4"/>
      <c r="E385" s="5"/>
      <c r="F385" s="6"/>
      <c r="G385" s="7"/>
      <c r="H385" s="2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2"/>
    </row>
    <row r="386" spans="1:38" ht="15.75" customHeight="1" x14ac:dyDescent="0.2">
      <c r="A386" s="2"/>
      <c r="B386" s="2"/>
      <c r="C386" s="94"/>
      <c r="D386" s="4"/>
      <c r="E386" s="5"/>
      <c r="F386" s="6"/>
      <c r="G386" s="7"/>
      <c r="H386" s="2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2"/>
    </row>
    <row r="387" spans="1:38" ht="15.75" customHeight="1" x14ac:dyDescent="0.2">
      <c r="A387" s="2"/>
      <c r="B387" s="2"/>
      <c r="C387" s="94"/>
      <c r="D387" s="4"/>
      <c r="E387" s="5"/>
      <c r="F387" s="6"/>
      <c r="G387" s="7"/>
      <c r="H387" s="2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2"/>
    </row>
    <row r="388" spans="1:38" ht="15.75" customHeight="1" x14ac:dyDescent="0.2">
      <c r="A388" s="2"/>
      <c r="B388" s="2"/>
      <c r="C388" s="94"/>
      <c r="D388" s="4"/>
      <c r="E388" s="5"/>
      <c r="F388" s="6"/>
      <c r="G388" s="7"/>
      <c r="H388" s="2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2"/>
    </row>
    <row r="389" spans="1:38" ht="15.75" customHeight="1" x14ac:dyDescent="0.2">
      <c r="A389" s="2"/>
      <c r="B389" s="2"/>
      <c r="C389" s="94"/>
      <c r="D389" s="4"/>
      <c r="E389" s="5"/>
      <c r="F389" s="6"/>
      <c r="G389" s="7"/>
      <c r="H389" s="2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2"/>
    </row>
    <row r="390" spans="1:38" ht="15.75" customHeight="1" x14ac:dyDescent="0.2">
      <c r="A390" s="2"/>
      <c r="B390" s="2"/>
      <c r="C390" s="94"/>
      <c r="D390" s="4"/>
      <c r="E390" s="5"/>
      <c r="F390" s="6"/>
      <c r="G390" s="7"/>
      <c r="H390" s="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2"/>
    </row>
    <row r="391" spans="1:38" ht="15.75" customHeight="1" x14ac:dyDescent="0.2">
      <c r="A391" s="2"/>
      <c r="B391" s="2"/>
      <c r="C391" s="94"/>
      <c r="D391" s="4"/>
      <c r="E391" s="5"/>
      <c r="F391" s="6"/>
      <c r="G391" s="7"/>
      <c r="H391" s="2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2"/>
    </row>
    <row r="392" spans="1:38" ht="15.75" customHeight="1" x14ac:dyDescent="0.2">
      <c r="A392" s="2"/>
      <c r="B392" s="2"/>
      <c r="C392" s="94"/>
      <c r="D392" s="4"/>
      <c r="E392" s="5"/>
      <c r="F392" s="6"/>
      <c r="G392" s="7"/>
      <c r="H392" s="2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2"/>
    </row>
    <row r="393" spans="1:38" ht="15.75" customHeight="1" x14ac:dyDescent="0.2">
      <c r="A393" s="2"/>
      <c r="B393" s="2"/>
      <c r="C393" s="94"/>
      <c r="D393" s="4"/>
      <c r="E393" s="5"/>
      <c r="F393" s="6"/>
      <c r="G393" s="7"/>
      <c r="H393" s="2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2"/>
    </row>
    <row r="394" spans="1:38" ht="15.75" customHeight="1" x14ac:dyDescent="0.2">
      <c r="A394" s="2"/>
      <c r="B394" s="2"/>
      <c r="C394" s="94"/>
      <c r="D394" s="4"/>
      <c r="E394" s="5"/>
      <c r="F394" s="6"/>
      <c r="G394" s="7"/>
      <c r="H394" s="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2"/>
    </row>
    <row r="395" spans="1:38" ht="15.75" customHeight="1" x14ac:dyDescent="0.2">
      <c r="A395" s="2"/>
      <c r="B395" s="2"/>
      <c r="C395" s="94"/>
      <c r="D395" s="4"/>
      <c r="E395" s="5"/>
      <c r="F395" s="6"/>
      <c r="G395" s="7"/>
      <c r="H395" s="2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2"/>
    </row>
    <row r="396" spans="1:38" ht="15.75" customHeight="1" x14ac:dyDescent="0.2">
      <c r="A396" s="2"/>
      <c r="B396" s="2"/>
      <c r="C396" s="94"/>
      <c r="D396" s="4"/>
      <c r="E396" s="5"/>
      <c r="F396" s="6"/>
      <c r="G396" s="7"/>
      <c r="H396" s="2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2"/>
    </row>
    <row r="397" spans="1:38" ht="15.75" customHeight="1" x14ac:dyDescent="0.2">
      <c r="A397" s="2"/>
      <c r="B397" s="3"/>
      <c r="C397" s="94"/>
      <c r="D397" s="4"/>
      <c r="E397" s="5"/>
      <c r="F397" s="6"/>
      <c r="G397" s="7"/>
      <c r="H397" s="2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2"/>
    </row>
    <row r="398" spans="1:38" ht="15.75" customHeight="1" x14ac:dyDescent="0.2">
      <c r="A398" s="2"/>
      <c r="B398" s="2"/>
      <c r="C398" s="94"/>
      <c r="D398" s="4"/>
      <c r="E398" s="5"/>
      <c r="F398" s="6"/>
      <c r="G398" s="7"/>
      <c r="H398" s="2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2"/>
    </row>
    <row r="399" spans="1:38" ht="15.75" customHeight="1" x14ac:dyDescent="0.2">
      <c r="A399" s="2"/>
      <c r="B399" s="2"/>
      <c r="C399" s="3"/>
      <c r="D399" s="4"/>
      <c r="E399" s="5"/>
      <c r="F399" s="6"/>
      <c r="G399" s="7"/>
      <c r="H399" s="2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2"/>
    </row>
    <row r="400" spans="1:38" ht="15.75" customHeight="1" x14ac:dyDescent="0.2">
      <c r="A400" s="2"/>
      <c r="B400" s="2"/>
      <c r="C400" s="3"/>
      <c r="D400" s="4"/>
      <c r="E400" s="5"/>
      <c r="F400" s="6"/>
      <c r="G400" s="7"/>
      <c r="H400" s="2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2"/>
    </row>
    <row r="401" spans="1:38" ht="15.75" customHeight="1" x14ac:dyDescent="0.2">
      <c r="A401" s="2"/>
      <c r="B401" s="2"/>
      <c r="C401" s="3"/>
      <c r="D401" s="4"/>
      <c r="E401" s="5"/>
      <c r="F401" s="6"/>
      <c r="G401" s="7"/>
      <c r="H401" s="2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2"/>
    </row>
    <row r="402" spans="1:38" ht="15.75" customHeight="1" x14ac:dyDescent="0.2">
      <c r="A402" s="2"/>
      <c r="B402" s="2"/>
      <c r="C402" s="3"/>
      <c r="D402" s="4"/>
      <c r="E402" s="5"/>
      <c r="F402" s="6"/>
      <c r="G402" s="7"/>
      <c r="H402" s="2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2"/>
    </row>
    <row r="403" spans="1:38" ht="15.75" customHeight="1" x14ac:dyDescent="0.2">
      <c r="A403" s="2"/>
      <c r="B403" s="2"/>
      <c r="C403" s="3"/>
      <c r="D403" s="4"/>
      <c r="E403" s="5"/>
      <c r="F403" s="6"/>
      <c r="G403" s="7"/>
      <c r="H403" s="2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2"/>
    </row>
    <row r="404" spans="1:38" ht="15.75" customHeight="1" x14ac:dyDescent="0.2">
      <c r="A404" s="2"/>
      <c r="B404" s="2"/>
      <c r="C404" s="3"/>
      <c r="D404" s="4"/>
      <c r="E404" s="5"/>
      <c r="F404" s="6"/>
      <c r="G404" s="7"/>
      <c r="H404" s="2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2"/>
    </row>
    <row r="405" spans="1:38" ht="15.75" customHeight="1" x14ac:dyDescent="0.2">
      <c r="A405" s="2"/>
      <c r="B405" s="2"/>
      <c r="C405" s="3"/>
      <c r="D405" s="4"/>
      <c r="E405" s="5"/>
      <c r="F405" s="6"/>
      <c r="G405" s="7"/>
      <c r="H405" s="2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2"/>
    </row>
    <row r="406" spans="1:38" ht="15.75" customHeight="1" x14ac:dyDescent="0.2">
      <c r="A406" s="2"/>
      <c r="B406" s="2"/>
      <c r="C406" s="3"/>
      <c r="D406" s="4"/>
      <c r="E406" s="5"/>
      <c r="F406" s="6"/>
      <c r="G406" s="7"/>
      <c r="H406" s="2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2"/>
    </row>
    <row r="407" spans="1:38" ht="15.75" customHeight="1" x14ac:dyDescent="0.2">
      <c r="A407" s="2"/>
      <c r="B407" s="2"/>
      <c r="C407" s="3"/>
      <c r="D407" s="4"/>
      <c r="E407" s="5"/>
      <c r="F407" s="6"/>
      <c r="G407" s="7"/>
      <c r="H407" s="2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2"/>
    </row>
    <row r="408" spans="1:38" ht="15.75" customHeight="1" x14ac:dyDescent="0.2">
      <c r="A408" s="2"/>
      <c r="B408" s="2"/>
      <c r="C408" s="3"/>
      <c r="D408" s="4"/>
      <c r="E408" s="5"/>
      <c r="F408" s="6"/>
      <c r="G408" s="7"/>
      <c r="H408" s="2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2"/>
    </row>
    <row r="409" spans="1:38" ht="15.75" customHeight="1" x14ac:dyDescent="0.2">
      <c r="A409" s="2"/>
      <c r="B409" s="2"/>
      <c r="C409" s="3"/>
      <c r="D409" s="4"/>
      <c r="E409" s="5"/>
      <c r="F409" s="6"/>
      <c r="G409" s="7"/>
      <c r="H409" s="2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2"/>
    </row>
    <row r="410" spans="1:38" ht="15.75" customHeight="1" x14ac:dyDescent="0.2">
      <c r="A410" s="2"/>
      <c r="B410" s="2"/>
      <c r="C410" s="3"/>
      <c r="D410" s="4"/>
      <c r="E410" s="5"/>
      <c r="F410" s="6"/>
      <c r="G410" s="7"/>
      <c r="H410" s="2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2"/>
    </row>
    <row r="411" spans="1:38" ht="15.75" customHeight="1" x14ac:dyDescent="0.2">
      <c r="A411" s="2"/>
      <c r="B411" s="2"/>
      <c r="C411" s="3"/>
      <c r="D411" s="4"/>
      <c r="E411" s="5"/>
      <c r="F411" s="6"/>
      <c r="G411" s="7"/>
      <c r="H411" s="2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2"/>
    </row>
    <row r="412" spans="1:38" ht="15.75" customHeight="1" x14ac:dyDescent="0.2">
      <c r="A412" s="2"/>
      <c r="B412" s="2"/>
      <c r="C412" s="3"/>
      <c r="D412" s="4"/>
      <c r="E412" s="5"/>
      <c r="F412" s="6"/>
      <c r="G412" s="7"/>
      <c r="H412" s="2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2"/>
    </row>
    <row r="413" spans="1:38" ht="15.75" customHeight="1" x14ac:dyDescent="0.2">
      <c r="A413" s="2"/>
      <c r="B413" s="2"/>
      <c r="C413" s="3"/>
      <c r="D413" s="4"/>
      <c r="E413" s="5"/>
      <c r="F413" s="6"/>
      <c r="G413" s="7"/>
      <c r="H413" s="2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2"/>
    </row>
    <row r="414" spans="1:38" ht="15.75" customHeight="1" x14ac:dyDescent="0.2">
      <c r="A414" s="2"/>
      <c r="B414" s="2"/>
      <c r="C414" s="3"/>
      <c r="D414" s="4"/>
      <c r="E414" s="5"/>
      <c r="F414" s="6"/>
      <c r="G414" s="7"/>
      <c r="H414" s="2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2"/>
    </row>
    <row r="415" spans="1:38" ht="15.75" customHeight="1" x14ac:dyDescent="0.2">
      <c r="A415" s="2"/>
      <c r="B415" s="2"/>
      <c r="C415" s="3"/>
      <c r="D415" s="4"/>
      <c r="E415" s="5"/>
      <c r="F415" s="6"/>
      <c r="G415" s="7"/>
      <c r="H415" s="2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2"/>
    </row>
    <row r="416" spans="1:38" ht="15.75" customHeight="1" x14ac:dyDescent="0.2">
      <c r="A416" s="2"/>
      <c r="B416" s="2"/>
      <c r="C416" s="3"/>
      <c r="D416" s="4"/>
      <c r="E416" s="5"/>
      <c r="F416" s="6"/>
      <c r="G416" s="7"/>
      <c r="H416" s="2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2"/>
    </row>
    <row r="417" spans="1:38" ht="15.75" customHeight="1" x14ac:dyDescent="0.2">
      <c r="A417" s="2"/>
      <c r="B417" s="2"/>
      <c r="C417" s="3"/>
      <c r="D417" s="4"/>
      <c r="E417" s="5"/>
      <c r="F417" s="6"/>
      <c r="G417" s="7"/>
      <c r="H417" s="2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2"/>
    </row>
    <row r="418" spans="1:38" ht="15.75" customHeight="1" x14ac:dyDescent="0.2">
      <c r="A418" s="2"/>
      <c r="B418" s="2"/>
      <c r="C418" s="3"/>
      <c r="D418" s="4"/>
      <c r="E418" s="5"/>
      <c r="F418" s="6"/>
      <c r="G418" s="7"/>
      <c r="H418" s="2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2"/>
    </row>
    <row r="419" spans="1:38" ht="15.75" customHeight="1" x14ac:dyDescent="0.2">
      <c r="A419" s="2"/>
      <c r="B419" s="2"/>
      <c r="C419" s="3"/>
      <c r="D419" s="4"/>
      <c r="E419" s="5"/>
      <c r="F419" s="6"/>
      <c r="G419" s="7"/>
      <c r="H419" s="2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2"/>
    </row>
    <row r="420" spans="1:38" ht="15.75" customHeight="1" x14ac:dyDescent="0.2">
      <c r="A420" s="2"/>
      <c r="B420" s="2"/>
      <c r="C420" s="3"/>
      <c r="D420" s="4"/>
      <c r="E420" s="5"/>
      <c r="F420" s="6"/>
      <c r="G420" s="7"/>
      <c r="H420" s="2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2"/>
    </row>
    <row r="421" spans="1:38" ht="15.75" customHeight="1" x14ac:dyDescent="0.2">
      <c r="A421" s="2"/>
      <c r="B421" s="2"/>
      <c r="C421" s="3"/>
      <c r="D421" s="4"/>
      <c r="E421" s="5"/>
      <c r="F421" s="6"/>
      <c r="G421" s="7"/>
      <c r="H421" s="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2"/>
    </row>
    <row r="422" spans="1:38" ht="15.75" customHeight="1" x14ac:dyDescent="0.2">
      <c r="A422" s="2"/>
      <c r="B422" s="2"/>
      <c r="C422" s="3"/>
      <c r="D422" s="4"/>
      <c r="E422" s="5"/>
      <c r="F422" s="6"/>
      <c r="G422" s="7"/>
      <c r="H422" s="2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2"/>
    </row>
    <row r="423" spans="1:38" ht="15.75" customHeight="1" x14ac:dyDescent="0.2">
      <c r="A423" s="2"/>
      <c r="B423" s="2"/>
      <c r="C423" s="3"/>
      <c r="D423" s="4"/>
      <c r="E423" s="5"/>
      <c r="F423" s="6"/>
      <c r="G423" s="7"/>
      <c r="H423" s="2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2"/>
    </row>
    <row r="424" spans="1:38" ht="15.75" customHeight="1" x14ac:dyDescent="0.2">
      <c r="A424" s="2"/>
      <c r="B424" s="2"/>
      <c r="C424" s="3"/>
      <c r="D424" s="4"/>
      <c r="E424" s="5"/>
      <c r="F424" s="6"/>
      <c r="G424" s="7"/>
      <c r="H424" s="2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2"/>
    </row>
    <row r="425" spans="1:38" ht="15.75" customHeight="1" x14ac:dyDescent="0.2">
      <c r="A425" s="2"/>
      <c r="B425" s="2"/>
      <c r="C425" s="3"/>
      <c r="D425" s="4"/>
      <c r="E425" s="5"/>
      <c r="F425" s="6"/>
      <c r="G425" s="7"/>
      <c r="H425" s="2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2"/>
    </row>
    <row r="426" spans="1:38" ht="15.75" customHeight="1" x14ac:dyDescent="0.2">
      <c r="A426" s="2"/>
      <c r="B426" s="2"/>
      <c r="C426" s="3"/>
      <c r="D426" s="4"/>
      <c r="E426" s="5"/>
      <c r="F426" s="6"/>
      <c r="G426" s="7"/>
      <c r="H426" s="2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2"/>
    </row>
    <row r="427" spans="1:38" ht="15.75" customHeight="1" x14ac:dyDescent="0.2">
      <c r="A427" s="2"/>
      <c r="B427" s="2"/>
      <c r="C427" s="3"/>
      <c r="D427" s="4"/>
      <c r="E427" s="5"/>
      <c r="F427" s="6"/>
      <c r="G427" s="7"/>
      <c r="H427" s="2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2"/>
    </row>
    <row r="428" spans="1:38" ht="15.75" customHeight="1" x14ac:dyDescent="0.2">
      <c r="A428" s="2"/>
      <c r="B428" s="2"/>
      <c r="C428" s="3"/>
      <c r="D428" s="4"/>
      <c r="E428" s="5"/>
      <c r="F428" s="6"/>
      <c r="G428" s="7"/>
      <c r="H428" s="2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2"/>
    </row>
    <row r="429" spans="1:38" ht="15.75" customHeight="1" x14ac:dyDescent="0.2">
      <c r="A429" s="2"/>
      <c r="B429" s="2"/>
      <c r="C429" s="3"/>
      <c r="D429" s="4"/>
      <c r="E429" s="5"/>
      <c r="F429" s="6"/>
      <c r="G429" s="7"/>
      <c r="H429" s="2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2"/>
    </row>
    <row r="430" spans="1:38" ht="15.75" customHeight="1" x14ac:dyDescent="0.2">
      <c r="A430" s="2"/>
      <c r="B430" s="2"/>
      <c r="C430" s="3"/>
      <c r="D430" s="4"/>
      <c r="E430" s="5"/>
      <c r="F430" s="6"/>
      <c r="G430" s="7"/>
      <c r="H430" s="2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2"/>
    </row>
    <row r="431" spans="1:38" ht="15.75" customHeight="1" x14ac:dyDescent="0.2">
      <c r="A431" s="2"/>
      <c r="B431" s="2"/>
      <c r="C431" s="3"/>
      <c r="D431" s="4"/>
      <c r="E431" s="5"/>
      <c r="F431" s="6"/>
      <c r="G431" s="7"/>
      <c r="H431" s="2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2"/>
    </row>
    <row r="432" spans="1:38" ht="15.75" customHeight="1" x14ac:dyDescent="0.2">
      <c r="A432" s="2"/>
      <c r="B432" s="2"/>
      <c r="C432" s="3"/>
      <c r="D432" s="4"/>
      <c r="E432" s="5"/>
      <c r="F432" s="6"/>
      <c r="G432" s="7"/>
      <c r="H432" s="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2"/>
    </row>
    <row r="433" spans="1:38" ht="15.75" customHeight="1" x14ac:dyDescent="0.2">
      <c r="A433" s="2"/>
      <c r="B433" s="2"/>
      <c r="C433" s="3"/>
      <c r="D433" s="4"/>
      <c r="E433" s="5"/>
      <c r="F433" s="6"/>
      <c r="G433" s="7"/>
      <c r="H433" s="2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2"/>
    </row>
    <row r="434" spans="1:38" ht="15.75" customHeight="1" x14ac:dyDescent="0.2">
      <c r="A434" s="2"/>
      <c r="B434" s="2"/>
      <c r="C434" s="3"/>
      <c r="D434" s="4"/>
      <c r="E434" s="5"/>
      <c r="F434" s="6"/>
      <c r="G434" s="7"/>
      <c r="H434" s="2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2"/>
    </row>
    <row r="435" spans="1:38" ht="15.75" customHeight="1" x14ac:dyDescent="0.2">
      <c r="A435" s="2"/>
      <c r="B435" s="2"/>
      <c r="C435" s="3"/>
      <c r="D435" s="4"/>
      <c r="E435" s="5"/>
      <c r="F435" s="6"/>
      <c r="G435" s="7"/>
      <c r="H435" s="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2"/>
    </row>
    <row r="436" spans="1:38" ht="15.75" customHeight="1" x14ac:dyDescent="0.2">
      <c r="A436" s="2"/>
      <c r="B436" s="2"/>
      <c r="C436" s="3"/>
      <c r="D436" s="4"/>
      <c r="E436" s="5"/>
      <c r="F436" s="6"/>
      <c r="G436" s="7"/>
      <c r="H436" s="2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2"/>
    </row>
    <row r="437" spans="1:38" ht="15.75" customHeight="1" x14ac:dyDescent="0.2">
      <c r="A437" s="2"/>
      <c r="B437" s="2"/>
      <c r="C437" s="3"/>
      <c r="D437" s="4"/>
      <c r="E437" s="5"/>
      <c r="F437" s="6"/>
      <c r="G437" s="7"/>
      <c r="H437" s="2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2"/>
    </row>
    <row r="438" spans="1:38" ht="15.75" customHeight="1" x14ac:dyDescent="0.2">
      <c r="A438" s="2"/>
      <c r="B438" s="2"/>
      <c r="C438" s="3"/>
      <c r="D438" s="4"/>
      <c r="E438" s="5"/>
      <c r="F438" s="6"/>
      <c r="G438" s="7"/>
      <c r="H438" s="2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2"/>
    </row>
    <row r="439" spans="1:38" ht="15.75" customHeight="1" x14ac:dyDescent="0.2">
      <c r="A439" s="2"/>
      <c r="B439" s="2"/>
      <c r="C439" s="3"/>
      <c r="D439" s="4"/>
      <c r="E439" s="5"/>
      <c r="F439" s="6"/>
      <c r="G439" s="7"/>
      <c r="H439" s="2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2"/>
    </row>
    <row r="440" spans="1:38" ht="15.75" customHeight="1" x14ac:dyDescent="0.2">
      <c r="A440" s="2"/>
      <c r="B440" s="2"/>
      <c r="C440" s="3"/>
      <c r="D440" s="4"/>
      <c r="E440" s="5"/>
      <c r="F440" s="6"/>
      <c r="G440" s="7"/>
      <c r="H440" s="2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2"/>
    </row>
    <row r="441" spans="1:38" ht="15.75" customHeight="1" x14ac:dyDescent="0.2">
      <c r="A441" s="2"/>
      <c r="B441" s="2"/>
      <c r="C441" s="3"/>
      <c r="D441" s="4"/>
      <c r="E441" s="5"/>
      <c r="F441" s="6"/>
      <c r="G441" s="7"/>
      <c r="H441" s="2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2"/>
    </row>
    <row r="442" spans="1:38" ht="15.75" customHeight="1" x14ac:dyDescent="0.2">
      <c r="A442" s="2"/>
      <c r="B442" s="2"/>
      <c r="C442" s="3"/>
      <c r="D442" s="4"/>
      <c r="E442" s="5"/>
      <c r="F442" s="6"/>
      <c r="G442" s="7"/>
      <c r="H442" s="2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2"/>
    </row>
    <row r="443" spans="1:38" ht="15.75" customHeight="1" x14ac:dyDescent="0.2">
      <c r="A443" s="2"/>
      <c r="B443" s="2"/>
      <c r="C443" s="3"/>
      <c r="D443" s="4"/>
      <c r="E443" s="5"/>
      <c r="F443" s="6"/>
      <c r="G443" s="7"/>
      <c r="H443" s="2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2"/>
    </row>
    <row r="444" spans="1:38" ht="15.75" customHeight="1" x14ac:dyDescent="0.2">
      <c r="A444" s="2"/>
      <c r="B444" s="2"/>
      <c r="C444" s="3"/>
      <c r="D444" s="4"/>
      <c r="E444" s="5"/>
      <c r="F444" s="6"/>
      <c r="G444" s="7"/>
      <c r="H444" s="2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2"/>
    </row>
    <row r="445" spans="1:38" ht="15.75" customHeight="1" x14ac:dyDescent="0.2">
      <c r="A445" s="2"/>
      <c r="B445" s="2"/>
      <c r="C445" s="3"/>
      <c r="D445" s="4"/>
      <c r="E445" s="5"/>
      <c r="F445" s="6"/>
      <c r="G445" s="7"/>
      <c r="H445" s="2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2"/>
    </row>
    <row r="446" spans="1:38" ht="15.75" customHeight="1" x14ac:dyDescent="0.2">
      <c r="A446" s="2"/>
      <c r="B446" s="2"/>
      <c r="C446" s="3"/>
      <c r="D446" s="4"/>
      <c r="E446" s="5"/>
      <c r="F446" s="6"/>
      <c r="G446" s="7"/>
      <c r="H446" s="2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2"/>
    </row>
    <row r="447" spans="1:38" ht="15.75" customHeight="1" x14ac:dyDescent="0.2">
      <c r="A447" s="2"/>
      <c r="B447" s="2"/>
      <c r="C447" s="3"/>
      <c r="D447" s="4"/>
      <c r="E447" s="5"/>
      <c r="F447" s="6"/>
      <c r="G447" s="7"/>
      <c r="H447" s="2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2"/>
    </row>
    <row r="448" spans="1:38" ht="15.75" customHeight="1" x14ac:dyDescent="0.2">
      <c r="A448" s="2"/>
      <c r="B448" s="2"/>
      <c r="C448" s="3"/>
      <c r="D448" s="4"/>
      <c r="E448" s="5"/>
      <c r="F448" s="6"/>
      <c r="G448" s="7"/>
      <c r="H448" s="2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2"/>
    </row>
    <row r="449" spans="1:38" ht="15.75" customHeight="1" x14ac:dyDescent="0.2">
      <c r="A449" s="2"/>
      <c r="B449" s="2"/>
      <c r="C449" s="3"/>
      <c r="D449" s="4"/>
      <c r="E449" s="5"/>
      <c r="F449" s="6"/>
      <c r="G449" s="7"/>
      <c r="H449" s="2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2"/>
    </row>
    <row r="450" spans="1:38" ht="15.75" customHeight="1" x14ac:dyDescent="0.2">
      <c r="A450" s="2"/>
      <c r="B450" s="2"/>
      <c r="C450" s="3"/>
      <c r="D450" s="4"/>
      <c r="E450" s="5"/>
      <c r="F450" s="6"/>
      <c r="G450" s="7"/>
      <c r="H450" s="2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2"/>
    </row>
    <row r="451" spans="1:38" ht="15.75" customHeight="1" x14ac:dyDescent="0.2">
      <c r="A451" s="2"/>
      <c r="B451" s="2"/>
      <c r="C451" s="3"/>
      <c r="D451" s="4"/>
      <c r="E451" s="5"/>
      <c r="F451" s="6"/>
      <c r="G451" s="7"/>
      <c r="H451" s="2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2"/>
    </row>
    <row r="452" spans="1:38" ht="15.75" customHeight="1" x14ac:dyDescent="0.2">
      <c r="A452" s="2"/>
      <c r="B452" s="2"/>
      <c r="C452" s="3"/>
      <c r="D452" s="4"/>
      <c r="E452" s="5"/>
      <c r="F452" s="6"/>
      <c r="G452" s="7"/>
      <c r="H452" s="2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2"/>
    </row>
    <row r="453" spans="1:38" ht="15.75" customHeight="1" x14ac:dyDescent="0.2">
      <c r="A453" s="2"/>
      <c r="B453" s="2"/>
      <c r="C453" s="3"/>
      <c r="D453" s="4"/>
      <c r="E453" s="5"/>
      <c r="F453" s="6"/>
      <c r="G453" s="7"/>
      <c r="H453" s="2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2"/>
    </row>
    <row r="454" spans="1:38" ht="15.75" customHeight="1" x14ac:dyDescent="0.2">
      <c r="A454" s="2"/>
      <c r="B454" s="2"/>
      <c r="C454" s="3"/>
      <c r="D454" s="4"/>
      <c r="E454" s="5"/>
      <c r="F454" s="6"/>
      <c r="G454" s="7"/>
      <c r="H454" s="2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2"/>
    </row>
    <row r="455" spans="1:38" ht="15.75" customHeight="1" x14ac:dyDescent="0.2">
      <c r="A455" s="2"/>
      <c r="B455" s="2"/>
      <c r="C455" s="3"/>
      <c r="D455" s="4"/>
      <c r="E455" s="5"/>
      <c r="F455" s="6"/>
      <c r="G455" s="7"/>
      <c r="H455" s="2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2"/>
    </row>
    <row r="456" spans="1:38" ht="15.75" customHeight="1" x14ac:dyDescent="0.2">
      <c r="A456" s="2"/>
      <c r="B456" s="2"/>
      <c r="C456" s="3"/>
      <c r="D456" s="4"/>
      <c r="E456" s="5"/>
      <c r="F456" s="6"/>
      <c r="G456" s="7"/>
      <c r="H456" s="2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2"/>
    </row>
    <row r="457" spans="1:38" ht="15.75" customHeight="1" x14ac:dyDescent="0.2">
      <c r="A457" s="2"/>
      <c r="B457" s="2"/>
      <c r="C457" s="3"/>
      <c r="D457" s="4"/>
      <c r="E457" s="5"/>
      <c r="F457" s="6"/>
      <c r="G457" s="7"/>
      <c r="H457" s="2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2"/>
    </row>
    <row r="458" spans="1:38" ht="15.75" customHeight="1" x14ac:dyDescent="0.2">
      <c r="A458" s="2"/>
      <c r="B458" s="2"/>
      <c r="C458" s="3"/>
      <c r="D458" s="4"/>
      <c r="E458" s="5"/>
      <c r="F458" s="6"/>
      <c r="G458" s="7"/>
      <c r="H458" s="2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2"/>
    </row>
    <row r="459" spans="1:38" ht="15.75" customHeight="1" x14ac:dyDescent="0.2">
      <c r="A459" s="2"/>
      <c r="B459" s="2"/>
      <c r="C459" s="3"/>
      <c r="D459" s="4"/>
      <c r="E459" s="5"/>
      <c r="F459" s="6"/>
      <c r="G459" s="7"/>
      <c r="H459" s="2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2"/>
    </row>
    <row r="460" spans="1:38" ht="15.75" customHeight="1" x14ac:dyDescent="0.2">
      <c r="A460" s="2"/>
      <c r="B460" s="2"/>
      <c r="C460" s="3"/>
      <c r="D460" s="4"/>
      <c r="E460" s="5"/>
      <c r="F460" s="6"/>
      <c r="G460" s="7"/>
      <c r="H460" s="2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2"/>
    </row>
    <row r="461" spans="1:38" ht="15.75" customHeight="1" x14ac:dyDescent="0.2">
      <c r="A461" s="2"/>
      <c r="B461" s="2"/>
      <c r="C461" s="3"/>
      <c r="D461" s="4"/>
      <c r="E461" s="5"/>
      <c r="F461" s="6"/>
      <c r="G461" s="7"/>
      <c r="H461" s="2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2"/>
    </row>
    <row r="462" spans="1:38" ht="15.75" customHeight="1" x14ac:dyDescent="0.2">
      <c r="A462" s="2"/>
      <c r="B462" s="2"/>
      <c r="C462" s="3"/>
      <c r="D462" s="4"/>
      <c r="E462" s="5"/>
      <c r="F462" s="6"/>
      <c r="G462" s="7"/>
      <c r="H462" s="2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2"/>
    </row>
    <row r="463" spans="1:38" ht="15.75" customHeight="1" x14ac:dyDescent="0.2">
      <c r="A463" s="2"/>
      <c r="B463" s="2"/>
      <c r="C463" s="3"/>
      <c r="D463" s="4"/>
      <c r="E463" s="5"/>
      <c r="F463" s="6"/>
      <c r="G463" s="7"/>
      <c r="H463" s="2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2"/>
    </row>
    <row r="464" spans="1:38" ht="15.75" customHeight="1" x14ac:dyDescent="0.2">
      <c r="A464" s="2"/>
      <c r="B464" s="2"/>
      <c r="C464" s="3"/>
      <c r="D464" s="4"/>
      <c r="E464" s="5"/>
      <c r="F464" s="6"/>
      <c r="G464" s="7"/>
      <c r="H464" s="2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2"/>
    </row>
    <row r="465" spans="1:38" ht="15.75" customHeight="1" x14ac:dyDescent="0.2">
      <c r="A465" s="2"/>
      <c r="B465" s="2"/>
      <c r="C465" s="3"/>
      <c r="D465" s="4"/>
      <c r="E465" s="5"/>
      <c r="F465" s="6"/>
      <c r="G465" s="7"/>
      <c r="H465" s="2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2"/>
    </row>
    <row r="466" spans="1:38" ht="15.75" customHeight="1" x14ac:dyDescent="0.2">
      <c r="A466" s="2"/>
      <c r="B466" s="2"/>
      <c r="C466" s="3"/>
      <c r="D466" s="4"/>
      <c r="E466" s="5"/>
      <c r="F466" s="6"/>
      <c r="G466" s="7"/>
      <c r="H466" s="2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2"/>
    </row>
    <row r="467" spans="1:38" ht="15.75" customHeight="1" x14ac:dyDescent="0.2">
      <c r="A467" s="2"/>
      <c r="B467" s="2"/>
      <c r="C467" s="3"/>
      <c r="D467" s="4"/>
      <c r="E467" s="5"/>
      <c r="F467" s="6"/>
      <c r="G467" s="7"/>
      <c r="H467" s="2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2"/>
    </row>
    <row r="468" spans="1:38" ht="15.75" customHeight="1" x14ac:dyDescent="0.2">
      <c r="A468" s="2"/>
      <c r="B468" s="2"/>
      <c r="C468" s="3"/>
      <c r="D468" s="4"/>
      <c r="E468" s="5"/>
      <c r="F468" s="6"/>
      <c r="G468" s="7"/>
      <c r="H468" s="2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2"/>
    </row>
    <row r="469" spans="1:38" ht="15.75" customHeight="1" x14ac:dyDescent="0.2">
      <c r="A469" s="2"/>
      <c r="B469" s="2"/>
      <c r="C469" s="3"/>
      <c r="D469" s="4"/>
      <c r="E469" s="5"/>
      <c r="F469" s="6"/>
      <c r="G469" s="7"/>
      <c r="H469" s="2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2"/>
    </row>
    <row r="470" spans="1:38" ht="15.75" customHeight="1" x14ac:dyDescent="0.2">
      <c r="A470" s="2"/>
      <c r="B470" s="2"/>
      <c r="C470" s="3"/>
      <c r="D470" s="4"/>
      <c r="E470" s="5"/>
      <c r="F470" s="6"/>
      <c r="G470" s="7"/>
      <c r="H470" s="2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2"/>
    </row>
    <row r="471" spans="1:38" ht="15.75" customHeight="1" x14ac:dyDescent="0.2">
      <c r="A471" s="2"/>
      <c r="B471" s="2"/>
      <c r="C471" s="3"/>
      <c r="D471" s="4"/>
      <c r="E471" s="5"/>
      <c r="F471" s="6"/>
      <c r="G471" s="7"/>
      <c r="H471" s="2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2"/>
    </row>
    <row r="472" spans="1:38" ht="15.75" customHeight="1" x14ac:dyDescent="0.2">
      <c r="A472" s="2"/>
      <c r="B472" s="2"/>
      <c r="C472" s="3"/>
      <c r="D472" s="4"/>
      <c r="E472" s="5"/>
      <c r="F472" s="6"/>
      <c r="G472" s="7"/>
      <c r="H472" s="2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2"/>
    </row>
    <row r="473" spans="1:38" ht="15.75" customHeight="1" x14ac:dyDescent="0.2">
      <c r="A473" s="2"/>
      <c r="B473" s="2"/>
      <c r="C473" s="3"/>
      <c r="D473" s="4"/>
      <c r="E473" s="5"/>
      <c r="F473" s="6"/>
      <c r="G473" s="7"/>
      <c r="H473" s="2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2"/>
    </row>
    <row r="474" spans="1:38" ht="15.75" customHeight="1" x14ac:dyDescent="0.2">
      <c r="A474" s="2"/>
      <c r="B474" s="2"/>
      <c r="C474" s="3"/>
      <c r="D474" s="4"/>
      <c r="E474" s="5"/>
      <c r="F474" s="6"/>
      <c r="G474" s="7"/>
      <c r="H474" s="2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2"/>
    </row>
    <row r="475" spans="1:38" ht="15.75" customHeight="1" x14ac:dyDescent="0.2">
      <c r="A475" s="2"/>
      <c r="B475" s="2"/>
      <c r="C475" s="3"/>
      <c r="D475" s="4"/>
      <c r="E475" s="5"/>
      <c r="F475" s="6"/>
      <c r="G475" s="7"/>
      <c r="H475" s="2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2"/>
    </row>
    <row r="476" spans="1:38" ht="15.75" customHeight="1" x14ac:dyDescent="0.2">
      <c r="A476" s="2"/>
      <c r="B476" s="2"/>
      <c r="C476" s="3"/>
      <c r="D476" s="4"/>
      <c r="E476" s="5"/>
      <c r="F476" s="6"/>
      <c r="G476" s="7"/>
      <c r="H476" s="2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2"/>
    </row>
    <row r="477" spans="1:38" ht="15.75" customHeight="1" x14ac:dyDescent="0.2">
      <c r="A477" s="2"/>
      <c r="B477" s="2"/>
      <c r="C477" s="3"/>
      <c r="D477" s="4"/>
      <c r="E477" s="5"/>
      <c r="F477" s="6"/>
      <c r="G477" s="7"/>
      <c r="H477" s="2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2"/>
    </row>
    <row r="478" spans="1:38" ht="15.75" customHeight="1" x14ac:dyDescent="0.2">
      <c r="A478" s="2"/>
      <c r="B478" s="2"/>
      <c r="C478" s="3"/>
      <c r="D478" s="4"/>
      <c r="E478" s="5"/>
      <c r="F478" s="6"/>
      <c r="G478" s="7"/>
      <c r="H478" s="2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2"/>
    </row>
    <row r="479" spans="1:38" ht="15.75" customHeight="1" x14ac:dyDescent="0.2">
      <c r="A479" s="2"/>
      <c r="B479" s="2"/>
      <c r="C479" s="3"/>
      <c r="D479" s="4"/>
      <c r="E479" s="5"/>
      <c r="F479" s="6"/>
      <c r="G479" s="7"/>
      <c r="H479" s="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2"/>
    </row>
    <row r="480" spans="1:38" ht="15.75" customHeight="1" x14ac:dyDescent="0.2">
      <c r="A480" s="2"/>
      <c r="B480" s="2"/>
      <c r="C480" s="3"/>
      <c r="D480" s="4"/>
      <c r="E480" s="5"/>
      <c r="F480" s="6"/>
      <c r="G480" s="7"/>
      <c r="H480" s="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2"/>
    </row>
    <row r="481" spans="1:38" ht="15.75" customHeight="1" x14ac:dyDescent="0.2">
      <c r="A481" s="2"/>
      <c r="B481" s="2"/>
      <c r="C481" s="3"/>
      <c r="D481" s="4"/>
      <c r="E481" s="5"/>
      <c r="F481" s="6"/>
      <c r="G481" s="7"/>
      <c r="H481" s="2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2"/>
    </row>
    <row r="482" spans="1:38" ht="15.75" customHeight="1" x14ac:dyDescent="0.2">
      <c r="A482" s="2"/>
      <c r="B482" s="2"/>
      <c r="C482" s="3"/>
      <c r="D482" s="4"/>
      <c r="E482" s="5"/>
      <c r="F482" s="6"/>
      <c r="G482" s="7"/>
      <c r="H482" s="2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2"/>
    </row>
    <row r="483" spans="1:38" ht="15.75" customHeight="1" x14ac:dyDescent="0.2">
      <c r="A483" s="2"/>
      <c r="B483" s="2"/>
      <c r="C483" s="3"/>
      <c r="D483" s="4"/>
      <c r="E483" s="5"/>
      <c r="F483" s="6"/>
      <c r="G483" s="7"/>
      <c r="H483" s="2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2"/>
    </row>
    <row r="484" spans="1:38" ht="15.75" customHeight="1" x14ac:dyDescent="0.2">
      <c r="A484" s="2"/>
      <c r="B484" s="2"/>
      <c r="C484" s="3"/>
      <c r="D484" s="4"/>
      <c r="E484" s="5"/>
      <c r="F484" s="6"/>
      <c r="G484" s="7"/>
      <c r="H484" s="2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2"/>
    </row>
    <row r="485" spans="1:38" ht="15.75" customHeight="1" x14ac:dyDescent="0.2">
      <c r="A485" s="2"/>
      <c r="B485" s="2"/>
      <c r="C485" s="3"/>
      <c r="D485" s="4"/>
      <c r="E485" s="5"/>
      <c r="F485" s="6"/>
      <c r="G485" s="7"/>
      <c r="H485" s="2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2"/>
    </row>
    <row r="486" spans="1:38" ht="15.75" customHeight="1" x14ac:dyDescent="0.2">
      <c r="A486" s="2"/>
      <c r="B486" s="2"/>
      <c r="C486" s="3"/>
      <c r="D486" s="4"/>
      <c r="E486" s="5"/>
      <c r="F486" s="6"/>
      <c r="G486" s="7"/>
      <c r="H486" s="2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2"/>
    </row>
    <row r="487" spans="1:38" ht="15.75" customHeight="1" x14ac:dyDescent="0.2">
      <c r="A487" s="2"/>
      <c r="B487" s="2"/>
      <c r="C487" s="3"/>
      <c r="D487" s="4"/>
      <c r="E487" s="5"/>
      <c r="F487" s="6"/>
      <c r="G487" s="7"/>
      <c r="H487" s="2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2"/>
    </row>
    <row r="488" spans="1:38" ht="15.75" customHeight="1" x14ac:dyDescent="0.2">
      <c r="A488" s="2"/>
      <c r="B488" s="2"/>
      <c r="C488" s="3"/>
      <c r="D488" s="4"/>
      <c r="E488" s="5"/>
      <c r="F488" s="6"/>
      <c r="G488" s="7"/>
      <c r="H488" s="2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2"/>
    </row>
    <row r="489" spans="1:38" ht="15.75" customHeight="1" x14ac:dyDescent="0.2">
      <c r="A489" s="2"/>
      <c r="B489" s="2"/>
      <c r="C489" s="3"/>
      <c r="D489" s="4"/>
      <c r="E489" s="5"/>
      <c r="F489" s="6"/>
      <c r="G489" s="7"/>
      <c r="H489" s="2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2"/>
    </row>
    <row r="490" spans="1:38" ht="15.75" customHeight="1" x14ac:dyDescent="0.2">
      <c r="A490" s="2"/>
      <c r="B490" s="2"/>
      <c r="C490" s="3"/>
      <c r="D490" s="4"/>
      <c r="E490" s="5"/>
      <c r="F490" s="6"/>
      <c r="G490" s="7"/>
      <c r="H490" s="2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2"/>
    </row>
    <row r="491" spans="1:38" ht="15.75" customHeight="1" x14ac:dyDescent="0.2">
      <c r="A491" s="2"/>
      <c r="B491" s="2"/>
      <c r="C491" s="3"/>
      <c r="D491" s="4"/>
      <c r="E491" s="5"/>
      <c r="F491" s="6"/>
      <c r="G491" s="7"/>
      <c r="H491" s="2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2"/>
    </row>
    <row r="492" spans="1:38" ht="15.75" customHeight="1" x14ac:dyDescent="0.2">
      <c r="A492" s="2"/>
      <c r="B492" s="2"/>
      <c r="C492" s="3"/>
      <c r="D492" s="4"/>
      <c r="E492" s="5"/>
      <c r="F492" s="6"/>
      <c r="G492" s="7"/>
      <c r="H492" s="2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2"/>
    </row>
    <row r="493" spans="1:38" ht="15.75" customHeight="1" x14ac:dyDescent="0.2">
      <c r="A493" s="2"/>
      <c r="B493" s="2"/>
      <c r="C493" s="3"/>
      <c r="D493" s="4"/>
      <c r="E493" s="5"/>
      <c r="F493" s="6"/>
      <c r="G493" s="7"/>
      <c r="H493" s="2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2"/>
    </row>
    <row r="494" spans="1:38" ht="15.75" customHeight="1" x14ac:dyDescent="0.2">
      <c r="A494" s="2"/>
      <c r="B494" s="2"/>
      <c r="C494" s="3"/>
      <c r="D494" s="4"/>
      <c r="E494" s="5"/>
      <c r="F494" s="6"/>
      <c r="G494" s="7"/>
      <c r="H494" s="2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2"/>
    </row>
    <row r="495" spans="1:38" ht="15.75" customHeight="1" x14ac:dyDescent="0.2">
      <c r="A495" s="2"/>
      <c r="B495" s="2"/>
      <c r="C495" s="3"/>
      <c r="D495" s="4"/>
      <c r="E495" s="5"/>
      <c r="F495" s="6"/>
      <c r="G495" s="7"/>
      <c r="H495" s="2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2"/>
    </row>
    <row r="496" spans="1:38" ht="15.75" customHeight="1" x14ac:dyDescent="0.2">
      <c r="A496" s="2"/>
      <c r="B496" s="2"/>
      <c r="C496" s="3"/>
      <c r="D496" s="4"/>
      <c r="E496" s="5"/>
      <c r="F496" s="6"/>
      <c r="G496" s="7"/>
      <c r="H496" s="2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2"/>
    </row>
    <row r="497" spans="1:38" ht="15.75" customHeight="1" x14ac:dyDescent="0.2">
      <c r="A497" s="2"/>
      <c r="B497" s="2"/>
      <c r="C497" s="3"/>
      <c r="D497" s="4"/>
      <c r="E497" s="5"/>
      <c r="F497" s="6"/>
      <c r="G497" s="7"/>
      <c r="H497" s="2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2"/>
    </row>
    <row r="498" spans="1:38" ht="15.75" customHeight="1" x14ac:dyDescent="0.2">
      <c r="A498" s="2"/>
      <c r="B498" s="2"/>
      <c r="C498" s="3"/>
      <c r="D498" s="4"/>
      <c r="E498" s="5"/>
      <c r="F498" s="6"/>
      <c r="G498" s="7"/>
      <c r="H498" s="2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2"/>
    </row>
    <row r="499" spans="1:38" ht="15.75" customHeight="1" x14ac:dyDescent="0.2">
      <c r="A499" s="2"/>
      <c r="B499" s="2"/>
      <c r="C499" s="3"/>
      <c r="D499" s="4"/>
      <c r="E499" s="5"/>
      <c r="F499" s="6"/>
      <c r="G499" s="7"/>
      <c r="H499" s="2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2"/>
    </row>
    <row r="500" spans="1:38" ht="15.75" customHeight="1" x14ac:dyDescent="0.2">
      <c r="A500" s="2"/>
      <c r="B500" s="2"/>
      <c r="C500" s="3"/>
      <c r="D500" s="4"/>
      <c r="E500" s="5"/>
      <c r="F500" s="6"/>
      <c r="G500" s="7"/>
      <c r="H500" s="2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2"/>
    </row>
    <row r="501" spans="1:38" ht="15.75" customHeight="1" x14ac:dyDescent="0.2">
      <c r="A501" s="2"/>
      <c r="B501" s="2"/>
      <c r="C501" s="3"/>
      <c r="D501" s="4"/>
      <c r="E501" s="5"/>
      <c r="F501" s="6"/>
      <c r="G501" s="7"/>
      <c r="H501" s="2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2"/>
    </row>
    <row r="502" spans="1:38" ht="15.75" customHeight="1" x14ac:dyDescent="0.2">
      <c r="A502" s="2"/>
      <c r="B502" s="2"/>
      <c r="C502" s="3"/>
      <c r="D502" s="4"/>
      <c r="E502" s="5"/>
      <c r="F502" s="6"/>
      <c r="G502" s="7"/>
      <c r="H502" s="2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2"/>
    </row>
    <row r="503" spans="1:38" ht="15.75" customHeight="1" x14ac:dyDescent="0.2">
      <c r="A503" s="2"/>
      <c r="B503" s="2"/>
      <c r="C503" s="3"/>
      <c r="D503" s="4"/>
      <c r="E503" s="5"/>
      <c r="F503" s="6"/>
      <c r="G503" s="7"/>
      <c r="H503" s="2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2"/>
    </row>
    <row r="504" spans="1:38" ht="15.75" customHeight="1" x14ac:dyDescent="0.2">
      <c r="A504" s="2"/>
      <c r="B504" s="2"/>
      <c r="C504" s="3"/>
      <c r="D504" s="4"/>
      <c r="E504" s="5"/>
      <c r="F504" s="6"/>
      <c r="G504" s="7"/>
      <c r="H504" s="2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2"/>
    </row>
    <row r="505" spans="1:38" ht="15.75" customHeight="1" x14ac:dyDescent="0.2">
      <c r="A505" s="2"/>
      <c r="B505" s="2"/>
      <c r="C505" s="3"/>
      <c r="D505" s="4"/>
      <c r="E505" s="5"/>
      <c r="F505" s="6"/>
      <c r="G505" s="7"/>
      <c r="H505" s="2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2"/>
    </row>
    <row r="506" spans="1:38" ht="15.75" customHeight="1" x14ac:dyDescent="0.2">
      <c r="A506" s="2"/>
      <c r="B506" s="2"/>
      <c r="C506" s="3"/>
      <c r="D506" s="4"/>
      <c r="E506" s="5"/>
      <c r="F506" s="6"/>
      <c r="G506" s="7"/>
      <c r="H506" s="2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2"/>
    </row>
    <row r="507" spans="1:38" ht="15.75" customHeight="1" x14ac:dyDescent="0.2">
      <c r="A507" s="2"/>
      <c r="B507" s="2"/>
      <c r="C507" s="3"/>
      <c r="D507" s="4"/>
      <c r="E507" s="5"/>
      <c r="F507" s="6"/>
      <c r="G507" s="7"/>
      <c r="H507" s="2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2"/>
    </row>
    <row r="508" spans="1:38" ht="15.75" customHeight="1" x14ac:dyDescent="0.2">
      <c r="A508" s="2"/>
      <c r="B508" s="2"/>
      <c r="C508" s="3"/>
      <c r="D508" s="4"/>
      <c r="E508" s="5"/>
      <c r="F508" s="6"/>
      <c r="G508" s="7"/>
      <c r="H508" s="2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2"/>
    </row>
    <row r="509" spans="1:38" ht="15.75" customHeight="1" x14ac:dyDescent="0.2">
      <c r="A509" s="2"/>
      <c r="B509" s="2"/>
      <c r="C509" s="3"/>
      <c r="D509" s="4"/>
      <c r="E509" s="5"/>
      <c r="F509" s="6"/>
      <c r="G509" s="7"/>
      <c r="H509" s="2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2"/>
    </row>
    <row r="510" spans="1:38" ht="15.75" customHeight="1" x14ac:dyDescent="0.2">
      <c r="A510" s="2"/>
      <c r="B510" s="2"/>
      <c r="C510" s="3"/>
      <c r="D510" s="4"/>
      <c r="E510" s="5"/>
      <c r="F510" s="6"/>
      <c r="G510" s="7"/>
      <c r="H510" s="2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2"/>
    </row>
    <row r="511" spans="1:38" ht="15.75" customHeight="1" x14ac:dyDescent="0.2">
      <c r="A511" s="2"/>
      <c r="B511" s="2"/>
      <c r="C511" s="3"/>
      <c r="D511" s="4"/>
      <c r="E511" s="5"/>
      <c r="F511" s="6"/>
      <c r="G511" s="7"/>
      <c r="H511" s="2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2"/>
    </row>
    <row r="512" spans="1:38" ht="15.75" customHeight="1" x14ac:dyDescent="0.2">
      <c r="A512" s="2"/>
      <c r="B512" s="2"/>
      <c r="C512" s="3"/>
      <c r="D512" s="4"/>
      <c r="E512" s="5"/>
      <c r="F512" s="6"/>
      <c r="G512" s="7"/>
      <c r="H512" s="2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2"/>
    </row>
    <row r="513" spans="1:38" ht="15.75" customHeight="1" x14ac:dyDescent="0.2">
      <c r="A513" s="2"/>
      <c r="B513" s="2"/>
      <c r="C513" s="3"/>
      <c r="D513" s="4"/>
      <c r="E513" s="5"/>
      <c r="F513" s="6"/>
      <c r="G513" s="7"/>
      <c r="H513" s="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2"/>
    </row>
    <row r="514" spans="1:38" ht="15.75" customHeight="1" x14ac:dyDescent="0.2">
      <c r="A514" s="2"/>
      <c r="B514" s="2"/>
      <c r="C514" s="3"/>
      <c r="D514" s="4"/>
      <c r="E514" s="5"/>
      <c r="F514" s="6"/>
      <c r="G514" s="7"/>
      <c r="H514" s="2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2"/>
    </row>
    <row r="515" spans="1:38" ht="15.75" customHeight="1" x14ac:dyDescent="0.2">
      <c r="A515" s="2"/>
      <c r="B515" s="2"/>
      <c r="C515" s="3"/>
      <c r="D515" s="4"/>
      <c r="E515" s="5"/>
      <c r="F515" s="6"/>
      <c r="G515" s="7"/>
      <c r="H515" s="2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2"/>
    </row>
    <row r="516" spans="1:38" ht="15.75" customHeight="1" x14ac:dyDescent="0.2">
      <c r="A516" s="2"/>
      <c r="B516" s="2"/>
      <c r="C516" s="3"/>
      <c r="D516" s="4"/>
      <c r="E516" s="5"/>
      <c r="F516" s="6"/>
      <c r="G516" s="7"/>
      <c r="H516" s="2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2"/>
    </row>
    <row r="517" spans="1:38" ht="15.75" customHeight="1" x14ac:dyDescent="0.2">
      <c r="A517" s="2"/>
      <c r="B517" s="2"/>
      <c r="C517" s="3"/>
      <c r="D517" s="4"/>
      <c r="E517" s="5"/>
      <c r="F517" s="6"/>
      <c r="G517" s="7"/>
      <c r="H517" s="2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2"/>
    </row>
    <row r="518" spans="1:38" ht="15.75" customHeight="1" x14ac:dyDescent="0.2">
      <c r="A518" s="2"/>
      <c r="B518" s="2"/>
      <c r="C518" s="3"/>
      <c r="D518" s="4"/>
      <c r="E518" s="5"/>
      <c r="F518" s="6"/>
      <c r="G518" s="7"/>
      <c r="H518" s="2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2"/>
    </row>
    <row r="519" spans="1:38" ht="15.75" customHeight="1" x14ac:dyDescent="0.2">
      <c r="A519" s="2"/>
      <c r="B519" s="2"/>
      <c r="C519" s="3"/>
      <c r="D519" s="4"/>
      <c r="E519" s="5"/>
      <c r="F519" s="6"/>
      <c r="G519" s="7"/>
      <c r="H519" s="2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2"/>
    </row>
    <row r="520" spans="1:38" ht="15.75" customHeight="1" x14ac:dyDescent="0.2">
      <c r="A520" s="2"/>
      <c r="B520" s="2"/>
      <c r="C520" s="3"/>
      <c r="D520" s="4"/>
      <c r="E520" s="5"/>
      <c r="F520" s="6"/>
      <c r="G520" s="7"/>
      <c r="H520" s="2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2"/>
    </row>
    <row r="521" spans="1:38" ht="15.75" customHeight="1" x14ac:dyDescent="0.2">
      <c r="A521" s="2"/>
      <c r="B521" s="2"/>
      <c r="C521" s="3"/>
      <c r="D521" s="4"/>
      <c r="E521" s="5"/>
      <c r="F521" s="6"/>
      <c r="G521" s="7"/>
      <c r="H521" s="2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2"/>
    </row>
    <row r="522" spans="1:38" ht="15.75" customHeight="1" x14ac:dyDescent="0.2">
      <c r="A522" s="2"/>
      <c r="B522" s="2"/>
      <c r="C522" s="3"/>
      <c r="D522" s="4"/>
      <c r="E522" s="5"/>
      <c r="F522" s="6"/>
      <c r="G522" s="7"/>
      <c r="H522" s="2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2"/>
    </row>
    <row r="523" spans="1:38" ht="15.75" customHeight="1" x14ac:dyDescent="0.2">
      <c r="A523" s="2"/>
      <c r="B523" s="2"/>
      <c r="C523" s="3"/>
      <c r="D523" s="4"/>
      <c r="E523" s="5"/>
      <c r="F523" s="6"/>
      <c r="G523" s="7"/>
      <c r="H523" s="2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2"/>
    </row>
    <row r="524" spans="1:38" ht="15.75" customHeight="1" x14ac:dyDescent="0.2">
      <c r="A524" s="2"/>
      <c r="B524" s="2"/>
      <c r="C524" s="3"/>
      <c r="D524" s="4"/>
      <c r="E524" s="5"/>
      <c r="F524" s="6"/>
      <c r="G524" s="7"/>
      <c r="H524" s="2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2"/>
    </row>
    <row r="525" spans="1:38" ht="15.75" customHeight="1" x14ac:dyDescent="0.2">
      <c r="A525" s="2"/>
      <c r="B525" s="2"/>
      <c r="C525" s="3"/>
      <c r="D525" s="4"/>
      <c r="E525" s="5"/>
      <c r="F525" s="6"/>
      <c r="G525" s="7"/>
      <c r="H525" s="2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2"/>
    </row>
    <row r="526" spans="1:38" ht="15.75" customHeight="1" x14ac:dyDescent="0.2">
      <c r="A526" s="2"/>
      <c r="B526" s="2"/>
      <c r="C526" s="3"/>
      <c r="D526" s="4"/>
      <c r="E526" s="5"/>
      <c r="F526" s="6"/>
      <c r="G526" s="7"/>
      <c r="H526" s="2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2"/>
    </row>
    <row r="527" spans="1:38" ht="15.75" customHeight="1" x14ac:dyDescent="0.2">
      <c r="A527" s="2"/>
      <c r="B527" s="2"/>
      <c r="C527" s="3"/>
      <c r="D527" s="4"/>
      <c r="E527" s="5"/>
      <c r="F527" s="6"/>
      <c r="G527" s="7"/>
      <c r="H527" s="2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2"/>
    </row>
    <row r="528" spans="1:38" ht="15.75" customHeight="1" x14ac:dyDescent="0.2">
      <c r="A528" s="2"/>
      <c r="B528" s="2"/>
      <c r="C528" s="3"/>
      <c r="D528" s="4"/>
      <c r="E528" s="5"/>
      <c r="F528" s="6"/>
      <c r="G528" s="7"/>
      <c r="H528" s="2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2"/>
    </row>
    <row r="529" spans="1:38" ht="15.75" customHeight="1" x14ac:dyDescent="0.2">
      <c r="A529" s="2"/>
      <c r="B529" s="2"/>
      <c r="C529" s="3"/>
      <c r="D529" s="4"/>
      <c r="E529" s="5"/>
      <c r="F529" s="6"/>
      <c r="G529" s="7"/>
      <c r="H529" s="2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2"/>
    </row>
    <row r="530" spans="1:38" ht="15.75" customHeight="1" x14ac:dyDescent="0.2">
      <c r="A530" s="2"/>
      <c r="B530" s="2"/>
      <c r="C530" s="3"/>
      <c r="D530" s="4"/>
      <c r="E530" s="5"/>
      <c r="F530" s="6"/>
      <c r="G530" s="7"/>
      <c r="H530" s="2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2"/>
    </row>
    <row r="531" spans="1:38" ht="15.75" customHeight="1" x14ac:dyDescent="0.2">
      <c r="A531" s="2"/>
      <c r="B531" s="2"/>
      <c r="C531" s="3"/>
      <c r="D531" s="4"/>
      <c r="E531" s="5"/>
      <c r="F531" s="6"/>
      <c r="G531" s="7"/>
      <c r="H531" s="2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2"/>
    </row>
    <row r="532" spans="1:38" ht="15.75" customHeight="1" x14ac:dyDescent="0.2">
      <c r="A532" s="2"/>
      <c r="B532" s="2"/>
      <c r="C532" s="3"/>
      <c r="D532" s="4"/>
      <c r="E532" s="5"/>
      <c r="F532" s="6"/>
      <c r="G532" s="7"/>
      <c r="H532" s="2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2"/>
    </row>
    <row r="533" spans="1:38" ht="15.75" customHeight="1" x14ac:dyDescent="0.2">
      <c r="A533" s="2"/>
      <c r="B533" s="2"/>
      <c r="C533" s="3"/>
      <c r="D533" s="4"/>
      <c r="E533" s="5"/>
      <c r="F533" s="6"/>
      <c r="G533" s="7"/>
      <c r="H533" s="2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2"/>
    </row>
    <row r="534" spans="1:38" ht="15.75" customHeight="1" x14ac:dyDescent="0.2">
      <c r="A534" s="2"/>
      <c r="B534" s="2"/>
      <c r="C534" s="3"/>
      <c r="D534" s="4"/>
      <c r="E534" s="5"/>
      <c r="F534" s="6"/>
      <c r="G534" s="7"/>
      <c r="H534" s="2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2"/>
    </row>
    <row r="535" spans="1:38" ht="15.75" customHeight="1" x14ac:dyDescent="0.2">
      <c r="A535" s="2"/>
      <c r="B535" s="2"/>
      <c r="C535" s="3"/>
      <c r="D535" s="4"/>
      <c r="E535" s="5"/>
      <c r="F535" s="6"/>
      <c r="G535" s="7"/>
      <c r="H535" s="2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2"/>
    </row>
    <row r="536" spans="1:38" ht="15.75" customHeight="1" x14ac:dyDescent="0.2">
      <c r="A536" s="2"/>
      <c r="B536" s="2"/>
      <c r="C536" s="3"/>
      <c r="D536" s="4"/>
      <c r="E536" s="5"/>
      <c r="F536" s="6"/>
      <c r="G536" s="7"/>
      <c r="H536" s="2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2"/>
    </row>
    <row r="537" spans="1:38" ht="15.75" customHeight="1" x14ac:dyDescent="0.2">
      <c r="A537" s="2"/>
      <c r="B537" s="2"/>
      <c r="C537" s="3"/>
      <c r="D537" s="4"/>
      <c r="E537" s="5"/>
      <c r="F537" s="6"/>
      <c r="G537" s="7"/>
      <c r="H537" s="2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2"/>
    </row>
    <row r="538" spans="1:38" ht="15.75" customHeight="1" x14ac:dyDescent="0.2">
      <c r="A538" s="2"/>
      <c r="B538" s="2"/>
      <c r="C538" s="3"/>
      <c r="D538" s="4"/>
      <c r="E538" s="5"/>
      <c r="F538" s="6"/>
      <c r="G538" s="7"/>
      <c r="H538" s="2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2"/>
    </row>
    <row r="539" spans="1:38" ht="15.75" customHeight="1" x14ac:dyDescent="0.2">
      <c r="A539" s="2"/>
      <c r="B539" s="2"/>
      <c r="C539" s="3"/>
      <c r="D539" s="4"/>
      <c r="E539" s="5"/>
      <c r="F539" s="6"/>
      <c r="G539" s="7"/>
      <c r="H539" s="2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2"/>
    </row>
    <row r="540" spans="1:38" ht="15.75" customHeight="1" x14ac:dyDescent="0.2">
      <c r="A540" s="2"/>
      <c r="B540" s="2"/>
      <c r="C540" s="3"/>
      <c r="D540" s="4"/>
      <c r="E540" s="5"/>
      <c r="F540" s="6"/>
      <c r="G540" s="7"/>
      <c r="H540" s="2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2"/>
    </row>
    <row r="541" spans="1:38" ht="15.75" customHeight="1" x14ac:dyDescent="0.2">
      <c r="A541" s="2"/>
      <c r="B541" s="2"/>
      <c r="C541" s="3"/>
      <c r="D541" s="4"/>
      <c r="E541" s="5"/>
      <c r="F541" s="6"/>
      <c r="G541" s="7"/>
      <c r="H541" s="2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2"/>
    </row>
    <row r="542" spans="1:38" ht="15.75" customHeight="1" x14ac:dyDescent="0.2">
      <c r="A542" s="2"/>
      <c r="B542" s="2"/>
      <c r="C542" s="3"/>
      <c r="D542" s="4"/>
      <c r="E542" s="5"/>
      <c r="F542" s="6"/>
      <c r="G542" s="7"/>
      <c r="H542" s="2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2"/>
    </row>
    <row r="543" spans="1:38" ht="15.75" customHeight="1" x14ac:dyDescent="0.2">
      <c r="A543" s="2"/>
      <c r="B543" s="2"/>
      <c r="C543" s="3"/>
      <c r="D543" s="4"/>
      <c r="E543" s="5"/>
      <c r="F543" s="6"/>
      <c r="G543" s="7"/>
      <c r="H543" s="2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2"/>
    </row>
    <row r="544" spans="1:38" ht="15.75" customHeight="1" x14ac:dyDescent="0.2">
      <c r="A544" s="2"/>
      <c r="B544" s="2"/>
      <c r="C544" s="3"/>
      <c r="D544" s="4"/>
      <c r="E544" s="5"/>
      <c r="F544" s="6"/>
      <c r="G544" s="7"/>
      <c r="H544" s="2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2"/>
    </row>
    <row r="545" spans="1:38" ht="15.75" customHeight="1" x14ac:dyDescent="0.2">
      <c r="A545" s="2"/>
      <c r="B545" s="2"/>
      <c r="C545" s="3"/>
      <c r="D545" s="4"/>
      <c r="E545" s="5"/>
      <c r="F545" s="6"/>
      <c r="G545" s="7"/>
      <c r="H545" s="2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2"/>
    </row>
    <row r="546" spans="1:38" ht="15.75" customHeight="1" x14ac:dyDescent="0.2">
      <c r="A546" s="2"/>
      <c r="B546" s="2"/>
      <c r="C546" s="3"/>
      <c r="D546" s="4"/>
      <c r="E546" s="5"/>
      <c r="F546" s="6"/>
      <c r="G546" s="7"/>
      <c r="H546" s="2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2"/>
    </row>
    <row r="547" spans="1:38" ht="15.75" customHeight="1" x14ac:dyDescent="0.2">
      <c r="A547" s="2"/>
      <c r="B547" s="2"/>
      <c r="C547" s="3"/>
      <c r="D547" s="4"/>
      <c r="E547" s="5"/>
      <c r="F547" s="6"/>
      <c r="G547" s="7"/>
      <c r="H547" s="2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2"/>
    </row>
    <row r="548" spans="1:38" ht="15.75" customHeight="1" x14ac:dyDescent="0.2">
      <c r="A548" s="2"/>
      <c r="B548" s="2"/>
      <c r="C548" s="3"/>
      <c r="D548" s="4"/>
      <c r="E548" s="5"/>
      <c r="F548" s="6"/>
      <c r="G548" s="7"/>
      <c r="H548" s="2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2"/>
    </row>
    <row r="549" spans="1:38" ht="15.75" customHeight="1" x14ac:dyDescent="0.2">
      <c r="A549" s="2"/>
      <c r="B549" s="2"/>
      <c r="C549" s="3"/>
      <c r="D549" s="4"/>
      <c r="E549" s="5"/>
      <c r="F549" s="6"/>
      <c r="G549" s="7"/>
      <c r="H549" s="2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2"/>
    </row>
    <row r="550" spans="1:38" ht="15.75" customHeight="1" x14ac:dyDescent="0.2">
      <c r="A550" s="2"/>
      <c r="B550" s="2"/>
      <c r="C550" s="3"/>
      <c r="D550" s="4"/>
      <c r="E550" s="5"/>
      <c r="F550" s="6"/>
      <c r="G550" s="7"/>
      <c r="H550" s="2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2"/>
    </row>
    <row r="551" spans="1:38" ht="15.75" customHeight="1" x14ac:dyDescent="0.2">
      <c r="A551" s="2"/>
      <c r="B551" s="2"/>
      <c r="C551" s="3"/>
      <c r="D551" s="4"/>
      <c r="E551" s="5"/>
      <c r="F551" s="6"/>
      <c r="G551" s="7"/>
      <c r="H551" s="2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2"/>
    </row>
    <row r="552" spans="1:38" ht="15.75" customHeight="1" x14ac:dyDescent="0.2">
      <c r="A552" s="2"/>
      <c r="B552" s="2"/>
      <c r="C552" s="3"/>
      <c r="D552" s="4"/>
      <c r="E552" s="5"/>
      <c r="F552" s="6"/>
      <c r="G552" s="7"/>
      <c r="H552" s="2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2"/>
    </row>
    <row r="553" spans="1:38" ht="15.75" customHeight="1" x14ac:dyDescent="0.2">
      <c r="A553" s="2"/>
      <c r="B553" s="2"/>
      <c r="C553" s="3"/>
      <c r="D553" s="4"/>
      <c r="E553" s="5"/>
      <c r="F553" s="6"/>
      <c r="G553" s="7"/>
      <c r="H553" s="2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2"/>
    </row>
    <row r="554" spans="1:38" ht="15.75" customHeight="1" x14ac:dyDescent="0.2">
      <c r="A554" s="2"/>
      <c r="B554" s="2"/>
      <c r="C554" s="3"/>
      <c r="D554" s="4"/>
      <c r="E554" s="5"/>
      <c r="F554" s="6"/>
      <c r="G554" s="7"/>
      <c r="H554" s="2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2"/>
    </row>
    <row r="555" spans="1:38" ht="15.75" customHeight="1" x14ac:dyDescent="0.2">
      <c r="A555" s="2"/>
      <c r="B555" s="2"/>
      <c r="C555" s="3"/>
      <c r="D555" s="4"/>
      <c r="E555" s="5"/>
      <c r="F555" s="6"/>
      <c r="G555" s="7"/>
      <c r="H555" s="2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2"/>
    </row>
    <row r="556" spans="1:38" ht="15.75" customHeight="1" x14ac:dyDescent="0.2">
      <c r="A556" s="2"/>
      <c r="B556" s="2"/>
      <c r="C556" s="3"/>
      <c r="D556" s="4"/>
      <c r="E556" s="5"/>
      <c r="F556" s="6"/>
      <c r="G556" s="7"/>
      <c r="H556" s="2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2"/>
    </row>
    <row r="557" spans="1:38" ht="15.75" customHeight="1" x14ac:dyDescent="0.2">
      <c r="A557" s="2"/>
      <c r="B557" s="2"/>
      <c r="C557" s="3"/>
      <c r="D557" s="4"/>
      <c r="E557" s="5"/>
      <c r="F557" s="6"/>
      <c r="G557" s="7"/>
      <c r="H557" s="2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2"/>
    </row>
    <row r="558" spans="1:38" ht="15.75" customHeight="1" x14ac:dyDescent="0.2">
      <c r="A558" s="2"/>
      <c r="B558" s="2"/>
      <c r="C558" s="3"/>
      <c r="D558" s="4"/>
      <c r="E558" s="5"/>
      <c r="F558" s="6"/>
      <c r="G558" s="7"/>
      <c r="H558" s="2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2"/>
    </row>
    <row r="559" spans="1:38" ht="15.75" customHeight="1" x14ac:dyDescent="0.2">
      <c r="A559" s="2"/>
      <c r="B559" s="2"/>
      <c r="C559" s="3"/>
      <c r="D559" s="4"/>
      <c r="E559" s="5"/>
      <c r="F559" s="6"/>
      <c r="G559" s="7"/>
      <c r="H559" s="2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2"/>
    </row>
    <row r="560" spans="1:38" ht="15.75" customHeight="1" x14ac:dyDescent="0.2">
      <c r="A560" s="2"/>
      <c r="B560" s="2"/>
      <c r="C560" s="3"/>
      <c r="D560" s="4"/>
      <c r="E560" s="5"/>
      <c r="F560" s="6"/>
      <c r="G560" s="7"/>
      <c r="H560" s="2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2"/>
    </row>
    <row r="561" spans="1:38" ht="15.75" customHeight="1" x14ac:dyDescent="0.2">
      <c r="A561" s="2"/>
      <c r="B561" s="2"/>
      <c r="C561" s="3"/>
      <c r="D561" s="4"/>
      <c r="E561" s="5"/>
      <c r="F561" s="6"/>
      <c r="G561" s="7"/>
      <c r="H561" s="2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2"/>
    </row>
    <row r="562" spans="1:38" ht="15.75" customHeight="1" x14ac:dyDescent="0.2">
      <c r="A562" s="2"/>
      <c r="B562" s="2"/>
      <c r="C562" s="3"/>
      <c r="D562" s="4"/>
      <c r="E562" s="5"/>
      <c r="F562" s="6"/>
      <c r="G562" s="7"/>
      <c r="H562" s="2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2"/>
    </row>
    <row r="563" spans="1:38" ht="15.75" customHeight="1" x14ac:dyDescent="0.2">
      <c r="A563" s="2"/>
      <c r="B563" s="2"/>
      <c r="C563" s="3"/>
      <c r="D563" s="4"/>
      <c r="E563" s="5"/>
      <c r="F563" s="6"/>
      <c r="G563" s="7"/>
      <c r="H563" s="2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2"/>
    </row>
    <row r="564" spans="1:38" ht="15.75" customHeight="1" x14ac:dyDescent="0.2">
      <c r="A564" s="2"/>
      <c r="B564" s="2"/>
      <c r="C564" s="3"/>
      <c r="D564" s="4"/>
      <c r="E564" s="5"/>
      <c r="F564" s="6"/>
      <c r="G564" s="7"/>
      <c r="H564" s="2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2"/>
    </row>
    <row r="565" spans="1:38" ht="15.75" customHeight="1" x14ac:dyDescent="0.2">
      <c r="A565" s="2"/>
      <c r="B565" s="2"/>
      <c r="C565" s="3"/>
      <c r="D565" s="4"/>
      <c r="E565" s="5"/>
      <c r="F565" s="6"/>
      <c r="G565" s="7"/>
      <c r="H565" s="2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2"/>
    </row>
    <row r="566" spans="1:38" ht="15.75" customHeight="1" x14ac:dyDescent="0.2">
      <c r="A566" s="2"/>
      <c r="B566" s="2"/>
      <c r="C566" s="3"/>
      <c r="D566" s="4"/>
      <c r="E566" s="5"/>
      <c r="F566" s="6"/>
      <c r="G566" s="7"/>
      <c r="H566" s="2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2"/>
    </row>
    <row r="567" spans="1:38" ht="15.75" customHeight="1" x14ac:dyDescent="0.2">
      <c r="A567" s="2"/>
      <c r="B567" s="2"/>
      <c r="C567" s="3"/>
      <c r="D567" s="4"/>
      <c r="E567" s="5"/>
      <c r="F567" s="6"/>
      <c r="G567" s="7"/>
      <c r="H567" s="2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2"/>
    </row>
    <row r="568" spans="1:38" ht="15.75" customHeight="1" x14ac:dyDescent="0.2">
      <c r="A568" s="2"/>
      <c r="B568" s="2"/>
      <c r="C568" s="3"/>
      <c r="D568" s="4"/>
      <c r="E568" s="5"/>
      <c r="F568" s="6"/>
      <c r="G568" s="7"/>
      <c r="H568" s="2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2"/>
    </row>
    <row r="569" spans="1:38" ht="15.75" customHeight="1" x14ac:dyDescent="0.2">
      <c r="A569" s="2"/>
      <c r="B569" s="2"/>
      <c r="C569" s="3"/>
      <c r="D569" s="4"/>
      <c r="E569" s="5"/>
      <c r="F569" s="6"/>
      <c r="G569" s="7"/>
      <c r="H569" s="2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2"/>
    </row>
    <row r="570" spans="1:38" ht="15.75" customHeight="1" x14ac:dyDescent="0.2">
      <c r="A570" s="2"/>
      <c r="B570" s="2"/>
      <c r="C570" s="3"/>
      <c r="D570" s="4"/>
      <c r="E570" s="5"/>
      <c r="F570" s="6"/>
      <c r="G570" s="7"/>
      <c r="H570" s="2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2"/>
    </row>
    <row r="571" spans="1:38" ht="15.75" customHeight="1" x14ac:dyDescent="0.2">
      <c r="A571" s="2"/>
      <c r="B571" s="2"/>
      <c r="C571" s="3"/>
      <c r="D571" s="4"/>
      <c r="E571" s="5"/>
      <c r="F571" s="6"/>
      <c r="G571" s="7"/>
      <c r="H571" s="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2"/>
    </row>
    <row r="572" spans="1:38" ht="15.75" customHeight="1" x14ac:dyDescent="0.2">
      <c r="A572" s="2"/>
      <c r="B572" s="2"/>
      <c r="C572" s="3"/>
      <c r="D572" s="4"/>
      <c r="E572" s="5"/>
      <c r="F572" s="6"/>
      <c r="G572" s="7"/>
      <c r="H572" s="2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2"/>
    </row>
    <row r="573" spans="1:38" ht="15.75" customHeight="1" x14ac:dyDescent="0.2">
      <c r="A573" s="2"/>
      <c r="B573" s="2"/>
      <c r="C573" s="3"/>
      <c r="D573" s="4"/>
      <c r="E573" s="5"/>
      <c r="F573" s="6"/>
      <c r="G573" s="7"/>
      <c r="H573" s="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2"/>
    </row>
    <row r="574" spans="1:38" ht="15.75" customHeight="1" x14ac:dyDescent="0.2">
      <c r="A574" s="2"/>
      <c r="B574" s="2"/>
      <c r="C574" s="3"/>
      <c r="D574" s="4"/>
      <c r="E574" s="5"/>
      <c r="F574" s="6"/>
      <c r="G574" s="7"/>
      <c r="H574" s="2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2"/>
    </row>
    <row r="575" spans="1:38" ht="15.75" customHeight="1" x14ac:dyDescent="0.2">
      <c r="A575" s="2"/>
      <c r="B575" s="2"/>
      <c r="C575" s="3"/>
      <c r="D575" s="4"/>
      <c r="E575" s="5"/>
      <c r="F575" s="6"/>
      <c r="G575" s="7"/>
      <c r="H575" s="2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2"/>
    </row>
    <row r="576" spans="1:38" ht="15.75" customHeight="1" x14ac:dyDescent="0.2">
      <c r="A576" s="2"/>
      <c r="B576" s="2"/>
      <c r="C576" s="3"/>
      <c r="D576" s="4"/>
      <c r="E576" s="5"/>
      <c r="F576" s="6"/>
      <c r="G576" s="7"/>
      <c r="H576" s="2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2"/>
    </row>
    <row r="577" spans="1:38" ht="15.75" customHeight="1" x14ac:dyDescent="0.2">
      <c r="A577" s="2"/>
      <c r="B577" s="2"/>
      <c r="C577" s="3"/>
      <c r="D577" s="4"/>
      <c r="E577" s="5"/>
      <c r="F577" s="6"/>
      <c r="G577" s="7"/>
      <c r="H577" s="2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2"/>
    </row>
    <row r="578" spans="1:38" ht="15.75" customHeight="1" x14ac:dyDescent="0.2">
      <c r="A578" s="2"/>
      <c r="B578" s="2"/>
      <c r="C578" s="3"/>
      <c r="D578" s="4"/>
      <c r="E578" s="5"/>
      <c r="F578" s="6"/>
      <c r="G578" s="7"/>
      <c r="H578" s="2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2"/>
    </row>
    <row r="579" spans="1:38" ht="15.75" customHeight="1" x14ac:dyDescent="0.2">
      <c r="A579" s="2"/>
      <c r="B579" s="2"/>
      <c r="C579" s="3"/>
      <c r="D579" s="4"/>
      <c r="E579" s="5"/>
      <c r="F579" s="6"/>
      <c r="G579" s="7"/>
      <c r="H579" s="2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2"/>
    </row>
    <row r="580" spans="1:38" ht="15.75" customHeight="1" x14ac:dyDescent="0.2">
      <c r="A580" s="2"/>
      <c r="B580" s="2"/>
      <c r="C580" s="3"/>
      <c r="D580" s="4"/>
      <c r="E580" s="5"/>
      <c r="F580" s="6"/>
      <c r="G580" s="7"/>
      <c r="H580" s="2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2"/>
    </row>
    <row r="581" spans="1:38" ht="15.75" customHeight="1" x14ac:dyDescent="0.2">
      <c r="A581" s="2"/>
      <c r="B581" s="2"/>
      <c r="C581" s="3"/>
      <c r="D581" s="4"/>
      <c r="E581" s="5"/>
      <c r="F581" s="6"/>
      <c r="G581" s="7"/>
      <c r="H581" s="2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2"/>
    </row>
    <row r="582" spans="1:38" ht="15.75" customHeight="1" x14ac:dyDescent="0.2">
      <c r="A582" s="2"/>
      <c r="B582" s="2"/>
      <c r="C582" s="3"/>
      <c r="D582" s="4"/>
      <c r="E582" s="5"/>
      <c r="F582" s="6"/>
      <c r="G582" s="7"/>
      <c r="H582" s="2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2"/>
    </row>
    <row r="583" spans="1:38" ht="15.75" customHeight="1" x14ac:dyDescent="0.2">
      <c r="A583" s="2"/>
      <c r="B583" s="2"/>
      <c r="C583" s="3"/>
      <c r="D583" s="4"/>
      <c r="E583" s="5"/>
      <c r="F583" s="6"/>
      <c r="G583" s="7"/>
      <c r="H583" s="2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2"/>
    </row>
    <row r="584" spans="1:38" ht="15.75" customHeight="1" x14ac:dyDescent="0.2">
      <c r="A584" s="2"/>
      <c r="B584" s="2"/>
      <c r="C584" s="3"/>
      <c r="D584" s="4"/>
      <c r="E584" s="5"/>
      <c r="F584" s="6"/>
      <c r="G584" s="7"/>
      <c r="H584" s="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2"/>
    </row>
    <row r="585" spans="1:38" ht="15.75" customHeight="1" x14ac:dyDescent="0.2">
      <c r="A585" s="2"/>
      <c r="B585" s="2"/>
      <c r="C585" s="3"/>
      <c r="D585" s="4"/>
      <c r="E585" s="5"/>
      <c r="F585" s="6"/>
      <c r="G585" s="7"/>
      <c r="H585" s="2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2"/>
    </row>
    <row r="586" spans="1:38" ht="15.75" customHeight="1" x14ac:dyDescent="0.2">
      <c r="A586" s="2"/>
      <c r="B586" s="2"/>
      <c r="C586" s="3"/>
      <c r="D586" s="4"/>
      <c r="E586" s="5"/>
      <c r="F586" s="6"/>
      <c r="G586" s="7"/>
      <c r="H586" s="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2"/>
    </row>
    <row r="587" spans="1:38" ht="15.75" customHeight="1" x14ac:dyDescent="0.2">
      <c r="A587" s="2"/>
      <c r="B587" s="2"/>
      <c r="C587" s="3"/>
      <c r="D587" s="4"/>
      <c r="E587" s="5"/>
      <c r="F587" s="6"/>
      <c r="G587" s="7"/>
      <c r="H587" s="2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2"/>
    </row>
    <row r="588" spans="1:38" ht="15.75" customHeight="1" x14ac:dyDescent="0.2">
      <c r="A588" s="2"/>
      <c r="B588" s="2"/>
      <c r="C588" s="3"/>
      <c r="D588" s="4"/>
      <c r="E588" s="5"/>
      <c r="F588" s="6"/>
      <c r="G588" s="7"/>
      <c r="H588" s="2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2"/>
    </row>
    <row r="589" spans="1:38" ht="15.75" customHeight="1" x14ac:dyDescent="0.2">
      <c r="A589" s="2"/>
      <c r="B589" s="2"/>
      <c r="C589" s="3"/>
      <c r="D589" s="4"/>
      <c r="E589" s="5"/>
      <c r="F589" s="6"/>
      <c r="G589" s="7"/>
      <c r="H589" s="2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2"/>
    </row>
    <row r="590" spans="1:38" ht="15.75" customHeight="1" x14ac:dyDescent="0.2">
      <c r="A590" s="2"/>
      <c r="B590" s="2"/>
      <c r="C590" s="3"/>
      <c r="D590" s="4"/>
      <c r="E590" s="5"/>
      <c r="F590" s="6"/>
      <c r="G590" s="7"/>
      <c r="H590" s="2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2"/>
    </row>
    <row r="591" spans="1:38" ht="15.75" customHeight="1" x14ac:dyDescent="0.2">
      <c r="A591" s="2"/>
      <c r="B591" s="2"/>
      <c r="C591" s="3"/>
      <c r="D591" s="4"/>
      <c r="E591" s="5"/>
      <c r="F591" s="6"/>
      <c r="G591" s="7"/>
      <c r="H591" s="2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2"/>
    </row>
    <row r="592" spans="1:38" ht="15.75" customHeight="1" x14ac:dyDescent="0.2">
      <c r="A592" s="2"/>
      <c r="B592" s="2"/>
      <c r="C592" s="3"/>
      <c r="D592" s="4"/>
      <c r="E592" s="5"/>
      <c r="F592" s="6"/>
      <c r="G592" s="7"/>
      <c r="H592" s="2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2"/>
    </row>
    <row r="593" spans="1:38" ht="15.75" customHeight="1" x14ac:dyDescent="0.2">
      <c r="A593" s="2"/>
      <c r="B593" s="2"/>
      <c r="C593" s="3"/>
      <c r="D593" s="4"/>
      <c r="E593" s="5"/>
      <c r="F593" s="6"/>
      <c r="G593" s="7"/>
      <c r="H593" s="2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2"/>
    </row>
    <row r="594" spans="1:38" ht="15.75" customHeight="1" x14ac:dyDescent="0.2">
      <c r="A594" s="2"/>
      <c r="B594" s="2"/>
      <c r="C594" s="3"/>
      <c r="D594" s="4"/>
      <c r="E594" s="5"/>
      <c r="F594" s="6"/>
      <c r="G594" s="7"/>
      <c r="H594" s="2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2"/>
    </row>
    <row r="595" spans="1:38" ht="15.75" customHeight="1" x14ac:dyDescent="0.2">
      <c r="A595" s="2"/>
      <c r="B595" s="2"/>
      <c r="C595" s="3"/>
      <c r="D595" s="4"/>
      <c r="E595" s="5"/>
      <c r="F595" s="6"/>
      <c r="G595" s="7"/>
      <c r="H595" s="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2"/>
    </row>
    <row r="596" spans="1:38" ht="15.75" customHeight="1" x14ac:dyDescent="0.2">
      <c r="A596" s="2"/>
      <c r="B596" s="2"/>
      <c r="C596" s="3"/>
      <c r="D596" s="4"/>
      <c r="E596" s="5"/>
      <c r="F596" s="6"/>
      <c r="G596" s="7"/>
      <c r="H596" s="2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2"/>
    </row>
    <row r="597" spans="1:38" ht="15.75" customHeight="1" x14ac:dyDescent="0.2">
      <c r="A597" s="2"/>
      <c r="B597" s="2"/>
      <c r="C597" s="3"/>
      <c r="D597" s="4"/>
      <c r="E597" s="5"/>
      <c r="F597" s="6"/>
      <c r="G597" s="7"/>
      <c r="H597" s="2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2"/>
    </row>
    <row r="598" spans="1:38" ht="15.75" customHeight="1" x14ac:dyDescent="0.2">
      <c r="A598" s="2"/>
      <c r="B598" s="2"/>
      <c r="C598" s="3"/>
      <c r="D598" s="4"/>
      <c r="E598" s="5"/>
      <c r="F598" s="6"/>
      <c r="G598" s="7"/>
      <c r="H598" s="2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2"/>
    </row>
    <row r="599" spans="1:38" ht="15.75" customHeight="1" x14ac:dyDescent="0.2">
      <c r="A599" s="2"/>
      <c r="B599" s="2"/>
      <c r="C599" s="3"/>
      <c r="D599" s="4"/>
      <c r="E599" s="5"/>
      <c r="F599" s="6"/>
      <c r="G599" s="7"/>
      <c r="H599" s="2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2"/>
    </row>
    <row r="600" spans="1:38" ht="15.75" customHeight="1" x14ac:dyDescent="0.2">
      <c r="A600" s="2"/>
      <c r="B600" s="2"/>
      <c r="C600" s="3"/>
      <c r="D600" s="4"/>
      <c r="E600" s="5"/>
      <c r="F600" s="6"/>
      <c r="G600" s="7"/>
      <c r="H600" s="2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2"/>
    </row>
    <row r="601" spans="1:38" ht="15.75" customHeight="1" x14ac:dyDescent="0.2">
      <c r="A601" s="2"/>
      <c r="B601" s="2"/>
      <c r="C601" s="3"/>
      <c r="D601" s="4"/>
      <c r="E601" s="5"/>
      <c r="F601" s="6"/>
      <c r="G601" s="7"/>
      <c r="H601" s="2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2"/>
    </row>
    <row r="602" spans="1:38" ht="15.75" customHeight="1" x14ac:dyDescent="0.2">
      <c r="A602" s="2"/>
      <c r="B602" s="2"/>
      <c r="C602" s="3"/>
      <c r="D602" s="4"/>
      <c r="E602" s="5"/>
      <c r="F602" s="6"/>
      <c r="G602" s="7"/>
      <c r="H602" s="2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2"/>
    </row>
    <row r="603" spans="1:38" ht="15.75" customHeight="1" x14ac:dyDescent="0.2">
      <c r="A603" s="2"/>
      <c r="B603" s="2"/>
      <c r="C603" s="3"/>
      <c r="D603" s="4"/>
      <c r="E603" s="5"/>
      <c r="F603" s="6"/>
      <c r="G603" s="7"/>
      <c r="H603" s="2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2"/>
    </row>
    <row r="604" spans="1:38" ht="15.75" customHeight="1" x14ac:dyDescent="0.2">
      <c r="A604" s="2"/>
      <c r="B604" s="2"/>
      <c r="C604" s="3"/>
      <c r="D604" s="4"/>
      <c r="E604" s="5"/>
      <c r="F604" s="6"/>
      <c r="G604" s="7"/>
      <c r="H604" s="2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2"/>
    </row>
    <row r="605" spans="1:38" ht="15.75" customHeight="1" x14ac:dyDescent="0.2">
      <c r="A605" s="2"/>
      <c r="B605" s="2"/>
      <c r="C605" s="3"/>
      <c r="D605" s="4"/>
      <c r="E605" s="5"/>
      <c r="F605" s="6"/>
      <c r="G605" s="7"/>
      <c r="H605" s="2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2"/>
    </row>
    <row r="606" spans="1:38" ht="15.75" customHeight="1" x14ac:dyDescent="0.2">
      <c r="A606" s="2"/>
      <c r="B606" s="2"/>
      <c r="C606" s="3"/>
      <c r="D606" s="4"/>
      <c r="E606" s="5"/>
      <c r="F606" s="6"/>
      <c r="G606" s="7"/>
      <c r="H606" s="2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2"/>
    </row>
    <row r="607" spans="1:38" ht="15.75" customHeight="1" x14ac:dyDescent="0.2">
      <c r="A607" s="2"/>
      <c r="B607" s="2"/>
      <c r="C607" s="3"/>
      <c r="D607" s="4"/>
      <c r="E607" s="5"/>
      <c r="F607" s="6"/>
      <c r="G607" s="7"/>
      <c r="H607" s="2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2"/>
    </row>
    <row r="608" spans="1:38" ht="15.75" customHeight="1" x14ac:dyDescent="0.2">
      <c r="A608" s="2"/>
      <c r="B608" s="2"/>
      <c r="C608" s="3"/>
      <c r="D608" s="4"/>
      <c r="E608" s="5"/>
      <c r="F608" s="6"/>
      <c r="G608" s="7"/>
      <c r="H608" s="2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2"/>
    </row>
    <row r="609" spans="1:38" ht="15.75" customHeight="1" x14ac:dyDescent="0.2">
      <c r="A609" s="2"/>
      <c r="B609" s="2"/>
      <c r="C609" s="3"/>
      <c r="D609" s="4"/>
      <c r="E609" s="5"/>
      <c r="F609" s="6"/>
      <c r="G609" s="7"/>
      <c r="H609" s="2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2"/>
    </row>
    <row r="610" spans="1:38" ht="15.75" customHeight="1" x14ac:dyDescent="0.2">
      <c r="A610" s="2"/>
      <c r="B610" s="2"/>
      <c r="C610" s="3"/>
      <c r="D610" s="4"/>
      <c r="E610" s="5"/>
      <c r="F610" s="6"/>
      <c r="G610" s="7"/>
      <c r="H610" s="2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2"/>
    </row>
    <row r="611" spans="1:38" ht="15.75" customHeight="1" x14ac:dyDescent="0.2">
      <c r="A611" s="2"/>
      <c r="B611" s="2"/>
      <c r="C611" s="3"/>
      <c r="D611" s="4"/>
      <c r="E611" s="5"/>
      <c r="F611" s="6"/>
      <c r="G611" s="7"/>
      <c r="H611" s="2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2"/>
    </row>
    <row r="612" spans="1:38" ht="15.75" customHeight="1" x14ac:dyDescent="0.2">
      <c r="A612" s="2"/>
      <c r="B612" s="2"/>
      <c r="C612" s="3"/>
      <c r="D612" s="4"/>
      <c r="E612" s="5"/>
      <c r="F612" s="6"/>
      <c r="G612" s="7"/>
      <c r="H612" s="2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2"/>
    </row>
    <row r="613" spans="1:38" ht="15.75" customHeight="1" x14ac:dyDescent="0.2">
      <c r="A613" s="2"/>
      <c r="B613" s="2"/>
      <c r="C613" s="3"/>
      <c r="D613" s="4"/>
      <c r="E613" s="5"/>
      <c r="F613" s="6"/>
      <c r="G613" s="7"/>
      <c r="H613" s="2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2"/>
    </row>
    <row r="614" spans="1:38" ht="15.75" customHeight="1" x14ac:dyDescent="0.2">
      <c r="A614" s="2"/>
      <c r="B614" s="2"/>
      <c r="C614" s="3"/>
      <c r="D614" s="4"/>
      <c r="E614" s="5"/>
      <c r="F614" s="6"/>
      <c r="G614" s="7"/>
      <c r="H614" s="2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2"/>
    </row>
    <row r="615" spans="1:38" ht="15.75" customHeight="1" x14ac:dyDescent="0.2">
      <c r="A615" s="2"/>
      <c r="B615" s="2"/>
      <c r="C615" s="3"/>
      <c r="D615" s="4"/>
      <c r="E615" s="5"/>
      <c r="F615" s="6"/>
      <c r="G615" s="7"/>
      <c r="H615" s="2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2"/>
    </row>
    <row r="616" spans="1:38" ht="15.75" customHeight="1" x14ac:dyDescent="0.2">
      <c r="A616" s="2"/>
      <c r="B616" s="2"/>
      <c r="C616" s="3"/>
      <c r="D616" s="4"/>
      <c r="E616" s="5"/>
      <c r="F616" s="6"/>
      <c r="G616" s="7"/>
      <c r="H616" s="2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2"/>
    </row>
    <row r="617" spans="1:38" ht="15.75" customHeight="1" x14ac:dyDescent="0.2">
      <c r="A617" s="2"/>
      <c r="B617" s="2"/>
      <c r="C617" s="3"/>
      <c r="D617" s="4"/>
      <c r="E617" s="5"/>
      <c r="F617" s="6"/>
      <c r="G617" s="7"/>
      <c r="H617" s="2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2"/>
    </row>
    <row r="618" spans="1:38" ht="15.75" customHeight="1" x14ac:dyDescent="0.2">
      <c r="A618" s="2"/>
      <c r="B618" s="2"/>
      <c r="C618" s="3"/>
      <c r="D618" s="4"/>
      <c r="E618" s="5"/>
      <c r="F618" s="6"/>
      <c r="G618" s="7"/>
      <c r="H618" s="2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2"/>
    </row>
    <row r="619" spans="1:38" ht="15.75" customHeight="1" x14ac:dyDescent="0.2">
      <c r="A619" s="2"/>
      <c r="B619" s="2"/>
      <c r="C619" s="3"/>
      <c r="D619" s="4"/>
      <c r="E619" s="5"/>
      <c r="F619" s="6"/>
      <c r="G619" s="7"/>
      <c r="H619" s="2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2"/>
    </row>
    <row r="620" spans="1:38" ht="15.75" customHeight="1" x14ac:dyDescent="0.2">
      <c r="A620" s="2"/>
      <c r="B620" s="2"/>
      <c r="C620" s="3"/>
      <c r="D620" s="4"/>
      <c r="E620" s="5"/>
      <c r="F620" s="6"/>
      <c r="G620" s="7"/>
      <c r="H620" s="2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2"/>
    </row>
    <row r="621" spans="1:38" ht="15.75" customHeight="1" x14ac:dyDescent="0.2">
      <c r="A621" s="2"/>
      <c r="B621" s="2"/>
      <c r="C621" s="3"/>
      <c r="D621" s="4"/>
      <c r="E621" s="5"/>
      <c r="F621" s="6"/>
      <c r="G621" s="7"/>
      <c r="H621" s="2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2"/>
    </row>
    <row r="622" spans="1:38" ht="15.75" customHeight="1" x14ac:dyDescent="0.2">
      <c r="A622" s="2"/>
      <c r="B622" s="2"/>
      <c r="C622" s="3"/>
      <c r="D622" s="4"/>
      <c r="E622" s="5"/>
      <c r="F622" s="6"/>
      <c r="G622" s="7"/>
      <c r="H622" s="2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2"/>
    </row>
    <row r="623" spans="1:38" ht="15.75" customHeight="1" x14ac:dyDescent="0.2">
      <c r="A623" s="2"/>
      <c r="B623" s="2"/>
      <c r="C623" s="3"/>
      <c r="D623" s="4"/>
      <c r="E623" s="5"/>
      <c r="F623" s="6"/>
      <c r="G623" s="7"/>
      <c r="H623" s="2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2"/>
    </row>
    <row r="624" spans="1:38" ht="15.75" customHeight="1" x14ac:dyDescent="0.2">
      <c r="A624" s="2"/>
      <c r="B624" s="2"/>
      <c r="C624" s="3"/>
      <c r="D624" s="4"/>
      <c r="E624" s="5"/>
      <c r="F624" s="6"/>
      <c r="G624" s="7"/>
      <c r="H624" s="2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2"/>
    </row>
    <row r="625" spans="1:38" ht="15.75" customHeight="1" x14ac:dyDescent="0.2">
      <c r="A625" s="2"/>
      <c r="B625" s="2"/>
      <c r="C625" s="3"/>
      <c r="D625" s="4"/>
      <c r="E625" s="5"/>
      <c r="F625" s="6"/>
      <c r="G625" s="7"/>
      <c r="H625" s="2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2"/>
    </row>
    <row r="626" spans="1:38" ht="15.75" customHeight="1" x14ac:dyDescent="0.2">
      <c r="A626" s="2"/>
      <c r="B626" s="2"/>
      <c r="C626" s="3"/>
      <c r="D626" s="4"/>
      <c r="E626" s="5"/>
      <c r="F626" s="6"/>
      <c r="G626" s="7"/>
      <c r="H626" s="2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2"/>
    </row>
    <row r="627" spans="1:38" ht="15.75" customHeight="1" x14ac:dyDescent="0.2">
      <c r="A627" s="2"/>
      <c r="B627" s="2"/>
      <c r="C627" s="3"/>
      <c r="D627" s="4"/>
      <c r="E627" s="5"/>
      <c r="F627" s="6"/>
      <c r="G627" s="7"/>
      <c r="H627" s="2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2"/>
    </row>
    <row r="628" spans="1:38" ht="15.75" customHeight="1" x14ac:dyDescent="0.2">
      <c r="A628" s="2"/>
      <c r="B628" s="2"/>
      <c r="C628" s="3"/>
      <c r="D628" s="4"/>
      <c r="E628" s="5"/>
      <c r="F628" s="6"/>
      <c r="G628" s="7"/>
      <c r="H628" s="2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2"/>
    </row>
    <row r="629" spans="1:38" ht="15.75" customHeight="1" x14ac:dyDescent="0.2">
      <c r="A629" s="2"/>
      <c r="B629" s="2"/>
      <c r="C629" s="3"/>
      <c r="D629" s="4"/>
      <c r="E629" s="5"/>
      <c r="F629" s="6"/>
      <c r="G629" s="7"/>
      <c r="H629" s="2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2"/>
    </row>
    <row r="630" spans="1:38" ht="15.75" customHeight="1" x14ac:dyDescent="0.2">
      <c r="A630" s="2"/>
      <c r="B630" s="2"/>
      <c r="C630" s="3"/>
      <c r="D630" s="4"/>
      <c r="E630" s="5"/>
      <c r="F630" s="6"/>
      <c r="G630" s="7"/>
      <c r="H630" s="2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2"/>
    </row>
    <row r="631" spans="1:38" ht="15.75" customHeight="1" x14ac:dyDescent="0.2">
      <c r="A631" s="2"/>
      <c r="B631" s="2"/>
      <c r="C631" s="3"/>
      <c r="D631" s="4"/>
      <c r="E631" s="5"/>
      <c r="F631" s="6"/>
      <c r="G631" s="7"/>
      <c r="H631" s="2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2"/>
    </row>
    <row r="632" spans="1:38" ht="15.75" customHeight="1" x14ac:dyDescent="0.2">
      <c r="A632" s="2"/>
      <c r="B632" s="2"/>
      <c r="C632" s="3"/>
      <c r="D632" s="4"/>
      <c r="E632" s="5"/>
      <c r="F632" s="6"/>
      <c r="G632" s="7"/>
      <c r="H632" s="2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2"/>
    </row>
    <row r="633" spans="1:38" ht="15.75" customHeight="1" x14ac:dyDescent="0.2">
      <c r="A633" s="2"/>
      <c r="B633" s="2"/>
      <c r="C633" s="3"/>
      <c r="D633" s="4"/>
      <c r="E633" s="5"/>
      <c r="F633" s="6"/>
      <c r="G633" s="7"/>
      <c r="H633" s="2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2"/>
    </row>
    <row r="634" spans="1:38" ht="15.75" customHeight="1" x14ac:dyDescent="0.2">
      <c r="A634" s="2"/>
      <c r="B634" s="2"/>
      <c r="C634" s="3"/>
      <c r="D634" s="4"/>
      <c r="E634" s="5"/>
      <c r="F634" s="6"/>
      <c r="G634" s="7"/>
      <c r="H634" s="2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2"/>
    </row>
    <row r="635" spans="1:38" ht="15.75" customHeight="1" x14ac:dyDescent="0.2">
      <c r="A635" s="2"/>
      <c r="B635" s="2"/>
      <c r="C635" s="3"/>
      <c r="D635" s="4"/>
      <c r="E635" s="5"/>
      <c r="F635" s="6"/>
      <c r="G635" s="7"/>
      <c r="H635" s="2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2"/>
    </row>
    <row r="636" spans="1:38" ht="15.75" customHeight="1" x14ac:dyDescent="0.2">
      <c r="A636" s="2"/>
      <c r="B636" s="2"/>
      <c r="C636" s="3"/>
      <c r="D636" s="4"/>
      <c r="E636" s="5"/>
      <c r="F636" s="6"/>
      <c r="G636" s="7"/>
      <c r="H636" s="2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2"/>
    </row>
    <row r="637" spans="1:38" ht="15.75" customHeight="1" x14ac:dyDescent="0.2">
      <c r="A637" s="2"/>
      <c r="B637" s="2"/>
      <c r="C637" s="3"/>
      <c r="D637" s="4"/>
      <c r="E637" s="5"/>
      <c r="F637" s="6"/>
      <c r="G637" s="7"/>
      <c r="H637" s="2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2"/>
    </row>
    <row r="638" spans="1:38" ht="15.75" customHeight="1" x14ac:dyDescent="0.2">
      <c r="A638" s="2"/>
      <c r="B638" s="2"/>
      <c r="C638" s="3"/>
      <c r="D638" s="4"/>
      <c r="E638" s="5"/>
      <c r="F638" s="6"/>
      <c r="G638" s="7"/>
      <c r="H638" s="2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2"/>
    </row>
    <row r="639" spans="1:38" ht="15.75" customHeight="1" x14ac:dyDescent="0.2">
      <c r="A639" s="2"/>
      <c r="B639" s="2"/>
      <c r="C639" s="3"/>
      <c r="D639" s="4"/>
      <c r="E639" s="5"/>
      <c r="F639" s="6"/>
      <c r="G639" s="7"/>
      <c r="H639" s="2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2"/>
    </row>
    <row r="640" spans="1:38" ht="15.75" customHeight="1" x14ac:dyDescent="0.2">
      <c r="A640" s="2"/>
      <c r="B640" s="2"/>
      <c r="C640" s="3"/>
      <c r="D640" s="4"/>
      <c r="E640" s="5"/>
      <c r="F640" s="6"/>
      <c r="G640" s="7"/>
      <c r="H640" s="2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2"/>
    </row>
    <row r="641" spans="1:38" ht="15.75" customHeight="1" x14ac:dyDescent="0.2">
      <c r="A641" s="2"/>
      <c r="B641" s="2"/>
      <c r="C641" s="3"/>
      <c r="D641" s="4"/>
      <c r="E641" s="5"/>
      <c r="F641" s="6"/>
      <c r="G641" s="7"/>
      <c r="H641" s="2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2"/>
    </row>
    <row r="642" spans="1:38" ht="15.75" customHeight="1" x14ac:dyDescent="0.2">
      <c r="A642" s="2"/>
      <c r="B642" s="2"/>
      <c r="C642" s="3"/>
      <c r="D642" s="4"/>
      <c r="E642" s="5"/>
      <c r="F642" s="6"/>
      <c r="G642" s="7"/>
      <c r="H642" s="2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2"/>
    </row>
    <row r="643" spans="1:38" ht="15.75" customHeight="1" x14ac:dyDescent="0.2">
      <c r="A643" s="2"/>
      <c r="B643" s="2"/>
      <c r="C643" s="3"/>
      <c r="D643" s="4"/>
      <c r="E643" s="5"/>
      <c r="F643" s="6"/>
      <c r="G643" s="7"/>
      <c r="H643" s="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2"/>
    </row>
    <row r="644" spans="1:38" ht="15.75" customHeight="1" x14ac:dyDescent="0.2">
      <c r="A644" s="2"/>
      <c r="B644" s="2"/>
      <c r="C644" s="3"/>
      <c r="D644" s="4"/>
      <c r="E644" s="5"/>
      <c r="F644" s="6"/>
      <c r="G644" s="7"/>
      <c r="H644" s="2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2"/>
    </row>
    <row r="645" spans="1:38" ht="15.75" customHeight="1" x14ac:dyDescent="0.2">
      <c r="A645" s="2"/>
      <c r="B645" s="2"/>
      <c r="C645" s="3"/>
      <c r="D645" s="4"/>
      <c r="E645" s="5"/>
      <c r="F645" s="6"/>
      <c r="G645" s="7"/>
      <c r="H645" s="2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2"/>
    </row>
    <row r="646" spans="1:38" ht="15.75" customHeight="1" x14ac:dyDescent="0.2">
      <c r="A646" s="2"/>
      <c r="B646" s="2"/>
      <c r="C646" s="3"/>
      <c r="D646" s="4"/>
      <c r="E646" s="5"/>
      <c r="F646" s="6"/>
      <c r="G646" s="7"/>
      <c r="H646" s="2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2"/>
    </row>
    <row r="647" spans="1:38" ht="15.75" customHeight="1" x14ac:dyDescent="0.2">
      <c r="A647" s="2"/>
      <c r="B647" s="2"/>
      <c r="C647" s="3"/>
      <c r="D647" s="4"/>
      <c r="E647" s="5"/>
      <c r="F647" s="6"/>
      <c r="G647" s="7"/>
      <c r="H647" s="2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2"/>
    </row>
    <row r="648" spans="1:38" ht="15.75" customHeight="1" x14ac:dyDescent="0.2">
      <c r="A648" s="2"/>
      <c r="B648" s="2"/>
      <c r="C648" s="3"/>
      <c r="D648" s="4"/>
      <c r="E648" s="5"/>
      <c r="F648" s="6"/>
      <c r="G648" s="7"/>
      <c r="H648" s="2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2"/>
    </row>
    <row r="649" spans="1:38" ht="15.75" customHeight="1" x14ac:dyDescent="0.2">
      <c r="A649" s="2"/>
      <c r="B649" s="2"/>
      <c r="C649" s="3"/>
      <c r="D649" s="4"/>
      <c r="E649" s="5"/>
      <c r="F649" s="6"/>
      <c r="G649" s="7"/>
      <c r="H649" s="2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2"/>
    </row>
    <row r="650" spans="1:38" ht="15.75" customHeight="1" x14ac:dyDescent="0.2">
      <c r="A650" s="2"/>
      <c r="B650" s="2"/>
      <c r="C650" s="3"/>
      <c r="D650" s="4"/>
      <c r="E650" s="5"/>
      <c r="F650" s="6"/>
      <c r="G650" s="7"/>
      <c r="H650" s="2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2"/>
    </row>
    <row r="651" spans="1:38" ht="15.75" customHeight="1" x14ac:dyDescent="0.2">
      <c r="A651" s="2"/>
      <c r="B651" s="2"/>
      <c r="C651" s="3"/>
      <c r="D651" s="4"/>
      <c r="E651" s="5"/>
      <c r="F651" s="6"/>
      <c r="G651" s="7"/>
      <c r="H651" s="2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2"/>
    </row>
    <row r="652" spans="1:38" ht="15.75" customHeight="1" x14ac:dyDescent="0.2">
      <c r="A652" s="2"/>
      <c r="B652" s="2"/>
      <c r="C652" s="3"/>
      <c r="D652" s="4"/>
      <c r="E652" s="5"/>
      <c r="F652" s="6"/>
      <c r="G652" s="7"/>
      <c r="H652" s="2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2"/>
    </row>
    <row r="653" spans="1:38" ht="15.75" customHeight="1" x14ac:dyDescent="0.2">
      <c r="A653" s="2"/>
      <c r="B653" s="2"/>
      <c r="C653" s="3"/>
      <c r="D653" s="4"/>
      <c r="E653" s="5"/>
      <c r="F653" s="6"/>
      <c r="G653" s="7"/>
      <c r="H653" s="2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2"/>
    </row>
    <row r="654" spans="1:38" ht="15.75" customHeight="1" x14ac:dyDescent="0.2">
      <c r="A654" s="2"/>
      <c r="B654" s="2"/>
      <c r="C654" s="3"/>
      <c r="D654" s="4"/>
      <c r="E654" s="5"/>
      <c r="F654" s="6"/>
      <c r="G654" s="7"/>
      <c r="H654" s="2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2"/>
    </row>
    <row r="655" spans="1:38" ht="15.75" customHeight="1" x14ac:dyDescent="0.2">
      <c r="A655" s="2"/>
      <c r="B655" s="2"/>
      <c r="C655" s="3"/>
      <c r="D655" s="4"/>
      <c r="E655" s="5"/>
      <c r="F655" s="6"/>
      <c r="G655" s="7"/>
      <c r="H655" s="2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2"/>
    </row>
    <row r="656" spans="1:38" ht="15.75" customHeight="1" x14ac:dyDescent="0.2">
      <c r="A656" s="2"/>
      <c r="B656" s="2"/>
      <c r="C656" s="3"/>
      <c r="D656" s="4"/>
      <c r="E656" s="5"/>
      <c r="F656" s="6"/>
      <c r="G656" s="7"/>
      <c r="H656" s="2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2"/>
    </row>
    <row r="657" spans="1:38" ht="15.75" customHeight="1" x14ac:dyDescent="0.2">
      <c r="A657" s="2"/>
      <c r="B657" s="2"/>
      <c r="C657" s="3"/>
      <c r="D657" s="4"/>
      <c r="E657" s="5"/>
      <c r="F657" s="6"/>
      <c r="G657" s="7"/>
      <c r="H657" s="2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2"/>
    </row>
    <row r="658" spans="1:38" ht="15.75" customHeight="1" x14ac:dyDescent="0.2">
      <c r="A658" s="2"/>
      <c r="B658" s="2"/>
      <c r="C658" s="3"/>
      <c r="D658" s="4"/>
      <c r="E658" s="5"/>
      <c r="F658" s="6"/>
      <c r="G658" s="7"/>
      <c r="H658" s="2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2"/>
    </row>
    <row r="659" spans="1:38" ht="15.75" customHeight="1" x14ac:dyDescent="0.2">
      <c r="A659" s="2"/>
      <c r="B659" s="2"/>
      <c r="C659" s="3"/>
      <c r="D659" s="4"/>
      <c r="E659" s="5"/>
      <c r="F659" s="6"/>
      <c r="G659" s="7"/>
      <c r="H659" s="2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2"/>
    </row>
    <row r="660" spans="1:38" ht="15.75" customHeight="1" x14ac:dyDescent="0.2">
      <c r="A660" s="2"/>
      <c r="B660" s="2"/>
      <c r="C660" s="3"/>
      <c r="D660" s="4"/>
      <c r="E660" s="5"/>
      <c r="F660" s="6"/>
      <c r="G660" s="7"/>
      <c r="H660" s="2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2"/>
    </row>
    <row r="661" spans="1:38" ht="15.75" customHeight="1" x14ac:dyDescent="0.2">
      <c r="A661" s="2"/>
      <c r="B661" s="2"/>
      <c r="C661" s="3"/>
      <c r="D661" s="4"/>
      <c r="E661" s="5"/>
      <c r="F661" s="6"/>
      <c r="G661" s="7"/>
      <c r="H661" s="2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2"/>
    </row>
    <row r="662" spans="1:38" ht="15.75" customHeight="1" x14ac:dyDescent="0.2">
      <c r="A662" s="2"/>
      <c r="B662" s="2"/>
      <c r="C662" s="3"/>
      <c r="D662" s="4"/>
      <c r="E662" s="5"/>
      <c r="F662" s="6"/>
      <c r="G662" s="7"/>
      <c r="H662" s="2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2"/>
    </row>
    <row r="663" spans="1:38" ht="15.75" customHeight="1" x14ac:dyDescent="0.2">
      <c r="A663" s="2"/>
      <c r="B663" s="2"/>
      <c r="C663" s="3"/>
      <c r="D663" s="4"/>
      <c r="E663" s="5"/>
      <c r="F663" s="6"/>
      <c r="G663" s="7"/>
      <c r="H663" s="2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2"/>
    </row>
    <row r="664" spans="1:38" ht="15.75" customHeight="1" x14ac:dyDescent="0.2">
      <c r="A664" s="2"/>
      <c r="B664" s="2"/>
      <c r="C664" s="3"/>
      <c r="D664" s="4"/>
      <c r="E664" s="5"/>
      <c r="F664" s="6"/>
      <c r="G664" s="7"/>
      <c r="H664" s="2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2"/>
    </row>
    <row r="665" spans="1:38" ht="15.75" customHeight="1" x14ac:dyDescent="0.2">
      <c r="A665" s="2"/>
      <c r="B665" s="2"/>
      <c r="C665" s="3"/>
      <c r="D665" s="4"/>
      <c r="E665" s="5"/>
      <c r="F665" s="6"/>
      <c r="G665" s="7"/>
      <c r="H665" s="2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2"/>
    </row>
    <row r="666" spans="1:38" ht="15.75" customHeight="1" x14ac:dyDescent="0.2">
      <c r="A666" s="2"/>
      <c r="B666" s="2"/>
      <c r="C666" s="3"/>
      <c r="D666" s="4"/>
      <c r="E666" s="5"/>
      <c r="F666" s="6"/>
      <c r="G666" s="7"/>
      <c r="H666" s="2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2"/>
    </row>
    <row r="667" spans="1:38" ht="15.75" customHeight="1" x14ac:dyDescent="0.2">
      <c r="A667" s="2"/>
      <c r="B667" s="2"/>
      <c r="C667" s="3"/>
      <c r="D667" s="4"/>
      <c r="E667" s="5"/>
      <c r="F667" s="6"/>
      <c r="G667" s="7"/>
      <c r="H667" s="2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2"/>
    </row>
    <row r="668" spans="1:38" ht="15.75" customHeight="1" x14ac:dyDescent="0.2">
      <c r="A668" s="2"/>
      <c r="B668" s="2"/>
      <c r="C668" s="3"/>
      <c r="D668" s="4"/>
      <c r="E668" s="5"/>
      <c r="F668" s="6"/>
      <c r="G668" s="7"/>
      <c r="H668" s="2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2"/>
    </row>
    <row r="669" spans="1:38" ht="15.75" customHeight="1" x14ac:dyDescent="0.2">
      <c r="A669" s="2"/>
      <c r="B669" s="2"/>
      <c r="C669" s="3"/>
      <c r="D669" s="4"/>
      <c r="E669" s="5"/>
      <c r="F669" s="6"/>
      <c r="G669" s="7"/>
      <c r="H669" s="2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2"/>
    </row>
    <row r="670" spans="1:38" ht="15.75" customHeight="1" x14ac:dyDescent="0.2">
      <c r="A670" s="2"/>
      <c r="B670" s="2"/>
      <c r="C670" s="3"/>
      <c r="D670" s="4"/>
      <c r="E670" s="5"/>
      <c r="F670" s="6"/>
      <c r="G670" s="7"/>
      <c r="H670" s="2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2"/>
    </row>
    <row r="671" spans="1:38" ht="15.75" customHeight="1" x14ac:dyDescent="0.2">
      <c r="A671" s="2"/>
      <c r="B671" s="2"/>
      <c r="C671" s="3"/>
      <c r="D671" s="4"/>
      <c r="E671" s="5"/>
      <c r="F671" s="6"/>
      <c r="G671" s="7"/>
      <c r="H671" s="2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2"/>
    </row>
    <row r="672" spans="1:38" ht="15.75" customHeight="1" x14ac:dyDescent="0.2">
      <c r="A672" s="2"/>
      <c r="B672" s="2"/>
      <c r="C672" s="3"/>
      <c r="D672" s="4"/>
      <c r="E672" s="5"/>
      <c r="F672" s="6"/>
      <c r="G672" s="7"/>
      <c r="H672" s="2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2"/>
    </row>
    <row r="673" spans="1:38" ht="15.75" customHeight="1" x14ac:dyDescent="0.2">
      <c r="A673" s="2"/>
      <c r="B673" s="2"/>
      <c r="C673" s="3"/>
      <c r="D673" s="4"/>
      <c r="E673" s="5"/>
      <c r="F673" s="6"/>
      <c r="G673" s="7"/>
      <c r="H673" s="2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2"/>
    </row>
    <row r="674" spans="1:38" ht="15.75" customHeight="1" x14ac:dyDescent="0.2">
      <c r="A674" s="2"/>
      <c r="B674" s="2"/>
      <c r="C674" s="3"/>
      <c r="D674" s="4"/>
      <c r="E674" s="5"/>
      <c r="F674" s="6"/>
      <c r="G674" s="7"/>
      <c r="H674" s="2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2"/>
    </row>
    <row r="675" spans="1:38" ht="15.75" customHeight="1" x14ac:dyDescent="0.2">
      <c r="A675" s="2"/>
      <c r="B675" s="2"/>
      <c r="C675" s="3"/>
      <c r="D675" s="4"/>
      <c r="E675" s="5"/>
      <c r="F675" s="6"/>
      <c r="G675" s="7"/>
      <c r="H675" s="2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2"/>
    </row>
    <row r="676" spans="1:38" ht="15.75" customHeight="1" x14ac:dyDescent="0.2">
      <c r="A676" s="2"/>
      <c r="B676" s="2"/>
      <c r="C676" s="3"/>
      <c r="D676" s="4"/>
      <c r="E676" s="5"/>
      <c r="F676" s="6"/>
      <c r="G676" s="7"/>
      <c r="H676" s="2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2"/>
    </row>
    <row r="677" spans="1:38" ht="15.75" customHeight="1" x14ac:dyDescent="0.2">
      <c r="A677" s="2"/>
      <c r="B677" s="2"/>
      <c r="C677" s="3"/>
      <c r="D677" s="4"/>
      <c r="E677" s="5"/>
      <c r="F677" s="6"/>
      <c r="G677" s="7"/>
      <c r="H677" s="2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2"/>
    </row>
    <row r="678" spans="1:38" ht="15.75" customHeight="1" x14ac:dyDescent="0.2">
      <c r="A678" s="2"/>
      <c r="B678" s="2"/>
      <c r="C678" s="3"/>
      <c r="D678" s="4"/>
      <c r="E678" s="5"/>
      <c r="F678" s="6"/>
      <c r="G678" s="7"/>
      <c r="H678" s="2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2"/>
    </row>
    <row r="679" spans="1:38" ht="15.75" customHeight="1" x14ac:dyDescent="0.2">
      <c r="A679" s="2"/>
      <c r="B679" s="2"/>
      <c r="C679" s="3"/>
      <c r="D679" s="4"/>
      <c r="E679" s="5"/>
      <c r="F679" s="6"/>
      <c r="G679" s="7"/>
      <c r="H679" s="2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2"/>
    </row>
    <row r="680" spans="1:38" ht="15.75" customHeight="1" x14ac:dyDescent="0.2">
      <c r="A680" s="2"/>
      <c r="B680" s="2"/>
      <c r="C680" s="3"/>
      <c r="D680" s="4"/>
      <c r="E680" s="5"/>
      <c r="F680" s="6"/>
      <c r="G680" s="7"/>
      <c r="H680" s="2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2"/>
    </row>
    <row r="681" spans="1:38" ht="15.75" customHeight="1" x14ac:dyDescent="0.2">
      <c r="A681" s="2"/>
      <c r="B681" s="2"/>
      <c r="C681" s="3"/>
      <c r="D681" s="4"/>
      <c r="E681" s="5"/>
      <c r="F681" s="6"/>
      <c r="G681" s="7"/>
      <c r="H681" s="2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2"/>
    </row>
    <row r="682" spans="1:38" ht="15.75" customHeight="1" x14ac:dyDescent="0.2">
      <c r="A682" s="2"/>
      <c r="B682" s="2"/>
      <c r="C682" s="3"/>
      <c r="D682" s="4"/>
      <c r="E682" s="5"/>
      <c r="F682" s="6"/>
      <c r="G682" s="7"/>
      <c r="H682" s="2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2"/>
    </row>
    <row r="683" spans="1:38" ht="15.75" customHeight="1" x14ac:dyDescent="0.2">
      <c r="A683" s="2"/>
      <c r="B683" s="2"/>
      <c r="C683" s="3"/>
      <c r="D683" s="4"/>
      <c r="E683" s="5"/>
      <c r="F683" s="6"/>
      <c r="G683" s="7"/>
      <c r="H683" s="2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2"/>
    </row>
    <row r="684" spans="1:38" ht="15.75" customHeight="1" x14ac:dyDescent="0.2">
      <c r="A684" s="2"/>
      <c r="B684" s="2"/>
      <c r="C684" s="3"/>
      <c r="D684" s="4"/>
      <c r="E684" s="5"/>
      <c r="F684" s="6"/>
      <c r="G684" s="7"/>
      <c r="H684" s="2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2"/>
    </row>
    <row r="685" spans="1:38" ht="15.75" customHeight="1" x14ac:dyDescent="0.2">
      <c r="A685" s="2"/>
      <c r="B685" s="2"/>
      <c r="C685" s="3"/>
      <c r="D685" s="4"/>
      <c r="E685" s="5"/>
      <c r="F685" s="6"/>
      <c r="G685" s="7"/>
      <c r="H685" s="2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2"/>
    </row>
    <row r="686" spans="1:38" ht="15.75" customHeight="1" x14ac:dyDescent="0.2">
      <c r="A686" s="2"/>
      <c r="B686" s="2"/>
      <c r="C686" s="3"/>
      <c r="D686" s="4"/>
      <c r="E686" s="5"/>
      <c r="F686" s="6"/>
      <c r="G686" s="7"/>
      <c r="H686" s="2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2"/>
    </row>
    <row r="687" spans="1:38" ht="15.75" customHeight="1" x14ac:dyDescent="0.2">
      <c r="A687" s="2"/>
      <c r="B687" s="2"/>
      <c r="C687" s="3"/>
      <c r="D687" s="4"/>
      <c r="E687" s="5"/>
      <c r="F687" s="6"/>
      <c r="G687" s="7"/>
      <c r="H687" s="2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2"/>
    </row>
    <row r="688" spans="1:38" ht="15.75" customHeight="1" x14ac:dyDescent="0.2">
      <c r="A688" s="2"/>
      <c r="B688" s="2"/>
      <c r="C688" s="3"/>
      <c r="D688" s="4"/>
      <c r="E688" s="5"/>
      <c r="F688" s="6"/>
      <c r="G688" s="7"/>
      <c r="H688" s="2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2"/>
    </row>
    <row r="689" spans="1:38" ht="15.75" customHeight="1" x14ac:dyDescent="0.2">
      <c r="A689" s="2"/>
      <c r="B689" s="2"/>
      <c r="C689" s="3"/>
      <c r="D689" s="4"/>
      <c r="E689" s="5"/>
      <c r="F689" s="6"/>
      <c r="G689" s="7"/>
      <c r="H689" s="2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2"/>
    </row>
    <row r="690" spans="1:38" ht="15.75" customHeight="1" x14ac:dyDescent="0.2">
      <c r="A690" s="2"/>
      <c r="B690" s="2"/>
      <c r="C690" s="3"/>
      <c r="D690" s="4"/>
      <c r="E690" s="5"/>
      <c r="F690" s="6"/>
      <c r="G690" s="7"/>
      <c r="H690" s="2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2"/>
    </row>
    <row r="691" spans="1:38" ht="15.75" customHeight="1" x14ac:dyDescent="0.2">
      <c r="A691" s="2"/>
      <c r="B691" s="2"/>
      <c r="C691" s="3"/>
      <c r="D691" s="4"/>
      <c r="E691" s="5"/>
      <c r="F691" s="6"/>
      <c r="G691" s="7"/>
      <c r="H691" s="2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2"/>
    </row>
    <row r="692" spans="1:38" ht="15.75" customHeight="1" x14ac:dyDescent="0.2">
      <c r="A692" s="2"/>
      <c r="B692" s="2"/>
      <c r="C692" s="3"/>
      <c r="D692" s="4"/>
      <c r="E692" s="5"/>
      <c r="F692" s="6"/>
      <c r="G692" s="7"/>
      <c r="H692" s="2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2"/>
    </row>
    <row r="693" spans="1:38" ht="15.75" customHeight="1" x14ac:dyDescent="0.2">
      <c r="A693" s="2"/>
      <c r="B693" s="2"/>
      <c r="C693" s="3"/>
      <c r="D693" s="4"/>
      <c r="E693" s="5"/>
      <c r="F693" s="6"/>
      <c r="G693" s="7"/>
      <c r="H693" s="2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2"/>
    </row>
    <row r="694" spans="1:38" ht="15.75" customHeight="1" x14ac:dyDescent="0.2">
      <c r="A694" s="2"/>
      <c r="B694" s="2"/>
      <c r="C694" s="3"/>
      <c r="D694" s="4"/>
      <c r="E694" s="5"/>
      <c r="F694" s="6"/>
      <c r="G694" s="7"/>
      <c r="H694" s="2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2"/>
    </row>
    <row r="695" spans="1:38" ht="15.75" customHeight="1" x14ac:dyDescent="0.2">
      <c r="A695" s="2"/>
      <c r="B695" s="2"/>
      <c r="C695" s="3"/>
      <c r="D695" s="4"/>
      <c r="E695" s="5"/>
      <c r="F695" s="6"/>
      <c r="G695" s="7"/>
      <c r="H695" s="2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2"/>
    </row>
    <row r="696" spans="1:38" ht="15.75" customHeight="1" x14ac:dyDescent="0.2">
      <c r="A696" s="2"/>
      <c r="B696" s="2"/>
      <c r="C696" s="3"/>
      <c r="D696" s="4"/>
      <c r="E696" s="5"/>
      <c r="F696" s="6"/>
      <c r="G696" s="7"/>
      <c r="H696" s="2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2"/>
    </row>
    <row r="697" spans="1:38" ht="15.75" customHeight="1" x14ac:dyDescent="0.2">
      <c r="A697" s="2"/>
      <c r="B697" s="2"/>
      <c r="C697" s="3"/>
      <c r="D697" s="4"/>
      <c r="E697" s="5"/>
      <c r="F697" s="6"/>
      <c r="G697" s="7"/>
      <c r="H697" s="2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2"/>
    </row>
    <row r="698" spans="1:38" ht="15.75" customHeight="1" x14ac:dyDescent="0.2">
      <c r="A698" s="2"/>
      <c r="B698" s="2"/>
      <c r="C698" s="3"/>
      <c r="D698" s="4"/>
      <c r="E698" s="5"/>
      <c r="F698" s="6"/>
      <c r="G698" s="7"/>
      <c r="H698" s="2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2"/>
    </row>
    <row r="699" spans="1:38" ht="15.75" customHeight="1" x14ac:dyDescent="0.2">
      <c r="A699" s="2"/>
      <c r="B699" s="2"/>
      <c r="C699" s="3"/>
      <c r="D699" s="4"/>
      <c r="E699" s="5"/>
      <c r="F699" s="6"/>
      <c r="G699" s="7"/>
      <c r="H699" s="2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2"/>
    </row>
    <row r="700" spans="1:38" ht="15.75" customHeight="1" x14ac:dyDescent="0.2">
      <c r="A700" s="2"/>
      <c r="B700" s="2"/>
      <c r="C700" s="3"/>
      <c r="D700" s="4"/>
      <c r="E700" s="5"/>
      <c r="F700" s="6"/>
      <c r="G700" s="7"/>
      <c r="H700" s="2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2"/>
    </row>
    <row r="701" spans="1:38" ht="15.75" customHeight="1" x14ac:dyDescent="0.2">
      <c r="A701" s="2"/>
      <c r="B701" s="2"/>
      <c r="C701" s="3"/>
      <c r="D701" s="4"/>
      <c r="E701" s="5"/>
      <c r="F701" s="6"/>
      <c r="G701" s="7"/>
      <c r="H701" s="2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2"/>
    </row>
    <row r="702" spans="1:38" ht="15.75" customHeight="1" x14ac:dyDescent="0.2">
      <c r="A702" s="2"/>
      <c r="B702" s="2"/>
      <c r="C702" s="3"/>
      <c r="D702" s="4"/>
      <c r="E702" s="5"/>
      <c r="F702" s="6"/>
      <c r="G702" s="7"/>
      <c r="H702" s="2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2"/>
    </row>
    <row r="703" spans="1:38" ht="15.75" customHeight="1" x14ac:dyDescent="0.2">
      <c r="A703" s="2"/>
      <c r="B703" s="2"/>
      <c r="C703" s="3"/>
      <c r="D703" s="4"/>
      <c r="E703" s="5"/>
      <c r="F703" s="6"/>
      <c r="G703" s="7"/>
      <c r="H703" s="2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2"/>
    </row>
    <row r="704" spans="1:38" ht="15.75" customHeight="1" x14ac:dyDescent="0.2">
      <c r="A704" s="2"/>
      <c r="B704" s="2"/>
      <c r="C704" s="3"/>
      <c r="D704" s="4"/>
      <c r="E704" s="5"/>
      <c r="F704" s="6"/>
      <c r="G704" s="7"/>
      <c r="H704" s="2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2"/>
    </row>
    <row r="705" spans="1:38" ht="15.75" customHeight="1" x14ac:dyDescent="0.2">
      <c r="A705" s="2"/>
      <c r="B705" s="2"/>
      <c r="C705" s="3"/>
      <c r="D705" s="4"/>
      <c r="E705" s="5"/>
      <c r="F705" s="6"/>
      <c r="G705" s="7"/>
      <c r="H705" s="2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2"/>
    </row>
    <row r="706" spans="1:38" ht="15.75" customHeight="1" x14ac:dyDescent="0.2">
      <c r="A706" s="2"/>
      <c r="B706" s="2"/>
      <c r="C706" s="3"/>
      <c r="D706" s="4"/>
      <c r="E706" s="5"/>
      <c r="F706" s="6"/>
      <c r="G706" s="7"/>
      <c r="H706" s="2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2"/>
    </row>
    <row r="707" spans="1:38" ht="15.75" customHeight="1" x14ac:dyDescent="0.2">
      <c r="A707" s="2"/>
      <c r="B707" s="2"/>
      <c r="C707" s="3"/>
      <c r="D707" s="4"/>
      <c r="E707" s="5"/>
      <c r="F707" s="6"/>
      <c r="G707" s="7"/>
      <c r="H707" s="2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2"/>
    </row>
    <row r="708" spans="1:38" ht="15.75" customHeight="1" x14ac:dyDescent="0.2">
      <c r="A708" s="2"/>
      <c r="B708" s="2"/>
      <c r="C708" s="3"/>
      <c r="D708" s="4"/>
      <c r="E708" s="5"/>
      <c r="F708" s="6"/>
      <c r="G708" s="7"/>
      <c r="H708" s="2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2"/>
    </row>
    <row r="709" spans="1:38" ht="15.75" customHeight="1" x14ac:dyDescent="0.2">
      <c r="A709" s="2"/>
      <c r="B709" s="2"/>
      <c r="C709" s="3"/>
      <c r="D709" s="4"/>
      <c r="E709" s="5"/>
      <c r="F709" s="6"/>
      <c r="G709" s="7"/>
      <c r="H709" s="2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2"/>
    </row>
    <row r="710" spans="1:38" ht="15.75" customHeight="1" x14ac:dyDescent="0.2">
      <c r="A710" s="2"/>
      <c r="B710" s="2"/>
      <c r="C710" s="3"/>
      <c r="D710" s="4"/>
      <c r="E710" s="5"/>
      <c r="F710" s="6"/>
      <c r="G710" s="7"/>
      <c r="H710" s="2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2"/>
    </row>
    <row r="711" spans="1:38" ht="15.75" customHeight="1" x14ac:dyDescent="0.2">
      <c r="A711" s="2"/>
      <c r="B711" s="2"/>
      <c r="C711" s="3"/>
      <c r="D711" s="4"/>
      <c r="E711" s="5"/>
      <c r="F711" s="6"/>
      <c r="G711" s="7"/>
      <c r="H711" s="2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2"/>
    </row>
    <row r="712" spans="1:38" ht="15.75" customHeight="1" x14ac:dyDescent="0.2">
      <c r="A712" s="2"/>
      <c r="B712" s="2"/>
      <c r="C712" s="3"/>
      <c r="D712" s="4"/>
      <c r="E712" s="5"/>
      <c r="F712" s="6"/>
      <c r="G712" s="7"/>
      <c r="H712" s="2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2"/>
    </row>
    <row r="713" spans="1:38" ht="15.75" customHeight="1" x14ac:dyDescent="0.2">
      <c r="A713" s="2"/>
      <c r="B713" s="2"/>
      <c r="C713" s="3"/>
      <c r="D713" s="4"/>
      <c r="E713" s="5"/>
      <c r="F713" s="6"/>
      <c r="G713" s="7"/>
      <c r="H713" s="2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2"/>
    </row>
    <row r="714" spans="1:38" ht="15.75" customHeight="1" x14ac:dyDescent="0.2">
      <c r="A714" s="2"/>
      <c r="B714" s="2"/>
      <c r="C714" s="3"/>
      <c r="D714" s="4"/>
      <c r="E714" s="5"/>
      <c r="F714" s="6"/>
      <c r="G714" s="7"/>
      <c r="H714" s="2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2"/>
    </row>
    <row r="715" spans="1:38" ht="15.75" customHeight="1" x14ac:dyDescent="0.2">
      <c r="A715" s="2"/>
      <c r="B715" s="2"/>
      <c r="C715" s="3"/>
      <c r="D715" s="4"/>
      <c r="E715" s="5"/>
      <c r="F715" s="6"/>
      <c r="G715" s="7"/>
      <c r="H715" s="2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2"/>
    </row>
    <row r="716" spans="1:38" ht="15.75" customHeight="1" x14ac:dyDescent="0.2">
      <c r="A716" s="2"/>
      <c r="B716" s="2"/>
      <c r="C716" s="3"/>
      <c r="D716" s="4"/>
      <c r="E716" s="5"/>
      <c r="F716" s="6"/>
      <c r="G716" s="7"/>
      <c r="H716" s="2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2"/>
    </row>
    <row r="717" spans="1:38" ht="15.75" customHeight="1" x14ac:dyDescent="0.2">
      <c r="A717" s="2"/>
      <c r="B717" s="2"/>
      <c r="C717" s="3"/>
      <c r="D717" s="4"/>
      <c r="E717" s="5"/>
      <c r="F717" s="6"/>
      <c r="G717" s="7"/>
      <c r="H717" s="2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2"/>
    </row>
    <row r="718" spans="1:38" ht="15.75" customHeight="1" x14ac:dyDescent="0.2">
      <c r="A718" s="2"/>
      <c r="B718" s="2"/>
      <c r="C718" s="3"/>
      <c r="D718" s="4"/>
      <c r="E718" s="5"/>
      <c r="F718" s="6"/>
      <c r="G718" s="7"/>
      <c r="H718" s="2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2"/>
    </row>
    <row r="719" spans="1:38" ht="15.75" customHeight="1" x14ac:dyDescent="0.2">
      <c r="A719" s="2"/>
      <c r="B719" s="2"/>
      <c r="C719" s="3"/>
      <c r="D719" s="4"/>
      <c r="E719" s="5"/>
      <c r="F719" s="6"/>
      <c r="G719" s="7"/>
      <c r="H719" s="2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2"/>
    </row>
    <row r="720" spans="1:38" ht="15.75" customHeight="1" x14ac:dyDescent="0.2">
      <c r="A720" s="2"/>
      <c r="B720" s="2"/>
      <c r="C720" s="3"/>
      <c r="D720" s="4"/>
      <c r="E720" s="5"/>
      <c r="F720" s="6"/>
      <c r="G720" s="7"/>
      <c r="H720" s="2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2"/>
    </row>
    <row r="721" spans="1:38" ht="15.75" customHeight="1" x14ac:dyDescent="0.2">
      <c r="A721" s="2"/>
      <c r="B721" s="2"/>
      <c r="C721" s="3"/>
      <c r="D721" s="4"/>
      <c r="E721" s="5"/>
      <c r="F721" s="6"/>
      <c r="G721" s="7"/>
      <c r="H721" s="2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2"/>
    </row>
    <row r="722" spans="1:38" ht="15.75" customHeight="1" x14ac:dyDescent="0.2">
      <c r="A722" s="2"/>
      <c r="B722" s="2"/>
      <c r="C722" s="3"/>
      <c r="D722" s="4"/>
      <c r="E722" s="5"/>
      <c r="F722" s="6"/>
      <c r="G722" s="7"/>
      <c r="H722" s="2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2"/>
    </row>
    <row r="723" spans="1:38" ht="15.75" customHeight="1" x14ac:dyDescent="0.2">
      <c r="A723" s="2"/>
      <c r="B723" s="2"/>
      <c r="C723" s="3"/>
      <c r="D723" s="4"/>
      <c r="E723" s="5"/>
      <c r="F723" s="6"/>
      <c r="G723" s="7"/>
      <c r="H723" s="2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2"/>
    </row>
    <row r="724" spans="1:38" ht="15.75" customHeight="1" x14ac:dyDescent="0.2">
      <c r="A724" s="2"/>
      <c r="B724" s="2"/>
      <c r="C724" s="3"/>
      <c r="D724" s="4"/>
      <c r="E724" s="5"/>
      <c r="F724" s="6"/>
      <c r="G724" s="7"/>
      <c r="H724" s="2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2"/>
    </row>
    <row r="725" spans="1:38" ht="15.75" customHeight="1" x14ac:dyDescent="0.2">
      <c r="A725" s="2"/>
      <c r="B725" s="2"/>
      <c r="C725" s="3"/>
      <c r="D725" s="4"/>
      <c r="E725" s="5"/>
      <c r="F725" s="6"/>
      <c r="G725" s="7"/>
      <c r="H725" s="2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2"/>
    </row>
    <row r="726" spans="1:38" ht="15.75" customHeight="1" x14ac:dyDescent="0.2">
      <c r="A726" s="2"/>
      <c r="B726" s="2"/>
      <c r="C726" s="3"/>
      <c r="D726" s="4"/>
      <c r="E726" s="5"/>
      <c r="F726" s="6"/>
      <c r="G726" s="7"/>
      <c r="H726" s="2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2"/>
    </row>
    <row r="727" spans="1:38" ht="15.75" customHeight="1" x14ac:dyDescent="0.2">
      <c r="A727" s="2"/>
      <c r="B727" s="2"/>
      <c r="C727" s="3"/>
      <c r="D727" s="4"/>
      <c r="E727" s="5"/>
      <c r="F727" s="6"/>
      <c r="G727" s="7"/>
      <c r="H727" s="2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2"/>
    </row>
    <row r="728" spans="1:38" ht="15.75" customHeight="1" x14ac:dyDescent="0.2">
      <c r="A728" s="2"/>
      <c r="B728" s="2"/>
      <c r="C728" s="3"/>
      <c r="D728" s="4"/>
      <c r="E728" s="5"/>
      <c r="F728" s="6"/>
      <c r="G728" s="7"/>
      <c r="H728" s="2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2"/>
    </row>
    <row r="729" spans="1:38" ht="15.75" customHeight="1" x14ac:dyDescent="0.2">
      <c r="A729" s="2"/>
      <c r="B729" s="2"/>
      <c r="C729" s="3"/>
      <c r="D729" s="4"/>
      <c r="E729" s="5"/>
      <c r="F729" s="6"/>
      <c r="G729" s="7"/>
      <c r="H729" s="2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2"/>
    </row>
    <row r="730" spans="1:38" ht="15.75" customHeight="1" x14ac:dyDescent="0.2">
      <c r="A730" s="2"/>
      <c r="B730" s="2"/>
      <c r="C730" s="3"/>
      <c r="D730" s="4"/>
      <c r="E730" s="5"/>
      <c r="F730" s="6"/>
      <c r="G730" s="7"/>
      <c r="H730" s="2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2"/>
    </row>
    <row r="731" spans="1:38" ht="15.75" customHeight="1" x14ac:dyDescent="0.2">
      <c r="A731" s="2"/>
      <c r="B731" s="2"/>
      <c r="C731" s="3"/>
      <c r="D731" s="4"/>
      <c r="E731" s="5"/>
      <c r="F731" s="6"/>
      <c r="G731" s="7"/>
      <c r="H731" s="2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2"/>
    </row>
    <row r="732" spans="1:38" ht="15.75" customHeight="1" x14ac:dyDescent="0.2">
      <c r="A732" s="2"/>
      <c r="B732" s="2"/>
      <c r="C732" s="3"/>
      <c r="D732" s="4"/>
      <c r="E732" s="5"/>
      <c r="F732" s="6"/>
      <c r="G732" s="7"/>
      <c r="H732" s="2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2"/>
    </row>
    <row r="733" spans="1:38" ht="15.75" customHeight="1" x14ac:dyDescent="0.2">
      <c r="A733" s="2"/>
      <c r="B733" s="2"/>
      <c r="C733" s="3"/>
      <c r="D733" s="4"/>
      <c r="E733" s="5"/>
      <c r="F733" s="6"/>
      <c r="G733" s="7"/>
      <c r="H733" s="2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2"/>
    </row>
    <row r="734" spans="1:38" ht="15.75" customHeight="1" x14ac:dyDescent="0.2">
      <c r="A734" s="2"/>
      <c r="B734" s="2"/>
      <c r="C734" s="3"/>
      <c r="D734" s="4"/>
      <c r="E734" s="5"/>
      <c r="F734" s="6"/>
      <c r="G734" s="7"/>
      <c r="H734" s="2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2"/>
    </row>
    <row r="735" spans="1:38" ht="15.75" customHeight="1" x14ac:dyDescent="0.2">
      <c r="A735" s="2"/>
      <c r="B735" s="2"/>
      <c r="C735" s="3"/>
      <c r="D735" s="4"/>
      <c r="E735" s="5"/>
      <c r="F735" s="6"/>
      <c r="G735" s="7"/>
      <c r="H735" s="2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2"/>
    </row>
    <row r="736" spans="1:38" ht="15.75" customHeight="1" x14ac:dyDescent="0.2">
      <c r="A736" s="2"/>
      <c r="B736" s="2"/>
      <c r="C736" s="3"/>
      <c r="D736" s="4"/>
      <c r="E736" s="5"/>
      <c r="F736" s="6"/>
      <c r="G736" s="7"/>
      <c r="H736" s="2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2"/>
    </row>
    <row r="737" spans="1:38" ht="15.75" customHeight="1" x14ac:dyDescent="0.2">
      <c r="A737" s="2"/>
      <c r="B737" s="2"/>
      <c r="C737" s="3"/>
      <c r="D737" s="4"/>
      <c r="E737" s="5"/>
      <c r="F737" s="6"/>
      <c r="G737" s="7"/>
      <c r="H737" s="2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2"/>
    </row>
    <row r="738" spans="1:38" ht="15.75" customHeight="1" x14ac:dyDescent="0.2">
      <c r="A738" s="2"/>
      <c r="B738" s="2"/>
      <c r="C738" s="3"/>
      <c r="D738" s="4"/>
      <c r="E738" s="5"/>
      <c r="F738" s="6"/>
      <c r="G738" s="7"/>
      <c r="H738" s="2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2"/>
    </row>
    <row r="739" spans="1:38" ht="15.75" customHeight="1" x14ac:dyDescent="0.2">
      <c r="A739" s="2"/>
      <c r="B739" s="2"/>
      <c r="C739" s="3"/>
      <c r="D739" s="4"/>
      <c r="E739" s="5"/>
      <c r="F739" s="6"/>
      <c r="G739" s="7"/>
      <c r="H739" s="2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2"/>
    </row>
    <row r="740" spans="1:38" ht="15.75" customHeight="1" x14ac:dyDescent="0.2">
      <c r="A740" s="2"/>
      <c r="B740" s="2"/>
      <c r="C740" s="3"/>
      <c r="D740" s="4"/>
      <c r="E740" s="5"/>
      <c r="F740" s="6"/>
      <c r="G740" s="7"/>
      <c r="H740" s="2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2"/>
    </row>
    <row r="741" spans="1:38" ht="15.75" customHeight="1" x14ac:dyDescent="0.2">
      <c r="A741" s="2"/>
      <c r="B741" s="2"/>
      <c r="C741" s="3"/>
      <c r="D741" s="4"/>
      <c r="E741" s="5"/>
      <c r="F741" s="6"/>
      <c r="G741" s="7"/>
      <c r="H741" s="2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2"/>
    </row>
    <row r="742" spans="1:38" ht="15.75" customHeight="1" x14ac:dyDescent="0.2">
      <c r="A742" s="2"/>
      <c r="B742" s="2"/>
      <c r="C742" s="3"/>
      <c r="D742" s="4"/>
      <c r="E742" s="5"/>
      <c r="F742" s="6"/>
      <c r="G742" s="7"/>
      <c r="H742" s="2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2"/>
    </row>
    <row r="743" spans="1:38" ht="15.75" customHeight="1" x14ac:dyDescent="0.2">
      <c r="A743" s="2"/>
      <c r="B743" s="2"/>
      <c r="C743" s="3"/>
      <c r="D743" s="4"/>
      <c r="E743" s="5"/>
      <c r="F743" s="6"/>
      <c r="G743" s="7"/>
      <c r="H743" s="2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2"/>
    </row>
    <row r="744" spans="1:38" ht="15.75" customHeight="1" x14ac:dyDescent="0.2">
      <c r="A744" s="2"/>
      <c r="B744" s="2"/>
      <c r="C744" s="3"/>
      <c r="D744" s="4"/>
      <c r="E744" s="5"/>
      <c r="F744" s="6"/>
      <c r="G744" s="7"/>
      <c r="H744" s="2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2"/>
    </row>
    <row r="745" spans="1:38" ht="15.75" customHeight="1" x14ac:dyDescent="0.2">
      <c r="A745" s="2"/>
      <c r="B745" s="2"/>
      <c r="C745" s="3"/>
      <c r="D745" s="4"/>
      <c r="E745" s="5"/>
      <c r="F745" s="6"/>
      <c r="G745" s="7"/>
      <c r="H745" s="2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2"/>
    </row>
    <row r="746" spans="1:38" ht="15.75" customHeight="1" x14ac:dyDescent="0.2">
      <c r="A746" s="2"/>
      <c r="B746" s="2"/>
      <c r="C746" s="3"/>
      <c r="D746" s="4"/>
      <c r="E746" s="5"/>
      <c r="F746" s="6"/>
      <c r="G746" s="7"/>
      <c r="H746" s="2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2"/>
    </row>
    <row r="747" spans="1:38" ht="15.75" customHeight="1" x14ac:dyDescent="0.2">
      <c r="A747" s="2"/>
      <c r="B747" s="2"/>
      <c r="C747" s="3"/>
      <c r="D747" s="4"/>
      <c r="E747" s="5"/>
      <c r="F747" s="6"/>
      <c r="G747" s="7"/>
      <c r="H747" s="2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2"/>
    </row>
    <row r="748" spans="1:38" ht="15.75" customHeight="1" x14ac:dyDescent="0.2">
      <c r="A748" s="2"/>
      <c r="B748" s="2"/>
      <c r="C748" s="3"/>
      <c r="D748" s="4"/>
      <c r="E748" s="5"/>
      <c r="F748" s="6"/>
      <c r="G748" s="7"/>
      <c r="H748" s="2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2"/>
    </row>
    <row r="749" spans="1:38" ht="15.75" customHeight="1" x14ac:dyDescent="0.2">
      <c r="A749" s="2"/>
      <c r="B749" s="2"/>
      <c r="C749" s="3"/>
      <c r="D749" s="4"/>
      <c r="E749" s="5"/>
      <c r="F749" s="6"/>
      <c r="G749" s="7"/>
      <c r="H749" s="2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2"/>
    </row>
    <row r="750" spans="1:38" ht="15.75" customHeight="1" x14ac:dyDescent="0.2">
      <c r="A750" s="2"/>
      <c r="B750" s="2"/>
      <c r="C750" s="3"/>
      <c r="D750" s="4"/>
      <c r="E750" s="5"/>
      <c r="F750" s="6"/>
      <c r="G750" s="7"/>
      <c r="H750" s="2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2"/>
    </row>
    <row r="751" spans="1:38" ht="15.75" customHeight="1" x14ac:dyDescent="0.2">
      <c r="A751" s="2"/>
      <c r="B751" s="2"/>
      <c r="C751" s="3"/>
      <c r="D751" s="4"/>
      <c r="E751" s="5"/>
      <c r="F751" s="6"/>
      <c r="G751" s="7"/>
      <c r="H751" s="2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2"/>
    </row>
    <row r="752" spans="1:38" ht="15.75" customHeight="1" x14ac:dyDescent="0.2">
      <c r="A752" s="2"/>
      <c r="B752" s="2"/>
      <c r="C752" s="3"/>
      <c r="D752" s="4"/>
      <c r="E752" s="5"/>
      <c r="F752" s="6"/>
      <c r="G752" s="7"/>
      <c r="H752" s="2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2"/>
    </row>
    <row r="753" spans="1:38" ht="15.75" customHeight="1" x14ac:dyDescent="0.2">
      <c r="A753" s="2"/>
      <c r="B753" s="2"/>
      <c r="C753" s="3"/>
      <c r="D753" s="4"/>
      <c r="E753" s="5"/>
      <c r="F753" s="6"/>
      <c r="G753" s="7"/>
      <c r="H753" s="2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2"/>
    </row>
    <row r="754" spans="1:38" ht="15.75" customHeight="1" x14ac:dyDescent="0.2">
      <c r="A754" s="2"/>
      <c r="B754" s="2"/>
      <c r="C754" s="3"/>
      <c r="D754" s="4"/>
      <c r="E754" s="5"/>
      <c r="F754" s="6"/>
      <c r="G754" s="7"/>
      <c r="H754" s="2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2"/>
    </row>
    <row r="755" spans="1:38" ht="15.75" customHeight="1" x14ac:dyDescent="0.2">
      <c r="A755" s="2"/>
      <c r="B755" s="2"/>
      <c r="C755" s="3"/>
      <c r="D755" s="4"/>
      <c r="E755" s="5"/>
      <c r="F755" s="6"/>
      <c r="G755" s="7"/>
      <c r="H755" s="2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2"/>
    </row>
    <row r="756" spans="1:38" ht="15.75" customHeight="1" x14ac:dyDescent="0.2">
      <c r="A756" s="2"/>
      <c r="B756" s="2"/>
      <c r="C756" s="3"/>
      <c r="D756" s="4"/>
      <c r="E756" s="5"/>
      <c r="F756" s="6"/>
      <c r="G756" s="7"/>
      <c r="H756" s="2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2"/>
    </row>
    <row r="757" spans="1:38" ht="15.75" customHeight="1" x14ac:dyDescent="0.2">
      <c r="A757" s="2"/>
      <c r="B757" s="2"/>
      <c r="C757" s="3"/>
      <c r="D757" s="4"/>
      <c r="E757" s="5"/>
      <c r="F757" s="6"/>
      <c r="G757" s="7"/>
      <c r="H757" s="2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2"/>
    </row>
    <row r="758" spans="1:38" ht="15.75" customHeight="1" x14ac:dyDescent="0.2">
      <c r="A758" s="2"/>
      <c r="B758" s="2"/>
      <c r="C758" s="3"/>
      <c r="D758" s="4"/>
      <c r="E758" s="5"/>
      <c r="F758" s="6"/>
      <c r="G758" s="7"/>
      <c r="H758" s="2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2"/>
    </row>
    <row r="759" spans="1:38" ht="15.75" customHeight="1" x14ac:dyDescent="0.2">
      <c r="A759" s="2"/>
      <c r="B759" s="2"/>
      <c r="C759" s="3"/>
      <c r="D759" s="4"/>
      <c r="E759" s="5"/>
      <c r="F759" s="6"/>
      <c r="G759" s="7"/>
      <c r="H759" s="2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2"/>
    </row>
    <row r="760" spans="1:38" ht="15.75" customHeight="1" x14ac:dyDescent="0.2">
      <c r="A760" s="2"/>
      <c r="B760" s="2"/>
      <c r="C760" s="3"/>
      <c r="D760" s="4"/>
      <c r="E760" s="5"/>
      <c r="F760" s="6"/>
      <c r="G760" s="7"/>
      <c r="H760" s="2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2"/>
    </row>
    <row r="761" spans="1:38" ht="15.75" customHeight="1" x14ac:dyDescent="0.2">
      <c r="A761" s="2"/>
      <c r="B761" s="2"/>
      <c r="C761" s="3"/>
      <c r="D761" s="4"/>
      <c r="E761" s="5"/>
      <c r="F761" s="6"/>
      <c r="G761" s="7"/>
      <c r="H761" s="2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2"/>
    </row>
    <row r="762" spans="1:38" ht="15.75" customHeight="1" x14ac:dyDescent="0.2">
      <c r="A762" s="2"/>
      <c r="B762" s="2"/>
      <c r="C762" s="3"/>
      <c r="D762" s="4"/>
      <c r="E762" s="5"/>
      <c r="F762" s="6"/>
      <c r="G762" s="7"/>
      <c r="H762" s="2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2"/>
    </row>
    <row r="763" spans="1:38" ht="15.75" customHeight="1" x14ac:dyDescent="0.2">
      <c r="A763" s="2"/>
      <c r="B763" s="2"/>
      <c r="C763" s="3"/>
      <c r="D763" s="4"/>
      <c r="E763" s="5"/>
      <c r="F763" s="6"/>
      <c r="G763" s="7"/>
      <c r="H763" s="2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2"/>
    </row>
    <row r="764" spans="1:38" ht="15.75" customHeight="1" x14ac:dyDescent="0.2">
      <c r="A764" s="2"/>
      <c r="B764" s="2"/>
      <c r="C764" s="3"/>
      <c r="D764" s="4"/>
      <c r="E764" s="5"/>
      <c r="F764" s="6"/>
      <c r="G764" s="7"/>
      <c r="H764" s="2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2"/>
    </row>
    <row r="765" spans="1:38" ht="15.75" customHeight="1" x14ac:dyDescent="0.2">
      <c r="A765" s="2"/>
      <c r="B765" s="2"/>
      <c r="C765" s="3"/>
      <c r="D765" s="4"/>
      <c r="E765" s="5"/>
      <c r="F765" s="6"/>
      <c r="G765" s="7"/>
      <c r="H765" s="2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2"/>
    </row>
    <row r="766" spans="1:38" ht="15.75" customHeight="1" x14ac:dyDescent="0.2">
      <c r="A766" s="2"/>
      <c r="B766" s="2"/>
      <c r="C766" s="3"/>
      <c r="D766" s="4"/>
      <c r="E766" s="5"/>
      <c r="F766" s="6"/>
      <c r="G766" s="7"/>
      <c r="H766" s="2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2"/>
    </row>
    <row r="767" spans="1:38" ht="15.75" customHeight="1" x14ac:dyDescent="0.2">
      <c r="A767" s="2"/>
      <c r="B767" s="2"/>
      <c r="C767" s="3"/>
      <c r="D767" s="4"/>
      <c r="E767" s="5"/>
      <c r="F767" s="6"/>
      <c r="G767" s="7"/>
      <c r="H767" s="2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2"/>
    </row>
    <row r="768" spans="1:38" ht="15.75" customHeight="1" x14ac:dyDescent="0.2">
      <c r="A768" s="2"/>
      <c r="B768" s="2"/>
      <c r="C768" s="3"/>
      <c r="D768" s="4"/>
      <c r="E768" s="5"/>
      <c r="F768" s="6"/>
      <c r="G768" s="7"/>
      <c r="H768" s="2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2"/>
    </row>
    <row r="769" spans="1:38" ht="15.75" customHeight="1" x14ac:dyDescent="0.2">
      <c r="A769" s="2"/>
      <c r="B769" s="2"/>
      <c r="C769" s="3"/>
      <c r="D769" s="4"/>
      <c r="E769" s="5"/>
      <c r="F769" s="6"/>
      <c r="G769" s="7"/>
      <c r="H769" s="2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2"/>
    </row>
    <row r="770" spans="1:38" ht="15.75" customHeight="1" x14ac:dyDescent="0.2">
      <c r="A770" s="2"/>
      <c r="B770" s="2"/>
      <c r="C770" s="3"/>
      <c r="D770" s="4"/>
      <c r="E770" s="5"/>
      <c r="F770" s="6"/>
      <c r="G770" s="7"/>
      <c r="H770" s="2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2"/>
    </row>
    <row r="771" spans="1:38" ht="15.75" customHeight="1" x14ac:dyDescent="0.2">
      <c r="A771" s="2"/>
      <c r="B771" s="2"/>
      <c r="C771" s="3"/>
      <c r="D771" s="4"/>
      <c r="E771" s="5"/>
      <c r="F771" s="6"/>
      <c r="G771" s="7"/>
      <c r="H771" s="2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2"/>
    </row>
    <row r="772" spans="1:38" ht="15.75" customHeight="1" x14ac:dyDescent="0.2">
      <c r="A772" s="2"/>
      <c r="B772" s="2"/>
      <c r="C772" s="3"/>
      <c r="D772" s="4"/>
      <c r="E772" s="5"/>
      <c r="F772" s="6"/>
      <c r="G772" s="7"/>
      <c r="H772" s="2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2"/>
    </row>
    <row r="773" spans="1:38" ht="15.75" customHeight="1" x14ac:dyDescent="0.2">
      <c r="A773" s="2"/>
      <c r="B773" s="2"/>
      <c r="C773" s="3"/>
      <c r="D773" s="4"/>
      <c r="E773" s="5"/>
      <c r="F773" s="6"/>
      <c r="G773" s="7"/>
      <c r="H773" s="2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2"/>
    </row>
    <row r="774" spans="1:38" ht="15.75" customHeight="1" x14ac:dyDescent="0.2">
      <c r="A774" s="2"/>
      <c r="B774" s="2"/>
      <c r="C774" s="3"/>
      <c r="D774" s="4"/>
      <c r="E774" s="5"/>
      <c r="F774" s="6"/>
      <c r="G774" s="7"/>
      <c r="H774" s="2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2"/>
    </row>
    <row r="775" spans="1:38" ht="15.75" customHeight="1" x14ac:dyDescent="0.2">
      <c r="A775" s="2"/>
      <c r="B775" s="2"/>
      <c r="C775" s="3"/>
      <c r="D775" s="4"/>
      <c r="E775" s="5"/>
      <c r="F775" s="6"/>
      <c r="G775" s="7"/>
      <c r="H775" s="2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2"/>
    </row>
    <row r="776" spans="1:38" ht="15.75" customHeight="1" x14ac:dyDescent="0.2">
      <c r="A776" s="2"/>
      <c r="B776" s="2"/>
      <c r="C776" s="3"/>
      <c r="D776" s="4"/>
      <c r="E776" s="5"/>
      <c r="F776" s="6"/>
      <c r="G776" s="7"/>
      <c r="H776" s="2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2"/>
    </row>
    <row r="777" spans="1:38" ht="15.75" customHeight="1" x14ac:dyDescent="0.2">
      <c r="A777" s="2"/>
      <c r="B777" s="2"/>
      <c r="C777" s="3"/>
      <c r="D777" s="4"/>
      <c r="E777" s="5"/>
      <c r="F777" s="6"/>
      <c r="G777" s="7"/>
      <c r="H777" s="2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2"/>
    </row>
    <row r="778" spans="1:38" ht="15.75" customHeight="1" x14ac:dyDescent="0.2">
      <c r="A778" s="2"/>
      <c r="B778" s="2"/>
      <c r="C778" s="3"/>
      <c r="D778" s="4"/>
      <c r="E778" s="5"/>
      <c r="F778" s="6"/>
      <c r="G778" s="7"/>
      <c r="H778" s="2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2"/>
    </row>
    <row r="779" spans="1:38" ht="15.75" customHeight="1" x14ac:dyDescent="0.2">
      <c r="A779" s="2"/>
      <c r="B779" s="2"/>
      <c r="C779" s="3"/>
      <c r="D779" s="4"/>
      <c r="E779" s="5"/>
      <c r="F779" s="6"/>
      <c r="G779" s="7"/>
      <c r="H779" s="2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2"/>
    </row>
    <row r="780" spans="1:38" ht="15.75" customHeight="1" x14ac:dyDescent="0.2">
      <c r="A780" s="2"/>
      <c r="B780" s="2"/>
      <c r="C780" s="3"/>
      <c r="D780" s="4"/>
      <c r="E780" s="5"/>
      <c r="F780" s="6"/>
      <c r="G780" s="7"/>
      <c r="H780" s="2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2"/>
    </row>
    <row r="781" spans="1:38" ht="15.75" customHeight="1" x14ac:dyDescent="0.2">
      <c r="A781" s="2"/>
      <c r="B781" s="2"/>
      <c r="C781" s="3"/>
      <c r="D781" s="4"/>
      <c r="E781" s="5"/>
      <c r="F781" s="6"/>
      <c r="G781" s="7"/>
      <c r="H781" s="2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2"/>
    </row>
    <row r="782" spans="1:38" ht="15.75" customHeight="1" x14ac:dyDescent="0.2">
      <c r="A782" s="2"/>
      <c r="B782" s="2"/>
      <c r="C782" s="3"/>
      <c r="D782" s="4"/>
      <c r="E782" s="5"/>
      <c r="F782" s="6"/>
      <c r="G782" s="7"/>
      <c r="H782" s="2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2"/>
    </row>
    <row r="783" spans="1:38" ht="15.75" customHeight="1" x14ac:dyDescent="0.2">
      <c r="A783" s="2"/>
      <c r="B783" s="2"/>
      <c r="C783" s="3"/>
      <c r="D783" s="4"/>
      <c r="E783" s="5"/>
      <c r="F783" s="6"/>
      <c r="G783" s="7"/>
      <c r="H783" s="2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2"/>
    </row>
    <row r="784" spans="1:38" ht="15.75" customHeight="1" x14ac:dyDescent="0.2">
      <c r="A784" s="2"/>
      <c r="B784" s="2"/>
      <c r="C784" s="3"/>
      <c r="D784" s="4"/>
      <c r="E784" s="5"/>
      <c r="F784" s="6"/>
      <c r="G784" s="7"/>
      <c r="H784" s="2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2"/>
    </row>
    <row r="785" spans="1:38" ht="15.75" customHeight="1" x14ac:dyDescent="0.2">
      <c r="A785" s="2"/>
      <c r="B785" s="2"/>
      <c r="C785" s="3"/>
      <c r="D785" s="4"/>
      <c r="E785" s="5"/>
      <c r="F785" s="6"/>
      <c r="G785" s="7"/>
      <c r="H785" s="2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2"/>
    </row>
    <row r="786" spans="1:38" ht="15.75" customHeight="1" x14ac:dyDescent="0.2">
      <c r="A786" s="2"/>
      <c r="B786" s="2"/>
      <c r="C786" s="3"/>
      <c r="D786" s="4"/>
      <c r="E786" s="5"/>
      <c r="F786" s="6"/>
      <c r="G786" s="7"/>
      <c r="H786" s="2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2"/>
    </row>
    <row r="787" spans="1:38" ht="15.75" customHeight="1" x14ac:dyDescent="0.2">
      <c r="A787" s="2"/>
      <c r="B787" s="2"/>
      <c r="C787" s="3"/>
      <c r="D787" s="4"/>
      <c r="E787" s="5"/>
      <c r="F787" s="6"/>
      <c r="G787" s="7"/>
      <c r="H787" s="2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2"/>
    </row>
    <row r="788" spans="1:38" ht="15.75" customHeight="1" x14ac:dyDescent="0.2">
      <c r="A788" s="2"/>
      <c r="B788" s="2"/>
      <c r="C788" s="3"/>
      <c r="D788" s="4"/>
      <c r="E788" s="5"/>
      <c r="F788" s="6"/>
      <c r="G788" s="7"/>
      <c r="H788" s="2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2"/>
    </row>
    <row r="789" spans="1:38" ht="15.75" customHeight="1" x14ac:dyDescent="0.2">
      <c r="A789" s="2"/>
      <c r="B789" s="2"/>
      <c r="C789" s="3"/>
      <c r="D789" s="4"/>
      <c r="E789" s="5"/>
      <c r="F789" s="6"/>
      <c r="G789" s="7"/>
      <c r="H789" s="2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2"/>
    </row>
    <row r="790" spans="1:38" ht="15.75" customHeight="1" x14ac:dyDescent="0.2">
      <c r="A790" s="2"/>
      <c r="B790" s="2"/>
      <c r="C790" s="3"/>
      <c r="D790" s="4"/>
      <c r="E790" s="5"/>
      <c r="F790" s="6"/>
      <c r="G790" s="7"/>
      <c r="H790" s="2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2"/>
    </row>
    <row r="791" spans="1:38" ht="15.75" customHeight="1" x14ac:dyDescent="0.2">
      <c r="A791" s="2"/>
      <c r="B791" s="2"/>
      <c r="C791" s="3"/>
      <c r="D791" s="4"/>
      <c r="E791" s="5"/>
      <c r="F791" s="6"/>
      <c r="G791" s="7"/>
      <c r="H791" s="2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2"/>
    </row>
    <row r="792" spans="1:38" ht="15.75" customHeight="1" x14ac:dyDescent="0.2">
      <c r="A792" s="2"/>
      <c r="B792" s="2"/>
      <c r="C792" s="3"/>
      <c r="D792" s="4"/>
      <c r="E792" s="5"/>
      <c r="F792" s="6"/>
      <c r="G792" s="7"/>
      <c r="H792" s="2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2"/>
    </row>
    <row r="793" spans="1:38" ht="15.75" customHeight="1" x14ac:dyDescent="0.2">
      <c r="A793" s="2"/>
      <c r="B793" s="2"/>
      <c r="C793" s="3"/>
      <c r="D793" s="4"/>
      <c r="E793" s="5"/>
      <c r="F793" s="6"/>
      <c r="G793" s="7"/>
      <c r="H793" s="2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2"/>
    </row>
    <row r="794" spans="1:38" ht="15.75" customHeight="1" x14ac:dyDescent="0.2">
      <c r="A794" s="2"/>
      <c r="B794" s="2"/>
      <c r="C794" s="3"/>
      <c r="D794" s="4"/>
      <c r="E794" s="5"/>
      <c r="F794" s="6"/>
      <c r="G794" s="7"/>
      <c r="H794" s="2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2"/>
    </row>
    <row r="795" spans="1:38" ht="15.75" customHeight="1" x14ac:dyDescent="0.2">
      <c r="A795" s="2"/>
      <c r="B795" s="2"/>
      <c r="C795" s="3"/>
      <c r="D795" s="4"/>
      <c r="E795" s="5"/>
      <c r="F795" s="6"/>
      <c r="G795" s="7"/>
      <c r="H795" s="2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2"/>
    </row>
    <row r="796" spans="1:38" ht="15.75" customHeight="1" x14ac:dyDescent="0.2">
      <c r="A796" s="2"/>
      <c r="B796" s="2"/>
      <c r="C796" s="3"/>
      <c r="D796" s="4"/>
      <c r="E796" s="5"/>
      <c r="F796" s="6"/>
      <c r="G796" s="7"/>
      <c r="H796" s="2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2"/>
    </row>
    <row r="797" spans="1:38" ht="15.75" customHeight="1" x14ac:dyDescent="0.2">
      <c r="A797" s="2"/>
      <c r="B797" s="2"/>
      <c r="C797" s="3"/>
      <c r="D797" s="4"/>
      <c r="E797" s="5"/>
      <c r="F797" s="6"/>
      <c r="G797" s="7"/>
      <c r="H797" s="2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2"/>
    </row>
    <row r="798" spans="1:38" ht="15.75" customHeight="1" x14ac:dyDescent="0.2">
      <c r="A798" s="2"/>
      <c r="B798" s="2"/>
      <c r="C798" s="3"/>
      <c r="D798" s="4"/>
      <c r="E798" s="5"/>
      <c r="F798" s="6"/>
      <c r="G798" s="7"/>
      <c r="H798" s="2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2"/>
    </row>
    <row r="799" spans="1:38" ht="15.75" customHeight="1" x14ac:dyDescent="0.2">
      <c r="A799" s="2"/>
      <c r="B799" s="2"/>
      <c r="C799" s="3"/>
      <c r="D799" s="4"/>
      <c r="E799" s="5"/>
      <c r="F799" s="6"/>
      <c r="G799" s="7"/>
      <c r="H799" s="2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2"/>
    </row>
    <row r="800" spans="1:38" ht="15.75" customHeight="1" x14ac:dyDescent="0.2">
      <c r="A800" s="2"/>
      <c r="B800" s="2"/>
      <c r="C800" s="3"/>
      <c r="D800" s="4"/>
      <c r="E800" s="5"/>
      <c r="F800" s="6"/>
      <c r="G800" s="7"/>
      <c r="H800" s="2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2"/>
    </row>
    <row r="801" spans="1:38" ht="15.75" customHeight="1" x14ac:dyDescent="0.2">
      <c r="A801" s="2"/>
      <c r="B801" s="2"/>
      <c r="C801" s="3"/>
      <c r="D801" s="4"/>
      <c r="E801" s="5"/>
      <c r="F801" s="6"/>
      <c r="G801" s="7"/>
      <c r="H801" s="2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2"/>
    </row>
    <row r="802" spans="1:38" ht="15.75" customHeight="1" x14ac:dyDescent="0.2">
      <c r="A802" s="2"/>
      <c r="B802" s="2"/>
      <c r="C802" s="3"/>
      <c r="D802" s="4"/>
      <c r="E802" s="5"/>
      <c r="F802" s="6"/>
      <c r="G802" s="7"/>
      <c r="H802" s="2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2"/>
    </row>
    <row r="803" spans="1:38" ht="15.75" customHeight="1" x14ac:dyDescent="0.2">
      <c r="A803" s="2"/>
      <c r="B803" s="2"/>
      <c r="C803" s="3"/>
      <c r="D803" s="4"/>
      <c r="E803" s="5"/>
      <c r="F803" s="6"/>
      <c r="G803" s="7"/>
      <c r="H803" s="2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2"/>
    </row>
    <row r="804" spans="1:38" ht="15.75" customHeight="1" x14ac:dyDescent="0.2">
      <c r="A804" s="2"/>
      <c r="B804" s="2"/>
      <c r="C804" s="3"/>
      <c r="D804" s="4"/>
      <c r="E804" s="5"/>
      <c r="F804" s="6"/>
      <c r="G804" s="7"/>
      <c r="H804" s="2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2"/>
    </row>
    <row r="805" spans="1:38" ht="15.75" customHeight="1" x14ac:dyDescent="0.2">
      <c r="A805" s="2"/>
      <c r="B805" s="2"/>
      <c r="C805" s="3"/>
      <c r="D805" s="4"/>
      <c r="E805" s="5"/>
      <c r="F805" s="6"/>
      <c r="G805" s="7"/>
      <c r="H805" s="2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2"/>
    </row>
    <row r="806" spans="1:38" ht="15.75" customHeight="1" x14ac:dyDescent="0.2">
      <c r="A806" s="2"/>
      <c r="B806" s="2"/>
      <c r="C806" s="3"/>
      <c r="D806" s="4"/>
      <c r="E806" s="5"/>
      <c r="F806" s="6"/>
      <c r="G806" s="7"/>
      <c r="H806" s="2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2"/>
    </row>
    <row r="807" spans="1:38" ht="15.75" customHeight="1" x14ac:dyDescent="0.2">
      <c r="A807" s="2"/>
      <c r="B807" s="2"/>
      <c r="C807" s="3"/>
      <c r="D807" s="4"/>
      <c r="E807" s="5"/>
      <c r="F807" s="6"/>
      <c r="G807" s="7"/>
      <c r="H807" s="2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2"/>
    </row>
    <row r="808" spans="1:38" ht="15.75" customHeight="1" x14ac:dyDescent="0.2">
      <c r="A808" s="2"/>
      <c r="B808" s="2"/>
      <c r="C808" s="3"/>
      <c r="D808" s="4"/>
      <c r="E808" s="5"/>
      <c r="F808" s="6"/>
      <c r="G808" s="7"/>
      <c r="H808" s="2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2"/>
    </row>
    <row r="809" spans="1:38" ht="15.75" customHeight="1" x14ac:dyDescent="0.2">
      <c r="A809" s="2"/>
      <c r="B809" s="2"/>
      <c r="C809" s="3"/>
      <c r="D809" s="4"/>
      <c r="E809" s="5"/>
      <c r="F809" s="6"/>
      <c r="G809" s="7"/>
      <c r="H809" s="2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2"/>
    </row>
    <row r="810" spans="1:38" ht="15.75" customHeight="1" x14ac:dyDescent="0.2">
      <c r="A810" s="2"/>
      <c r="B810" s="2"/>
      <c r="C810" s="3"/>
      <c r="D810" s="4"/>
      <c r="E810" s="5"/>
      <c r="F810" s="6"/>
      <c r="G810" s="7"/>
      <c r="H810" s="2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2"/>
    </row>
    <row r="811" spans="1:38" ht="15.75" customHeight="1" x14ac:dyDescent="0.2">
      <c r="A811" s="2"/>
      <c r="B811" s="2"/>
      <c r="C811" s="3"/>
      <c r="D811" s="4"/>
      <c r="E811" s="5"/>
      <c r="F811" s="6"/>
      <c r="G811" s="7"/>
      <c r="H811" s="2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2"/>
    </row>
    <row r="812" spans="1:38" ht="15.75" customHeight="1" x14ac:dyDescent="0.2">
      <c r="A812" s="2"/>
      <c r="B812" s="2"/>
      <c r="C812" s="3"/>
      <c r="D812" s="4"/>
      <c r="E812" s="5"/>
      <c r="F812" s="6"/>
      <c r="G812" s="7"/>
      <c r="H812" s="2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2"/>
    </row>
    <row r="813" spans="1:38" ht="15.75" customHeight="1" x14ac:dyDescent="0.2">
      <c r="A813" s="2"/>
      <c r="B813" s="2"/>
      <c r="C813" s="3"/>
      <c r="D813" s="4"/>
      <c r="E813" s="5"/>
      <c r="F813" s="6"/>
      <c r="G813" s="7"/>
      <c r="H813" s="2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2"/>
    </row>
    <row r="814" spans="1:38" ht="15.75" customHeight="1" x14ac:dyDescent="0.2">
      <c r="A814" s="2"/>
      <c r="B814" s="2"/>
      <c r="C814" s="3"/>
      <c r="D814" s="4"/>
      <c r="E814" s="5"/>
      <c r="F814" s="6"/>
      <c r="G814" s="7"/>
      <c r="H814" s="2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2"/>
    </row>
    <row r="815" spans="1:38" ht="15.75" customHeight="1" x14ac:dyDescent="0.2">
      <c r="A815" s="2"/>
      <c r="B815" s="2"/>
      <c r="C815" s="3"/>
      <c r="D815" s="4"/>
      <c r="E815" s="5"/>
      <c r="F815" s="6"/>
      <c r="G815" s="7"/>
      <c r="H815" s="2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2"/>
    </row>
    <row r="816" spans="1:38" ht="15.75" customHeight="1" x14ac:dyDescent="0.2">
      <c r="A816" s="2"/>
      <c r="B816" s="2"/>
      <c r="C816" s="3"/>
      <c r="D816" s="4"/>
      <c r="E816" s="5"/>
      <c r="F816" s="6"/>
      <c r="G816" s="7"/>
      <c r="H816" s="2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2"/>
    </row>
    <row r="817" spans="1:38" ht="15.75" customHeight="1" x14ac:dyDescent="0.2">
      <c r="A817" s="2"/>
      <c r="B817" s="2"/>
      <c r="C817" s="3"/>
      <c r="D817" s="4"/>
      <c r="E817" s="5"/>
      <c r="F817" s="6"/>
      <c r="G817" s="7"/>
      <c r="H817" s="2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2"/>
    </row>
    <row r="818" spans="1:38" ht="15.75" customHeight="1" x14ac:dyDescent="0.2">
      <c r="A818" s="2"/>
      <c r="B818" s="2"/>
      <c r="C818" s="3"/>
      <c r="D818" s="4"/>
      <c r="E818" s="5"/>
      <c r="F818" s="6"/>
      <c r="G818" s="7"/>
      <c r="H818" s="2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2"/>
    </row>
    <row r="819" spans="1:38" ht="15.75" customHeight="1" x14ac:dyDescent="0.2">
      <c r="A819" s="2"/>
      <c r="B819" s="2"/>
      <c r="C819" s="3"/>
      <c r="D819" s="4"/>
      <c r="E819" s="5"/>
      <c r="F819" s="6"/>
      <c r="G819" s="7"/>
      <c r="H819" s="2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2"/>
    </row>
    <row r="820" spans="1:38" ht="15.75" customHeight="1" x14ac:dyDescent="0.2">
      <c r="A820" s="2"/>
      <c r="B820" s="2"/>
      <c r="C820" s="3"/>
      <c r="D820" s="4"/>
      <c r="E820" s="5"/>
      <c r="F820" s="6"/>
      <c r="G820" s="7"/>
      <c r="H820" s="2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2"/>
    </row>
    <row r="821" spans="1:38" ht="15.75" customHeight="1" x14ac:dyDescent="0.2">
      <c r="A821" s="2"/>
      <c r="B821" s="2"/>
      <c r="C821" s="3"/>
      <c r="D821" s="4"/>
      <c r="E821" s="5"/>
      <c r="F821" s="6"/>
      <c r="G821" s="7"/>
      <c r="H821" s="2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2"/>
    </row>
    <row r="822" spans="1:38" ht="15.75" customHeight="1" x14ac:dyDescent="0.2">
      <c r="A822" s="2"/>
      <c r="B822" s="2"/>
      <c r="C822" s="3"/>
      <c r="D822" s="4"/>
      <c r="E822" s="5"/>
      <c r="F822" s="6"/>
      <c r="G822" s="7"/>
      <c r="H822" s="2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2"/>
    </row>
    <row r="823" spans="1:38" ht="15.75" customHeight="1" x14ac:dyDescent="0.2">
      <c r="A823" s="2"/>
      <c r="B823" s="2"/>
      <c r="C823" s="3"/>
      <c r="D823" s="4"/>
      <c r="E823" s="5"/>
      <c r="F823" s="6"/>
      <c r="G823" s="7"/>
      <c r="H823" s="2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2"/>
    </row>
    <row r="824" spans="1:38" ht="15.75" customHeight="1" x14ac:dyDescent="0.2">
      <c r="A824" s="2"/>
      <c r="B824" s="2"/>
      <c r="C824" s="3"/>
      <c r="D824" s="4"/>
      <c r="E824" s="5"/>
      <c r="F824" s="6"/>
      <c r="G824" s="7"/>
      <c r="H824" s="2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2"/>
    </row>
    <row r="825" spans="1:38" ht="15.75" customHeight="1" x14ac:dyDescent="0.2">
      <c r="A825" s="2"/>
      <c r="B825" s="2"/>
      <c r="C825" s="3"/>
      <c r="D825" s="4"/>
      <c r="E825" s="5"/>
      <c r="F825" s="6"/>
      <c r="G825" s="7"/>
      <c r="H825" s="2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2"/>
    </row>
    <row r="826" spans="1:38" ht="15.75" customHeight="1" x14ac:dyDescent="0.2">
      <c r="A826" s="2"/>
      <c r="B826" s="2"/>
      <c r="C826" s="3"/>
      <c r="D826" s="4"/>
      <c r="E826" s="5"/>
      <c r="F826" s="6"/>
      <c r="G826" s="7"/>
      <c r="H826" s="2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2"/>
    </row>
    <row r="827" spans="1:38" ht="15.75" customHeight="1" x14ac:dyDescent="0.2">
      <c r="A827" s="2"/>
      <c r="B827" s="2"/>
      <c r="C827" s="3"/>
      <c r="D827" s="4"/>
      <c r="E827" s="5"/>
      <c r="F827" s="6"/>
      <c r="G827" s="7"/>
      <c r="H827" s="2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2"/>
    </row>
    <row r="828" spans="1:38" ht="15.75" customHeight="1" x14ac:dyDescent="0.2">
      <c r="A828" s="2"/>
      <c r="B828" s="2"/>
      <c r="C828" s="3"/>
      <c r="D828" s="4"/>
      <c r="E828" s="5"/>
      <c r="F828" s="6"/>
      <c r="G828" s="7"/>
      <c r="H828" s="2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2"/>
    </row>
    <row r="829" spans="1:38" ht="15.75" customHeight="1" x14ac:dyDescent="0.2">
      <c r="A829" s="2"/>
      <c r="B829" s="2"/>
      <c r="C829" s="3"/>
      <c r="D829" s="4"/>
      <c r="E829" s="5"/>
      <c r="F829" s="6"/>
      <c r="G829" s="7"/>
      <c r="H829" s="2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2"/>
    </row>
    <row r="830" spans="1:38" ht="15.75" customHeight="1" x14ac:dyDescent="0.2">
      <c r="A830" s="2"/>
      <c r="B830" s="2"/>
      <c r="C830" s="3"/>
      <c r="D830" s="4"/>
      <c r="E830" s="5"/>
      <c r="F830" s="6"/>
      <c r="G830" s="7"/>
      <c r="H830" s="2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2"/>
    </row>
    <row r="831" spans="1:38" ht="15.75" customHeight="1" x14ac:dyDescent="0.2">
      <c r="A831" s="2"/>
      <c r="B831" s="2"/>
      <c r="C831" s="3"/>
      <c r="D831" s="4"/>
      <c r="E831" s="5"/>
      <c r="F831" s="6"/>
      <c r="G831" s="7"/>
      <c r="H831" s="2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2"/>
    </row>
    <row r="832" spans="1:38" ht="15.75" customHeight="1" x14ac:dyDescent="0.2">
      <c r="A832" s="2"/>
      <c r="B832" s="2"/>
      <c r="C832" s="3"/>
      <c r="D832" s="4"/>
      <c r="E832" s="5"/>
      <c r="F832" s="6"/>
      <c r="G832" s="7"/>
      <c r="H832" s="2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2"/>
    </row>
    <row r="833" spans="1:38" ht="15.75" customHeight="1" x14ac:dyDescent="0.2">
      <c r="A833" s="2"/>
      <c r="B833" s="2"/>
      <c r="C833" s="3"/>
      <c r="D833" s="4"/>
      <c r="E833" s="5"/>
      <c r="F833" s="6"/>
      <c r="G833" s="7"/>
      <c r="H833" s="2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2"/>
    </row>
    <row r="834" spans="1:38" ht="15.75" customHeight="1" x14ac:dyDescent="0.2">
      <c r="A834" s="2"/>
      <c r="B834" s="2"/>
      <c r="C834" s="3"/>
      <c r="D834" s="4"/>
      <c r="E834" s="5"/>
      <c r="F834" s="6"/>
      <c r="G834" s="7"/>
      <c r="H834" s="2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2"/>
    </row>
    <row r="835" spans="1:38" ht="15.75" customHeight="1" x14ac:dyDescent="0.2">
      <c r="A835" s="2"/>
      <c r="B835" s="2"/>
      <c r="C835" s="3"/>
      <c r="D835" s="4"/>
      <c r="E835" s="5"/>
      <c r="F835" s="6"/>
      <c r="G835" s="7"/>
      <c r="H835" s="2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2"/>
    </row>
    <row r="836" spans="1:38" ht="15.75" customHeight="1" x14ac:dyDescent="0.2">
      <c r="A836" s="2"/>
      <c r="B836" s="2"/>
      <c r="C836" s="3"/>
      <c r="D836" s="4"/>
      <c r="E836" s="5"/>
      <c r="F836" s="6"/>
      <c r="G836" s="7"/>
      <c r="H836" s="2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2"/>
    </row>
    <row r="837" spans="1:38" ht="15.75" customHeight="1" x14ac:dyDescent="0.2">
      <c r="A837" s="2"/>
      <c r="B837" s="2"/>
      <c r="C837" s="3"/>
      <c r="D837" s="4"/>
      <c r="E837" s="5"/>
      <c r="F837" s="6"/>
      <c r="G837" s="7"/>
      <c r="H837" s="2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2"/>
    </row>
    <row r="838" spans="1:38" ht="15.75" customHeight="1" x14ac:dyDescent="0.2">
      <c r="A838" s="2"/>
      <c r="B838" s="2"/>
      <c r="C838" s="3"/>
      <c r="D838" s="4"/>
      <c r="E838" s="5"/>
      <c r="F838" s="6"/>
      <c r="G838" s="7"/>
      <c r="H838" s="2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2"/>
    </row>
    <row r="839" spans="1:38" ht="15.75" customHeight="1" x14ac:dyDescent="0.2">
      <c r="A839" s="2"/>
      <c r="B839" s="2"/>
      <c r="C839" s="3"/>
      <c r="D839" s="4"/>
      <c r="E839" s="5"/>
      <c r="F839" s="6"/>
      <c r="G839" s="7"/>
      <c r="H839" s="2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2"/>
    </row>
    <row r="840" spans="1:38" ht="15.75" customHeight="1" x14ac:dyDescent="0.2">
      <c r="A840" s="2"/>
      <c r="B840" s="2"/>
      <c r="C840" s="3"/>
      <c r="D840" s="4"/>
      <c r="E840" s="5"/>
      <c r="F840" s="6"/>
      <c r="G840" s="7"/>
      <c r="H840" s="2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2"/>
    </row>
    <row r="841" spans="1:38" ht="15.75" customHeight="1" x14ac:dyDescent="0.2">
      <c r="A841" s="2"/>
      <c r="B841" s="2"/>
      <c r="C841" s="3"/>
      <c r="D841" s="4"/>
      <c r="E841" s="5"/>
      <c r="F841" s="6"/>
      <c r="G841" s="7"/>
      <c r="H841" s="2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2"/>
    </row>
    <row r="842" spans="1:38" ht="15.75" customHeight="1" x14ac:dyDescent="0.2">
      <c r="A842" s="2"/>
      <c r="B842" s="2"/>
      <c r="C842" s="3"/>
      <c r="D842" s="4"/>
      <c r="E842" s="5"/>
      <c r="F842" s="6"/>
      <c r="G842" s="7"/>
      <c r="H842" s="2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2"/>
    </row>
    <row r="843" spans="1:38" ht="15.75" customHeight="1" x14ac:dyDescent="0.2">
      <c r="A843" s="2"/>
      <c r="B843" s="2"/>
      <c r="C843" s="3"/>
      <c r="D843" s="4"/>
      <c r="E843" s="5"/>
      <c r="F843" s="6"/>
      <c r="G843" s="7"/>
      <c r="H843" s="2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2"/>
    </row>
    <row r="844" spans="1:38" ht="15.75" customHeight="1" x14ac:dyDescent="0.2">
      <c r="A844" s="2"/>
      <c r="B844" s="2"/>
      <c r="C844" s="3"/>
      <c r="D844" s="4"/>
      <c r="E844" s="5"/>
      <c r="F844" s="6"/>
      <c r="G844" s="7"/>
      <c r="H844" s="2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2"/>
    </row>
    <row r="845" spans="1:38" ht="15.75" customHeight="1" x14ac:dyDescent="0.2">
      <c r="A845" s="2"/>
      <c r="B845" s="2"/>
      <c r="C845" s="3"/>
      <c r="D845" s="4"/>
      <c r="E845" s="5"/>
      <c r="F845" s="6"/>
      <c r="G845" s="7"/>
      <c r="H845" s="2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2"/>
    </row>
    <row r="846" spans="1:38" ht="15.75" customHeight="1" x14ac:dyDescent="0.2">
      <c r="A846" s="2"/>
      <c r="B846" s="2"/>
      <c r="C846" s="3"/>
      <c r="D846" s="4"/>
      <c r="E846" s="5"/>
      <c r="F846" s="6"/>
      <c r="G846" s="7"/>
      <c r="H846" s="2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2"/>
    </row>
    <row r="847" spans="1:38" ht="15.75" customHeight="1" x14ac:dyDescent="0.2">
      <c r="A847" s="2"/>
      <c r="B847" s="2"/>
      <c r="C847" s="3"/>
      <c r="D847" s="4"/>
      <c r="E847" s="5"/>
      <c r="F847" s="6"/>
      <c r="G847" s="7"/>
      <c r="H847" s="2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2"/>
    </row>
    <row r="848" spans="1:38" ht="15.75" customHeight="1" x14ac:dyDescent="0.2">
      <c r="A848" s="2"/>
      <c r="B848" s="2"/>
      <c r="C848" s="3"/>
      <c r="D848" s="4"/>
      <c r="E848" s="5"/>
      <c r="F848" s="6"/>
      <c r="G848" s="7"/>
      <c r="H848" s="2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2"/>
    </row>
    <row r="849" spans="1:38" ht="15.75" customHeight="1" x14ac:dyDescent="0.2">
      <c r="A849" s="2"/>
      <c r="B849" s="2"/>
      <c r="C849" s="3"/>
      <c r="D849" s="4"/>
      <c r="E849" s="5"/>
      <c r="F849" s="6"/>
      <c r="G849" s="7"/>
      <c r="H849" s="2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2"/>
    </row>
    <row r="850" spans="1:38" ht="15.75" customHeight="1" x14ac:dyDescent="0.2">
      <c r="A850" s="2"/>
      <c r="B850" s="2"/>
      <c r="C850" s="3"/>
      <c r="D850" s="4"/>
      <c r="E850" s="5"/>
      <c r="F850" s="6"/>
      <c r="G850" s="7"/>
      <c r="H850" s="2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2"/>
    </row>
    <row r="851" spans="1:38" ht="15.75" customHeight="1" x14ac:dyDescent="0.2">
      <c r="A851" s="2"/>
      <c r="B851" s="2"/>
      <c r="C851" s="3"/>
      <c r="D851" s="4"/>
      <c r="E851" s="5"/>
      <c r="F851" s="6"/>
      <c r="G851" s="7"/>
      <c r="H851" s="2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2"/>
    </row>
    <row r="852" spans="1:38" ht="15.75" customHeight="1" x14ac:dyDescent="0.2">
      <c r="A852" s="2"/>
      <c r="B852" s="2"/>
      <c r="C852" s="3"/>
      <c r="D852" s="4"/>
      <c r="E852" s="5"/>
      <c r="F852" s="6"/>
      <c r="G852" s="7"/>
      <c r="H852" s="2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2"/>
    </row>
    <row r="853" spans="1:38" ht="15.75" customHeight="1" x14ac:dyDescent="0.2">
      <c r="A853" s="2"/>
      <c r="B853" s="2"/>
      <c r="C853" s="3"/>
      <c r="D853" s="4"/>
      <c r="E853" s="5"/>
      <c r="F853" s="6"/>
      <c r="G853" s="7"/>
      <c r="H853" s="2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2"/>
    </row>
    <row r="854" spans="1:38" ht="15.75" customHeight="1" x14ac:dyDescent="0.2">
      <c r="A854" s="2"/>
      <c r="B854" s="2"/>
      <c r="C854" s="3"/>
      <c r="D854" s="4"/>
      <c r="E854" s="5"/>
      <c r="F854" s="6"/>
      <c r="G854" s="7"/>
      <c r="H854" s="2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2"/>
    </row>
    <row r="855" spans="1:38" ht="15.75" customHeight="1" x14ac:dyDescent="0.2">
      <c r="A855" s="2"/>
      <c r="B855" s="2"/>
      <c r="C855" s="3"/>
      <c r="D855" s="4"/>
      <c r="E855" s="5"/>
      <c r="F855" s="6"/>
      <c r="G855" s="7"/>
      <c r="H855" s="2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2"/>
    </row>
    <row r="856" spans="1:38" ht="15.75" customHeight="1" x14ac:dyDescent="0.2">
      <c r="A856" s="2"/>
      <c r="B856" s="2"/>
      <c r="C856" s="3"/>
      <c r="D856" s="4"/>
      <c r="E856" s="5"/>
      <c r="F856" s="6"/>
      <c r="G856" s="7"/>
      <c r="H856" s="2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2"/>
    </row>
    <row r="857" spans="1:38" ht="15.75" customHeight="1" x14ac:dyDescent="0.2">
      <c r="A857" s="2"/>
      <c r="B857" s="2"/>
      <c r="C857" s="3"/>
      <c r="D857" s="4"/>
      <c r="E857" s="5"/>
      <c r="F857" s="6"/>
      <c r="G857" s="7"/>
      <c r="H857" s="2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2"/>
    </row>
    <row r="858" spans="1:38" ht="15.75" customHeight="1" x14ac:dyDescent="0.2">
      <c r="A858" s="2"/>
      <c r="B858" s="2"/>
      <c r="C858" s="3"/>
      <c r="D858" s="4"/>
      <c r="E858" s="5"/>
      <c r="F858" s="6"/>
      <c r="G858" s="7"/>
      <c r="H858" s="2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2"/>
    </row>
    <row r="859" spans="1:38" ht="15.75" customHeight="1" x14ac:dyDescent="0.2">
      <c r="A859" s="2"/>
      <c r="B859" s="2"/>
      <c r="C859" s="3"/>
      <c r="D859" s="4"/>
      <c r="E859" s="5"/>
      <c r="F859" s="6"/>
      <c r="G859" s="7"/>
      <c r="H859" s="2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2"/>
    </row>
    <row r="860" spans="1:38" ht="15.75" customHeight="1" x14ac:dyDescent="0.2">
      <c r="A860" s="2"/>
      <c r="B860" s="2"/>
      <c r="C860" s="3"/>
      <c r="D860" s="4"/>
      <c r="E860" s="5"/>
      <c r="F860" s="6"/>
      <c r="G860" s="7"/>
      <c r="H860" s="2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2"/>
    </row>
    <row r="861" spans="1:38" ht="15.75" customHeight="1" x14ac:dyDescent="0.2">
      <c r="A861" s="2"/>
      <c r="B861" s="2"/>
      <c r="C861" s="3"/>
      <c r="D861" s="4"/>
      <c r="E861" s="5"/>
      <c r="F861" s="6"/>
      <c r="G861" s="7"/>
      <c r="H861" s="2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2"/>
    </row>
    <row r="862" spans="1:38" ht="15.75" customHeight="1" x14ac:dyDescent="0.2">
      <c r="A862" s="2"/>
      <c r="B862" s="2"/>
      <c r="C862" s="3"/>
      <c r="D862" s="4"/>
      <c r="E862" s="5"/>
      <c r="F862" s="6"/>
      <c r="G862" s="7"/>
      <c r="H862" s="2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2"/>
    </row>
    <row r="863" spans="1:38" ht="15.75" customHeight="1" x14ac:dyDescent="0.2">
      <c r="A863" s="2"/>
      <c r="B863" s="2"/>
      <c r="C863" s="3"/>
      <c r="D863" s="4"/>
      <c r="E863" s="5"/>
      <c r="F863" s="6"/>
      <c r="G863" s="7"/>
      <c r="H863" s="2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2"/>
    </row>
    <row r="864" spans="1:38" ht="15.75" customHeight="1" x14ac:dyDescent="0.2">
      <c r="A864" s="2"/>
      <c r="B864" s="2"/>
      <c r="C864" s="3"/>
      <c r="D864" s="4"/>
      <c r="E864" s="5"/>
      <c r="F864" s="6"/>
      <c r="G864" s="7"/>
      <c r="H864" s="2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2"/>
    </row>
    <row r="865" spans="1:38" ht="15.75" customHeight="1" x14ac:dyDescent="0.2">
      <c r="A865" s="2"/>
      <c r="B865" s="2"/>
      <c r="C865" s="3"/>
      <c r="D865" s="4"/>
      <c r="E865" s="5"/>
      <c r="F865" s="6"/>
      <c r="G865" s="7"/>
      <c r="H865" s="2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2"/>
    </row>
    <row r="866" spans="1:38" ht="15.75" customHeight="1" x14ac:dyDescent="0.2">
      <c r="A866" s="2"/>
      <c r="B866" s="2"/>
      <c r="C866" s="3"/>
      <c r="D866" s="4"/>
      <c r="E866" s="5"/>
      <c r="F866" s="6"/>
      <c r="G866" s="7"/>
      <c r="H866" s="2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2"/>
    </row>
    <row r="867" spans="1:38" ht="15.75" customHeight="1" x14ac:dyDescent="0.2">
      <c r="A867" s="2"/>
      <c r="B867" s="2"/>
      <c r="C867" s="3"/>
      <c r="D867" s="4"/>
      <c r="E867" s="5"/>
      <c r="F867" s="6"/>
      <c r="G867" s="7"/>
      <c r="H867" s="2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2"/>
    </row>
    <row r="868" spans="1:38" ht="15.75" customHeight="1" x14ac:dyDescent="0.2">
      <c r="A868" s="2"/>
      <c r="B868" s="2"/>
      <c r="C868" s="3"/>
      <c r="D868" s="4"/>
      <c r="E868" s="5"/>
      <c r="F868" s="6"/>
      <c r="G868" s="7"/>
      <c r="H868" s="2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2"/>
    </row>
    <row r="869" spans="1:38" ht="15.75" customHeight="1" x14ac:dyDescent="0.2">
      <c r="A869" s="2"/>
      <c r="B869" s="2"/>
      <c r="C869" s="3"/>
      <c r="D869" s="4"/>
      <c r="E869" s="5"/>
      <c r="F869" s="6"/>
      <c r="G869" s="7"/>
      <c r="H869" s="2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2"/>
    </row>
    <row r="870" spans="1:38" ht="15.75" customHeight="1" x14ac:dyDescent="0.2">
      <c r="A870" s="2"/>
      <c r="B870" s="2"/>
      <c r="C870" s="3"/>
      <c r="D870" s="4"/>
      <c r="E870" s="5"/>
      <c r="F870" s="6"/>
      <c r="G870" s="7"/>
      <c r="H870" s="2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2"/>
    </row>
    <row r="871" spans="1:38" ht="15.75" customHeight="1" x14ac:dyDescent="0.2">
      <c r="A871" s="2"/>
      <c r="B871" s="2"/>
      <c r="C871" s="3"/>
      <c r="D871" s="4"/>
      <c r="E871" s="5"/>
      <c r="F871" s="6"/>
      <c r="G871" s="7"/>
      <c r="H871" s="2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2"/>
    </row>
    <row r="872" spans="1:38" ht="15.75" customHeight="1" x14ac:dyDescent="0.2">
      <c r="A872" s="2"/>
      <c r="B872" s="2"/>
      <c r="C872" s="3"/>
      <c r="D872" s="4"/>
      <c r="E872" s="5"/>
      <c r="F872" s="6"/>
      <c r="G872" s="7"/>
      <c r="H872" s="2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2"/>
    </row>
    <row r="873" spans="1:38" ht="15.75" customHeight="1" x14ac:dyDescent="0.2">
      <c r="A873" s="2"/>
      <c r="B873" s="2"/>
      <c r="C873" s="3"/>
      <c r="D873" s="4"/>
      <c r="E873" s="5"/>
      <c r="F873" s="6"/>
      <c r="G873" s="7"/>
      <c r="H873" s="2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2"/>
    </row>
    <row r="874" spans="1:38" ht="15.75" customHeight="1" x14ac:dyDescent="0.2">
      <c r="A874" s="2"/>
      <c r="B874" s="2"/>
      <c r="C874" s="3"/>
      <c r="D874" s="4"/>
      <c r="E874" s="5"/>
      <c r="F874" s="6"/>
      <c r="G874" s="7"/>
      <c r="H874" s="2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2"/>
    </row>
    <row r="875" spans="1:38" ht="15.75" customHeight="1" x14ac:dyDescent="0.2">
      <c r="A875" s="2"/>
      <c r="B875" s="2"/>
      <c r="C875" s="3"/>
      <c r="D875" s="4"/>
      <c r="E875" s="5"/>
      <c r="F875" s="6"/>
      <c r="G875" s="7"/>
      <c r="H875" s="2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2"/>
    </row>
    <row r="876" spans="1:38" ht="15.75" customHeight="1" x14ac:dyDescent="0.2">
      <c r="A876" s="2"/>
      <c r="B876" s="2"/>
      <c r="C876" s="3"/>
      <c r="D876" s="4"/>
      <c r="E876" s="5"/>
      <c r="F876" s="6"/>
      <c r="G876" s="7"/>
      <c r="H876" s="2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2"/>
    </row>
    <row r="877" spans="1:38" ht="15.75" customHeight="1" x14ac:dyDescent="0.2">
      <c r="A877" s="2"/>
      <c r="B877" s="2"/>
      <c r="C877" s="3"/>
      <c r="D877" s="4"/>
      <c r="E877" s="5"/>
      <c r="F877" s="6"/>
      <c r="G877" s="7"/>
      <c r="H877" s="2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2"/>
    </row>
    <row r="878" spans="1:38" ht="15.75" customHeight="1" x14ac:dyDescent="0.2">
      <c r="A878" s="2"/>
      <c r="B878" s="2"/>
      <c r="C878" s="3"/>
      <c r="D878" s="4"/>
      <c r="E878" s="5"/>
      <c r="F878" s="6"/>
      <c r="G878" s="7"/>
      <c r="H878" s="2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2"/>
    </row>
    <row r="879" spans="1:38" ht="15.75" customHeight="1" x14ac:dyDescent="0.2">
      <c r="A879" s="2"/>
      <c r="B879" s="2"/>
      <c r="C879" s="3"/>
      <c r="D879" s="4"/>
      <c r="E879" s="5"/>
      <c r="F879" s="6"/>
      <c r="G879" s="7"/>
      <c r="H879" s="2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2"/>
    </row>
    <row r="880" spans="1:38" ht="15.75" customHeight="1" x14ac:dyDescent="0.2">
      <c r="A880" s="2"/>
      <c r="B880" s="2"/>
      <c r="C880" s="3"/>
      <c r="D880" s="4"/>
      <c r="E880" s="5"/>
      <c r="F880" s="6"/>
      <c r="G880" s="7"/>
      <c r="H880" s="2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2"/>
    </row>
    <row r="881" spans="1:38" ht="15.75" customHeight="1" x14ac:dyDescent="0.2">
      <c r="A881" s="2"/>
      <c r="B881" s="2"/>
      <c r="C881" s="3"/>
      <c r="D881" s="4"/>
      <c r="E881" s="5"/>
      <c r="F881" s="6"/>
      <c r="G881" s="7"/>
      <c r="H881" s="2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2"/>
    </row>
    <row r="882" spans="1:38" ht="15.75" customHeight="1" x14ac:dyDescent="0.2">
      <c r="A882" s="2"/>
      <c r="B882" s="2"/>
      <c r="C882" s="3"/>
      <c r="D882" s="4"/>
      <c r="E882" s="5"/>
      <c r="F882" s="6"/>
      <c r="G882" s="7"/>
      <c r="H882" s="2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2"/>
    </row>
    <row r="883" spans="1:38" ht="15.75" customHeight="1" x14ac:dyDescent="0.2">
      <c r="A883" s="2"/>
      <c r="B883" s="2"/>
      <c r="C883" s="3"/>
      <c r="D883" s="4"/>
      <c r="E883" s="5"/>
      <c r="F883" s="6"/>
      <c r="G883" s="7"/>
      <c r="H883" s="2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2"/>
    </row>
    <row r="884" spans="1:38" ht="15.75" customHeight="1" x14ac:dyDescent="0.2">
      <c r="A884" s="2"/>
      <c r="B884" s="2"/>
      <c r="C884" s="3"/>
      <c r="D884" s="4"/>
      <c r="E884" s="5"/>
      <c r="F884" s="6"/>
      <c r="G884" s="7"/>
      <c r="H884" s="2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2"/>
    </row>
    <row r="885" spans="1:38" ht="15.75" customHeight="1" x14ac:dyDescent="0.2">
      <c r="A885" s="2"/>
      <c r="B885" s="2"/>
      <c r="C885" s="3"/>
      <c r="D885" s="4"/>
      <c r="E885" s="5"/>
      <c r="F885" s="6"/>
      <c r="G885" s="7"/>
      <c r="H885" s="2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2"/>
    </row>
    <row r="886" spans="1:38" ht="15.75" customHeight="1" x14ac:dyDescent="0.2">
      <c r="A886" s="2"/>
      <c r="B886" s="2"/>
      <c r="C886" s="3"/>
      <c r="D886" s="4"/>
      <c r="E886" s="5"/>
      <c r="F886" s="6"/>
      <c r="G886" s="7"/>
      <c r="H886" s="2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2"/>
    </row>
    <row r="887" spans="1:38" ht="15.75" customHeight="1" x14ac:dyDescent="0.2">
      <c r="A887" s="2"/>
      <c r="B887" s="2"/>
      <c r="C887" s="3"/>
      <c r="D887" s="4"/>
      <c r="E887" s="5"/>
      <c r="F887" s="6"/>
      <c r="G887" s="7"/>
      <c r="H887" s="2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2"/>
    </row>
    <row r="888" spans="1:38" ht="15.75" customHeight="1" x14ac:dyDescent="0.2">
      <c r="A888" s="2"/>
      <c r="B888" s="2"/>
      <c r="C888" s="3"/>
      <c r="D888" s="4"/>
      <c r="E888" s="5"/>
      <c r="F888" s="6"/>
      <c r="G888" s="7"/>
      <c r="H888" s="2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2"/>
    </row>
    <row r="889" spans="1:38" ht="15.75" customHeight="1" x14ac:dyDescent="0.2">
      <c r="A889" s="2"/>
      <c r="B889" s="2"/>
      <c r="C889" s="3"/>
      <c r="D889" s="4"/>
      <c r="E889" s="5"/>
      <c r="F889" s="6"/>
      <c r="G889" s="7"/>
      <c r="H889" s="2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2"/>
    </row>
    <row r="890" spans="1:38" ht="15.75" customHeight="1" x14ac:dyDescent="0.2">
      <c r="A890" s="2"/>
      <c r="B890" s="2"/>
      <c r="C890" s="3"/>
      <c r="D890" s="4"/>
      <c r="E890" s="5"/>
      <c r="F890" s="6"/>
      <c r="G890" s="7"/>
      <c r="H890" s="2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2"/>
    </row>
    <row r="891" spans="1:38" ht="15.75" customHeight="1" x14ac:dyDescent="0.2">
      <c r="A891" s="2"/>
      <c r="B891" s="2"/>
      <c r="C891" s="3"/>
      <c r="D891" s="4"/>
      <c r="E891" s="5"/>
      <c r="F891" s="6"/>
      <c r="G891" s="7"/>
      <c r="H891" s="2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2"/>
    </row>
    <row r="892" spans="1:38" ht="15.75" customHeight="1" x14ac:dyDescent="0.2">
      <c r="A892" s="2"/>
      <c r="B892" s="2"/>
      <c r="C892" s="3"/>
      <c r="D892" s="4"/>
      <c r="E892" s="5"/>
      <c r="F892" s="6"/>
      <c r="G892" s="7"/>
      <c r="H892" s="2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2"/>
    </row>
    <row r="893" spans="1:38" ht="15.75" customHeight="1" x14ac:dyDescent="0.2">
      <c r="A893" s="2"/>
      <c r="B893" s="2"/>
      <c r="C893" s="3"/>
      <c r="D893" s="4"/>
      <c r="E893" s="5"/>
      <c r="F893" s="6"/>
      <c r="G893" s="7"/>
      <c r="H893" s="2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2"/>
    </row>
    <row r="894" spans="1:38" ht="15.75" customHeight="1" x14ac:dyDescent="0.2">
      <c r="A894" s="2"/>
      <c r="B894" s="2"/>
      <c r="C894" s="3"/>
      <c r="D894" s="4"/>
      <c r="E894" s="5"/>
      <c r="F894" s="6"/>
      <c r="G894" s="7"/>
      <c r="H894" s="2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2"/>
    </row>
    <row r="895" spans="1:38" ht="15.75" customHeight="1" x14ac:dyDescent="0.2">
      <c r="A895" s="2"/>
      <c r="B895" s="2"/>
      <c r="C895" s="3"/>
      <c r="D895" s="4"/>
      <c r="E895" s="5"/>
      <c r="F895" s="6"/>
      <c r="G895" s="7"/>
      <c r="H895" s="2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2"/>
    </row>
    <row r="896" spans="1:38" ht="15.75" customHeight="1" x14ac:dyDescent="0.2">
      <c r="A896" s="2"/>
      <c r="B896" s="2"/>
      <c r="C896" s="3"/>
      <c r="D896" s="4"/>
      <c r="E896" s="5"/>
      <c r="F896" s="6"/>
      <c r="G896" s="7"/>
      <c r="H896" s="2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2"/>
    </row>
    <row r="897" spans="1:38" ht="15.75" customHeight="1" x14ac:dyDescent="0.2">
      <c r="A897" s="2"/>
      <c r="B897" s="2"/>
      <c r="C897" s="3"/>
      <c r="D897" s="4"/>
      <c r="E897" s="5"/>
      <c r="F897" s="6"/>
      <c r="G897" s="7"/>
      <c r="H897" s="2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2"/>
    </row>
    <row r="898" spans="1:38" ht="15.75" customHeight="1" x14ac:dyDescent="0.2">
      <c r="A898" s="2"/>
      <c r="B898" s="2"/>
      <c r="C898" s="3"/>
      <c r="D898" s="4"/>
      <c r="E898" s="5"/>
      <c r="F898" s="6"/>
      <c r="G898" s="7"/>
      <c r="H898" s="2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2"/>
    </row>
    <row r="899" spans="1:38" ht="15.75" customHeight="1" x14ac:dyDescent="0.2">
      <c r="A899" s="2"/>
      <c r="B899" s="2"/>
      <c r="C899" s="3"/>
      <c r="D899" s="4"/>
      <c r="E899" s="5"/>
      <c r="F899" s="6"/>
      <c r="G899" s="7"/>
      <c r="H899" s="2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2"/>
    </row>
    <row r="900" spans="1:38" ht="15.75" customHeight="1" x14ac:dyDescent="0.2">
      <c r="A900" s="2"/>
      <c r="B900" s="2"/>
      <c r="C900" s="3"/>
      <c r="D900" s="4"/>
      <c r="E900" s="5"/>
      <c r="F900" s="6"/>
      <c r="G900" s="7"/>
      <c r="H900" s="2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2"/>
    </row>
    <row r="901" spans="1:38" ht="15.75" customHeight="1" x14ac:dyDescent="0.2">
      <c r="A901" s="2"/>
      <c r="B901" s="2"/>
      <c r="C901" s="3"/>
      <c r="D901" s="4"/>
      <c r="E901" s="5"/>
      <c r="F901" s="6"/>
      <c r="G901" s="7"/>
      <c r="H901" s="2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2"/>
    </row>
    <row r="902" spans="1:38" ht="15.75" customHeight="1" x14ac:dyDescent="0.2">
      <c r="A902" s="2"/>
      <c r="B902" s="2"/>
      <c r="C902" s="3"/>
      <c r="D902" s="4"/>
      <c r="E902" s="5"/>
      <c r="F902" s="6"/>
      <c r="G902" s="7"/>
      <c r="H902" s="2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2"/>
    </row>
    <row r="903" spans="1:38" ht="15.75" customHeight="1" x14ac:dyDescent="0.2">
      <c r="A903" s="2"/>
      <c r="B903" s="2"/>
      <c r="C903" s="3"/>
      <c r="D903" s="4"/>
      <c r="E903" s="5"/>
      <c r="F903" s="6"/>
      <c r="G903" s="7"/>
      <c r="H903" s="2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2"/>
    </row>
    <row r="904" spans="1:38" ht="15.75" customHeight="1" x14ac:dyDescent="0.2">
      <c r="A904" s="2"/>
      <c r="B904" s="2"/>
      <c r="C904" s="3"/>
      <c r="D904" s="4"/>
      <c r="E904" s="5"/>
      <c r="F904" s="6"/>
      <c r="G904" s="7"/>
      <c r="H904" s="2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2"/>
    </row>
    <row r="905" spans="1:38" ht="15.75" customHeight="1" x14ac:dyDescent="0.2">
      <c r="A905" s="2"/>
      <c r="B905" s="2"/>
      <c r="C905" s="3"/>
      <c r="D905" s="4"/>
      <c r="E905" s="5"/>
      <c r="F905" s="6"/>
      <c r="G905" s="7"/>
      <c r="H905" s="2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2"/>
    </row>
    <row r="906" spans="1:38" ht="15.75" customHeight="1" x14ac:dyDescent="0.2">
      <c r="A906" s="2"/>
      <c r="B906" s="2"/>
      <c r="C906" s="3"/>
      <c r="D906" s="4"/>
      <c r="E906" s="5"/>
      <c r="F906" s="6"/>
      <c r="G906" s="7"/>
      <c r="H906" s="2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2"/>
    </row>
    <row r="907" spans="1:38" ht="15.75" customHeight="1" x14ac:dyDescent="0.2">
      <c r="A907" s="2"/>
      <c r="B907" s="2"/>
      <c r="C907" s="3"/>
      <c r="D907" s="4"/>
      <c r="E907" s="5"/>
      <c r="F907" s="6"/>
      <c r="G907" s="7"/>
      <c r="H907" s="2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2"/>
    </row>
    <row r="908" spans="1:38" ht="15.75" customHeight="1" x14ac:dyDescent="0.2">
      <c r="A908" s="2"/>
      <c r="B908" s="2"/>
      <c r="C908" s="3"/>
      <c r="D908" s="4"/>
      <c r="E908" s="5"/>
      <c r="F908" s="6"/>
      <c r="G908" s="7"/>
      <c r="H908" s="2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2"/>
    </row>
    <row r="909" spans="1:38" ht="15.75" customHeight="1" x14ac:dyDescent="0.2">
      <c r="A909" s="2"/>
      <c r="B909" s="2"/>
      <c r="C909" s="3"/>
      <c r="D909" s="4"/>
      <c r="E909" s="5"/>
      <c r="F909" s="6"/>
      <c r="G909" s="7"/>
      <c r="H909" s="2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2"/>
    </row>
    <row r="910" spans="1:38" ht="15.75" customHeight="1" x14ac:dyDescent="0.2">
      <c r="A910" s="2"/>
      <c r="B910" s="2"/>
      <c r="C910" s="3"/>
      <c r="D910" s="4"/>
      <c r="E910" s="5"/>
      <c r="F910" s="6"/>
      <c r="G910" s="7"/>
      <c r="H910" s="2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2"/>
    </row>
    <row r="911" spans="1:38" ht="15.75" customHeight="1" x14ac:dyDescent="0.2">
      <c r="A911" s="2"/>
      <c r="B911" s="2"/>
      <c r="C911" s="3"/>
      <c r="D911" s="4"/>
      <c r="E911" s="5"/>
      <c r="F911" s="6"/>
      <c r="G911" s="7"/>
      <c r="H911" s="2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2"/>
    </row>
    <row r="912" spans="1:38" ht="15.75" customHeight="1" x14ac:dyDescent="0.2">
      <c r="A912" s="2"/>
      <c r="B912" s="2"/>
      <c r="C912" s="3"/>
      <c r="D912" s="4"/>
      <c r="E912" s="5"/>
      <c r="F912" s="6"/>
      <c r="G912" s="7"/>
      <c r="H912" s="2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2"/>
    </row>
    <row r="913" spans="1:38" ht="15.75" customHeight="1" x14ac:dyDescent="0.2">
      <c r="A913" s="2"/>
      <c r="B913" s="2"/>
      <c r="C913" s="3"/>
      <c r="D913" s="4"/>
      <c r="E913" s="5"/>
      <c r="F913" s="6"/>
      <c r="G913" s="7"/>
      <c r="H913" s="2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2"/>
    </row>
    <row r="914" spans="1:38" ht="15.75" customHeight="1" x14ac:dyDescent="0.2">
      <c r="A914" s="2"/>
      <c r="B914" s="2"/>
      <c r="C914" s="3"/>
      <c r="D914" s="4"/>
      <c r="E914" s="5"/>
      <c r="F914" s="6"/>
      <c r="G914" s="7"/>
      <c r="H914" s="2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2"/>
    </row>
    <row r="915" spans="1:38" ht="15.75" customHeight="1" x14ac:dyDescent="0.2">
      <c r="A915" s="2"/>
      <c r="B915" s="2"/>
      <c r="C915" s="3"/>
      <c r="D915" s="4"/>
      <c r="E915" s="5"/>
      <c r="F915" s="6"/>
      <c r="G915" s="7"/>
      <c r="H915" s="2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2"/>
    </row>
    <row r="916" spans="1:38" ht="15.75" customHeight="1" x14ac:dyDescent="0.2">
      <c r="A916" s="2"/>
      <c r="B916" s="2"/>
      <c r="C916" s="3"/>
      <c r="D916" s="4"/>
      <c r="E916" s="5"/>
      <c r="F916" s="6"/>
      <c r="G916" s="7"/>
      <c r="H916" s="2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2"/>
    </row>
    <row r="917" spans="1:38" ht="15.75" customHeight="1" x14ac:dyDescent="0.2">
      <c r="A917" s="2"/>
      <c r="B917" s="2"/>
      <c r="C917" s="3"/>
      <c r="D917" s="4"/>
      <c r="E917" s="5"/>
      <c r="F917" s="6"/>
      <c r="G917" s="7"/>
      <c r="H917" s="2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2"/>
    </row>
    <row r="918" spans="1:38" ht="15.75" customHeight="1" x14ac:dyDescent="0.2">
      <c r="A918" s="2"/>
      <c r="B918" s="2"/>
      <c r="C918" s="3"/>
      <c r="D918" s="4"/>
      <c r="E918" s="5"/>
      <c r="F918" s="6"/>
      <c r="G918" s="7"/>
      <c r="H918" s="2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2"/>
    </row>
    <row r="919" spans="1:38" ht="15.75" customHeight="1" x14ac:dyDescent="0.2">
      <c r="A919" s="2"/>
      <c r="B919" s="2"/>
      <c r="C919" s="3"/>
      <c r="D919" s="4"/>
      <c r="E919" s="5"/>
      <c r="F919" s="6"/>
      <c r="G919" s="7"/>
      <c r="H919" s="2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2"/>
    </row>
    <row r="920" spans="1:38" ht="15.75" customHeight="1" x14ac:dyDescent="0.2">
      <c r="A920" s="2"/>
      <c r="B920" s="2"/>
      <c r="C920" s="3"/>
      <c r="D920" s="4"/>
      <c r="E920" s="5"/>
      <c r="F920" s="6"/>
      <c r="G920" s="7"/>
      <c r="H920" s="2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2"/>
    </row>
    <row r="921" spans="1:38" ht="15.75" customHeight="1" x14ac:dyDescent="0.2">
      <c r="A921" s="2"/>
      <c r="B921" s="2"/>
      <c r="C921" s="3"/>
      <c r="D921" s="4"/>
      <c r="E921" s="5"/>
      <c r="F921" s="6"/>
      <c r="G921" s="7"/>
      <c r="H921" s="2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2"/>
    </row>
    <row r="922" spans="1:38" ht="15.75" customHeight="1" x14ac:dyDescent="0.2">
      <c r="A922" s="2"/>
      <c r="B922" s="2"/>
      <c r="C922" s="3"/>
      <c r="D922" s="4"/>
      <c r="E922" s="5"/>
      <c r="F922" s="6"/>
      <c r="G922" s="7"/>
      <c r="H922" s="2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2"/>
    </row>
    <row r="923" spans="1:38" ht="15.75" customHeight="1" x14ac:dyDescent="0.2">
      <c r="A923" s="2"/>
      <c r="B923" s="2"/>
      <c r="C923" s="3"/>
      <c r="D923" s="4"/>
      <c r="E923" s="5"/>
      <c r="F923" s="6"/>
      <c r="G923" s="7"/>
      <c r="H923" s="2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2"/>
    </row>
    <row r="924" spans="1:38" ht="15.75" customHeight="1" x14ac:dyDescent="0.2">
      <c r="A924" s="2"/>
      <c r="B924" s="2"/>
      <c r="C924" s="3"/>
      <c r="D924" s="4"/>
      <c r="E924" s="5"/>
      <c r="F924" s="6"/>
      <c r="G924" s="7"/>
      <c r="H924" s="2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2"/>
    </row>
    <row r="925" spans="1:38" ht="15.75" customHeight="1" x14ac:dyDescent="0.2">
      <c r="A925" s="2"/>
      <c r="B925" s="2"/>
      <c r="C925" s="3"/>
      <c r="D925" s="4"/>
      <c r="E925" s="5"/>
      <c r="F925" s="6"/>
      <c r="G925" s="7"/>
      <c r="H925" s="2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2"/>
    </row>
    <row r="926" spans="1:38" ht="15.75" customHeight="1" x14ac:dyDescent="0.2">
      <c r="A926" s="2"/>
      <c r="B926" s="2"/>
      <c r="C926" s="3"/>
      <c r="D926" s="4"/>
      <c r="E926" s="5"/>
      <c r="F926" s="6"/>
      <c r="G926" s="7"/>
      <c r="H926" s="2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2"/>
    </row>
    <row r="927" spans="1:38" ht="15.75" customHeight="1" x14ac:dyDescent="0.2">
      <c r="A927" s="2"/>
      <c r="B927" s="2"/>
      <c r="C927" s="3"/>
      <c r="D927" s="4"/>
      <c r="E927" s="5"/>
      <c r="F927" s="6"/>
      <c r="G927" s="7"/>
      <c r="H927" s="2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2"/>
    </row>
    <row r="928" spans="1:38" ht="15.75" customHeight="1" x14ac:dyDescent="0.2">
      <c r="A928" s="2"/>
      <c r="B928" s="2"/>
      <c r="C928" s="3"/>
      <c r="D928" s="4"/>
      <c r="E928" s="5"/>
      <c r="F928" s="6"/>
      <c r="G928" s="7"/>
      <c r="H928" s="2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2"/>
    </row>
    <row r="929" spans="1:38" ht="15.75" customHeight="1" x14ac:dyDescent="0.2">
      <c r="A929" s="2"/>
      <c r="B929" s="2"/>
      <c r="C929" s="3"/>
      <c r="D929" s="4"/>
      <c r="E929" s="5"/>
      <c r="F929" s="6"/>
      <c r="G929" s="7"/>
      <c r="H929" s="2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2"/>
    </row>
    <row r="930" spans="1:38" ht="15.75" customHeight="1" x14ac:dyDescent="0.2">
      <c r="A930" s="2"/>
      <c r="B930" s="2"/>
      <c r="C930" s="3"/>
      <c r="D930" s="4"/>
      <c r="E930" s="5"/>
      <c r="F930" s="6"/>
      <c r="G930" s="7"/>
      <c r="H930" s="2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2"/>
    </row>
    <row r="931" spans="1:38" ht="15.75" customHeight="1" x14ac:dyDescent="0.2">
      <c r="A931" s="2"/>
      <c r="B931" s="2"/>
      <c r="C931" s="3"/>
      <c r="D931" s="4"/>
      <c r="E931" s="5"/>
      <c r="F931" s="6"/>
      <c r="G931" s="7"/>
      <c r="H931" s="2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2"/>
    </row>
    <row r="932" spans="1:38" ht="15.75" customHeight="1" x14ac:dyDescent="0.2">
      <c r="A932" s="2"/>
      <c r="B932" s="2"/>
      <c r="C932" s="3"/>
      <c r="D932" s="4"/>
      <c r="E932" s="5"/>
      <c r="F932" s="6"/>
      <c r="G932" s="7"/>
      <c r="H932" s="2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2"/>
    </row>
    <row r="933" spans="1:38" ht="15.75" customHeight="1" x14ac:dyDescent="0.2">
      <c r="A933" s="2"/>
      <c r="B933" s="2"/>
      <c r="C933" s="3"/>
      <c r="D933" s="4"/>
      <c r="E933" s="5"/>
      <c r="F933" s="6"/>
      <c r="G933" s="7"/>
      <c r="H933" s="2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2"/>
    </row>
    <row r="934" spans="1:38" ht="15.75" customHeight="1" x14ac:dyDescent="0.2">
      <c r="A934" s="2"/>
      <c r="B934" s="2"/>
      <c r="C934" s="3"/>
      <c r="D934" s="4"/>
      <c r="E934" s="5"/>
      <c r="F934" s="6"/>
      <c r="G934" s="7"/>
      <c r="H934" s="2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2"/>
    </row>
    <row r="935" spans="1:38" ht="15.75" customHeight="1" x14ac:dyDescent="0.2">
      <c r="A935" s="2"/>
      <c r="B935" s="2"/>
      <c r="C935" s="3"/>
      <c r="D935" s="4"/>
      <c r="E935" s="5"/>
      <c r="F935" s="6"/>
      <c r="G935" s="7"/>
      <c r="H935" s="2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2"/>
    </row>
    <row r="936" spans="1:38" ht="15.75" customHeight="1" x14ac:dyDescent="0.2">
      <c r="A936" s="2"/>
      <c r="B936" s="2"/>
      <c r="C936" s="3"/>
      <c r="D936" s="4"/>
      <c r="E936" s="5"/>
      <c r="F936" s="6"/>
      <c r="G936" s="7"/>
      <c r="H936" s="2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2"/>
    </row>
    <row r="937" spans="1:38" ht="15.75" customHeight="1" x14ac:dyDescent="0.2">
      <c r="A937" s="2"/>
      <c r="B937" s="2"/>
      <c r="C937" s="3"/>
      <c r="D937" s="4"/>
      <c r="E937" s="5"/>
      <c r="F937" s="6"/>
      <c r="G937" s="7"/>
      <c r="H937" s="2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2"/>
    </row>
    <row r="938" spans="1:38" ht="15.75" customHeight="1" x14ac:dyDescent="0.2">
      <c r="A938" s="2"/>
      <c r="B938" s="2"/>
      <c r="C938" s="3"/>
      <c r="D938" s="4"/>
      <c r="E938" s="5"/>
      <c r="F938" s="6"/>
      <c r="G938" s="7"/>
      <c r="H938" s="2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2"/>
    </row>
    <row r="939" spans="1:38" ht="15.75" customHeight="1" x14ac:dyDescent="0.2">
      <c r="A939" s="2"/>
      <c r="B939" s="2"/>
      <c r="C939" s="3"/>
      <c r="D939" s="4"/>
      <c r="E939" s="5"/>
      <c r="F939" s="6"/>
      <c r="G939" s="7"/>
      <c r="H939" s="2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2"/>
    </row>
    <row r="940" spans="1:38" ht="15.75" customHeight="1" x14ac:dyDescent="0.2">
      <c r="A940" s="2"/>
      <c r="B940" s="2"/>
      <c r="C940" s="3"/>
      <c r="D940" s="4"/>
      <c r="E940" s="5"/>
      <c r="F940" s="6"/>
      <c r="G940" s="7"/>
      <c r="H940" s="2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2"/>
    </row>
    <row r="941" spans="1:38" ht="15.75" customHeight="1" x14ac:dyDescent="0.2">
      <c r="A941" s="2"/>
      <c r="B941" s="2"/>
      <c r="C941" s="3"/>
      <c r="D941" s="4"/>
      <c r="E941" s="5"/>
      <c r="F941" s="6"/>
      <c r="G941" s="7"/>
      <c r="H941" s="2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2"/>
    </row>
    <row r="942" spans="1:38" ht="15.75" customHeight="1" x14ac:dyDescent="0.2">
      <c r="A942" s="2"/>
      <c r="B942" s="2"/>
      <c r="C942" s="3"/>
      <c r="D942" s="4"/>
      <c r="E942" s="5"/>
      <c r="F942" s="6"/>
      <c r="G942" s="7"/>
      <c r="H942" s="2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2"/>
    </row>
    <row r="943" spans="1:38" ht="15.75" customHeight="1" x14ac:dyDescent="0.2">
      <c r="A943" s="2"/>
      <c r="B943" s="2"/>
      <c r="C943" s="3"/>
      <c r="D943" s="4"/>
      <c r="E943" s="5"/>
      <c r="F943" s="6"/>
      <c r="G943" s="7"/>
      <c r="H943" s="2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2"/>
    </row>
    <row r="944" spans="1:38" ht="15.75" customHeight="1" x14ac:dyDescent="0.2">
      <c r="A944" s="2"/>
      <c r="B944" s="2"/>
      <c r="C944" s="3"/>
      <c r="D944" s="4"/>
      <c r="E944" s="5"/>
      <c r="F944" s="6"/>
      <c r="G944" s="7"/>
      <c r="H944" s="2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2"/>
    </row>
    <row r="945" spans="1:38" ht="15.75" customHeight="1" x14ac:dyDescent="0.2">
      <c r="A945" s="2"/>
      <c r="B945" s="2"/>
      <c r="C945" s="3"/>
      <c r="D945" s="4"/>
      <c r="E945" s="5"/>
      <c r="F945" s="6"/>
      <c r="G945" s="7"/>
      <c r="H945" s="2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2"/>
    </row>
    <row r="946" spans="1:38" ht="15.75" customHeight="1" x14ac:dyDescent="0.2">
      <c r="A946" s="2"/>
      <c r="B946" s="2"/>
      <c r="C946" s="3"/>
      <c r="D946" s="4"/>
      <c r="E946" s="5"/>
      <c r="F946" s="6"/>
      <c r="G946" s="7"/>
      <c r="H946" s="2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2"/>
    </row>
    <row r="947" spans="1:38" ht="15.75" customHeight="1" x14ac:dyDescent="0.2">
      <c r="A947" s="2"/>
      <c r="B947" s="2"/>
      <c r="C947" s="3"/>
      <c r="D947" s="4"/>
      <c r="E947" s="5"/>
      <c r="F947" s="6"/>
      <c r="G947" s="7"/>
      <c r="H947" s="2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2"/>
    </row>
    <row r="948" spans="1:38" ht="15.75" customHeight="1" x14ac:dyDescent="0.2">
      <c r="A948" s="2"/>
      <c r="B948" s="2"/>
      <c r="C948" s="3"/>
      <c r="D948" s="4"/>
      <c r="E948" s="5"/>
      <c r="F948" s="6"/>
      <c r="G948" s="7"/>
      <c r="H948" s="2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2"/>
    </row>
    <row r="949" spans="1:38" ht="15.75" customHeight="1" x14ac:dyDescent="0.2">
      <c r="A949" s="2"/>
      <c r="B949" s="2"/>
      <c r="C949" s="3"/>
      <c r="D949" s="4"/>
      <c r="E949" s="5"/>
      <c r="F949" s="6"/>
      <c r="G949" s="7"/>
      <c r="H949" s="2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2"/>
    </row>
    <row r="950" spans="1:38" ht="15.75" customHeight="1" x14ac:dyDescent="0.2">
      <c r="A950" s="2"/>
      <c r="B950" s="2"/>
      <c r="C950" s="3"/>
      <c r="D950" s="4"/>
      <c r="E950" s="5"/>
      <c r="F950" s="6"/>
      <c r="G950" s="7"/>
      <c r="H950" s="2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2"/>
    </row>
    <row r="951" spans="1:38" ht="15.75" customHeight="1" x14ac:dyDescent="0.2">
      <c r="A951" s="2"/>
      <c r="B951" s="2"/>
      <c r="C951" s="3"/>
      <c r="D951" s="4"/>
      <c r="E951" s="5"/>
      <c r="F951" s="6"/>
      <c r="G951" s="7"/>
      <c r="H951" s="2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2"/>
    </row>
    <row r="952" spans="1:38" ht="15.75" customHeight="1" x14ac:dyDescent="0.2">
      <c r="A952" s="2"/>
      <c r="B952" s="2"/>
      <c r="C952" s="3"/>
      <c r="D952" s="4"/>
      <c r="E952" s="5"/>
      <c r="F952" s="6"/>
      <c r="G952" s="7"/>
      <c r="H952" s="2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2"/>
    </row>
    <row r="953" spans="1:38" ht="15.75" customHeight="1" x14ac:dyDescent="0.2">
      <c r="A953" s="2"/>
      <c r="B953" s="2"/>
      <c r="C953" s="3"/>
      <c r="D953" s="4"/>
      <c r="E953" s="5"/>
      <c r="F953" s="6"/>
      <c r="G953" s="7"/>
      <c r="H953" s="2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2"/>
    </row>
    <row r="954" spans="1:38" ht="15.75" customHeight="1" x14ac:dyDescent="0.2">
      <c r="A954" s="2"/>
      <c r="B954" s="2"/>
      <c r="C954" s="3"/>
      <c r="D954" s="4"/>
      <c r="E954" s="5"/>
      <c r="F954" s="6"/>
      <c r="G954" s="7"/>
      <c r="H954" s="2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2"/>
    </row>
    <row r="955" spans="1:38" ht="15.75" customHeight="1" x14ac:dyDescent="0.2">
      <c r="A955" s="2"/>
      <c r="B955" s="2"/>
      <c r="C955" s="3"/>
      <c r="D955" s="4"/>
      <c r="E955" s="5"/>
      <c r="F955" s="6"/>
      <c r="G955" s="7"/>
      <c r="H955" s="2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2"/>
    </row>
    <row r="956" spans="1:38" ht="15.75" customHeight="1" x14ac:dyDescent="0.2">
      <c r="A956" s="2"/>
      <c r="B956" s="2"/>
      <c r="C956" s="3"/>
      <c r="D956" s="4"/>
      <c r="E956" s="5"/>
      <c r="F956" s="6"/>
      <c r="G956" s="7"/>
      <c r="H956" s="2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2"/>
    </row>
    <row r="957" spans="1:38" ht="15.75" customHeight="1" x14ac:dyDescent="0.2">
      <c r="A957" s="2"/>
      <c r="B957" s="2"/>
      <c r="C957" s="3"/>
      <c r="D957" s="4"/>
      <c r="E957" s="5"/>
      <c r="F957" s="6"/>
      <c r="G957" s="7"/>
      <c r="H957" s="2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2"/>
    </row>
    <row r="958" spans="1:38" ht="15.75" customHeight="1" x14ac:dyDescent="0.2">
      <c r="A958" s="2"/>
      <c r="B958" s="2"/>
      <c r="C958" s="3"/>
      <c r="D958" s="4"/>
      <c r="E958" s="5"/>
      <c r="F958" s="6"/>
      <c r="G958" s="7"/>
      <c r="H958" s="2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2"/>
    </row>
    <row r="959" spans="1:38" ht="15.75" customHeight="1" x14ac:dyDescent="0.2">
      <c r="A959" s="2"/>
      <c r="B959" s="2"/>
      <c r="C959" s="3"/>
      <c r="D959" s="4"/>
      <c r="E959" s="5"/>
      <c r="F959" s="6"/>
      <c r="G959" s="7"/>
      <c r="H959" s="2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2"/>
    </row>
  </sheetData>
  <mergeCells count="10">
    <mergeCell ref="A1:AL1"/>
    <mergeCell ref="A2:AL2"/>
    <mergeCell ref="A5:A6"/>
    <mergeCell ref="B5:B6"/>
    <mergeCell ref="D5:D6"/>
    <mergeCell ref="E5:E6"/>
    <mergeCell ref="F5:F6"/>
    <mergeCell ref="G5:G6"/>
    <mergeCell ref="H5:H6"/>
    <mergeCell ref="Z5:AK5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 msd requests</vt:lpstr>
      <vt:lpstr>final per nep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Jane Mendez</dc:creator>
  <cp:lastModifiedBy>RTAYONG</cp:lastModifiedBy>
  <cp:lastPrinted>2020-01-23T06:23:14Z</cp:lastPrinted>
  <dcterms:created xsi:type="dcterms:W3CDTF">2019-12-12T08:39:44Z</dcterms:created>
  <dcterms:modified xsi:type="dcterms:W3CDTF">2020-10-29T00:28:48Z</dcterms:modified>
</cp:coreProperties>
</file>