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\Desktop\Documents\Advance excel\"/>
    </mc:Choice>
  </mc:AlternateContent>
  <xr:revisionPtr revIDLastSave="0" documentId="8_{915D23C3-0BC4-40A7-88C2-7A2C3A89EDC1}" xr6:coauthVersionLast="47" xr6:coauthVersionMax="47" xr10:uidLastSave="{00000000-0000-0000-0000-000000000000}"/>
  <bookViews>
    <workbookView xWindow="-120" yWindow="-120" windowWidth="20730" windowHeight="11160" xr2:uid="{ED63710F-83BC-4217-902B-90AFC9022928}"/>
  </bookViews>
  <sheets>
    <sheet name="Week 2 date function" sheetId="1" r:id="rId1"/>
    <sheet name="remove duplicates" sheetId="2" r:id="rId2"/>
    <sheet name="2011" sheetId="3" r:id="rId3"/>
    <sheet name="2012" sheetId="4" r:id="rId4"/>
    <sheet name="2013" sheetId="5" r:id="rId5"/>
    <sheet name="consolidate" sheetId="7" r:id="rId6"/>
    <sheet name="sorting" sheetId="8" r:id="rId7"/>
    <sheet name="Data Table" sheetId="10" r:id="rId8"/>
    <sheet name="Hyperlink" sheetId="11" r:id="rId9"/>
    <sheet name="Data validation" sheetId="12" r:id="rId10"/>
    <sheet name="Scenario Summary" sheetId="14" r:id="rId11"/>
    <sheet name="Scenario PivotTable" sheetId="15" r:id="rId12"/>
    <sheet name="Goal seek &amp; senerio" sheetId="13" r:id="rId13"/>
    <sheet name="Inriret Dep" sheetId="16" r:id="rId14"/>
    <sheet name="time fun()" sheetId="18" r:id="rId15"/>
  </sheets>
  <calcPr calcId="191029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8" l="1"/>
  <c r="F24" i="18"/>
  <c r="G9" i="16"/>
  <c r="G5" i="16"/>
  <c r="G1" i="16"/>
  <c r="G2" i="16"/>
  <c r="G3" i="16"/>
  <c r="G4" i="16"/>
  <c r="G6" i="16"/>
  <c r="G7" i="16"/>
  <c r="G8" i="16"/>
  <c r="G10" i="16"/>
  <c r="B1" i="16"/>
  <c r="C1" i="16"/>
  <c r="D1" i="16"/>
  <c r="E1" i="16"/>
  <c r="F1" i="16"/>
  <c r="B2" i="16"/>
  <c r="C2" i="16"/>
  <c r="D2" i="16"/>
  <c r="E2" i="16"/>
  <c r="F2" i="16"/>
  <c r="B3" i="16"/>
  <c r="C3" i="16"/>
  <c r="D3" i="16"/>
  <c r="E3" i="16"/>
  <c r="F3" i="16"/>
  <c r="B4" i="16"/>
  <c r="C4" i="16"/>
  <c r="D4" i="16"/>
  <c r="E4" i="16"/>
  <c r="F4" i="16"/>
  <c r="B5" i="16"/>
  <c r="C5" i="16"/>
  <c r="D5" i="16"/>
  <c r="E5" i="16"/>
  <c r="F5" i="16"/>
  <c r="B6" i="16"/>
  <c r="C6" i="16"/>
  <c r="D6" i="16"/>
  <c r="E6" i="16"/>
  <c r="F6" i="16"/>
  <c r="B7" i="16"/>
  <c r="C7" i="16"/>
  <c r="D7" i="16"/>
  <c r="E7" i="16"/>
  <c r="F7" i="16"/>
  <c r="B8" i="16"/>
  <c r="C8" i="16"/>
  <c r="D8" i="16"/>
  <c r="E8" i="16"/>
  <c r="F8" i="16"/>
  <c r="B9" i="16"/>
  <c r="C9" i="16"/>
  <c r="D9" i="16"/>
  <c r="E9" i="16"/>
  <c r="F9" i="16"/>
  <c r="B10" i="16"/>
  <c r="C10" i="16"/>
  <c r="D10" i="16"/>
  <c r="E10" i="16"/>
  <c r="F10" i="16"/>
  <c r="A2" i="16"/>
  <c r="A3" i="16"/>
  <c r="A4" i="16"/>
  <c r="A5" i="16"/>
  <c r="A6" i="16"/>
  <c r="A7" i="16"/>
  <c r="A8" i="16"/>
  <c r="A9" i="16"/>
  <c r="A10" i="16"/>
  <c r="A1" i="16"/>
  <c r="B8" i="13"/>
  <c r="B3" i="13"/>
  <c r="E5" i="10"/>
  <c r="N5" i="10"/>
  <c r="H5" i="10"/>
  <c r="I5" i="10" s="1"/>
  <c r="J5" i="10" s="1"/>
  <c r="K5" i="10" s="1"/>
  <c r="L5" i="10" s="1"/>
  <c r="M5" i="10" s="1"/>
  <c r="G5" i="10"/>
  <c r="E8" i="10"/>
  <c r="E9" i="10" s="1"/>
  <c r="E10" i="10" s="1"/>
  <c r="E11" i="10" s="1"/>
  <c r="E12" i="10" s="1"/>
  <c r="E13" i="10" s="1"/>
  <c r="E14" i="10" s="1"/>
  <c r="E15" i="10" s="1"/>
  <c r="E16" i="10" s="1"/>
  <c r="E17" i="10" s="1"/>
  <c r="E7" i="10"/>
  <c r="B4" i="10"/>
  <c r="C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I2" i="7"/>
  <c r="I3" i="7"/>
  <c r="I4" i="7"/>
  <c r="C7" i="2"/>
  <c r="D7" i="2"/>
  <c r="C10" i="2"/>
  <c r="D10" i="2"/>
  <c r="D3" i="2"/>
  <c r="D4" i="2"/>
  <c r="D5" i="2"/>
  <c r="D6" i="2"/>
  <c r="D8" i="2"/>
  <c r="D9" i="2"/>
  <c r="D11" i="2"/>
  <c r="D2" i="2"/>
  <c r="C3" i="2"/>
  <c r="C4" i="2"/>
  <c r="C5" i="2"/>
  <c r="C6" i="2"/>
  <c r="C8" i="2"/>
  <c r="C9" i="2"/>
  <c r="C11" i="2"/>
  <c r="C2" i="2"/>
  <c r="E11" i="1"/>
  <c r="E10" i="1"/>
  <c r="I10" i="1"/>
  <c r="I9" i="1"/>
  <c r="I3" i="1"/>
  <c r="I2" i="1"/>
  <c r="B16" i="1"/>
  <c r="B18" i="1"/>
  <c r="B17" i="1"/>
  <c r="B12" i="1"/>
  <c r="E3" i="1"/>
  <c r="E4" i="1"/>
  <c r="E5" i="1"/>
  <c r="E2" i="1"/>
  <c r="B11" i="1"/>
  <c r="B10" i="1"/>
  <c r="B9" i="1"/>
  <c r="B8" i="1"/>
  <c r="B5" i="1"/>
  <c r="B6" i="1" s="1"/>
  <c r="B4" i="1"/>
  <c r="B2" i="1"/>
  <c r="B1" i="1"/>
  <c r="J8" i="16" a="1"/>
  <c r="J10" i="16" a="1"/>
  <c r="J9" i="16" a="1"/>
  <c r="J10" i="16" l="1"/>
  <c r="J9" i="16"/>
  <c r="J8" i="16"/>
  <c r="B19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<sst xmlns="http://schemas.openxmlformats.org/spreadsheetml/2006/main" count="194" uniqueCount="137">
  <si>
    <t>Now func()</t>
  </si>
  <si>
    <t>Perticular date</t>
  </si>
  <si>
    <t>From Today Return days from
           Particular date</t>
  </si>
  <si>
    <t>From Today Return years from
           Particular date</t>
  </si>
  <si>
    <t>RoundDown func()</t>
  </si>
  <si>
    <t>RoundUp func()</t>
  </si>
  <si>
    <t>year wise diff. by Datedif func()</t>
  </si>
  <si>
    <t>Month wise diff. by Datedif func()</t>
  </si>
  <si>
    <t>days wise diff. by Datedif func()</t>
  </si>
  <si>
    <t>use now func()</t>
  </si>
  <si>
    <t>Mobile no.</t>
  </si>
  <si>
    <t>conc +91</t>
  </si>
  <si>
    <t>concatenate func()</t>
  </si>
  <si>
    <t>today()</t>
  </si>
  <si>
    <t xml:space="preserve">Name </t>
  </si>
  <si>
    <t>XYZ ABC</t>
  </si>
  <si>
    <t>DOB</t>
  </si>
  <si>
    <t>Years</t>
  </si>
  <si>
    <t>Months</t>
  </si>
  <si>
    <t>Days</t>
  </si>
  <si>
    <t>concatenate</t>
  </si>
  <si>
    <t>Date</t>
  </si>
  <si>
    <t>workings days</t>
  </si>
  <si>
    <t>Holidays</t>
  </si>
  <si>
    <t>Result</t>
  </si>
  <si>
    <t>include holiday</t>
  </si>
  <si>
    <t>No holiday</t>
  </si>
  <si>
    <t>networkdays Func()</t>
  </si>
  <si>
    <t>start_date</t>
  </si>
  <si>
    <t>end_date</t>
  </si>
  <si>
    <t>Emp_no</t>
  </si>
  <si>
    <t>Emp_Name</t>
  </si>
  <si>
    <t>Sub1</t>
  </si>
  <si>
    <t>Sub2</t>
  </si>
  <si>
    <t>Nidhi</t>
  </si>
  <si>
    <t xml:space="preserve">shah </t>
  </si>
  <si>
    <t>Nimit</t>
  </si>
  <si>
    <t>keyur</t>
  </si>
  <si>
    <t>sagar</t>
  </si>
  <si>
    <t>R</t>
  </si>
  <si>
    <t>T</t>
  </si>
  <si>
    <t>CAI</t>
  </si>
  <si>
    <t>kio</t>
  </si>
  <si>
    <t>lio</t>
  </si>
  <si>
    <t>EXP</t>
  </si>
  <si>
    <t>Total</t>
  </si>
  <si>
    <t>Mobile_ph</t>
  </si>
  <si>
    <t>Light Bill</t>
  </si>
  <si>
    <t>Computer</t>
  </si>
  <si>
    <t>Employee_salary</t>
  </si>
  <si>
    <t>Main use with consolidate</t>
  </si>
  <si>
    <t>water</t>
  </si>
  <si>
    <t>Advance Excel Week 2</t>
  </si>
  <si>
    <t>Roll no</t>
  </si>
  <si>
    <t>Names</t>
  </si>
  <si>
    <t>Sub 1</t>
  </si>
  <si>
    <t>Sub 2</t>
  </si>
  <si>
    <t>Sub 3</t>
  </si>
  <si>
    <t>radhika</t>
  </si>
  <si>
    <t>sheela</t>
  </si>
  <si>
    <t>nida</t>
  </si>
  <si>
    <t>arman</t>
  </si>
  <si>
    <t>hiba</t>
  </si>
  <si>
    <t>sana</t>
  </si>
  <si>
    <t>hifza</t>
  </si>
  <si>
    <t>roman</t>
  </si>
  <si>
    <t>ruhdfa</t>
  </si>
  <si>
    <t>jannat</t>
  </si>
  <si>
    <t>harrom</t>
  </si>
  <si>
    <t>amount</t>
  </si>
  <si>
    <t>rate</t>
  </si>
  <si>
    <t>nper</t>
  </si>
  <si>
    <t>PMT func()</t>
  </si>
  <si>
    <t>hyperlink</t>
  </si>
  <si>
    <t>Items</t>
  </si>
  <si>
    <t>Purchase</t>
  </si>
  <si>
    <t>Number</t>
  </si>
  <si>
    <t>Roll no.</t>
  </si>
  <si>
    <t>ABC XYZ 1234</t>
  </si>
  <si>
    <t>XYZ PQR 4567</t>
  </si>
  <si>
    <t>PQR 5600</t>
  </si>
  <si>
    <t>ABC 890000</t>
  </si>
  <si>
    <t>pt1</t>
  </si>
  <si>
    <t>pt2</t>
  </si>
  <si>
    <t>pt3</t>
  </si>
  <si>
    <t>total</t>
  </si>
  <si>
    <t>$B$2</t>
  </si>
  <si>
    <t>$B$3</t>
  </si>
  <si>
    <t>Created by ww on 7/29/2024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</si>
  <si>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</si>
  <si>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</si>
  <si>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</si>
  <si>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</si>
  <si>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</si>
  <si>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</si>
  <si>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</si>
  <si>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</si>
  <si>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13%</t>
  </si>
  <si>
    <t>14%</t>
  </si>
  <si>
    <t>15%</t>
  </si>
  <si>
    <t>19%</t>
  </si>
  <si>
    <t>20%</t>
  </si>
  <si>
    <t>$B$2 by</t>
  </si>
  <si>
    <t>(All)</t>
  </si>
  <si>
    <t>course</t>
  </si>
  <si>
    <t>tt</t>
  </si>
  <si>
    <t>ttc</t>
  </si>
  <si>
    <t>er</t>
  </si>
  <si>
    <t>secondtt</t>
  </si>
  <si>
    <t>thirdtt</t>
  </si>
  <si>
    <t>firtsttc</t>
  </si>
  <si>
    <t>secondttc</t>
  </si>
  <si>
    <t>thirdttc</t>
  </si>
  <si>
    <t>firtser</t>
  </si>
  <si>
    <t>seconder</t>
  </si>
  <si>
    <t>thirder</t>
  </si>
  <si>
    <t>fourtttc</t>
  </si>
  <si>
    <t>fourther</t>
  </si>
  <si>
    <t>J3</t>
  </si>
  <si>
    <t>fifth</t>
  </si>
  <si>
    <t>fifter</t>
  </si>
  <si>
    <t>Indirect Function</t>
  </si>
  <si>
    <t>L2</t>
  </si>
  <si>
    <t>firtstt</t>
  </si>
  <si>
    <t>fourthtt</t>
  </si>
  <si>
    <t>fifthtt</t>
  </si>
  <si>
    <t>data validation</t>
  </si>
  <si>
    <t>Name</t>
  </si>
  <si>
    <t>ID</t>
  </si>
  <si>
    <t>Status</t>
  </si>
  <si>
    <t>Leave</t>
  </si>
  <si>
    <t>Present</t>
  </si>
  <si>
    <t>Anish Bhutt</t>
  </si>
  <si>
    <t>Active</t>
  </si>
  <si>
    <t>NJ</t>
  </si>
  <si>
    <t>A</t>
  </si>
  <si>
    <t>Bhavik Panchal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</si>
</sst>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\-mm\-dd;@"/>
    <numFmt numFmtId="166" formatCode="h:mm;@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0" fontId="1" fillId="3" borderId="1" xfId="0" applyFon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1" fillId="3" borderId="1" xfId="0" applyFont="1" applyFill="1" applyBorder="1" applyAlignment="1">
      <alignment wrapText="1"/>
    </xf>
    <xf numFmtId="2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14" fontId="0" fillId="4" borderId="1" xfId="0" applyNumberFormat="1" applyFill="1" applyBorder="1"/>
    <xf numFmtId="0" fontId="0" fillId="4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1" xfId="0" applyFont="1" applyFill="1" applyBorder="1"/>
    <xf numFmtId="14" fontId="0" fillId="5" borderId="1" xfId="0" applyNumberFormat="1" applyFill="1" applyBorder="1"/>
    <xf numFmtId="0" fontId="0" fillId="5" borderId="1" xfId="0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6" borderId="1" xfId="0" applyFill="1" applyBorder="1"/>
    <xf numFmtId="9" fontId="0" fillId="0" borderId="0" xfId="0" applyNumberFormat="1"/>
    <xf numFmtId="2" fontId="0" fillId="0" borderId="0" xfId="0" applyNumberFormat="1"/>
    <xf numFmtId="9" fontId="0" fillId="0" borderId="1" xfId="0" applyNumberFormat="1" applyBorder="1"/>
    <xf numFmtId="10" fontId="0" fillId="0" borderId="1" xfId="0" applyNumberFormat="1" applyBorder="1"/>
    <xf numFmtId="0" fontId="2" fillId="0" borderId="0" xfId="1"/>
    <xf numFmtId="20" fontId="0" fillId="0" borderId="0" xfId="0" applyNumberFormat="1"/>
    <xf numFmtId="0" fontId="0" fillId="0" borderId="3" xfId="0" applyBorder="1"/>
    <xf numFmtId="0" fontId="3" fillId="7" borderId="4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0" fillId="0" borderId="5" xfId="0" applyBorder="1"/>
    <xf numFmtId="0" fontId="4" fillId="8" borderId="0" xfId="0" applyFont="1" applyFill="1" applyAlignment="1">
      <alignment horizontal="left"/>
    </xf>
    <xf numFmtId="0" fontId="5" fillId="8" borderId="5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right"/>
    </xf>
    <xf numFmtId="0" fontId="6" fillId="7" borderId="4" xfId="0" applyFont="1" applyFill="1" applyBorder="1" applyAlignment="1">
      <alignment horizontal="right"/>
    </xf>
    <xf numFmtId="9" fontId="6" fillId="7" borderId="4" xfId="0" applyNumberFormat="1" applyFont="1" applyFill="1" applyBorder="1" applyAlignment="1">
      <alignment horizontal="right"/>
    </xf>
    <xf numFmtId="9" fontId="0" fillId="9" borderId="0" xfId="0" applyNumberFormat="1" applyFill="1"/>
    <xf numFmtId="0" fontId="7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6" xfId="0" applyBorder="1"/>
    <xf numFmtId="164" fontId="0" fillId="0" borderId="0" xfId="0" applyNumberFormat="1"/>
    <xf numFmtId="0" fontId="8" fillId="10" borderId="0" xfId="0" applyFont="1" applyFill="1"/>
    <xf numFmtId="165" fontId="8" fillId="10" borderId="0" xfId="0" applyNumberFormat="1" applyFont="1" applyFill="1"/>
    <xf numFmtId="166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w" refreshedDate="45502.947796180553" createdVersion="8" refreshedVersion="8" minRefreshableVersion="3" recordCount="5" xr:uid="{617D3A5D-702D-4FC0-A36A-9FF0ECC48072}">
  <cacheSource type="scenario"/>
  <cacheFields count="3">
    <cacheField name="$B$2" numFmtId="0">
      <sharedItems containsNonDate="0" count="5">
        <s v="15%"/>
        <s v="20%"/>
        <s v="13%"/>
        <s v="14%"/>
        <s v="19%"/>
      </sharedItems>
    </cacheField>
    <cacheField name="$B$2 by" numFmtId="0">
      <sharedItems containsNonDate="0" count="1">
        <s v="ww"/>
      </sharedItems>
    </cacheField>
    <cacheField name="res $B$3" numFmtId="0">
      <sharedItems containsSemiMixedTypes="0" containsNonDate="0" containsString="0" containsNumber="1" containsInteger="1" minValue="15600" maxValue="24000" count="5">
        <n v="18000"/>
        <n v="24000"/>
        <n v="15600"/>
        <n v="16800"/>
        <n v="22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15266-B942-4871-B9FC-258DF395BC0A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A3:B8" firstHeaderRow="1" firstDataRow="1" firstDataCol="1" rowPageCount="1" colPageCount="1"/>
  <pivotFields count="3">
    <pivotField axis="axisRow" showAll="0" defaultSubtotal="0">
      <items count="5">
        <item x="2"/>
        <item x="3"/>
        <item x="0"/>
        <item x="4"/>
        <item x="1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1" hier="-1"/>
  </pageFields>
  <dataFields count="1">
    <dataField name="$B$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A264C-D095-4725-9CA7-3B450D9E3C53}" name="Table3" displayName="Table3" ref="I1:I6" totalsRowShown="0">
  <autoFilter ref="I1:I6" xr:uid="{4D9A264C-D095-4725-9CA7-3B450D9E3C53}"/>
  <tableColumns count="1">
    <tableColumn id="1" xr3:uid="{03AC9170-FF81-46E0-A71A-0DB47668F181}" name="tt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E13988-73B1-4FE2-9C99-C6E08E997963}" name="Table4" displayName="Table4" ref="J1:K6" totalsRowShown="0">
  <autoFilter ref="J1:K6" xr:uid="{81E13988-73B1-4FE2-9C99-C6E08E997963}"/>
  <tableColumns count="2">
    <tableColumn id="1" xr3:uid="{27644058-6F87-4BD6-BB0F-94E88F8ECB1E}" name="er"/>
    <tableColumn id="2" xr3:uid="{6F238311-21EA-45FA-A9B6-5DD9F693A7F4}" name="t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A876F8-CECA-47AB-9E91-EE6B3F8403AC}" name="Table2" displayName="Table2" ref="H1:H4" totalsRowShown="0" tableBorderDxfId="1">
  <autoFilter ref="H1:H4" xr:uid="{46A876F8-CECA-47AB-9E91-EE6B3F8403AC}"/>
  <tableColumns count="1">
    <tableColumn id="1" xr3:uid="{1DC94BD7-66D6-46D0-B087-0A443B1B9269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069-30DC-4FD1-91E9-B31761069533}">
  <dimension ref="A1:J19"/>
  <sheetViews>
    <sheetView tabSelected="1" zoomScaleNormal="100" workbookViewId="0">
      <selection activeCell="I17" sqref="I17"/>
    </sheetView>
  </sheetViews>
  <sheetFormatPr defaultColWidth="9.140625" defaultRowHeight="15" x14ac:dyDescent="0.25"/>
  <cols>
    <col min="1" max="1" width="30.5703125" bestFit="1" customWidth="1"/>
    <col min="2" max="2" width="26.28515625" customWidth="1"/>
    <col min="3" max="3" width="10" bestFit="1" customWidth="1"/>
    <col min="4" max="4" width="18.5703125" bestFit="1" customWidth="1"/>
    <col min="5" max="5" width="17.42578125" customWidth="1"/>
    <col min="6" max="6" width="14.7109375" bestFit="1" customWidth="1"/>
    <col min="7" max="7" width="9.42578125" bestFit="1" customWidth="1"/>
    <col min="8" max="8" width="13.7109375" bestFit="1" customWidth="1"/>
    <col min="9" max="9" width="30" bestFit="1" customWidth="1"/>
    <col min="10" max="10" width="17.42578125" bestFit="1" customWidth="1"/>
  </cols>
  <sheetData>
    <row r="1" spans="1:10" x14ac:dyDescent="0.25">
      <c r="A1" s="8" t="s">
        <v>0</v>
      </c>
      <c r="B1" s="9">
        <f ca="1">NOW()</f>
        <v>45510.448940277776</v>
      </c>
      <c r="D1" s="4" t="s">
        <v>10</v>
      </c>
      <c r="E1" s="4" t="s">
        <v>11</v>
      </c>
      <c r="F1" s="18" t="s">
        <v>23</v>
      </c>
      <c r="G1" s="18" t="s">
        <v>21</v>
      </c>
      <c r="H1" s="18" t="s">
        <v>22</v>
      </c>
      <c r="I1" s="18" t="s">
        <v>24</v>
      </c>
    </row>
    <row r="2" spans="1:10" x14ac:dyDescent="0.25">
      <c r="A2" s="8" t="s">
        <v>13</v>
      </c>
      <c r="B2" s="10">
        <f ca="1">TODAY()</f>
        <v>45510</v>
      </c>
      <c r="D2" s="2">
        <v>1234567890</v>
      </c>
      <c r="E2" s="2" t="str">
        <f>CONCATENATE("+(91)-",D2)</f>
        <v>+(91)-1234567890</v>
      </c>
      <c r="F2" s="19">
        <v>44348</v>
      </c>
      <c r="G2" s="19">
        <v>44346</v>
      </c>
      <c r="H2" s="20">
        <v>15</v>
      </c>
      <c r="I2" s="19">
        <f>WORKDAY( G2,H2)</f>
        <v>44365</v>
      </c>
    </row>
    <row r="3" spans="1:10" x14ac:dyDescent="0.25">
      <c r="A3" s="8" t="s">
        <v>1</v>
      </c>
      <c r="B3" s="10">
        <v>36422</v>
      </c>
      <c r="D3" s="2">
        <v>11111111111</v>
      </c>
      <c r="E3" s="2" t="str">
        <f t="shared" ref="E3:E5" si="0">CONCATENATE("+(91)-",D3)</f>
        <v>+(91)-11111111111</v>
      </c>
      <c r="F3" s="19">
        <v>44349</v>
      </c>
      <c r="G3" s="20"/>
      <c r="H3" s="20"/>
      <c r="I3" s="19">
        <f>WORKDAY(G2,H2,F2:F3)</f>
        <v>44369</v>
      </c>
    </row>
    <row r="4" spans="1:10" ht="30" x14ac:dyDescent="0.25">
      <c r="A4" s="11" t="s">
        <v>2</v>
      </c>
      <c r="B4" s="12">
        <f ca="1">TODAY()-B3</f>
        <v>9088</v>
      </c>
      <c r="D4" s="2">
        <v>2222222222</v>
      </c>
      <c r="E4" s="2" t="str">
        <f t="shared" si="0"/>
        <v>+(91)-2222222222</v>
      </c>
    </row>
    <row r="5" spans="1:10" ht="30" x14ac:dyDescent="0.25">
      <c r="A5" s="11" t="s">
        <v>3</v>
      </c>
      <c r="B5" s="12">
        <f ca="1">(TODAY()-B3)/365</f>
        <v>24.898630136986302</v>
      </c>
      <c r="D5" s="2">
        <v>3333333333</v>
      </c>
      <c r="E5" s="2" t="str">
        <f t="shared" si="0"/>
        <v>+(91)-3333333333</v>
      </c>
    </row>
    <row r="6" spans="1:10" x14ac:dyDescent="0.25">
      <c r="A6" s="8" t="s">
        <v>4</v>
      </c>
      <c r="B6" s="12">
        <f ca="1">ROUNDDOWN(B5,1)</f>
        <v>24.8</v>
      </c>
    </row>
    <row r="7" spans="1:10" x14ac:dyDescent="0.25">
      <c r="A7" s="8" t="s">
        <v>5</v>
      </c>
      <c r="B7" s="12">
        <f ca="1">ROUNDUP(B5,3)</f>
        <v>24.899000000000001</v>
      </c>
    </row>
    <row r="8" spans="1:10" x14ac:dyDescent="0.25">
      <c r="A8" s="8" t="s">
        <v>6</v>
      </c>
      <c r="B8" s="13">
        <f ca="1">DATEDIF(B3,TODAY(),"Y")</f>
        <v>24</v>
      </c>
      <c r="C8" s="14"/>
      <c r="D8" s="15" t="s">
        <v>27</v>
      </c>
      <c r="E8" s="14"/>
      <c r="F8" s="14"/>
      <c r="G8" s="8" t="s">
        <v>21</v>
      </c>
      <c r="H8" s="8" t="s">
        <v>22</v>
      </c>
      <c r="I8" s="8" t="s">
        <v>24</v>
      </c>
      <c r="J8" s="13"/>
    </row>
    <row r="9" spans="1:10" x14ac:dyDescent="0.25">
      <c r="A9" s="8" t="s">
        <v>7</v>
      </c>
      <c r="B9" s="13">
        <f ca="1">DATEDIF(B3,TODAY(),"M")</f>
        <v>298</v>
      </c>
      <c r="C9" s="15" t="s">
        <v>28</v>
      </c>
      <c r="D9" s="15" t="s">
        <v>29</v>
      </c>
      <c r="E9" s="15" t="s">
        <v>19</v>
      </c>
      <c r="F9" s="14"/>
      <c r="G9" s="10">
        <v>44346</v>
      </c>
      <c r="H9" s="13">
        <v>15</v>
      </c>
      <c r="I9" s="10">
        <f>WORKDAY.INTL(G9,H9,11)</f>
        <v>44363</v>
      </c>
      <c r="J9" s="13" t="s">
        <v>26</v>
      </c>
    </row>
    <row r="10" spans="1:10" x14ac:dyDescent="0.25">
      <c r="A10" s="8" t="s">
        <v>8</v>
      </c>
      <c r="B10" s="13">
        <f ca="1">DATEDIF(B3,TODAY(),"D")</f>
        <v>9088</v>
      </c>
      <c r="C10" s="16">
        <v>44346</v>
      </c>
      <c r="D10" s="16">
        <v>44362</v>
      </c>
      <c r="E10" s="17">
        <f>NETWORKDAYS(C10,D10)</f>
        <v>12</v>
      </c>
      <c r="F10" s="14" t="s">
        <v>26</v>
      </c>
      <c r="G10" s="10">
        <v>44346</v>
      </c>
      <c r="H10" s="13">
        <v>15</v>
      </c>
      <c r="I10" s="10">
        <f>WORKDAY.INTL(G10,H10,11,F2:F3)</f>
        <v>44365</v>
      </c>
      <c r="J10" s="13" t="s">
        <v>25</v>
      </c>
    </row>
    <row r="11" spans="1:10" x14ac:dyDescent="0.25">
      <c r="A11" s="8" t="s">
        <v>9</v>
      </c>
      <c r="B11" s="13">
        <f ca="1">DATEDIF(B3,NOW(),"Y")</f>
        <v>24</v>
      </c>
      <c r="C11" s="16">
        <v>44346</v>
      </c>
      <c r="D11" s="16">
        <v>44362</v>
      </c>
      <c r="E11" s="14">
        <f>NETWORKDAYS(C11,D11,F2:F3)</f>
        <v>10</v>
      </c>
      <c r="F11" s="14" t="s">
        <v>25</v>
      </c>
    </row>
    <row r="12" spans="1:10" x14ac:dyDescent="0.25">
      <c r="A12" s="8" t="s">
        <v>12</v>
      </c>
      <c r="B12" s="13" t="str">
        <f>CONCATENATE("XYZ cvm ","Your Age is ", "30 years")</f>
        <v>XYZ cvm Your Age is 30 years</v>
      </c>
    </row>
    <row r="14" spans="1:10" x14ac:dyDescent="0.25">
      <c r="A14" s="4" t="s">
        <v>14</v>
      </c>
      <c r="B14" s="5" t="s">
        <v>15</v>
      </c>
    </row>
    <row r="15" spans="1:10" x14ac:dyDescent="0.25">
      <c r="A15" s="1" t="s">
        <v>16</v>
      </c>
      <c r="B15" s="6">
        <v>33093</v>
      </c>
    </row>
    <row r="16" spans="1:10" x14ac:dyDescent="0.25">
      <c r="A16" s="1" t="s">
        <v>17</v>
      </c>
      <c r="B16" s="7">
        <f ca="1">DATEDIF(B15,TODAY(),"Y")</f>
        <v>33</v>
      </c>
    </row>
    <row r="17" spans="1:2" x14ac:dyDescent="0.25">
      <c r="A17" s="1" t="s">
        <v>18</v>
      </c>
      <c r="B17" s="3">
        <f ca="1">DATEDIF(B15,TODAY(),"YM")</f>
        <v>11</v>
      </c>
    </row>
    <row r="18" spans="1:2" x14ac:dyDescent="0.25">
      <c r="A18" s="1" t="s">
        <v>19</v>
      </c>
      <c r="B18" s="3">
        <f ca="1">DATEDIF(B15,TODAY(),"MD")</f>
        <v>29</v>
      </c>
    </row>
    <row r="19" spans="1:2" x14ac:dyDescent="0.25">
      <c r="A19" s="1" t="s">
        <v>20</v>
      </c>
      <c r="B19" s="2" t="str">
        <f ca="1">CONCATENATE(B16," Years ",B17, " months ",B18," days")</f>
        <v>33 Years 11 months 29 days</v>
      </c>
    </row>
  </sheetData>
  <sheetProtection selectLockedCells="1"/>
  <pageMargins left="0.7" right="0.7" top="0.75" bottom="0.75" header="0.3" footer="0.3"/>
  <pageSetup orientation="portrait" horizontalDpi="300" verticalDpi="300" r:id="rId1"/>
  <headerFooter>
    <oddHeader>&amp;C&amp;Z&amp;F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D31-0BDE-4979-B994-3BB25575949A}">
  <dimension ref="A1:D11"/>
  <sheetViews>
    <sheetView workbookViewId="0">
      <selection activeCell="I17" sqref="I17"/>
    </sheetView>
  </sheetViews>
  <sheetFormatPr defaultRowHeight="15" x14ac:dyDescent="0.25"/>
  <cols>
    <col min="2" max="2" width="11" bestFit="1" customWidth="1"/>
  </cols>
  <sheetData>
    <row r="1" spans="1:4" x14ac:dyDescent="0.25">
      <c r="A1" s="21" t="s">
        <v>30</v>
      </c>
      <c r="B1" s="21" t="s">
        <v>31</v>
      </c>
      <c r="C1" s="21" t="s">
        <v>32</v>
      </c>
      <c r="D1" s="21" t="s">
        <v>33</v>
      </c>
    </row>
    <row r="2" spans="1:4" x14ac:dyDescent="0.25">
      <c r="A2">
        <v>10001</v>
      </c>
      <c r="B2" t="s">
        <v>34</v>
      </c>
      <c r="C2">
        <f t="shared" ref="C2:D11" ca="1" si="0">RANDBETWEEN(100,150)</f>
        <v>104</v>
      </c>
      <c r="D2">
        <f t="shared" ca="1" si="0"/>
        <v>128</v>
      </c>
    </row>
    <row r="3" spans="1:4" x14ac:dyDescent="0.25">
      <c r="A3">
        <v>10002</v>
      </c>
      <c r="B3" t="s">
        <v>35</v>
      </c>
      <c r="C3">
        <f t="shared" ca="1" si="0"/>
        <v>110</v>
      </c>
      <c r="D3">
        <f t="shared" ca="1" si="0"/>
        <v>105</v>
      </c>
    </row>
    <row r="4" spans="1:4" x14ac:dyDescent="0.25">
      <c r="A4">
        <v>10003</v>
      </c>
      <c r="B4" t="s">
        <v>36</v>
      </c>
      <c r="C4">
        <f t="shared" ca="1" si="0"/>
        <v>119</v>
      </c>
      <c r="D4">
        <f t="shared" ca="1" si="0"/>
        <v>142</v>
      </c>
    </row>
    <row r="5" spans="1:4" x14ac:dyDescent="0.25">
      <c r="A5">
        <v>10004</v>
      </c>
      <c r="B5" t="s">
        <v>37</v>
      </c>
      <c r="C5">
        <f t="shared" ca="1" si="0"/>
        <v>148</v>
      </c>
      <c r="D5">
        <f t="shared" ca="1" si="0"/>
        <v>126</v>
      </c>
    </row>
    <row r="6" spans="1:4" x14ac:dyDescent="0.25">
      <c r="A6">
        <v>10005</v>
      </c>
      <c r="B6" t="s">
        <v>38</v>
      </c>
      <c r="C6">
        <f t="shared" ca="1" si="0"/>
        <v>147</v>
      </c>
      <c r="D6">
        <f t="shared" ca="1" si="0"/>
        <v>131</v>
      </c>
    </row>
    <row r="7" spans="1:4" x14ac:dyDescent="0.25">
      <c r="A7">
        <v>10005</v>
      </c>
      <c r="B7" t="s">
        <v>39</v>
      </c>
      <c r="C7">
        <f t="shared" ca="1" si="0"/>
        <v>144</v>
      </c>
      <c r="D7">
        <f t="shared" ca="1" si="0"/>
        <v>149</v>
      </c>
    </row>
    <row r="8" spans="1:4" x14ac:dyDescent="0.25">
      <c r="A8">
        <v>10007</v>
      </c>
      <c r="B8" t="s">
        <v>40</v>
      </c>
      <c r="C8">
        <f t="shared" ca="1" si="0"/>
        <v>114</v>
      </c>
      <c r="D8">
        <f t="shared" ca="1" si="0"/>
        <v>124</v>
      </c>
    </row>
    <row r="9" spans="1:4" x14ac:dyDescent="0.25">
      <c r="A9">
        <v>10008</v>
      </c>
      <c r="B9" t="s">
        <v>41</v>
      </c>
      <c r="C9">
        <f t="shared" ca="1" si="0"/>
        <v>136</v>
      </c>
      <c r="D9">
        <f t="shared" ca="1" si="0"/>
        <v>109</v>
      </c>
    </row>
    <row r="10" spans="1:4" x14ac:dyDescent="0.25">
      <c r="A10">
        <v>10008</v>
      </c>
      <c r="B10" t="s">
        <v>42</v>
      </c>
      <c r="C10">
        <f t="shared" ca="1" si="0"/>
        <v>145</v>
      </c>
      <c r="D10">
        <f t="shared" ca="1" si="0"/>
        <v>124</v>
      </c>
    </row>
    <row r="11" spans="1:4" x14ac:dyDescent="0.25">
      <c r="A11">
        <v>10010</v>
      </c>
      <c r="B11" t="s">
        <v>43</v>
      </c>
      <c r="C11">
        <f t="shared" ca="1" si="0"/>
        <v>132</v>
      </c>
      <c r="D11">
        <f t="shared" ca="1" si="0"/>
        <v>143</v>
      </c>
    </row>
  </sheetData>
  <conditionalFormatting sqref="A2:A1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5058-616F-437B-9ED5-AFCBFFC10CF8}">
  <dimension ref="A1:B6"/>
  <sheetViews>
    <sheetView workbookViewId="0">
      <selection activeCell="I17" sqref="I1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2" t="s">
        <v>48</v>
      </c>
      <c r="B2" s="2">
        <v>8500</v>
      </c>
    </row>
    <row r="3" spans="1:2" x14ac:dyDescent="0.25">
      <c r="A3" s="2" t="s">
        <v>49</v>
      </c>
      <c r="B3" s="2">
        <v>15000</v>
      </c>
    </row>
    <row r="4" spans="1:2" x14ac:dyDescent="0.25">
      <c r="A4" s="2" t="s">
        <v>47</v>
      </c>
      <c r="B4" s="2">
        <v>3000</v>
      </c>
    </row>
    <row r="5" spans="1:2" x14ac:dyDescent="0.25">
      <c r="A5" s="2" t="s">
        <v>46</v>
      </c>
      <c r="B5" s="2">
        <v>12000</v>
      </c>
    </row>
    <row r="6" spans="1:2" x14ac:dyDescent="0.25">
      <c r="A6" s="2" t="s">
        <v>51</v>
      </c>
      <c r="B6" s="2">
        <v>200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441E-1627-4396-A389-8A6725D95806}">
  <dimension ref="A1:B5"/>
  <sheetViews>
    <sheetView workbookViewId="0">
      <selection activeCell="I17" sqref="I1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2" t="s">
        <v>46</v>
      </c>
      <c r="B2" s="2">
        <v>12000</v>
      </c>
    </row>
    <row r="3" spans="1:2" x14ac:dyDescent="0.25">
      <c r="A3" s="2" t="s">
        <v>47</v>
      </c>
      <c r="B3" s="2">
        <v>5000</v>
      </c>
    </row>
    <row r="4" spans="1:2" x14ac:dyDescent="0.25">
      <c r="A4" s="2" t="s">
        <v>48</v>
      </c>
      <c r="B4" s="2">
        <v>8500</v>
      </c>
    </row>
    <row r="5" spans="1:2" x14ac:dyDescent="0.25">
      <c r="A5" s="2" t="s">
        <v>49</v>
      </c>
      <c r="B5" s="2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4DAE-DF94-47E2-8811-A7D588B9A7B3}">
  <dimension ref="A1:B5"/>
  <sheetViews>
    <sheetView workbookViewId="0">
      <selection activeCell="I17" sqref="I1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2" t="s">
        <v>46</v>
      </c>
      <c r="B2" s="2">
        <v>12000</v>
      </c>
    </row>
    <row r="3" spans="1:2" x14ac:dyDescent="0.25">
      <c r="A3" s="2" t="s">
        <v>47</v>
      </c>
      <c r="B3" s="2">
        <v>5000</v>
      </c>
    </row>
    <row r="4" spans="1:2" x14ac:dyDescent="0.25">
      <c r="A4" s="2" t="s">
        <v>48</v>
      </c>
      <c r="B4" s="2">
        <v>8500</v>
      </c>
    </row>
    <row r="5" spans="1:2" x14ac:dyDescent="0.25">
      <c r="A5" s="2" t="s">
        <v>49</v>
      </c>
      <c r="B5" s="2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E0EB-B6D1-4AC4-A960-C73DE4826C41}">
  <dimension ref="D1:I20"/>
  <sheetViews>
    <sheetView workbookViewId="0">
      <selection activeCell="I17" sqref="I17"/>
    </sheetView>
  </sheetViews>
  <sheetFormatPr defaultRowHeight="15" outlineLevelRow="1" x14ac:dyDescent="0.25"/>
  <cols>
    <col min="4" max="4" width="15.85546875" bestFit="1" customWidth="1"/>
    <col min="7" max="7" width="15.85546875" bestFit="1" customWidth="1"/>
    <col min="8" max="8" width="20.140625" bestFit="1" customWidth="1"/>
  </cols>
  <sheetData>
    <row r="1" spans="4:9" x14ac:dyDescent="0.25">
      <c r="D1" s="49" t="s">
        <v>50</v>
      </c>
      <c r="E1" s="49"/>
    </row>
    <row r="2" spans="4:9" hidden="1" outlineLevel="1" x14ac:dyDescent="0.25">
      <c r="D2" s="22"/>
      <c r="E2" s="22"/>
      <c r="H2" t="s">
        <v>52</v>
      </c>
      <c r="I2">
        <f>'2011'!$B$2</f>
        <v>8500</v>
      </c>
    </row>
    <row r="3" spans="4:9" hidden="1" outlineLevel="1" collapsed="1" x14ac:dyDescent="0.25">
      <c r="D3" s="22"/>
      <c r="E3" s="22"/>
      <c r="H3" t="s">
        <v>52</v>
      </c>
      <c r="I3">
        <f>'2012'!$B$2</f>
        <v>12000</v>
      </c>
    </row>
    <row r="4" spans="4:9" hidden="1" outlineLevel="1" collapsed="1" x14ac:dyDescent="0.25">
      <c r="D4" s="22"/>
      <c r="E4" s="22"/>
      <c r="H4" t="s">
        <v>52</v>
      </c>
      <c r="I4">
        <f>'2013'!$B$2</f>
        <v>12000</v>
      </c>
    </row>
    <row r="5" spans="4:9" collapsed="1" x14ac:dyDescent="0.25">
      <c r="D5" s="2" t="s">
        <v>46</v>
      </c>
      <c r="E5" s="2">
        <v>36000</v>
      </c>
      <c r="G5" s="23" t="s">
        <v>46</v>
      </c>
      <c r="H5" s="23">
        <v>36000</v>
      </c>
    </row>
    <row r="6" spans="4:9" hidden="1" outlineLevel="1" x14ac:dyDescent="0.25">
      <c r="D6" s="2"/>
      <c r="E6" s="2"/>
      <c r="G6" s="23"/>
      <c r="H6" s="23"/>
    </row>
    <row r="7" spans="4:9" hidden="1" outlineLevel="1" collapsed="1" x14ac:dyDescent="0.25">
      <c r="D7" s="2"/>
      <c r="E7" s="2"/>
      <c r="G7" s="23"/>
      <c r="H7" s="23"/>
    </row>
    <row r="8" spans="4:9" hidden="1" outlineLevel="1" collapsed="1" x14ac:dyDescent="0.25">
      <c r="D8" s="2"/>
      <c r="E8" s="2"/>
      <c r="G8" s="23"/>
      <c r="H8" s="23"/>
    </row>
    <row r="9" spans="4:9" collapsed="1" x14ac:dyDescent="0.25">
      <c r="D9" s="2" t="s">
        <v>47</v>
      </c>
      <c r="E9" s="2">
        <v>15000</v>
      </c>
      <c r="G9" s="23" t="s">
        <v>47</v>
      </c>
      <c r="H9" s="23">
        <v>13000</v>
      </c>
    </row>
    <row r="10" spans="4:9" hidden="1" outlineLevel="1" x14ac:dyDescent="0.25">
      <c r="D10" s="2"/>
      <c r="E10" s="2"/>
      <c r="G10" s="23"/>
      <c r="H10" s="23"/>
    </row>
    <row r="11" spans="4:9" hidden="1" outlineLevel="1" collapsed="1" x14ac:dyDescent="0.25">
      <c r="D11" s="2"/>
      <c r="E11" s="2"/>
      <c r="G11" s="23"/>
      <c r="H11" s="23"/>
    </row>
    <row r="12" spans="4:9" hidden="1" outlineLevel="1" collapsed="1" x14ac:dyDescent="0.25">
      <c r="D12" s="2"/>
      <c r="E12" s="2"/>
      <c r="G12" s="23"/>
      <c r="H12" s="23"/>
    </row>
    <row r="13" spans="4:9" collapsed="1" x14ac:dyDescent="0.25">
      <c r="D13" s="2" t="s">
        <v>48</v>
      </c>
      <c r="E13" s="2">
        <v>25500</v>
      </c>
      <c r="G13" s="23" t="s">
        <v>48</v>
      </c>
      <c r="H13" s="23">
        <v>25500</v>
      </c>
    </row>
    <row r="14" spans="4:9" hidden="1" outlineLevel="1" x14ac:dyDescent="0.25">
      <c r="D14" s="2"/>
      <c r="E14" s="2"/>
      <c r="G14" s="23"/>
      <c r="H14" s="23"/>
    </row>
    <row r="15" spans="4:9" hidden="1" outlineLevel="1" collapsed="1" x14ac:dyDescent="0.25">
      <c r="D15" s="2"/>
      <c r="E15" s="2"/>
      <c r="G15" s="23"/>
      <c r="H15" s="23"/>
    </row>
    <row r="16" spans="4:9" hidden="1" outlineLevel="1" collapsed="1" x14ac:dyDescent="0.25">
      <c r="D16" s="2"/>
      <c r="E16" s="2"/>
      <c r="G16" s="23"/>
      <c r="H16" s="23"/>
    </row>
    <row r="17" spans="4:8" collapsed="1" x14ac:dyDescent="0.25">
      <c r="D17" s="2" t="s">
        <v>49</v>
      </c>
      <c r="E17" s="2">
        <v>45000</v>
      </c>
      <c r="G17" s="23" t="s">
        <v>49</v>
      </c>
      <c r="H17" s="23">
        <v>45000</v>
      </c>
    </row>
    <row r="18" spans="4:8" hidden="1" outlineLevel="1" x14ac:dyDescent="0.25">
      <c r="G18" s="23"/>
      <c r="H18" s="23"/>
    </row>
    <row r="19" spans="4:8" collapsed="1" x14ac:dyDescent="0.25">
      <c r="G19" s="23" t="s">
        <v>51</v>
      </c>
      <c r="H19" s="23">
        <v>200</v>
      </c>
    </row>
    <row r="20" spans="4:8" x14ac:dyDescent="0.25">
      <c r="G20" s="23"/>
      <c r="H20" s="23"/>
    </row>
  </sheetData>
  <dataConsolidate>
    <dataRefs count="3">
      <dataRef ref="A2:B6" sheet="2011"/>
      <dataRef ref="A2:B5" sheet="2012"/>
      <dataRef ref="A2:B5" sheet="2013"/>
    </dataRefs>
  </dataConsolidate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7F96-D491-48C5-ACAB-BDB084D6D4C1}">
  <dimension ref="A1:F28"/>
  <sheetViews>
    <sheetView topLeftCell="A13" workbookViewId="0">
      <selection activeCell="I17" sqref="I17"/>
    </sheetView>
  </sheetViews>
  <sheetFormatPr defaultRowHeight="15" x14ac:dyDescent="0.25"/>
  <sheetData>
    <row r="1" spans="1:6" x14ac:dyDescent="0.25">
      <c r="A1" s="1" t="s">
        <v>77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53</v>
      </c>
    </row>
    <row r="2" spans="1:6" x14ac:dyDescent="0.25">
      <c r="A2" s="2">
        <v>1</v>
      </c>
      <c r="B2" s="2" t="s">
        <v>34</v>
      </c>
      <c r="C2" s="2">
        <f t="shared" ref="C2:E15" ca="1" si="0">RANDBETWEEN(50,100)</f>
        <v>87</v>
      </c>
      <c r="D2" s="2">
        <f t="shared" ca="1" si="0"/>
        <v>74</v>
      </c>
      <c r="E2" s="2">
        <f t="shared" ca="1" si="0"/>
        <v>75</v>
      </c>
      <c r="F2" s="2">
        <v>1</v>
      </c>
    </row>
    <row r="3" spans="1:6" x14ac:dyDescent="0.25">
      <c r="A3" s="2">
        <v>2</v>
      </c>
      <c r="B3" s="2" t="s">
        <v>58</v>
      </c>
      <c r="C3" s="2">
        <f t="shared" ca="1" si="0"/>
        <v>59</v>
      </c>
      <c r="D3" s="2">
        <f t="shared" ca="1" si="0"/>
        <v>94</v>
      </c>
      <c r="E3" s="2">
        <f t="shared" ca="1" si="0"/>
        <v>66</v>
      </c>
      <c r="F3" s="2">
        <v>2</v>
      </c>
    </row>
    <row r="4" spans="1:6" x14ac:dyDescent="0.25">
      <c r="A4" s="2">
        <v>3</v>
      </c>
      <c r="B4" s="2" t="s">
        <v>59</v>
      </c>
      <c r="C4" s="2">
        <f t="shared" ca="1" si="0"/>
        <v>87</v>
      </c>
      <c r="D4" s="2">
        <f t="shared" ca="1" si="0"/>
        <v>87</v>
      </c>
      <c r="E4" s="2">
        <f t="shared" ca="1" si="0"/>
        <v>60</v>
      </c>
      <c r="F4" s="2">
        <v>3</v>
      </c>
    </row>
    <row r="5" spans="1:6" x14ac:dyDescent="0.25">
      <c r="A5" s="2">
        <v>4</v>
      </c>
      <c r="B5" s="2" t="s">
        <v>60</v>
      </c>
      <c r="C5" s="2">
        <f t="shared" ca="1" si="0"/>
        <v>57</v>
      </c>
      <c r="D5" s="2">
        <f t="shared" ca="1" si="0"/>
        <v>72</v>
      </c>
      <c r="E5" s="2">
        <f t="shared" ca="1" si="0"/>
        <v>51</v>
      </c>
      <c r="F5" s="2">
        <v>4</v>
      </c>
    </row>
    <row r="6" spans="1:6" x14ac:dyDescent="0.25">
      <c r="A6" s="2">
        <v>5</v>
      </c>
      <c r="B6" s="2" t="s">
        <v>61</v>
      </c>
      <c r="C6" s="2">
        <f t="shared" ca="1" si="0"/>
        <v>55</v>
      </c>
      <c r="D6" s="2">
        <f t="shared" ca="1" si="0"/>
        <v>98</v>
      </c>
      <c r="E6" s="2">
        <f t="shared" ca="1" si="0"/>
        <v>79</v>
      </c>
      <c r="F6" s="2">
        <v>5</v>
      </c>
    </row>
    <row r="7" spans="1:6" x14ac:dyDescent="0.25">
      <c r="A7" s="2">
        <v>6</v>
      </c>
      <c r="B7" s="2" t="s">
        <v>62</v>
      </c>
      <c r="C7" s="2">
        <f t="shared" ca="1" si="0"/>
        <v>91</v>
      </c>
      <c r="D7" s="2">
        <f t="shared" ca="1" si="0"/>
        <v>66</v>
      </c>
      <c r="E7" s="2">
        <f t="shared" ca="1" si="0"/>
        <v>60</v>
      </c>
      <c r="F7" s="2">
        <v>6</v>
      </c>
    </row>
    <row r="8" spans="1:6" x14ac:dyDescent="0.25">
      <c r="A8" s="2">
        <v>7</v>
      </c>
      <c r="B8" s="2" t="s">
        <v>63</v>
      </c>
      <c r="C8" s="2">
        <f t="shared" ca="1" si="0"/>
        <v>52</v>
      </c>
      <c r="D8" s="2">
        <f t="shared" ca="1" si="0"/>
        <v>77</v>
      </c>
      <c r="E8" s="2">
        <f t="shared" ca="1" si="0"/>
        <v>88</v>
      </c>
      <c r="F8" s="2">
        <v>7</v>
      </c>
    </row>
    <row r="9" spans="1:6" x14ac:dyDescent="0.25">
      <c r="A9" s="2">
        <v>8</v>
      </c>
      <c r="B9" s="2" t="s">
        <v>64</v>
      </c>
      <c r="C9" s="2">
        <f t="shared" ca="1" si="0"/>
        <v>82</v>
      </c>
      <c r="D9" s="2">
        <f t="shared" ca="1" si="0"/>
        <v>52</v>
      </c>
      <c r="E9" s="2">
        <f t="shared" ca="1" si="0"/>
        <v>97</v>
      </c>
      <c r="F9" s="2">
        <v>8</v>
      </c>
    </row>
    <row r="10" spans="1:6" x14ac:dyDescent="0.25">
      <c r="A10" s="2">
        <v>9</v>
      </c>
      <c r="B10" s="2" t="s">
        <v>65</v>
      </c>
      <c r="C10" s="2">
        <f t="shared" ca="1" si="0"/>
        <v>91</v>
      </c>
      <c r="D10" s="2">
        <f t="shared" ca="1" si="0"/>
        <v>63</v>
      </c>
      <c r="E10" s="2">
        <f t="shared" ca="1" si="0"/>
        <v>65</v>
      </c>
      <c r="F10" s="2">
        <v>9</v>
      </c>
    </row>
    <row r="11" spans="1:6" x14ac:dyDescent="0.25">
      <c r="A11" s="2">
        <v>10</v>
      </c>
      <c r="B11" s="2" t="s">
        <v>66</v>
      </c>
      <c r="C11" s="2">
        <f t="shared" ca="1" si="0"/>
        <v>93</v>
      </c>
      <c r="D11" s="2">
        <f t="shared" ca="1" si="0"/>
        <v>51</v>
      </c>
      <c r="E11" s="2">
        <f t="shared" ca="1" si="0"/>
        <v>99</v>
      </c>
      <c r="F11" s="2">
        <v>10</v>
      </c>
    </row>
    <row r="12" spans="1:6" x14ac:dyDescent="0.25">
      <c r="A12" s="2">
        <v>11</v>
      </c>
      <c r="B12" s="2" t="s">
        <v>67</v>
      </c>
      <c r="C12" s="2">
        <f t="shared" ca="1" si="0"/>
        <v>85</v>
      </c>
      <c r="D12" s="2">
        <f t="shared" ca="1" si="0"/>
        <v>78</v>
      </c>
      <c r="E12" s="2">
        <f t="shared" ca="1" si="0"/>
        <v>54</v>
      </c>
      <c r="F12" s="2">
        <v>11</v>
      </c>
    </row>
    <row r="13" spans="1:6" x14ac:dyDescent="0.25">
      <c r="A13" s="2">
        <v>12</v>
      </c>
      <c r="B13" s="2" t="s">
        <v>68</v>
      </c>
      <c r="C13" s="2">
        <f t="shared" ca="1" si="0"/>
        <v>59</v>
      </c>
      <c r="D13" s="2">
        <f t="shared" ca="1" si="0"/>
        <v>75</v>
      </c>
      <c r="E13" s="2">
        <f t="shared" ca="1" si="0"/>
        <v>58</v>
      </c>
      <c r="F13" s="2">
        <v>12</v>
      </c>
    </row>
    <row r="14" spans="1:6" x14ac:dyDescent="0.25">
      <c r="A14" s="2">
        <v>13</v>
      </c>
      <c r="B14" s="2" t="s">
        <v>34</v>
      </c>
      <c r="C14" s="2">
        <f t="shared" ca="1" si="0"/>
        <v>57</v>
      </c>
      <c r="D14" s="2">
        <f t="shared" ca="1" si="0"/>
        <v>92</v>
      </c>
      <c r="E14" s="2">
        <f t="shared" ca="1" si="0"/>
        <v>88</v>
      </c>
      <c r="F14" s="2">
        <v>13</v>
      </c>
    </row>
    <row r="15" spans="1:6" x14ac:dyDescent="0.25">
      <c r="A15" s="2">
        <v>14</v>
      </c>
      <c r="B15" s="2" t="s">
        <v>34</v>
      </c>
      <c r="C15" s="2">
        <f t="shared" ca="1" si="0"/>
        <v>100</v>
      </c>
      <c r="D15" s="2">
        <f t="shared" ca="1" si="0"/>
        <v>82</v>
      </c>
      <c r="E15" s="2">
        <f t="shared" ca="1" si="0"/>
        <v>53</v>
      </c>
      <c r="F15" s="2">
        <v>14</v>
      </c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</sheetData>
  <sortState xmlns:xlrd2="http://schemas.microsoft.com/office/spreadsheetml/2017/richdata2" ref="A2:F41">
    <sortCondition ref="F2:F4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C278-0572-4975-948B-2EBC5AE45534}">
  <dimension ref="A1:N17"/>
  <sheetViews>
    <sheetView workbookViewId="0">
      <selection activeCell="I17" sqref="I17"/>
    </sheetView>
  </sheetViews>
  <sheetFormatPr defaultRowHeight="15" x14ac:dyDescent="0.25"/>
  <cols>
    <col min="1" max="1" width="10.42578125" bestFit="1" customWidth="1"/>
    <col min="2" max="2" width="10.5703125" bestFit="1" customWidth="1"/>
    <col min="5" max="5" width="10.5703125" bestFit="1" customWidth="1"/>
  </cols>
  <sheetData>
    <row r="1" spans="1:14" x14ac:dyDescent="0.25">
      <c r="A1" t="s">
        <v>69</v>
      </c>
      <c r="B1">
        <v>12000</v>
      </c>
    </row>
    <row r="2" spans="1:14" x14ac:dyDescent="0.25">
      <c r="A2" t="s">
        <v>70</v>
      </c>
      <c r="B2" s="24">
        <v>0.15</v>
      </c>
    </row>
    <row r="3" spans="1:14" x14ac:dyDescent="0.25">
      <c r="A3" t="s">
        <v>71</v>
      </c>
      <c r="B3">
        <v>7</v>
      </c>
    </row>
    <row r="4" spans="1:14" x14ac:dyDescent="0.25">
      <c r="A4" t="s">
        <v>72</v>
      </c>
      <c r="B4" s="25">
        <f>-PMT(B2/12,B3,B1)</f>
        <v>1801.0646505223274</v>
      </c>
    </row>
    <row r="5" spans="1:14" x14ac:dyDescent="0.25">
      <c r="E5" s="3">
        <f>-PMT(B2/12,B3,B1)</f>
        <v>1801.0646505223274</v>
      </c>
      <c r="F5" s="26">
        <v>0.16</v>
      </c>
      <c r="G5" s="27">
        <f>F5+2%</f>
        <v>0.18</v>
      </c>
      <c r="H5" s="27">
        <f t="shared" ref="H5:M5" si="0">G5+2%</f>
        <v>0.19999999999999998</v>
      </c>
      <c r="I5" s="27">
        <f t="shared" si="0"/>
        <v>0.21999999999999997</v>
      </c>
      <c r="J5" s="27">
        <f t="shared" si="0"/>
        <v>0.23999999999999996</v>
      </c>
      <c r="K5" s="27">
        <f t="shared" si="0"/>
        <v>0.25999999999999995</v>
      </c>
      <c r="L5" s="27">
        <f t="shared" si="0"/>
        <v>0.27999999999999997</v>
      </c>
      <c r="M5" s="27">
        <f t="shared" si="0"/>
        <v>0.3</v>
      </c>
      <c r="N5" s="27">
        <f>M5+2%</f>
        <v>0.32</v>
      </c>
    </row>
    <row r="6" spans="1:14" x14ac:dyDescent="0.25">
      <c r="E6" s="2">
        <v>150000</v>
      </c>
      <c r="F6" s="2">
        <f t="dataTable" ref="F6:N17" dt2D="1" dtr="1" r1="B1" r2="B2"/>
        <v>2000</v>
      </c>
      <c r="G6" s="2">
        <v>2250</v>
      </c>
      <c r="H6" s="2">
        <v>2500</v>
      </c>
      <c r="I6" s="2">
        <v>2749.9999999999995</v>
      </c>
      <c r="J6" s="2">
        <v>2999.9999999999995</v>
      </c>
      <c r="K6" s="2">
        <v>3249.9999999999995</v>
      </c>
      <c r="L6" s="2">
        <v>3499.9999999999995</v>
      </c>
      <c r="M6" s="2">
        <v>3750</v>
      </c>
      <c r="N6" s="2">
        <v>4000</v>
      </c>
    </row>
    <row r="7" spans="1:14" x14ac:dyDescent="0.25">
      <c r="D7" s="25"/>
      <c r="E7" s="2">
        <f>E6+100000</f>
        <v>250000</v>
      </c>
      <c r="F7" s="2">
        <v>3333.333333333333</v>
      </c>
      <c r="G7" s="2">
        <v>3749.9999999999995</v>
      </c>
      <c r="H7" s="2">
        <v>4166.6666666666661</v>
      </c>
      <c r="I7" s="2">
        <v>4583.3333333333321</v>
      </c>
      <c r="J7" s="2">
        <v>4999.9999999999991</v>
      </c>
      <c r="K7" s="2">
        <v>5416.6666666666652</v>
      </c>
      <c r="L7" s="2">
        <v>5833.3333333333321</v>
      </c>
      <c r="M7" s="2">
        <v>6249.9999999999991</v>
      </c>
      <c r="N7" s="2">
        <v>6666.6666666666661</v>
      </c>
    </row>
    <row r="8" spans="1:14" x14ac:dyDescent="0.25">
      <c r="E8" s="2">
        <f t="shared" ref="E8:E17" si="1">E7+100000</f>
        <v>350000</v>
      </c>
      <c r="F8" s="2">
        <v>4666.666666666667</v>
      </c>
      <c r="G8" s="2">
        <v>5250</v>
      </c>
      <c r="H8" s="2">
        <v>5833.333333333333</v>
      </c>
      <c r="I8" s="2">
        <v>6416.6666666666661</v>
      </c>
      <c r="J8" s="2">
        <v>6999.9999999999991</v>
      </c>
      <c r="K8" s="2">
        <v>7583.3333333333321</v>
      </c>
      <c r="L8" s="2">
        <v>8166.6666666666661</v>
      </c>
      <c r="M8" s="2">
        <v>8750</v>
      </c>
      <c r="N8" s="2">
        <v>9333.3333333333339</v>
      </c>
    </row>
    <row r="9" spans="1:14" x14ac:dyDescent="0.25">
      <c r="E9" s="2">
        <f t="shared" si="1"/>
        <v>450000</v>
      </c>
      <c r="F9" s="2">
        <v>6000</v>
      </c>
      <c r="G9" s="2">
        <v>6750</v>
      </c>
      <c r="H9" s="2">
        <v>7499.9999999999991</v>
      </c>
      <c r="I9" s="2">
        <v>8249.9999999999982</v>
      </c>
      <c r="J9" s="2">
        <v>8999.9999999999982</v>
      </c>
      <c r="K9" s="2">
        <v>9749.9999999999982</v>
      </c>
      <c r="L9" s="2">
        <v>10499.999999999998</v>
      </c>
      <c r="M9" s="2">
        <v>11250</v>
      </c>
      <c r="N9" s="2">
        <v>12000</v>
      </c>
    </row>
    <row r="10" spans="1:14" x14ac:dyDescent="0.25">
      <c r="E10" s="2">
        <f t="shared" si="1"/>
        <v>550000</v>
      </c>
      <c r="F10" s="2">
        <v>7333.3333333333339</v>
      </c>
      <c r="G10" s="2">
        <v>8250</v>
      </c>
      <c r="H10" s="2">
        <v>9166.6666666666661</v>
      </c>
      <c r="I10" s="2">
        <v>10083.333333333332</v>
      </c>
      <c r="J10" s="2">
        <v>10999.999999999998</v>
      </c>
      <c r="K10" s="2">
        <v>11916.666666666666</v>
      </c>
      <c r="L10" s="2">
        <v>12833.333333333332</v>
      </c>
      <c r="M10" s="2">
        <v>13750</v>
      </c>
      <c r="N10" s="2">
        <v>14666.666666666668</v>
      </c>
    </row>
    <row r="11" spans="1:14" x14ac:dyDescent="0.25">
      <c r="E11" s="2">
        <f t="shared" si="1"/>
        <v>650000</v>
      </c>
      <c r="F11" s="2">
        <v>8666.6666666666661</v>
      </c>
      <c r="G11" s="2">
        <v>9750</v>
      </c>
      <c r="H11" s="2">
        <v>10833.333333333332</v>
      </c>
      <c r="I11" s="2">
        <v>11916.666666666664</v>
      </c>
      <c r="J11" s="2">
        <v>12999.999999999998</v>
      </c>
      <c r="K11" s="2">
        <v>14083.33333333333</v>
      </c>
      <c r="L11" s="2">
        <v>15166.666666666664</v>
      </c>
      <c r="M11" s="2">
        <v>16249.999999999998</v>
      </c>
      <c r="N11" s="2">
        <v>17333.333333333332</v>
      </c>
    </row>
    <row r="12" spans="1:14" x14ac:dyDescent="0.25">
      <c r="E12" s="2">
        <f t="shared" si="1"/>
        <v>750000</v>
      </c>
      <c r="F12" s="2">
        <v>10000</v>
      </c>
      <c r="G12" s="2">
        <v>11250</v>
      </c>
      <c r="H12" s="2">
        <v>12499.999999999998</v>
      </c>
      <c r="I12" s="2">
        <v>13749.999999999998</v>
      </c>
      <c r="J12" s="2">
        <v>14999.999999999998</v>
      </c>
      <c r="K12" s="2">
        <v>16249.999999999996</v>
      </c>
      <c r="L12" s="2">
        <v>17500</v>
      </c>
      <c r="M12" s="2">
        <v>18750</v>
      </c>
      <c r="N12" s="2">
        <v>20000</v>
      </c>
    </row>
    <row r="13" spans="1:14" x14ac:dyDescent="0.25">
      <c r="E13" s="2">
        <f t="shared" si="1"/>
        <v>850000</v>
      </c>
      <c r="F13" s="2">
        <v>11333.333333333332</v>
      </c>
      <c r="G13" s="2">
        <v>12749.999999999998</v>
      </c>
      <c r="H13" s="2">
        <v>14166.666666666664</v>
      </c>
      <c r="I13" s="2">
        <v>15583.33333333333</v>
      </c>
      <c r="J13" s="2">
        <v>16999.999999999996</v>
      </c>
      <c r="K13" s="2">
        <v>18416.666666666661</v>
      </c>
      <c r="L13" s="2">
        <v>19833.333333333328</v>
      </c>
      <c r="M13" s="2">
        <v>21249.999999999996</v>
      </c>
      <c r="N13" s="2">
        <v>22666.666666666664</v>
      </c>
    </row>
    <row r="14" spans="1:14" x14ac:dyDescent="0.25">
      <c r="E14" s="2">
        <f t="shared" si="1"/>
        <v>950000</v>
      </c>
      <c r="F14" s="2">
        <v>12666.666666666668</v>
      </c>
      <c r="G14" s="2">
        <v>14250</v>
      </c>
      <c r="H14" s="2">
        <v>15833.333333333332</v>
      </c>
      <c r="I14" s="2">
        <v>17416.666666666664</v>
      </c>
      <c r="J14" s="2">
        <v>19000</v>
      </c>
      <c r="K14" s="2">
        <v>20583.333333333332</v>
      </c>
      <c r="L14" s="2">
        <v>22166.666666666664</v>
      </c>
      <c r="M14" s="2">
        <v>23750</v>
      </c>
      <c r="N14" s="2">
        <v>25333.333333333336</v>
      </c>
    </row>
    <row r="15" spans="1:14" x14ac:dyDescent="0.25">
      <c r="E15" s="2">
        <f t="shared" si="1"/>
        <v>1050000</v>
      </c>
      <c r="F15" s="2">
        <v>14000</v>
      </c>
      <c r="G15" s="2">
        <v>15750</v>
      </c>
      <c r="H15" s="2">
        <v>17500</v>
      </c>
      <c r="I15" s="2">
        <v>19249.999999999996</v>
      </c>
      <c r="J15" s="2">
        <v>20999.999999999996</v>
      </c>
      <c r="K15" s="2">
        <v>22749.999999999996</v>
      </c>
      <c r="L15" s="2">
        <v>24499.999999999996</v>
      </c>
      <c r="M15" s="2">
        <v>26250</v>
      </c>
      <c r="N15" s="2">
        <v>28000</v>
      </c>
    </row>
    <row r="16" spans="1:14" x14ac:dyDescent="0.25">
      <c r="E16" s="2">
        <f t="shared" si="1"/>
        <v>1150000</v>
      </c>
      <c r="F16" s="2">
        <v>15333.333333333332</v>
      </c>
      <c r="G16" s="2">
        <v>17250</v>
      </c>
      <c r="H16" s="2">
        <v>19166.666666666664</v>
      </c>
      <c r="I16" s="2">
        <v>21083.333333333328</v>
      </c>
      <c r="J16" s="2">
        <v>22999.999999999996</v>
      </c>
      <c r="K16" s="2">
        <v>24916.666666666661</v>
      </c>
      <c r="L16" s="2">
        <v>26833.333333333328</v>
      </c>
      <c r="M16" s="2">
        <v>28749.999999999996</v>
      </c>
      <c r="N16" s="2">
        <v>30666.666666666664</v>
      </c>
    </row>
    <row r="17" spans="5:14" x14ac:dyDescent="0.25">
      <c r="E17" s="2">
        <f t="shared" si="1"/>
        <v>1250000</v>
      </c>
      <c r="F17" s="2">
        <v>16666.666666666668</v>
      </c>
      <c r="G17" s="2">
        <v>18750</v>
      </c>
      <c r="H17" s="2">
        <v>20833.333333333332</v>
      </c>
      <c r="I17" s="2">
        <v>22916.666666666664</v>
      </c>
      <c r="J17" s="2">
        <v>24999.999999999996</v>
      </c>
      <c r="K17" s="2">
        <v>27083.333333333328</v>
      </c>
      <c r="L17" s="2">
        <v>29166.666666666664</v>
      </c>
      <c r="M17" s="2">
        <v>31250</v>
      </c>
      <c r="N17" s="2">
        <v>33333.333333333336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B19-BBCF-4362-B30F-A61FC4AA4BE0}">
  <dimension ref="A1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s="28" t="s">
        <v>73</v>
      </c>
    </row>
  </sheetData>
  <hyperlinks>
    <hyperlink ref="A1" location="'Data Table'!A1" display="hyperlink" xr:uid="{8836E2CF-3A58-41A6-968C-131A1796EF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1465-EEFB-4675-87A1-A65927E574A3}">
  <dimension ref="A1:I6"/>
  <sheetViews>
    <sheetView workbookViewId="0">
      <selection activeCell="I17" sqref="I17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74</v>
      </c>
      <c r="B1" t="s">
        <v>75</v>
      </c>
    </row>
    <row r="2" spans="1:9" x14ac:dyDescent="0.25">
      <c r="A2" t="s">
        <v>76</v>
      </c>
      <c r="B2">
        <v>123</v>
      </c>
    </row>
    <row r="3" spans="1:9" x14ac:dyDescent="0.25">
      <c r="F3" s="29">
        <v>0.10833333333333334</v>
      </c>
      <c r="H3" t="s">
        <v>78</v>
      </c>
      <c r="I3">
        <v>1234</v>
      </c>
    </row>
    <row r="4" spans="1:9" x14ac:dyDescent="0.25">
      <c r="F4" s="29">
        <v>0.12708333333333333</v>
      </c>
      <c r="H4" t="s">
        <v>79</v>
      </c>
      <c r="I4">
        <v>4567</v>
      </c>
    </row>
    <row r="5" spans="1:9" x14ac:dyDescent="0.25">
      <c r="H5" t="s">
        <v>81</v>
      </c>
      <c r="I5">
        <v>890000</v>
      </c>
    </row>
    <row r="6" spans="1:9" x14ac:dyDescent="0.25">
      <c r="H6" t="s">
        <v>80</v>
      </c>
      <c r="I6">
        <v>5600</v>
      </c>
    </row>
  </sheetData>
  <dataValidations count="2">
    <dataValidation type="list" allowBlank="1" showInputMessage="1" showErrorMessage="1" sqref="B1" xr:uid="{351135CB-EAE2-4FFA-A68A-D29D7BD0C358}">
      <formula1>"Purchase,Sales"</formula1>
    </dataValidation>
    <dataValidation type="custom" allowBlank="1" showInputMessage="1" showErrorMessage="1" error="Only Number Allow_x000a_" sqref="B2" xr:uid="{22F3D3D9-6FE6-4361-B3EC-965091C625CF}">
      <formula1>AND(B1="Purchase",ISNUMBER(B2))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01E7-8B3E-4A77-8442-D943A5301C1A}">
  <sheetPr>
    <outlinePr summaryBelow="0"/>
  </sheetPr>
  <dimension ref="B1:I11"/>
  <sheetViews>
    <sheetView showGridLines="0" workbookViewId="0">
      <selection activeCell="K2" sqref="K2"/>
    </sheetView>
  </sheetViews>
  <sheetFormatPr defaultRowHeight="15" outlineLevelRow="1" outlineLevelCol="1" x14ac:dyDescent="0.25"/>
  <cols>
    <col min="3" max="3" width="5.140625" bestFit="1" customWidth="1"/>
    <col min="4" max="9" width="12.42578125" bestFit="1" customWidth="1" outlineLevel="1"/>
  </cols>
  <sheetData>
    <row r="1" spans="2:9" ht="15.75" thickBot="1" x14ac:dyDescent="0.3"/>
    <row r="2" spans="2:9" ht="15.75" x14ac:dyDescent="0.25">
      <c r="B2" s="32" t="s">
        <v>89</v>
      </c>
      <c r="C2" s="32"/>
      <c r="D2" s="37"/>
      <c r="E2" s="37"/>
      <c r="F2" s="37"/>
      <c r="G2" s="37"/>
      <c r="H2" s="37"/>
      <c r="I2" s="37"/>
    </row>
    <row r="3" spans="2:9" ht="15.75" x14ac:dyDescent="0.25">
      <c r="B3" s="31"/>
      <c r="C3" s="31"/>
      <c r="D3" s="38" t="s">
        <v>91</v>
      </c>
      <c r="E3" s="39">
        <v>0.15</v>
      </c>
      <c r="F3" s="39">
        <v>0.2</v>
      </c>
      <c r="G3" s="39">
        <v>0.13</v>
      </c>
      <c r="H3" s="39">
        <v>0.14000000000000001</v>
      </c>
      <c r="I3" s="39">
        <v>0.19</v>
      </c>
    </row>
    <row r="4" spans="2:9" ht="22.5" outlineLevel="1" x14ac:dyDescent="0.25">
      <c r="B4" s="34"/>
      <c r="C4" s="34"/>
      <c r="E4" s="41" t="s">
        <v>88</v>
      </c>
      <c r="F4" s="41" t="s">
        <v>88</v>
      </c>
      <c r="G4" s="41" t="s">
        <v>88</v>
      </c>
      <c r="H4" s="41" t="s">
        <v>88</v>
      </c>
      <c r="I4" s="41" t="s">
        <v>88</v>
      </c>
    </row>
    <row r="5" spans="2:9" x14ac:dyDescent="0.25">
      <c r="B5" s="35" t="s">
        <v>90</v>
      </c>
      <c r="C5" s="35"/>
      <c r="D5" s="33"/>
      <c r="E5" s="33"/>
      <c r="F5" s="33"/>
      <c r="G5" s="33"/>
      <c r="H5" s="33"/>
      <c r="I5" s="33"/>
    </row>
    <row r="6" spans="2:9" outlineLevel="1" x14ac:dyDescent="0.25">
      <c r="B6" s="34"/>
      <c r="C6" s="34" t="s">
        <v>86</v>
      </c>
      <c r="D6" s="24">
        <v>0.15</v>
      </c>
      <c r="E6" s="40">
        <v>0.15</v>
      </c>
      <c r="F6" s="40">
        <v>0.2</v>
      </c>
      <c r="G6" s="40">
        <v>0.13</v>
      </c>
      <c r="H6" s="40">
        <v>0.14000000000000001</v>
      </c>
      <c r="I6" s="40">
        <v>0.19</v>
      </c>
    </row>
    <row r="7" spans="2:9" x14ac:dyDescent="0.25">
      <c r="B7" s="35" t="s">
        <v>92</v>
      </c>
      <c r="C7" s="35"/>
      <c r="D7" s="33"/>
      <c r="E7" s="33"/>
      <c r="F7" s="33"/>
      <c r="G7" s="33"/>
      <c r="H7" s="33"/>
      <c r="I7" s="33"/>
    </row>
    <row r="8" spans="2:9" ht="15.75" outlineLevel="1" thickBot="1" x14ac:dyDescent="0.3">
      <c r="B8" s="36"/>
      <c r="C8" s="36" t="s">
        <v>87</v>
      </c>
      <c r="D8" s="30">
        <v>18000</v>
      </c>
      <c r="E8" s="30">
        <v>18000</v>
      </c>
      <c r="F8" s="30">
        <v>24000</v>
      </c>
      <c r="G8" s="30">
        <v>15600</v>
      </c>
      <c r="H8" s="30">
        <v>16800</v>
      </c>
      <c r="I8" s="30">
        <v>22800</v>
      </c>
    </row>
    <row r="9" spans="2:9" x14ac:dyDescent="0.25">
      <c r="B9" t="s">
        <v>93</v>
      </c>
    </row>
    <row r="10" spans="2:9" x14ac:dyDescent="0.25">
      <c r="B10" t="s">
        <v>94</v>
      </c>
    </row>
    <row r="11" spans="2:9" x14ac:dyDescent="0.25">
      <c r="B1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8B73-6609-42E0-9251-AAA00DF49B81}">
  <dimension ref="A1:B8"/>
  <sheetViews>
    <sheetView workbookViewId="0">
      <selection activeCell="I17" sqref="I17"/>
    </sheetView>
  </sheetViews>
  <sheetFormatPr defaultRowHeight="15" x14ac:dyDescent="0.25"/>
  <cols>
    <col min="1" max="1" width="13.42578125" bestFit="1" customWidth="1"/>
    <col min="2" max="2" width="7" bestFit="1" customWidth="1"/>
  </cols>
  <sheetData>
    <row r="1" spans="1:2" x14ac:dyDescent="0.25">
      <c r="A1" s="42" t="s">
        <v>102</v>
      </c>
      <c r="B1" t="s">
        <v>103</v>
      </c>
    </row>
    <row r="3" spans="1:2" x14ac:dyDescent="0.25">
      <c r="A3" s="42" t="s">
        <v>96</v>
      </c>
      <c r="B3" t="s">
        <v>87</v>
      </c>
    </row>
    <row r="4" spans="1:2" x14ac:dyDescent="0.25">
      <c r="A4" s="43" t="s">
        <v>97</v>
      </c>
      <c r="B4">
        <v>15600</v>
      </c>
    </row>
    <row r="5" spans="1:2" x14ac:dyDescent="0.25">
      <c r="A5" s="43" t="s">
        <v>98</v>
      </c>
      <c r="B5">
        <v>16800</v>
      </c>
    </row>
    <row r="6" spans="1:2" x14ac:dyDescent="0.25">
      <c r="A6" s="43" t="s">
        <v>99</v>
      </c>
      <c r="B6">
        <v>18000</v>
      </c>
    </row>
    <row r="7" spans="1:2" x14ac:dyDescent="0.25">
      <c r="A7" s="43" t="s">
        <v>100</v>
      </c>
      <c r="B7">
        <v>22800</v>
      </c>
    </row>
    <row r="8" spans="1:2" x14ac:dyDescent="0.25">
      <c r="A8" s="43" t="s">
        <v>101</v>
      </c>
      <c r="B8">
        <v>24000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053F-0A64-41B2-811A-C311AB48E51A}">
  <dimension ref="A1:B8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69</v>
      </c>
      <c r="B1">
        <v>120000</v>
      </c>
    </row>
    <row r="2" spans="1:2" x14ac:dyDescent="0.25">
      <c r="A2" t="s">
        <v>70</v>
      </c>
      <c r="B2" s="24">
        <v>0.15</v>
      </c>
    </row>
    <row r="3" spans="1:2" x14ac:dyDescent="0.25">
      <c r="B3">
        <f>B1*B2</f>
        <v>18000</v>
      </c>
    </row>
    <row r="5" spans="1:2" x14ac:dyDescent="0.25">
      <c r="A5" t="s">
        <v>82</v>
      </c>
      <c r="B5">
        <v>100</v>
      </c>
    </row>
    <row r="6" spans="1:2" x14ac:dyDescent="0.25">
      <c r="A6" t="s">
        <v>83</v>
      </c>
      <c r="B6">
        <v>70</v>
      </c>
    </row>
    <row r="7" spans="1:2" x14ac:dyDescent="0.25">
      <c r="A7" t="s">
        <v>84</v>
      </c>
      <c r="B7">
        <v>40.000000000000014</v>
      </c>
    </row>
    <row r="8" spans="1:2" x14ac:dyDescent="0.25">
      <c r="A8" t="s">
        <v>85</v>
      </c>
      <c r="B8">
        <f>SUM(B5:B7)</f>
        <v>210</v>
      </c>
    </row>
  </sheetData>
  <scenarios current="0" show="0" sqref="B3">
    <scenario name="15%" locked="1" count="1" user="ww" comment="Created by ww on 7/29/2024">
      <inputCells r="B2" val="0.15" numFmtId="9"/>
    </scenario>
    <scenario name="20%" locked="1" count="1" user="ww" comment="Created by ww on 7/29/2024">
      <inputCells r="B2" val="0.2" numFmtId="9"/>
    </scenario>
    <scenario name="13%" locked="1" count="1" user="ww" comment="Created by ww on 7/29/2024">
      <inputCells r="B2" val="0.13" numFmtId="9"/>
    </scenario>
    <scenario name="14%" locked="1" count="1" user="ww" comment="Created by ww on 7/29/2024">
      <inputCells r="B2" val="0.14" numFmtId="9"/>
    </scenario>
    <scenario name="19%" locked="1" count="1" user="ww" comment="Created by ww on 7/29/2024">
      <inputCells r="B2" val="0.19" numFmtId="9"/>
    </scenario>
  </scenario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1AF7-3C63-49CA-BD2B-F9BB7BE189A9}">
  <dimension ref="A1:L14"/>
  <sheetViews>
    <sheetView workbookViewId="0">
      <selection activeCell="J14" sqref="J14"/>
    </sheetView>
  </sheetViews>
  <sheetFormatPr defaultRowHeight="15" x14ac:dyDescent="0.25"/>
  <cols>
    <col min="8" max="8" width="9.28515625" customWidth="1"/>
    <col min="9" max="9" width="16" bestFit="1" customWidth="1"/>
    <col min="10" max="10" width="11.28515625" customWidth="1"/>
  </cols>
  <sheetData>
    <row r="1" spans="1:12" x14ac:dyDescent="0.25">
      <c r="A1" s="2" t="str">
        <f ca="1">CHAR(RANDBETWEEN(69,90))</f>
        <v>Z</v>
      </c>
      <c r="B1" s="2" t="str">
        <f t="shared" ref="B1:F1" ca="1" si="0">CHAR(RANDBETWEEN(69,90))</f>
        <v>T</v>
      </c>
      <c r="C1" s="2" t="str">
        <f t="shared" ca="1" si="0"/>
        <v>P</v>
      </c>
      <c r="D1" s="2" t="str">
        <f t="shared" ca="1" si="0"/>
        <v>O</v>
      </c>
      <c r="E1" s="2" t="str">
        <f t="shared" ca="1" si="0"/>
        <v>W</v>
      </c>
      <c r="F1" s="2" t="str">
        <f t="shared" ca="1" si="0"/>
        <v>T</v>
      </c>
      <c r="G1" s="44" t="str">
        <f ca="1">CHAR(RANDBETWEEN(69,90))</f>
        <v>P</v>
      </c>
      <c r="H1" t="s">
        <v>104</v>
      </c>
      <c r="I1" t="s">
        <v>106</v>
      </c>
      <c r="J1" t="s">
        <v>107</v>
      </c>
      <c r="K1" t="s">
        <v>105</v>
      </c>
      <c r="L1">
        <v>25</v>
      </c>
    </row>
    <row r="2" spans="1:12" x14ac:dyDescent="0.25">
      <c r="A2" s="2" t="str">
        <f t="shared" ref="A2:G10" ca="1" si="1">CHAR(RANDBETWEEN(69,90))</f>
        <v>N</v>
      </c>
      <c r="B2" s="2" t="str">
        <f t="shared" ca="1" si="1"/>
        <v>V</v>
      </c>
      <c r="C2" s="2" t="str">
        <f t="shared" ca="1" si="1"/>
        <v>U</v>
      </c>
      <c r="D2" s="2" t="str">
        <f t="shared" ca="1" si="1"/>
        <v>S</v>
      </c>
      <c r="E2" s="2" t="str">
        <f t="shared" ca="1" si="1"/>
        <v>W</v>
      </c>
      <c r="F2" s="2" t="str">
        <f t="shared" ca="1" si="1"/>
        <v>X</v>
      </c>
      <c r="G2" s="44" t="str">
        <f t="shared" ca="1" si="1"/>
        <v>O</v>
      </c>
      <c r="H2" t="s">
        <v>106</v>
      </c>
      <c r="I2" t="s">
        <v>110</v>
      </c>
      <c r="J2" t="s">
        <v>113</v>
      </c>
      <c r="K2" t="s">
        <v>123</v>
      </c>
      <c r="L2">
        <v>65</v>
      </c>
    </row>
    <row r="3" spans="1:12" x14ac:dyDescent="0.25">
      <c r="A3" s="2" t="str">
        <f t="shared" ca="1" si="1"/>
        <v>K</v>
      </c>
      <c r="B3" s="2" t="str">
        <f t="shared" ca="1" si="1"/>
        <v>U</v>
      </c>
      <c r="C3" s="2" t="str">
        <f t="shared" ca="1" si="1"/>
        <v>U</v>
      </c>
      <c r="D3" s="2" t="str">
        <f t="shared" ca="1" si="1"/>
        <v>N</v>
      </c>
      <c r="E3" s="2" t="str">
        <f t="shared" ca="1" si="1"/>
        <v>I</v>
      </c>
      <c r="F3" s="2" t="str">
        <f t="shared" ca="1" si="1"/>
        <v>Q</v>
      </c>
      <c r="G3" s="44" t="str">
        <f t="shared" ca="1" si="1"/>
        <v>U</v>
      </c>
      <c r="H3" t="s">
        <v>107</v>
      </c>
      <c r="I3" t="s">
        <v>111</v>
      </c>
      <c r="J3" t="s">
        <v>114</v>
      </c>
      <c r="K3" t="s">
        <v>108</v>
      </c>
      <c r="L3" t="s">
        <v>122</v>
      </c>
    </row>
    <row r="4" spans="1:12" x14ac:dyDescent="0.25">
      <c r="A4" s="2" t="str">
        <f t="shared" ca="1" si="1"/>
        <v>X</v>
      </c>
      <c r="B4" s="2" t="str">
        <f t="shared" ca="1" si="1"/>
        <v>J</v>
      </c>
      <c r="C4" s="2" t="str">
        <f t="shared" ca="1" si="1"/>
        <v>Z</v>
      </c>
      <c r="D4" s="2" t="str">
        <f t="shared" ca="1" si="1"/>
        <v>L</v>
      </c>
      <c r="E4" s="2" t="str">
        <f t="shared" ca="1" si="1"/>
        <v>O</v>
      </c>
      <c r="F4" s="2" t="str">
        <f t="shared" ca="1" si="1"/>
        <v>O</v>
      </c>
      <c r="G4" s="44" t="str">
        <f t="shared" ca="1" si="1"/>
        <v>K</v>
      </c>
      <c r="H4" t="s">
        <v>105</v>
      </c>
      <c r="I4" t="s">
        <v>112</v>
      </c>
      <c r="J4" t="s">
        <v>115</v>
      </c>
      <c r="K4" t="s">
        <v>109</v>
      </c>
      <c r="L4" t="s">
        <v>118</v>
      </c>
    </row>
    <row r="5" spans="1:12" x14ac:dyDescent="0.25">
      <c r="A5" s="2" t="str">
        <f t="shared" ca="1" si="1"/>
        <v>E</v>
      </c>
      <c r="B5" s="2" t="str">
        <f t="shared" ca="1" si="1"/>
        <v>E</v>
      </c>
      <c r="C5" s="2" t="str">
        <f t="shared" ca="1" si="1"/>
        <v>P</v>
      </c>
      <c r="D5" s="2" t="str">
        <f t="shared" ca="1" si="1"/>
        <v>H</v>
      </c>
      <c r="E5" s="2" t="str">
        <f t="shared" ca="1" si="1"/>
        <v>K</v>
      </c>
      <c r="F5" s="2" t="str">
        <f t="shared" ca="1" si="1"/>
        <v>L</v>
      </c>
      <c r="G5" s="2" t="str">
        <f ca="1">CHAR(RANDBETWEEN(69,90))</f>
        <v>Z</v>
      </c>
      <c r="I5" t="s">
        <v>116</v>
      </c>
      <c r="J5" t="s">
        <v>117</v>
      </c>
      <c r="K5" t="s">
        <v>124</v>
      </c>
    </row>
    <row r="6" spans="1:12" x14ac:dyDescent="0.25">
      <c r="A6" s="2" t="str">
        <f t="shared" ca="1" si="1"/>
        <v>H</v>
      </c>
      <c r="B6" s="2" t="str">
        <f t="shared" ca="1" si="1"/>
        <v>O</v>
      </c>
      <c r="C6" s="2" t="str">
        <f t="shared" ca="1" si="1"/>
        <v>K</v>
      </c>
      <c r="D6" s="2" t="str">
        <f t="shared" ca="1" si="1"/>
        <v>I</v>
      </c>
      <c r="E6" s="2" t="str">
        <f t="shared" ca="1" si="1"/>
        <v>P</v>
      </c>
      <c r="F6" s="2" t="str">
        <f t="shared" ca="1" si="1"/>
        <v>R</v>
      </c>
      <c r="G6" s="2" t="str">
        <f t="shared" ca="1" si="1"/>
        <v>E</v>
      </c>
      <c r="I6" t="s">
        <v>119</v>
      </c>
      <c r="J6" t="s">
        <v>120</v>
      </c>
      <c r="K6" t="s">
        <v>125</v>
      </c>
    </row>
    <row r="7" spans="1:12" x14ac:dyDescent="0.25">
      <c r="A7" s="2" t="str">
        <f t="shared" ca="1" si="1"/>
        <v>W</v>
      </c>
      <c r="B7" s="2" t="str">
        <f t="shared" ca="1" si="1"/>
        <v>T</v>
      </c>
      <c r="C7" s="2" t="str">
        <f t="shared" ca="1" si="1"/>
        <v>Y</v>
      </c>
      <c r="D7" s="2" t="str">
        <f t="shared" ca="1" si="1"/>
        <v>R</v>
      </c>
      <c r="E7" s="2" t="str">
        <f t="shared" ca="1" si="1"/>
        <v>H</v>
      </c>
      <c r="F7" s="2" t="str">
        <f t="shared" ca="1" si="1"/>
        <v>V</v>
      </c>
      <c r="G7" s="2" t="str">
        <f t="shared" ca="1" si="1"/>
        <v>W</v>
      </c>
    </row>
    <row r="8" spans="1:12" x14ac:dyDescent="0.25">
      <c r="A8" s="2" t="str">
        <f t="shared" ca="1" si="1"/>
        <v>L</v>
      </c>
      <c r="B8" s="2" t="str">
        <f t="shared" ca="1" si="1"/>
        <v>O</v>
      </c>
      <c r="C8" s="2" t="str">
        <f t="shared" ca="1" si="1"/>
        <v>T</v>
      </c>
      <c r="D8" s="2" t="str">
        <f t="shared" ca="1" si="1"/>
        <v>L</v>
      </c>
      <c r="E8" s="2" t="str">
        <f t="shared" ca="1" si="1"/>
        <v>X</v>
      </c>
      <c r="F8" s="2" t="str">
        <f t="shared" ca="1" si="1"/>
        <v>X</v>
      </c>
      <c r="G8" s="2" t="str">
        <f t="shared" ca="1" si="1"/>
        <v>J</v>
      </c>
      <c r="I8" s="21" t="s">
        <v>121</v>
      </c>
      <c r="J8" t="e" cm="1">
        <f t="array" aca="1" ref="J8" ca="1">INDIRECT(L1)</f>
        <v>#REF!</v>
      </c>
    </row>
    <row r="9" spans="1:12" x14ac:dyDescent="0.25">
      <c r="A9" s="2" t="str">
        <f t="shared" ca="1" si="1"/>
        <v>Z</v>
      </c>
      <c r="B9" s="2" t="str">
        <f t="shared" ca="1" si="1"/>
        <v>G</v>
      </c>
      <c r="C9" s="2" t="str">
        <f t="shared" ca="1" si="1"/>
        <v>X</v>
      </c>
      <c r="D9" s="2" t="str">
        <f t="shared" ca="1" si="1"/>
        <v>Q</v>
      </c>
      <c r="E9" s="2" t="str">
        <f t="shared" ca="1" si="1"/>
        <v>Q</v>
      </c>
      <c r="F9" s="2" t="str">
        <f t="shared" ca="1" si="1"/>
        <v>R</v>
      </c>
      <c r="G9" s="2" t="str">
        <f ca="1">CHAR(RANDBETWEEN(69,90))</f>
        <v>O</v>
      </c>
      <c r="J9" cm="1">
        <f t="array" aca="1" ref="J9" ca="1">INDIRECT(L3)</f>
        <v>65</v>
      </c>
    </row>
    <row r="10" spans="1:12" x14ac:dyDescent="0.25">
      <c r="A10" s="2" t="str">
        <f t="shared" ca="1" si="1"/>
        <v>P</v>
      </c>
      <c r="B10" s="2" t="str">
        <f t="shared" ca="1" si="1"/>
        <v>Q</v>
      </c>
      <c r="C10" s="2" t="str">
        <f t="shared" ca="1" si="1"/>
        <v>Y</v>
      </c>
      <c r="D10" s="2" t="str">
        <f t="shared" ca="1" si="1"/>
        <v>G</v>
      </c>
      <c r="E10" s="2" t="str">
        <f t="shared" ca="1" si="1"/>
        <v>Q</v>
      </c>
      <c r="F10" s="2" t="str">
        <f t="shared" ca="1" si="1"/>
        <v>H</v>
      </c>
      <c r="G10" s="2" t="str">
        <f t="shared" ca="1" si="1"/>
        <v>X</v>
      </c>
      <c r="J10" t="str" cm="1">
        <f t="array" aca="1" ref="J10" ca="1">INDIRECT(L4)</f>
        <v>seconder</v>
      </c>
    </row>
    <row r="11" spans="1:12" x14ac:dyDescent="0.25">
      <c r="I11" s="21" t="s">
        <v>126</v>
      </c>
      <c r="J11" t="s">
        <v>107</v>
      </c>
    </row>
    <row r="12" spans="1:12" x14ac:dyDescent="0.25">
      <c r="L12" s="45"/>
    </row>
    <row r="14" spans="1:12" x14ac:dyDescent="0.25">
      <c r="J14" s="29">
        <v>0.1763888888888889</v>
      </c>
    </row>
  </sheetData>
  <dataValidations count="3">
    <dataValidation type="list" allowBlank="1" showInputMessage="1" showErrorMessage="1" sqref="N8" xr:uid="{997687B0-083A-424A-AA54-614778D69BDE}">
      <formula1>INDIRECT(#REF!)</formula1>
    </dataValidation>
    <dataValidation type="list" allowBlank="1" showInputMessage="1" showErrorMessage="1" sqref="J11" xr:uid="{4B1B467E-2145-46CC-BA11-0ADAAC988F4D}">
      <formula1>$H$1:$H$4</formula1>
    </dataValidation>
    <dataValidation type="list" allowBlank="1" showInputMessage="1" showErrorMessage="1" sqref="J12" xr:uid="{665455D1-A53F-4A27-B55A-28C6C57C04A2}">
      <formula1>INDIRECT($J$11)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B5E6-AE6A-4FD8-84B9-51BDC2675DA3}">
  <dimension ref="B3:W24"/>
  <sheetViews>
    <sheetView topLeftCell="A4" workbookViewId="0">
      <selection activeCell="J20" sqref="J20"/>
    </sheetView>
  </sheetViews>
  <sheetFormatPr defaultRowHeight="15" x14ac:dyDescent="0.25"/>
  <cols>
    <col min="2" max="2" width="14.7109375" bestFit="1" customWidth="1"/>
    <col min="5" max="21" width="10.42578125" bestFit="1" customWidth="1"/>
  </cols>
  <sheetData>
    <row r="3" spans="2:23" x14ac:dyDescent="0.25">
      <c r="B3" s="46" t="s">
        <v>127</v>
      </c>
      <c r="C3" s="46" t="s">
        <v>128</v>
      </c>
      <c r="D3" s="46" t="s">
        <v>129</v>
      </c>
      <c r="E3" s="47">
        <v>44331</v>
      </c>
      <c r="F3" s="47">
        <v>44332</v>
      </c>
      <c r="G3" s="47">
        <v>44333</v>
      </c>
      <c r="H3" s="47">
        <v>44334</v>
      </c>
      <c r="I3" s="47">
        <v>44335</v>
      </c>
      <c r="J3" s="47">
        <v>44336</v>
      </c>
      <c r="K3" s="47">
        <v>44337</v>
      </c>
      <c r="L3" s="47">
        <v>44338</v>
      </c>
      <c r="M3" s="47">
        <v>44339</v>
      </c>
      <c r="N3" s="47">
        <v>44340</v>
      </c>
      <c r="O3" s="47">
        <v>44341</v>
      </c>
      <c r="P3" s="47">
        <v>44342</v>
      </c>
      <c r="Q3" s="47">
        <v>44343</v>
      </c>
      <c r="R3" s="47">
        <v>44344</v>
      </c>
      <c r="S3" s="47">
        <v>44345</v>
      </c>
      <c r="T3" s="47">
        <v>44346</v>
      </c>
      <c r="U3" s="47">
        <v>44347</v>
      </c>
      <c r="V3" s="46" t="s">
        <v>130</v>
      </c>
      <c r="W3" s="46" t="s">
        <v>131</v>
      </c>
    </row>
    <row r="4" spans="2:23" x14ac:dyDescent="0.25">
      <c r="B4" t="s">
        <v>132</v>
      </c>
      <c r="C4">
        <v>1022</v>
      </c>
      <c r="D4" t="s">
        <v>133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134</v>
      </c>
      <c r="M4" s="48">
        <v>8.0555555555555561E-2</v>
      </c>
      <c r="N4" s="29">
        <v>5.0694444444444445E-2</v>
      </c>
      <c r="O4" s="29">
        <v>0.1111111111111111</v>
      </c>
      <c r="P4" t="s">
        <v>135</v>
      </c>
      <c r="Q4" t="s">
        <v>135</v>
      </c>
      <c r="R4" t="s">
        <v>135</v>
      </c>
    </row>
    <row r="5" spans="2:23" x14ac:dyDescent="0.25">
      <c r="B5" t="s">
        <v>136</v>
      </c>
      <c r="C5">
        <v>1021</v>
      </c>
      <c r="D5" t="s">
        <v>133</v>
      </c>
      <c r="F5" s="29">
        <v>2.2222222222222223E-2</v>
      </c>
      <c r="G5" t="s">
        <v>135</v>
      </c>
      <c r="H5" s="29">
        <v>0.10833333333333334</v>
      </c>
      <c r="I5" s="29">
        <v>0.12708333333333333</v>
      </c>
      <c r="J5" s="29">
        <v>0.16666666666666666</v>
      </c>
      <c r="K5" s="29">
        <v>0.16111111111111112</v>
      </c>
      <c r="L5" s="29">
        <v>0.17777777777777778</v>
      </c>
      <c r="M5" s="29">
        <v>0.14722222222222223</v>
      </c>
      <c r="N5" s="29">
        <v>0.20208333333333334</v>
      </c>
      <c r="O5" s="29">
        <v>0.22361111111111112</v>
      </c>
      <c r="P5" s="29">
        <v>0.22152777777777777</v>
      </c>
      <c r="Q5" s="29">
        <v>0.1763888888888889</v>
      </c>
      <c r="R5" s="29">
        <v>0.15625</v>
      </c>
      <c r="S5" t="s">
        <v>135</v>
      </c>
      <c r="T5" s="29">
        <v>0.18194444444444444</v>
      </c>
      <c r="U5" s="29">
        <v>0.20277777777777778</v>
      </c>
    </row>
    <row r="8" spans="2:23" x14ac:dyDescent="0.25">
      <c r="E8" s="47">
        <v>44332</v>
      </c>
      <c r="F8" s="29">
        <v>2.2222222222222223E-2</v>
      </c>
      <c r="G8" s="29">
        <v>2.2222222222222223E-2</v>
      </c>
    </row>
    <row r="9" spans="2:23" x14ac:dyDescent="0.25">
      <c r="E9" s="47">
        <v>44333</v>
      </c>
      <c r="F9" t="s">
        <v>135</v>
      </c>
    </row>
    <row r="10" spans="2:23" x14ac:dyDescent="0.25">
      <c r="E10" s="47">
        <v>44334</v>
      </c>
      <c r="F10" s="29">
        <v>0.10833333333333334</v>
      </c>
      <c r="G10" s="29">
        <v>0.10833333333333334</v>
      </c>
    </row>
    <row r="11" spans="2:23" x14ac:dyDescent="0.25">
      <c r="E11" s="47">
        <v>44335</v>
      </c>
      <c r="F11" s="29">
        <v>0.12708333333333333</v>
      </c>
      <c r="G11" s="29">
        <v>0.12708333333333333</v>
      </c>
    </row>
    <row r="12" spans="2:23" x14ac:dyDescent="0.25">
      <c r="E12" s="47">
        <v>44336</v>
      </c>
      <c r="F12" s="29">
        <v>0.16666666666666666</v>
      </c>
      <c r="G12" s="29">
        <v>0.16666666666666666</v>
      </c>
    </row>
    <row r="13" spans="2:23" x14ac:dyDescent="0.25">
      <c r="E13" s="47">
        <v>44337</v>
      </c>
      <c r="F13" s="29">
        <v>0.16111111111111112</v>
      </c>
      <c r="G13" s="29">
        <v>0.16111111111111112</v>
      </c>
    </row>
    <row r="14" spans="2:23" x14ac:dyDescent="0.25">
      <c r="E14" s="47">
        <v>44338</v>
      </c>
      <c r="F14" s="29">
        <v>0.17777777777777778</v>
      </c>
      <c r="G14" s="29">
        <v>0.17777777777777778</v>
      </c>
    </row>
    <row r="15" spans="2:23" x14ac:dyDescent="0.25">
      <c r="E15" s="47">
        <v>44339</v>
      </c>
      <c r="F15" s="29">
        <v>0.14722222222222223</v>
      </c>
      <c r="G15" s="29">
        <v>0.14722222222222223</v>
      </c>
    </row>
    <row r="16" spans="2:23" x14ac:dyDescent="0.25">
      <c r="E16" s="47">
        <v>44340</v>
      </c>
      <c r="F16" s="29">
        <v>0.20208333333333334</v>
      </c>
      <c r="G16" s="29">
        <v>0.20208333333333334</v>
      </c>
    </row>
    <row r="17" spans="5:7" x14ac:dyDescent="0.25">
      <c r="E17" s="47">
        <v>44341</v>
      </c>
      <c r="F17" s="29">
        <v>0.22361111111111112</v>
      </c>
      <c r="G17" s="29">
        <v>0.22361111111111112</v>
      </c>
    </row>
    <row r="18" spans="5:7" x14ac:dyDescent="0.25">
      <c r="E18" s="47">
        <v>44342</v>
      </c>
      <c r="F18" s="29">
        <v>0.22152777777777777</v>
      </c>
      <c r="G18" s="29">
        <v>0.22152777777777777</v>
      </c>
    </row>
    <row r="19" spans="5:7" x14ac:dyDescent="0.25">
      <c r="E19" s="47">
        <v>44343</v>
      </c>
      <c r="F19" s="29">
        <v>0.1763888888888889</v>
      </c>
      <c r="G19" s="29">
        <v>0.1763888888888889</v>
      </c>
    </row>
    <row r="20" spans="5:7" x14ac:dyDescent="0.25">
      <c r="E20" s="47">
        <v>44344</v>
      </c>
      <c r="F20" s="29">
        <v>0.15625</v>
      </c>
      <c r="G20" s="29">
        <v>0.15625</v>
      </c>
    </row>
    <row r="21" spans="5:7" x14ac:dyDescent="0.25">
      <c r="E21" s="47">
        <v>44345</v>
      </c>
      <c r="F21" t="s">
        <v>135</v>
      </c>
    </row>
    <row r="22" spans="5:7" x14ac:dyDescent="0.25">
      <c r="E22" s="47">
        <v>44346</v>
      </c>
      <c r="F22" s="29">
        <v>0.18194444444444444</v>
      </c>
      <c r="G22" s="29">
        <v>0.18194444444444444</v>
      </c>
    </row>
    <row r="23" spans="5:7" x14ac:dyDescent="0.25">
      <c r="E23" s="47">
        <v>44347</v>
      </c>
      <c r="F23" s="29">
        <v>0.20277777777777778</v>
      </c>
      <c r="G23" s="29">
        <v>0.20277777777777778</v>
      </c>
    </row>
    <row r="24" spans="5:7" x14ac:dyDescent="0.25">
      <c r="E24" s="46" t="s">
        <v>130</v>
      </c>
      <c r="F24" s="29">
        <f>SUM(F8:F23)</f>
        <v>2.2750000000000004</v>
      </c>
      <c r="G24" s="29">
        <f>SUM(G8:G23)</f>
        <v>2.2750000000000004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2 date function</vt:lpstr>
      <vt:lpstr>remove duplicates</vt:lpstr>
      <vt:lpstr>2011</vt:lpstr>
      <vt:lpstr>2012</vt:lpstr>
      <vt:lpstr>2013</vt:lpstr>
      <vt:lpstr>consolidate</vt:lpstr>
      <vt:lpstr>sorting</vt:lpstr>
      <vt:lpstr>Data Table</vt:lpstr>
      <vt:lpstr>Hyperlink</vt:lpstr>
      <vt:lpstr>Data validation</vt:lpstr>
      <vt:lpstr>Scenario Summary</vt:lpstr>
      <vt:lpstr>Scenario PivotTable</vt:lpstr>
      <vt:lpstr>Goal seek &amp; senerio</vt:lpstr>
      <vt:lpstr>Inriret Dep</vt:lpstr>
      <vt:lpstr>time fun()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Rushda Shabbir</dc:creator>
  <cp:lastModifiedBy>Rushda Shabbir</cp:lastModifiedBy>
  <dcterms:created xsi:type="dcterms:W3CDTF">2024-07-26T17:09:59Z</dcterms:created>
  <dcterms:modified xsi:type="dcterms:W3CDTF">2024-08-06T05:17:19Z</dcterms:modified>
</cp:coreProperties>
</file>