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\Desktop\Documents\Advance excel\"/>
    </mc:Choice>
  </mc:AlternateContent>
  <xr:revisionPtr revIDLastSave="0" documentId="13_ncr:1_{88D2819A-7FBC-43FB-B366-4F1B49E1ABE6}" xr6:coauthVersionLast="47" xr6:coauthVersionMax="47" xr10:uidLastSave="{00000000-0000-0000-0000-000000000000}"/>
  <bookViews>
    <workbookView xWindow="-120" yWindow="-120" windowWidth="20730" windowHeight="11160" xr2:uid="{A97B6297-7775-4A2F-9283-4C6D33621671}"/>
  </bookViews>
  <sheets>
    <sheet name="2nd Vedio How to write down dta" sheetId="1" r:id="rId1"/>
    <sheet name="Text to column" sheetId="3" r:id="rId2"/>
    <sheet name="Sumif" sheetId="2" r:id="rId3"/>
    <sheet name="sumifs and condition" sheetId="4" r:id="rId4"/>
    <sheet name="Average if and if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5" l="1"/>
  <c r="AG6" i="5"/>
  <c r="AG7" i="5"/>
  <c r="AG8" i="5"/>
  <c r="AG9" i="5"/>
  <c r="AG10" i="5"/>
  <c r="AG11" i="5"/>
  <c r="AG12" i="5"/>
  <c r="AG13" i="5"/>
  <c r="AG4" i="5"/>
  <c r="AF5" i="5"/>
  <c r="AF6" i="5"/>
  <c r="AF7" i="5"/>
  <c r="AF8" i="5"/>
  <c r="AF9" i="5"/>
  <c r="AF10" i="5"/>
  <c r="AF11" i="5"/>
  <c r="AF12" i="5"/>
  <c r="AF13" i="5"/>
  <c r="AF4" i="5"/>
  <c r="F3" i="3"/>
  <c r="F4" i="3"/>
  <c r="F5" i="3"/>
  <c r="F2" i="3"/>
  <c r="E3" i="3"/>
  <c r="E4" i="3"/>
  <c r="E5" i="3"/>
  <c r="E2" i="3"/>
  <c r="D3" i="3"/>
  <c r="D4" i="3"/>
  <c r="D5" i="3"/>
  <c r="D2" i="3"/>
  <c r="E11" i="2"/>
  <c r="E8" i="2"/>
  <c r="S6" i="1"/>
  <c r="S5" i="1"/>
  <c r="F3" i="2"/>
  <c r="F4" i="2"/>
  <c r="F5" i="2"/>
  <c r="F2" i="2"/>
  <c r="B3" i="2"/>
  <c r="B4" i="2" s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G21" i="1"/>
  <c r="G22" i="1"/>
  <c r="G23" i="1"/>
  <c r="G24" i="1"/>
  <c r="G25" i="1"/>
  <c r="G26" i="1"/>
  <c r="G27" i="1"/>
  <c r="G28" i="1"/>
  <c r="G29" i="1"/>
  <c r="G20" i="1"/>
  <c r="F21" i="1"/>
  <c r="F22" i="1"/>
  <c r="F23" i="1"/>
  <c r="F24" i="1"/>
  <c r="F25" i="1"/>
  <c r="F26" i="1"/>
  <c r="F27" i="1"/>
  <c r="F28" i="1"/>
  <c r="F29" i="1"/>
  <c r="F20" i="1"/>
  <c r="E21" i="1"/>
  <c r="E22" i="1"/>
  <c r="E23" i="1"/>
  <c r="E24" i="1"/>
  <c r="E25" i="1"/>
  <c r="E26" i="1"/>
  <c r="E27" i="1"/>
  <c r="E28" i="1"/>
  <c r="E29" i="1"/>
  <c r="E20" i="1"/>
  <c r="D21" i="1"/>
  <c r="D22" i="1"/>
  <c r="D23" i="1"/>
  <c r="D24" i="1"/>
  <c r="D25" i="1"/>
  <c r="D26" i="1"/>
  <c r="D27" i="1"/>
  <c r="D28" i="1"/>
  <c r="D29" i="1"/>
  <c r="D20" i="1"/>
  <c r="C21" i="1"/>
  <c r="C22" i="1"/>
  <c r="C23" i="1"/>
  <c r="C24" i="1"/>
  <c r="C25" i="1"/>
  <c r="C26" i="1"/>
  <c r="C27" i="1"/>
  <c r="C28" i="1"/>
  <c r="C29" i="1"/>
  <c r="C20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  <c r="F3" i="1"/>
  <c r="R3" i="1" s="1"/>
  <c r="I3" i="1"/>
  <c r="H3" i="1"/>
  <c r="G3" i="1"/>
  <c r="E4" i="1"/>
  <c r="E5" i="1" s="1"/>
  <c r="E6" i="1" s="1"/>
  <c r="E7" i="1" s="1"/>
  <c r="E8" i="1" s="1"/>
  <c r="E9" i="1" s="1"/>
  <c r="E10" i="1" s="1"/>
  <c r="E11" i="1" s="1"/>
  <c r="E12" i="1" s="1"/>
  <c r="C4" i="1"/>
  <c r="C5" i="1" s="1"/>
  <c r="C6" i="1" s="1"/>
  <c r="C7" i="1" s="1"/>
  <c r="C8" i="1" s="1"/>
  <c r="C9" i="1" s="1"/>
  <c r="C10" i="1" s="1"/>
  <c r="C11" i="1" s="1"/>
  <c r="C12" i="1" s="1"/>
  <c r="F12" i="1" s="1"/>
  <c r="R12" i="1" s="1"/>
  <c r="D4" i="1"/>
  <c r="D5" i="1" s="1"/>
  <c r="D6" i="1" s="1"/>
  <c r="D7" i="1" s="1"/>
  <c r="D8" i="1" s="1"/>
  <c r="D9" i="1" s="1"/>
  <c r="D10" i="1" s="1"/>
  <c r="D11" i="1" s="1"/>
  <c r="D12" i="1" s="1"/>
  <c r="B5" i="2" l="1"/>
  <c r="Q3" i="1"/>
  <c r="Q12" i="1"/>
  <c r="H11" i="1"/>
  <c r="H5" i="1"/>
  <c r="I7" i="1"/>
  <c r="I5" i="1"/>
  <c r="G12" i="1"/>
  <c r="F10" i="1"/>
  <c r="G10" i="1"/>
  <c r="G4" i="1"/>
  <c r="G11" i="1"/>
  <c r="H12" i="1"/>
  <c r="H4" i="1"/>
  <c r="I6" i="1"/>
  <c r="F9" i="1"/>
  <c r="F8" i="1"/>
  <c r="G9" i="1"/>
  <c r="H10" i="1"/>
  <c r="I12" i="1"/>
  <c r="I4" i="1"/>
  <c r="F7" i="1"/>
  <c r="G8" i="1"/>
  <c r="H9" i="1"/>
  <c r="I11" i="1"/>
  <c r="F6" i="1"/>
  <c r="F5" i="1"/>
  <c r="E13" i="1"/>
  <c r="G6" i="1"/>
  <c r="H7" i="1"/>
  <c r="I9" i="1"/>
  <c r="F4" i="1"/>
  <c r="G7" i="1"/>
  <c r="H8" i="1"/>
  <c r="I10" i="1"/>
  <c r="G5" i="1"/>
  <c r="H6" i="1"/>
  <c r="I8" i="1"/>
  <c r="F11" i="1"/>
  <c r="B6" i="2" l="1"/>
  <c r="R6" i="1"/>
  <c r="Q6" i="1"/>
  <c r="Q9" i="1"/>
  <c r="R9" i="1"/>
  <c r="R10" i="1"/>
  <c r="Q10" i="1"/>
  <c r="R11" i="1"/>
  <c r="Q11" i="1"/>
  <c r="R8" i="1"/>
  <c r="Q8" i="1"/>
  <c r="R4" i="1"/>
  <c r="Q4" i="1"/>
  <c r="S3" i="1" s="1"/>
  <c r="R7" i="1"/>
  <c r="Q7" i="1"/>
  <c r="R5" i="1"/>
  <c r="Q5" i="1"/>
  <c r="F13" i="1"/>
  <c r="H13" i="1"/>
  <c r="I13" i="1"/>
  <c r="G13" i="1"/>
  <c r="B7" i="2" l="1"/>
  <c r="B8" i="2" l="1"/>
  <c r="E3" i="2"/>
  <c r="B9" i="2" l="1"/>
  <c r="B10" i="2" l="1"/>
  <c r="B12" i="2" l="1"/>
  <c r="E2" i="2"/>
  <c r="B13" i="2" l="1"/>
  <c r="E15" i="2"/>
  <c r="E4" i="2"/>
  <c r="E9" i="2" l="1"/>
  <c r="E5" i="2"/>
  <c r="E10" i="2"/>
  <c r="E7" i="2"/>
</calcChain>
</file>

<file path=xl/sharedStrings.xml><?xml version="1.0" encoding="utf-8"?>
<sst xmlns="http://schemas.openxmlformats.org/spreadsheetml/2006/main" count="433" uniqueCount="120">
  <si>
    <t>Roll no</t>
  </si>
  <si>
    <t>name</t>
  </si>
  <si>
    <t>Sub1</t>
  </si>
  <si>
    <t>Sub2</t>
  </si>
  <si>
    <t>Sub3</t>
  </si>
  <si>
    <t>Student data for 
excel file</t>
  </si>
  <si>
    <t>sum</t>
  </si>
  <si>
    <t>avg</t>
  </si>
  <si>
    <t>min</t>
  </si>
  <si>
    <t>max</t>
  </si>
  <si>
    <t xml:space="preserve"> </t>
  </si>
  <si>
    <t>Farheen Rajput</t>
  </si>
  <si>
    <t>Sonam sighn</t>
  </si>
  <si>
    <t>Aradhya khan</t>
  </si>
  <si>
    <t>Subhra chauhan</t>
  </si>
  <si>
    <t>Aarfa khanam</t>
  </si>
  <si>
    <t>Ruhi Sharma</t>
  </si>
  <si>
    <t>Bilal Ahmad</t>
  </si>
  <si>
    <t>Ronak Gupta</t>
  </si>
  <si>
    <t>Mansi</t>
  </si>
  <si>
    <t>Saurabh sighn</t>
  </si>
  <si>
    <t>Left Func()</t>
  </si>
  <si>
    <t>Right func()</t>
  </si>
  <si>
    <t>mid func()</t>
  </si>
  <si>
    <t>Len func()</t>
  </si>
  <si>
    <t>Date</t>
  </si>
  <si>
    <t>Text func()
day name
by "ddd"</t>
  </si>
  <si>
    <t>By "d" 
day date</t>
  </si>
  <si>
    <t>By "mm"
Month</t>
  </si>
  <si>
    <t>By  "mmmm"
month name</t>
  </si>
  <si>
    <t>Text function</t>
  </si>
  <si>
    <t>By "yyy"
year</t>
  </si>
  <si>
    <t>Upper case</t>
  </si>
  <si>
    <t>Lowercase</t>
  </si>
  <si>
    <t>Propercase</t>
  </si>
  <si>
    <t>If func()</t>
  </si>
  <si>
    <t>if func()
multi condition</t>
  </si>
  <si>
    <t>sumif</t>
  </si>
  <si>
    <t>Expensive</t>
  </si>
  <si>
    <t>Totals</t>
  </si>
  <si>
    <t>Computer</t>
  </si>
  <si>
    <t>pen</t>
  </si>
  <si>
    <t>pencil</t>
  </si>
  <si>
    <t>zoom</t>
  </si>
  <si>
    <t>Product</t>
  </si>
  <si>
    <t>sum of expenses</t>
  </si>
  <si>
    <t>countIf</t>
  </si>
  <si>
    <t>Count</t>
  </si>
  <si>
    <t>Counta</t>
  </si>
  <si>
    <t>counta for no.</t>
  </si>
  <si>
    <t>count blank</t>
  </si>
  <si>
    <t>countif</t>
  </si>
  <si>
    <t>Column1</t>
  </si>
  <si>
    <t>Column2</t>
  </si>
  <si>
    <t>Data Validation</t>
  </si>
  <si>
    <t>Count function</t>
  </si>
  <si>
    <t>values</t>
  </si>
  <si>
    <t>NAME</t>
  </si>
  <si>
    <t>MOBILE NO</t>
  </si>
  <si>
    <t>ABC XYZ</t>
  </si>
  <si>
    <t>POOJA SHAH</t>
  </si>
  <si>
    <t>PRACHI PAREKH</t>
  </si>
  <si>
    <t>MEENA GANDHI</t>
  </si>
  <si>
    <t>(91)-1234567890</t>
  </si>
  <si>
    <t>(91)-1234567891</t>
  </si>
  <si>
    <t>(91)-1234567892</t>
  </si>
  <si>
    <t>(91)-1234567893</t>
  </si>
  <si>
    <t>Dress-Blue-Samsung</t>
  </si>
  <si>
    <t>Tshirt-White-Xl</t>
  </si>
  <si>
    <t>Skirt-Pink-Xs</t>
  </si>
  <si>
    <t>Jeans-Black-XXl</t>
  </si>
  <si>
    <t>Without use text to column</t>
  </si>
  <si>
    <t>use search func()</t>
  </si>
  <si>
    <t>use left with search fun()</t>
  </si>
  <si>
    <t>remove-</t>
  </si>
  <si>
    <t>Aging Report</t>
  </si>
  <si>
    <t>0 - 30 days</t>
  </si>
  <si>
    <t>30 - 60 Days</t>
  </si>
  <si>
    <t>60 - 120 Days</t>
  </si>
  <si>
    <t>&gt;120 Above</t>
  </si>
  <si>
    <t>Aging Analysis sales_plus tax_sumif function</t>
  </si>
  <si>
    <t>0-30</t>
  </si>
  <si>
    <t>40 to 60</t>
  </si>
  <si>
    <t>sumif func() not working sum ifs working</t>
  </si>
  <si>
    <t>sumif func() working also sumifs</t>
  </si>
  <si>
    <t>Roll no.</t>
  </si>
  <si>
    <t>P</t>
  </si>
  <si>
    <t>A</t>
  </si>
  <si>
    <t>PRESENT</t>
  </si>
  <si>
    <t>ABSENT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</si>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</sst>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[$-409]d\-mmm\-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4"/>
      <color rgb="FFFFFF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43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/>
    </xf>
    <xf numFmtId="0" fontId="3" fillId="0" borderId="5" xfId="0" applyFont="1" applyBorder="1"/>
    <xf numFmtId="0" fontId="2" fillId="3" borderId="1" xfId="0" applyFont="1" applyFill="1" applyBorder="1"/>
    <xf numFmtId="0" fontId="5" fillId="4" borderId="3" xfId="0" applyFont="1" applyFill="1" applyBorder="1"/>
    <xf numFmtId="14" fontId="2" fillId="3" borderId="1" xfId="0" applyNumberFormat="1" applyFont="1" applyFill="1" applyBorder="1"/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wrapText="1"/>
    </xf>
    <xf numFmtId="0" fontId="0" fillId="2" borderId="0" xfId="0" applyFill="1"/>
    <xf numFmtId="0" fontId="2" fillId="3" borderId="5" xfId="0" applyFont="1" applyFill="1" applyBorder="1"/>
    <xf numFmtId="0" fontId="6" fillId="0" borderId="0" xfId="0" applyFont="1" applyAlignment="1">
      <alignment horizontal="center"/>
    </xf>
    <xf numFmtId="0" fontId="8" fillId="5" borderId="1" xfId="0" applyFont="1" applyFill="1" applyBorder="1"/>
    <xf numFmtId="0" fontId="0" fillId="0" borderId="1" xfId="0" applyBorder="1"/>
    <xf numFmtId="0" fontId="6" fillId="0" borderId="0" xfId="0" applyFont="1"/>
    <xf numFmtId="0" fontId="0" fillId="0" borderId="9" xfId="0" applyBorder="1"/>
    <xf numFmtId="0" fontId="0" fillId="0" borderId="4" xfId="0" applyBorder="1"/>
    <xf numFmtId="0" fontId="6" fillId="0" borderId="10" xfId="0" applyFont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0" xfId="0" applyNumberFormat="1"/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165" formatCode="_(* #,##0.0_);_(* \(#,##0.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165" formatCode="_(* #,##0.0_);_(* \(#,##0.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numFmt numFmtId="165" formatCode="_(* #,##0.0_);_(* \(#,##0.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Aptos Narrow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CCD1B-4D43-45D7-A5FA-39F242C4E5A6}" name="Table1" displayName="Table1" ref="A2:K13" totalsRowCount="1" headerRowDxfId="66" dataDxfId="64" headerRowBorderDxfId="65" tableBorderDxfId="63" totalsRowBorderDxfId="62">
  <tableColumns count="11">
    <tableColumn id="1" xr3:uid="{2F42F347-B58E-47C0-91E3-7F9649157C47}" name="Roll no" dataDxfId="61" totalsRowDxfId="60"/>
    <tableColumn id="2" xr3:uid="{64F5726C-B3FA-4D04-A98D-2EA0E99C20AF}" name="name" totalsRowLabel=" " dataDxfId="59" totalsRowDxfId="58"/>
    <tableColumn id="3" xr3:uid="{8EA4F84E-5490-4E45-89B7-7B72EA820332}" name="Sub1" dataDxfId="57" totalsRowDxfId="56">
      <calculatedColumnFormula>C2+10</calculatedColumnFormula>
    </tableColumn>
    <tableColumn id="4" xr3:uid="{C44273BF-BC72-433A-8EC2-E3DA45F2BF1F}" name="Sub2" dataDxfId="55" totalsRowDxfId="54">
      <calculatedColumnFormula>D2+200</calculatedColumnFormula>
    </tableColumn>
    <tableColumn id="5" xr3:uid="{C7BAB76D-4DD5-4533-978B-69F81DF1AEBF}" name="Sub3" totalsRowFunction="sum" dataDxfId="53" totalsRowDxfId="52">
      <calculatedColumnFormula>E2+150</calculatedColumnFormula>
    </tableColumn>
    <tableColumn id="6" xr3:uid="{CA0DC579-0722-4111-AA72-D01214C0CA5B}" name="sum" totalsRowFunction="sum" dataDxfId="51" totalsRowDxfId="50">
      <calculatedColumnFormula>SUM(C3:E3)</calculatedColumnFormula>
    </tableColumn>
    <tableColumn id="7" xr3:uid="{F5A9C8BA-3DDF-4FF1-8BBA-1093E3681FE3}" name="avg" totalsRowFunction="sum" dataDxfId="49" totalsRowDxfId="48">
      <calculatedColumnFormula>AVERAGE(C3:E3)</calculatedColumnFormula>
    </tableColumn>
    <tableColumn id="8" xr3:uid="{0DBED60E-0402-4266-B7EB-E0CD667B8EF1}" name="min" totalsRowFunction="sum" dataDxfId="47" totalsRowDxfId="46">
      <calculatedColumnFormula>MIN(C3:E3)</calculatedColumnFormula>
    </tableColumn>
    <tableColumn id="9" xr3:uid="{21E8B3CE-2A47-4A72-93AB-050F9329CADE}" name="max" totalsRowFunction="sum" dataDxfId="45" totalsRowDxfId="44">
      <calculatedColumnFormula>MAX(C3:E3)</calculatedColumnFormula>
    </tableColumn>
    <tableColumn id="10" xr3:uid="{96229293-31EF-498E-A7FF-3440244DFFA1}" name="Left Func()" dataDxfId="43" totalsRowDxfId="42">
      <calculatedColumnFormula>LEFT(Table1[[#This Row],[name]],7)</calculatedColumnFormula>
    </tableColumn>
    <tableColumn id="11" xr3:uid="{13A7AAD0-24D6-450F-B524-4E291313499A}" name="Right func()" dataDxfId="41" totalsRowDxfId="40">
      <calculatedColumnFormula>RIGHT(Table1[[#This Row],[name]],6)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CBA14-B035-4FED-9637-3CA2EF5D6763}" name="Table2" displayName="Table2" ref="A1:B13" totalsRowShown="0">
  <autoFilter ref="A1:B13" xr:uid="{C06CBA14-B035-4FED-9637-3CA2EF5D6763}"/>
  <tableColumns count="2">
    <tableColumn id="1" xr3:uid="{CC94F864-91FB-4336-B71E-E7E59C7E9ABE}" name="Expensive"/>
    <tableColumn id="2" xr3:uid="{6468E319-D884-4A5F-BE7D-B5285DAA00EC}" name="Totals">
      <calculatedColumnFormula>B1+100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EBE95-8D7D-46E4-A65E-9AEA2D551CA6}" name="Table3" displayName="Table3" ref="D14:E15" totalsRowShown="0">
  <autoFilter ref="D14:E15" xr:uid="{3D4EBE95-8D7D-46E4-A65E-9AEA2D551CA6}"/>
  <tableColumns count="2">
    <tableColumn id="1" xr3:uid="{85153D5A-6312-4E1F-955D-94EBF8893BC1}" name="Column1"/>
    <tableColumn id="2" xr3:uid="{F7A0669D-F238-4CE2-AF60-BA9A66966CF8}" name="Column2">
      <calculatedColumnFormula>SUMIF(Table2[Expensive],Table3[[#This Row],[Column1]],Table2[Totals])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017EC9-2B7C-493E-8FC2-135458DBC736}" name="Table4" displayName="Table4" ref="D6:E11" totalsRowShown="0" headerRowDxfId="39">
  <autoFilter ref="D6:E11" xr:uid="{34017EC9-2B7C-493E-8FC2-135458DBC736}"/>
  <tableColumns count="2">
    <tableColumn id="1" xr3:uid="{1B032366-CD5C-48EB-B74C-202AF459B4AF}" name="Count function"/>
    <tableColumn id="2" xr3:uid="{BA00CD3D-CE01-4491-A8C1-AE5631E24010}" name="values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58D4E8-3129-4065-A540-ECFA53B020C1}" name="Table5" displayName="Table5" ref="A3:AG13" totalsRowShown="0" headerRowDxfId="38" headerRowBorderDxfId="37" tableBorderDxfId="36" totalsRowBorderDxfId="35">
  <autoFilter ref="A3:AG13" xr:uid="{5058D4E8-3129-4065-A540-ECFA53B020C1}"/>
  <tableColumns count="33">
    <tableColumn id="1" xr3:uid="{F01E9829-E753-4A5A-A4C0-68B790FCCD57}" name="Roll no." dataDxfId="34"/>
    <tableColumn id="2" xr3:uid="{233A814E-8864-4A2F-B1C9-662C5A7031EB}" name="1" dataDxfId="33"/>
    <tableColumn id="3" xr3:uid="{01FF32A7-5BAC-4C95-B320-C0E82CB07608}" name="2" dataDxfId="32"/>
    <tableColumn id="4" xr3:uid="{EE08B87C-5F44-4378-AE54-44A25CD9BEAF}" name="3" dataDxfId="31"/>
    <tableColumn id="5" xr3:uid="{39770AB3-86F5-44F1-B243-5006E5C1E809}" name="4" dataDxfId="30"/>
    <tableColumn id="6" xr3:uid="{A3FA240D-A45F-47C9-AAE7-B05AA8318AF1}" name="5" dataDxfId="29"/>
    <tableColumn id="7" xr3:uid="{09CCDA46-C87C-449A-A539-F317D4EE4C81}" name="6" dataDxfId="28"/>
    <tableColumn id="8" xr3:uid="{132C2C84-237D-4E00-B74F-4F6B952F0652}" name="7" dataDxfId="27"/>
    <tableColumn id="9" xr3:uid="{08682752-B223-495B-B4CC-178EBAA2A370}" name="8" dataDxfId="26"/>
    <tableColumn id="10" xr3:uid="{88507826-F4CB-4EF9-BC25-B82A837543DF}" name="9" dataDxfId="25"/>
    <tableColumn id="11" xr3:uid="{74CF8A11-B6EB-4B89-90EF-7EAE1A920AB5}" name="10" dataDxfId="24"/>
    <tableColumn id="12" xr3:uid="{78D84FD0-206B-4C21-919F-65CC90DE82E4}" name="11" dataDxfId="23"/>
    <tableColumn id="13" xr3:uid="{CA83EA62-E807-4100-B391-0989EF68C401}" name="12" dataDxfId="22"/>
    <tableColumn id="14" xr3:uid="{7DFBDF4A-7F4A-4712-8278-BC79932D78ED}" name="13" dataDxfId="21"/>
    <tableColumn id="15" xr3:uid="{6A9C9EDB-331A-4286-8214-93A69C05EC4A}" name="14" dataDxfId="20"/>
    <tableColumn id="16" xr3:uid="{D827EABC-770B-4BC9-8100-9C0646763AEE}" name="15" dataDxfId="19"/>
    <tableColumn id="17" xr3:uid="{B93B4654-6BE1-4752-9B72-6E6403DCBE60}" name="16" dataDxfId="18"/>
    <tableColumn id="18" xr3:uid="{7333329B-11B7-4FBE-92CF-1BA591EC482B}" name="17" dataDxfId="17"/>
    <tableColumn id="19" xr3:uid="{B92FC43B-FE1B-408D-8389-A25A1AB2CC4E}" name="18" dataDxfId="16"/>
    <tableColumn id="20" xr3:uid="{2BAEA7CE-C6E4-4B10-8F5D-198418007D22}" name="19" dataDxfId="15"/>
    <tableColumn id="21" xr3:uid="{586DB0B3-6F68-40A4-A3D3-F3ABD8F18226}" name="20" dataDxfId="14"/>
    <tableColumn id="22" xr3:uid="{7E0D105E-D5BD-48FE-8B18-5FE99314FC1F}" name="21" dataDxfId="13"/>
    <tableColumn id="23" xr3:uid="{E0258DEB-E2A0-4B10-8417-A2FAE105AFD4}" name="22" dataDxfId="12"/>
    <tableColumn id="24" xr3:uid="{C6BB86AF-8093-430D-AB99-C85AAA61B7A8}" name="23" dataDxfId="11"/>
    <tableColumn id="25" xr3:uid="{22E5132F-3B97-4ABA-BEE1-F1CEEA38E8DE}" name="24" dataDxfId="10"/>
    <tableColumn id="26" xr3:uid="{BA3D0B21-83B5-4B39-B623-920CFFBBE324}" name="25" dataDxfId="9"/>
    <tableColumn id="27" xr3:uid="{1362D233-EED1-464F-97F0-D4BE93D6380D}" name="26" dataDxfId="8"/>
    <tableColumn id="28" xr3:uid="{8B236EB6-D0D7-407E-B73C-F1EA7E663B9C}" name="27" dataDxfId="7"/>
    <tableColumn id="29" xr3:uid="{A96CA8E5-2EA3-4D72-A156-F0D3DB9E8529}" name="28" dataDxfId="6"/>
    <tableColumn id="30" xr3:uid="{DBF11EC9-469F-449B-9028-274FDEB55B0F}" name="29" dataDxfId="5"/>
    <tableColumn id="31" xr3:uid="{3E12E862-C7A1-420F-9267-45954454CF2E}" name="30" dataDxfId="4"/>
    <tableColumn id="32" xr3:uid="{0B33D86D-D1CA-4C4A-9D95-31D425ADE9F7}" name="PRESENT" dataDxfId="3">
      <calculatedColumnFormula>COUNTIF(B4:AE4,"P")</calculatedColumnFormula>
    </tableColumn>
    <tableColumn id="33" xr3:uid="{F5244188-077A-4BCC-9942-EDE2F18AA996}" name="ABSENT" dataDxfId="2">
      <calculatedColumnFormula>COUNTIF(B4:AE4,"A")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36DB-45AA-4C1E-8CE1-48EAC024D1F8}">
  <dimension ref="A1:S29"/>
  <sheetViews>
    <sheetView tabSelected="1" topLeftCell="E1" zoomScale="60" zoomScaleNormal="60" workbookViewId="0">
      <selection activeCell="J25" sqref="J25"/>
    </sheetView>
  </sheetViews>
  <sheetFormatPr defaultRowHeight="15" x14ac:dyDescent="0.25"/>
  <cols>
    <col min="1" max="1" width="23.28515625" bestFit="1" customWidth="1"/>
    <col min="2" max="2" width="29.42578125" bestFit="1" customWidth="1"/>
    <col min="3" max="3" width="24.140625" bestFit="1" customWidth="1"/>
    <col min="4" max="4" width="14.42578125" bestFit="1" customWidth="1"/>
    <col min="5" max="5" width="24.42578125" bestFit="1" customWidth="1"/>
    <col min="6" max="6" width="25.7109375" bestFit="1" customWidth="1"/>
    <col min="7" max="7" width="32.7109375" bestFit="1" customWidth="1"/>
    <col min="8" max="8" width="9.7109375" bestFit="1" customWidth="1"/>
    <col min="9" max="9" width="14" bestFit="1" customWidth="1"/>
    <col min="10" max="10" width="24.28515625" bestFit="1" customWidth="1"/>
    <col min="11" max="11" width="26" bestFit="1" customWidth="1"/>
    <col min="12" max="12" width="23.42578125" bestFit="1" customWidth="1"/>
    <col min="13" max="13" width="22.85546875" bestFit="1" customWidth="1"/>
    <col min="14" max="14" width="39" bestFit="1" customWidth="1"/>
    <col min="15" max="15" width="32.5703125" bestFit="1" customWidth="1"/>
    <col min="16" max="16" width="33.7109375" bestFit="1" customWidth="1"/>
    <col min="17" max="17" width="18.28515625" bestFit="1" customWidth="1"/>
    <col min="18" max="18" width="35" customWidth="1"/>
    <col min="19" max="19" width="13.7109375" bestFit="1" customWidth="1"/>
  </cols>
  <sheetData>
    <row r="1" spans="1:19" ht="61.5" customHeight="1" thickBot="1" x14ac:dyDescent="0.55000000000000004">
      <c r="A1" s="33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8"/>
    </row>
    <row r="2" spans="1:19" ht="69" x14ac:dyDescent="0.5500000000000000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6</v>
      </c>
      <c r="G2" s="6" t="s">
        <v>7</v>
      </c>
      <c r="H2" s="6" t="s">
        <v>8</v>
      </c>
      <c r="I2" s="6" t="s">
        <v>9</v>
      </c>
      <c r="J2" s="9" t="s">
        <v>21</v>
      </c>
      <c r="K2" s="6" t="s">
        <v>22</v>
      </c>
      <c r="L2" s="11" t="s">
        <v>23</v>
      </c>
      <c r="M2" s="11" t="s">
        <v>24</v>
      </c>
      <c r="N2" s="11" t="s">
        <v>32</v>
      </c>
      <c r="O2" s="16" t="s">
        <v>33</v>
      </c>
      <c r="P2" s="16" t="s">
        <v>34</v>
      </c>
      <c r="Q2" s="16" t="s">
        <v>35</v>
      </c>
      <c r="R2" s="17" t="s">
        <v>36</v>
      </c>
      <c r="S2" s="16" t="s">
        <v>37</v>
      </c>
    </row>
    <row r="3" spans="1:19" ht="31.5" x14ac:dyDescent="0.5">
      <c r="A3" s="1">
        <v>1</v>
      </c>
      <c r="B3" s="1" t="s">
        <v>11</v>
      </c>
      <c r="C3" s="1">
        <v>12</v>
      </c>
      <c r="D3" s="1">
        <v>100</v>
      </c>
      <c r="E3" s="2">
        <v>1500</v>
      </c>
      <c r="F3" s="4">
        <f t="shared" ref="F3:F12" si="0">SUM(C3:E3)</f>
        <v>1612</v>
      </c>
      <c r="G3" s="5">
        <f t="shared" ref="G3:G12" si="1">AVERAGE(C3:E3)</f>
        <v>537.33333333333337</v>
      </c>
      <c r="H3" s="1">
        <f t="shared" ref="H3:H12" si="2">MIN(C3:E3)</f>
        <v>12</v>
      </c>
      <c r="I3" s="8">
        <f t="shared" ref="I3:I12" si="3">MAX(C3:E3)</f>
        <v>1500</v>
      </c>
      <c r="J3" s="8" t="str">
        <f>LEFT(Table1[[#This Row],[name]],7)</f>
        <v>Farheen</v>
      </c>
      <c r="K3" s="10" t="str">
        <f>RIGHT(Table1[[#This Row],[name]],6)</f>
        <v>Rajput</v>
      </c>
      <c r="L3" s="10" t="str">
        <f>MID(Table1[[#This Row],[name]],3,4)</f>
        <v>rhee</v>
      </c>
      <c r="M3" s="10">
        <f>LEN(Table1[[#This Row],[name]])</f>
        <v>14</v>
      </c>
      <c r="N3" s="10" t="str">
        <f>UPPER(Table1[[#This Row],[name]])</f>
        <v>FARHEEN RAJPUT</v>
      </c>
      <c r="O3" s="10" t="str">
        <f>LOWER(Table1[[#This Row],[name]])</f>
        <v>farheen rajput</v>
      </c>
      <c r="P3" s="10" t="str">
        <f>PROPER(Table1[[#This Row],[name]])</f>
        <v>Farheen Rajput</v>
      </c>
      <c r="Q3" s="10" t="str">
        <f>IF(Table1[[#This Row],[sum]]&gt;=1700,"PASS","FAIL")</f>
        <v>FAIL</v>
      </c>
      <c r="R3" s="10" t="str">
        <f>IF(Table1[[#This Row],[sum]]&gt;=1700,IF(Table1[[#This Row],[Sub1]]&gt;=70,"Pass","fail"),"Fail")</f>
        <v>Fail</v>
      </c>
      <c r="S3" s="19">
        <f>SUMIF(Q3:Q12,"PASS",Table1[sum])</f>
        <v>30708</v>
      </c>
    </row>
    <row r="4" spans="1:19" ht="31.5" x14ac:dyDescent="0.5">
      <c r="A4" s="1">
        <v>2</v>
      </c>
      <c r="B4" s="1" t="s">
        <v>12</v>
      </c>
      <c r="C4" s="1">
        <f>C3+10</f>
        <v>22</v>
      </c>
      <c r="D4" s="1">
        <f>D3+200</f>
        <v>300</v>
      </c>
      <c r="E4" s="2">
        <f>E3+150</f>
        <v>1650</v>
      </c>
      <c r="F4" s="4">
        <f t="shared" si="0"/>
        <v>1972</v>
      </c>
      <c r="G4" s="5">
        <f t="shared" si="1"/>
        <v>657.33333333333337</v>
      </c>
      <c r="H4" s="1">
        <f t="shared" si="2"/>
        <v>22</v>
      </c>
      <c r="I4" s="8">
        <f t="shared" si="3"/>
        <v>1650</v>
      </c>
      <c r="J4" s="8" t="str">
        <f>LEFT(Table1[[#This Row],[name]],7)</f>
        <v>Sonam s</v>
      </c>
      <c r="K4" s="10" t="str">
        <f>RIGHT(Table1[[#This Row],[name]],6)</f>
        <v xml:space="preserve"> sighn</v>
      </c>
      <c r="L4" s="10" t="str">
        <f>MID(Table1[[#This Row],[name]],3,4)</f>
        <v xml:space="preserve">nam </v>
      </c>
      <c r="M4" s="10">
        <f>LEN(Table1[[#This Row],[name]])</f>
        <v>11</v>
      </c>
      <c r="N4" s="10" t="str">
        <f>UPPER(Table1[[#This Row],[name]])</f>
        <v>SONAM SIGHN</v>
      </c>
      <c r="O4" s="10" t="str">
        <f>LOWER(Table1[[#This Row],[name]])</f>
        <v>sonam sighn</v>
      </c>
      <c r="P4" s="10" t="str">
        <f>PROPER(Table1[[#This Row],[name]])</f>
        <v>Sonam Sighn</v>
      </c>
      <c r="Q4" s="10" t="str">
        <f>IF(Table1[[#This Row],[sum]]&gt;=1700,"PASS","FAIL")</f>
        <v>PASS</v>
      </c>
      <c r="R4" s="10" t="str">
        <f>IF(Table1[[#This Row],[sum]]&gt;=1700,IF(Table1[[#This Row],[Sub1]]&gt;=70,"Pass","fail"),"Fail")</f>
        <v>fail</v>
      </c>
    </row>
    <row r="5" spans="1:19" ht="31.5" x14ac:dyDescent="0.5">
      <c r="A5" s="1">
        <v>3</v>
      </c>
      <c r="B5" s="1" t="s">
        <v>13</v>
      </c>
      <c r="C5" s="1">
        <f t="shared" ref="C5:C12" si="4">C4+10</f>
        <v>32</v>
      </c>
      <c r="D5" s="1">
        <f t="shared" ref="D5:D12" si="5">D4+200</f>
        <v>500</v>
      </c>
      <c r="E5" s="2">
        <f t="shared" ref="E5:E12" si="6">E4+150</f>
        <v>1800</v>
      </c>
      <c r="F5" s="4">
        <f t="shared" si="0"/>
        <v>2332</v>
      </c>
      <c r="G5" s="5">
        <f t="shared" si="1"/>
        <v>777.33333333333337</v>
      </c>
      <c r="H5" s="1">
        <f t="shared" si="2"/>
        <v>32</v>
      </c>
      <c r="I5" s="8">
        <f t="shared" si="3"/>
        <v>1800</v>
      </c>
      <c r="J5" s="8" t="str">
        <f>LEFT(Table1[[#This Row],[name]],7)</f>
        <v>Aradhya</v>
      </c>
      <c r="K5" s="10" t="str">
        <f>RIGHT(Table1[[#This Row],[name]],6)</f>
        <v>a khan</v>
      </c>
      <c r="L5" s="10" t="str">
        <f>MID(Table1[[#This Row],[name]],3,4)</f>
        <v>adhy</v>
      </c>
      <c r="M5" s="10">
        <f>LEN(Table1[[#This Row],[name]])</f>
        <v>12</v>
      </c>
      <c r="N5" s="10" t="str">
        <f>UPPER(Table1[[#This Row],[name]])</f>
        <v>ARADHYA KHAN</v>
      </c>
      <c r="O5" s="10" t="str">
        <f>LOWER(Table1[[#This Row],[name]])</f>
        <v>aradhya khan</v>
      </c>
      <c r="P5" s="10" t="str">
        <f>PROPER(Table1[[#This Row],[name]])</f>
        <v>Aradhya Khan</v>
      </c>
      <c r="Q5" s="10" t="str">
        <f>IF(Table1[[#This Row],[sum]]&gt;=1700,"PASS","FAIL")</f>
        <v>PASS</v>
      </c>
      <c r="R5" s="10" t="str">
        <f>IF(Table1[[#This Row],[sum]]&gt;=1700,IF(Table1[[#This Row],[Sub1]]&gt;=70,"Pass","fail"),"Fail")</f>
        <v>fail</v>
      </c>
      <c r="S5" s="10">
        <f>COUNTIF(Q3:Q12,"Pass")</f>
        <v>9</v>
      </c>
    </row>
    <row r="6" spans="1:19" ht="31.5" x14ac:dyDescent="0.5">
      <c r="A6" s="1">
        <v>4</v>
      </c>
      <c r="B6" s="1" t="s">
        <v>20</v>
      </c>
      <c r="C6" s="1">
        <f>C5+10</f>
        <v>42</v>
      </c>
      <c r="D6" s="1">
        <f>D5+200</f>
        <v>700</v>
      </c>
      <c r="E6" s="2">
        <f>E5+150</f>
        <v>1950</v>
      </c>
      <c r="F6" s="4">
        <f t="shared" si="0"/>
        <v>2692</v>
      </c>
      <c r="G6" s="5">
        <f t="shared" si="1"/>
        <v>897.33333333333337</v>
      </c>
      <c r="H6" s="1">
        <f t="shared" si="2"/>
        <v>42</v>
      </c>
      <c r="I6" s="8">
        <f t="shared" si="3"/>
        <v>1950</v>
      </c>
      <c r="J6" s="8" t="str">
        <f>LEFT(Table1[[#This Row],[name]],7)</f>
        <v>Saurabh</v>
      </c>
      <c r="K6" s="10" t="str">
        <f>RIGHT(Table1[[#This Row],[name]],6)</f>
        <v xml:space="preserve"> sighn</v>
      </c>
      <c r="L6" s="10" t="str">
        <f>MID(Table1[[#This Row],[name]],3,4)</f>
        <v>urab</v>
      </c>
      <c r="M6" s="10">
        <f>LEN(Table1[[#This Row],[name]])</f>
        <v>13</v>
      </c>
      <c r="N6" s="10" t="str">
        <f>UPPER(Table1[[#This Row],[name]])</f>
        <v>SAURABH SIGHN</v>
      </c>
      <c r="O6" s="10" t="str">
        <f>LOWER(Table1[[#This Row],[name]])</f>
        <v>saurabh sighn</v>
      </c>
      <c r="P6" s="10" t="str">
        <f>PROPER(Table1[[#This Row],[name]])</f>
        <v>Saurabh Sighn</v>
      </c>
      <c r="Q6" s="10" t="str">
        <f>IF(Table1[[#This Row],[sum]]&gt;=1700,"PASS","FAIL")</f>
        <v>PASS</v>
      </c>
      <c r="R6" s="10" t="str">
        <f>IF(Table1[[#This Row],[sum]]&gt;=1700,IF(Table1[[#This Row],[Sub1]]&gt;=70,"Pass","fail"),"Fail")</f>
        <v>fail</v>
      </c>
      <c r="S6" s="10">
        <f>COUNTIF(Q3:Q12,"Fail")</f>
        <v>1</v>
      </c>
    </row>
    <row r="7" spans="1:19" ht="31.5" x14ac:dyDescent="0.5">
      <c r="A7" s="1">
        <v>5</v>
      </c>
      <c r="B7" s="1" t="s">
        <v>14</v>
      </c>
      <c r="C7" s="1">
        <f t="shared" si="4"/>
        <v>52</v>
      </c>
      <c r="D7" s="1">
        <f t="shared" si="5"/>
        <v>900</v>
      </c>
      <c r="E7" s="2">
        <f t="shared" si="6"/>
        <v>2100</v>
      </c>
      <c r="F7" s="4">
        <f t="shared" si="0"/>
        <v>3052</v>
      </c>
      <c r="G7" s="5">
        <f t="shared" si="1"/>
        <v>1017.3333333333334</v>
      </c>
      <c r="H7" s="1">
        <f t="shared" si="2"/>
        <v>52</v>
      </c>
      <c r="I7" s="8">
        <f t="shared" si="3"/>
        <v>2100</v>
      </c>
      <c r="J7" s="8" t="str">
        <f>LEFT(Table1[[#This Row],[name]],7)</f>
        <v xml:space="preserve">Subhra </v>
      </c>
      <c r="K7" s="10" t="str">
        <f>RIGHT(Table1[[#This Row],[name]],6)</f>
        <v>hauhan</v>
      </c>
      <c r="L7" s="10" t="str">
        <f>MID(Table1[[#This Row],[name]],3,4)</f>
        <v>bhra</v>
      </c>
      <c r="M7" s="10">
        <f>LEN(Table1[[#This Row],[name]])</f>
        <v>14</v>
      </c>
      <c r="N7" s="10" t="str">
        <f>UPPER(Table1[[#This Row],[name]])</f>
        <v>SUBHRA CHAUHAN</v>
      </c>
      <c r="O7" s="10" t="str">
        <f>LOWER(Table1[[#This Row],[name]])</f>
        <v>subhra chauhan</v>
      </c>
      <c r="P7" s="10" t="str">
        <f>PROPER(Table1[[#This Row],[name]])</f>
        <v>Subhra Chauhan</v>
      </c>
      <c r="Q7" s="10" t="str">
        <f>IF(Table1[[#This Row],[sum]]&gt;=1700,"PASS","FAIL")</f>
        <v>PASS</v>
      </c>
      <c r="R7" s="10" t="str">
        <f>IF(Table1[[#This Row],[sum]]&gt;=1700,IF(Table1[[#This Row],[Sub1]]&gt;=70,"Pass","fail"),"Fail")</f>
        <v>fail</v>
      </c>
    </row>
    <row r="8" spans="1:19" ht="31.5" x14ac:dyDescent="0.5">
      <c r="A8" s="1">
        <v>6</v>
      </c>
      <c r="B8" s="1" t="s">
        <v>15</v>
      </c>
      <c r="C8" s="1">
        <f t="shared" si="4"/>
        <v>62</v>
      </c>
      <c r="D8" s="1">
        <f t="shared" si="5"/>
        <v>1100</v>
      </c>
      <c r="E8" s="2">
        <f t="shared" si="6"/>
        <v>2250</v>
      </c>
      <c r="F8" s="4">
        <f t="shared" si="0"/>
        <v>3412</v>
      </c>
      <c r="G8" s="5">
        <f t="shared" si="1"/>
        <v>1137.3333333333333</v>
      </c>
      <c r="H8" s="1">
        <f t="shared" si="2"/>
        <v>62</v>
      </c>
      <c r="I8" s="8">
        <f t="shared" si="3"/>
        <v>2250</v>
      </c>
      <c r="J8" s="8" t="str">
        <f>LEFT(Table1[[#This Row],[name]],7)</f>
        <v>Aarfa k</v>
      </c>
      <c r="K8" s="10" t="str">
        <f>RIGHT(Table1[[#This Row],[name]],6)</f>
        <v>khanam</v>
      </c>
      <c r="L8" s="10" t="str">
        <f>MID(Table1[[#This Row],[name]],3,4)</f>
        <v xml:space="preserve">rfa </v>
      </c>
      <c r="M8" s="10">
        <f>LEN(Table1[[#This Row],[name]])</f>
        <v>12</v>
      </c>
      <c r="N8" s="10" t="str">
        <f>UPPER(Table1[[#This Row],[name]])</f>
        <v>AARFA KHANAM</v>
      </c>
      <c r="O8" s="10" t="str">
        <f>LOWER(Table1[[#This Row],[name]])</f>
        <v>aarfa khanam</v>
      </c>
      <c r="P8" s="10" t="str">
        <f>PROPER(Table1[[#This Row],[name]])</f>
        <v>Aarfa Khanam</v>
      </c>
      <c r="Q8" s="10" t="str">
        <f>IF(Table1[[#This Row],[sum]]&gt;=1700,"PASS","FAIL")</f>
        <v>PASS</v>
      </c>
      <c r="R8" s="10" t="str">
        <f>IF(Table1[[#This Row],[sum]]&gt;=1700,IF(Table1[[#This Row],[Sub1]]&gt;=70,"Pass","fail"),"Fail")</f>
        <v>fail</v>
      </c>
    </row>
    <row r="9" spans="1:19" ht="31.5" x14ac:dyDescent="0.5">
      <c r="A9" s="1">
        <v>7</v>
      </c>
      <c r="B9" s="1" t="s">
        <v>16</v>
      </c>
      <c r="C9" s="1">
        <f t="shared" si="4"/>
        <v>72</v>
      </c>
      <c r="D9" s="1">
        <f t="shared" si="5"/>
        <v>1300</v>
      </c>
      <c r="E9" s="2">
        <f t="shared" si="6"/>
        <v>2400</v>
      </c>
      <c r="F9" s="4">
        <f t="shared" si="0"/>
        <v>3772</v>
      </c>
      <c r="G9" s="5">
        <f t="shared" si="1"/>
        <v>1257.3333333333333</v>
      </c>
      <c r="H9" s="1">
        <f t="shared" si="2"/>
        <v>72</v>
      </c>
      <c r="I9" s="8">
        <f t="shared" si="3"/>
        <v>2400</v>
      </c>
      <c r="J9" s="8" t="str">
        <f>LEFT(Table1[[#This Row],[name]],7)</f>
        <v>Ruhi Sh</v>
      </c>
      <c r="K9" s="10" t="str">
        <f>RIGHT(Table1[[#This Row],[name]],6)</f>
        <v>Sharma</v>
      </c>
      <c r="L9" s="10" t="str">
        <f>MID(Table1[[#This Row],[name]],3,4)</f>
        <v>hi S</v>
      </c>
      <c r="M9" s="10">
        <f>LEN(Table1[[#This Row],[name]])</f>
        <v>11</v>
      </c>
      <c r="N9" s="10" t="str">
        <f>UPPER(Table1[[#This Row],[name]])</f>
        <v>RUHI SHARMA</v>
      </c>
      <c r="O9" s="10" t="str">
        <f>LOWER(Table1[[#This Row],[name]])</f>
        <v>ruhi sharma</v>
      </c>
      <c r="P9" s="10" t="str">
        <f>PROPER(Table1[[#This Row],[name]])</f>
        <v>Ruhi Sharma</v>
      </c>
      <c r="Q9" s="10" t="str">
        <f>IF(Table1[[#This Row],[sum]]&gt;=1700,"PASS","FAIL")</f>
        <v>PASS</v>
      </c>
      <c r="R9" s="10" t="str">
        <f>IF(Table1[[#This Row],[sum]]&gt;=1700,IF(Table1[[#This Row],[Sub1]]&gt;=70,"Pass","fail"),"Fail")</f>
        <v>Pass</v>
      </c>
    </row>
    <row r="10" spans="1:19" ht="31.5" x14ac:dyDescent="0.5">
      <c r="A10" s="1">
        <v>8</v>
      </c>
      <c r="B10" s="1" t="s">
        <v>17</v>
      </c>
      <c r="C10" s="1">
        <f t="shared" si="4"/>
        <v>82</v>
      </c>
      <c r="D10" s="1">
        <f t="shared" si="5"/>
        <v>1500</v>
      </c>
      <c r="E10" s="2">
        <f t="shared" si="6"/>
        <v>2550</v>
      </c>
      <c r="F10" s="4">
        <f t="shared" si="0"/>
        <v>4132</v>
      </c>
      <c r="G10" s="5">
        <f t="shared" si="1"/>
        <v>1377.3333333333333</v>
      </c>
      <c r="H10" s="1">
        <f t="shared" si="2"/>
        <v>82</v>
      </c>
      <c r="I10" s="8">
        <f t="shared" si="3"/>
        <v>2550</v>
      </c>
      <c r="J10" s="8" t="str">
        <f>LEFT(Table1[[#This Row],[name]],7)</f>
        <v>Bilal A</v>
      </c>
      <c r="K10" s="10" t="str">
        <f>RIGHT(Table1[[#This Row],[name]],6)</f>
        <v xml:space="preserve"> Ahmad</v>
      </c>
      <c r="L10" s="10" t="str">
        <f>MID(Table1[[#This Row],[name]],3,4)</f>
        <v xml:space="preserve">lal </v>
      </c>
      <c r="M10" s="10">
        <f>LEN(Table1[[#This Row],[name]])</f>
        <v>11</v>
      </c>
      <c r="N10" s="10" t="str">
        <f>UPPER(Table1[[#This Row],[name]])</f>
        <v>BILAL AHMAD</v>
      </c>
      <c r="O10" s="10" t="str">
        <f>LOWER(Table1[[#This Row],[name]])</f>
        <v>bilal ahmad</v>
      </c>
      <c r="P10" s="10" t="str">
        <f>PROPER(Table1[[#This Row],[name]])</f>
        <v>Bilal Ahmad</v>
      </c>
      <c r="Q10" s="10" t="str">
        <f>IF(Table1[[#This Row],[sum]]&gt;=1700,"PASS","FAIL")</f>
        <v>PASS</v>
      </c>
      <c r="R10" s="10" t="str">
        <f>IF(Table1[[#This Row],[sum]]&gt;=1700,IF(Table1[[#This Row],[Sub1]]&gt;=70,"Pass","fail"),"Fail")</f>
        <v>Pass</v>
      </c>
    </row>
    <row r="11" spans="1:19" ht="31.5" x14ac:dyDescent="0.5">
      <c r="A11" s="1">
        <v>9</v>
      </c>
      <c r="B11" s="1" t="s">
        <v>18</v>
      </c>
      <c r="C11" s="1">
        <f t="shared" si="4"/>
        <v>92</v>
      </c>
      <c r="D11" s="1">
        <f t="shared" si="5"/>
        <v>1700</v>
      </c>
      <c r="E11" s="2">
        <f t="shared" si="6"/>
        <v>2700</v>
      </c>
      <c r="F11" s="4">
        <f t="shared" si="0"/>
        <v>4492</v>
      </c>
      <c r="G11" s="5">
        <f t="shared" si="1"/>
        <v>1497.3333333333333</v>
      </c>
      <c r="H11" s="1">
        <f t="shared" si="2"/>
        <v>92</v>
      </c>
      <c r="I11" s="8">
        <f t="shared" si="3"/>
        <v>2700</v>
      </c>
      <c r="J11" s="8" t="str">
        <f>LEFT(Table1[[#This Row],[name]],7)</f>
        <v>Ronak G</v>
      </c>
      <c r="K11" s="10" t="str">
        <f>RIGHT(Table1[[#This Row],[name]],6)</f>
        <v xml:space="preserve"> Gupta</v>
      </c>
      <c r="L11" s="10" t="str">
        <f>MID(Table1[[#This Row],[name]],3,4)</f>
        <v xml:space="preserve">nak </v>
      </c>
      <c r="M11" s="10">
        <f>LEN(Table1[[#This Row],[name]])</f>
        <v>11</v>
      </c>
      <c r="N11" s="10" t="str">
        <f>UPPER(Table1[[#This Row],[name]])</f>
        <v>RONAK GUPTA</v>
      </c>
      <c r="O11" s="10" t="str">
        <f>LOWER(Table1[[#This Row],[name]])</f>
        <v>ronak gupta</v>
      </c>
      <c r="P11" s="10" t="str">
        <f>PROPER(Table1[[#This Row],[name]])</f>
        <v>Ronak Gupta</v>
      </c>
      <c r="Q11" s="10" t="str">
        <f>IF(Table1[[#This Row],[sum]]&gt;=1700,"PASS","FAIL")</f>
        <v>PASS</v>
      </c>
      <c r="R11" s="10" t="str">
        <f>IF(Table1[[#This Row],[sum]]&gt;=1700,IF(Table1[[#This Row],[Sub1]]&gt;=70,"Pass","fail"),"Fail")</f>
        <v>Pass</v>
      </c>
    </row>
    <row r="12" spans="1:19" ht="31.5" x14ac:dyDescent="0.5">
      <c r="A12" s="1">
        <v>10</v>
      </c>
      <c r="B12" s="1" t="s">
        <v>19</v>
      </c>
      <c r="C12" s="1">
        <f t="shared" si="4"/>
        <v>102</v>
      </c>
      <c r="D12" s="1">
        <f t="shared" si="5"/>
        <v>1900</v>
      </c>
      <c r="E12" s="2">
        <f t="shared" si="6"/>
        <v>2850</v>
      </c>
      <c r="F12" s="4">
        <f t="shared" si="0"/>
        <v>4852</v>
      </c>
      <c r="G12" s="5">
        <f t="shared" si="1"/>
        <v>1617.3333333333333</v>
      </c>
      <c r="H12" s="1">
        <f t="shared" si="2"/>
        <v>102</v>
      </c>
      <c r="I12" s="8">
        <f t="shared" si="3"/>
        <v>2850</v>
      </c>
      <c r="J12" s="8" t="str">
        <f>LEFT(Table1[[#This Row],[name]],7)</f>
        <v>Mansi</v>
      </c>
      <c r="K12" s="10" t="str">
        <f>RIGHT(Table1[[#This Row],[name]],6)</f>
        <v>Mansi</v>
      </c>
      <c r="L12" s="10" t="str">
        <f>MID(Table1[[#This Row],[name]],3,4)</f>
        <v>nsi</v>
      </c>
      <c r="M12" s="10">
        <f>LEN(Table1[[#This Row],[name]])</f>
        <v>5</v>
      </c>
      <c r="N12" s="10" t="str">
        <f>UPPER(Table1[[#This Row],[name]])</f>
        <v>MANSI</v>
      </c>
      <c r="O12" s="10" t="str">
        <f>LOWER(Table1[[#This Row],[name]])</f>
        <v>mansi</v>
      </c>
      <c r="P12" s="10" t="str">
        <f>PROPER(Table1[[#This Row],[name]])</f>
        <v>Mansi</v>
      </c>
      <c r="Q12" s="10" t="str">
        <f>IF(Table1[[#This Row],[sum]]&gt;=1700,"PASS","FAIL")</f>
        <v>PASS</v>
      </c>
      <c r="R12" s="10" t="str">
        <f>IF(Table1[[#This Row],[sum]]&gt;=1700,IF(Table1[[#This Row],[Sub1]]&gt;=70,"Pass","fail"),"Fail")</f>
        <v>Pass</v>
      </c>
    </row>
    <row r="13" spans="1:19" ht="31.5" x14ac:dyDescent="0.5">
      <c r="A13" s="1"/>
      <c r="B13" s="1" t="s">
        <v>10</v>
      </c>
      <c r="C13" s="1"/>
      <c r="D13" s="1"/>
      <c r="E13" s="3">
        <f>SUBTOTAL(109,Table1[Sub3])</f>
        <v>21750</v>
      </c>
      <c r="F13" s="4">
        <f>SUBTOTAL(109,Table1[sum])</f>
        <v>32320</v>
      </c>
      <c r="G13" s="5">
        <f>SUBTOTAL(109,Table1[avg])</f>
        <v>10773.333333333334</v>
      </c>
      <c r="H13" s="1">
        <f>SUBTOTAL(109,Table1[min])</f>
        <v>570</v>
      </c>
      <c r="I13" s="1">
        <f>SUBTOTAL(109,Table1[max])</f>
        <v>21750</v>
      </c>
      <c r="J13" s="7"/>
    </row>
    <row r="18" spans="2:7" ht="32.25" thickBot="1" x14ac:dyDescent="0.55000000000000004">
      <c r="B18" s="33" t="s">
        <v>30</v>
      </c>
      <c r="C18" s="34"/>
      <c r="D18" s="34"/>
      <c r="E18" s="34"/>
      <c r="F18" s="34"/>
    </row>
    <row r="19" spans="2:7" ht="138" x14ac:dyDescent="0.25">
      <c r="B19" s="13" t="s">
        <v>25</v>
      </c>
      <c r="C19" s="14" t="s">
        <v>26</v>
      </c>
      <c r="D19" s="14" t="s">
        <v>27</v>
      </c>
      <c r="E19" s="14" t="s">
        <v>28</v>
      </c>
      <c r="F19" s="15" t="s">
        <v>29</v>
      </c>
      <c r="G19" s="15" t="s">
        <v>31</v>
      </c>
    </row>
    <row r="20" spans="2:7" ht="31.5" x14ac:dyDescent="0.5">
      <c r="B20" s="12">
        <v>38869</v>
      </c>
      <c r="C20" s="12" t="str">
        <f>TEXT(B20,"dddd")</f>
        <v>Thursday</v>
      </c>
      <c r="D20" s="12" t="str">
        <f>TEXT(B20,"d")</f>
        <v>1</v>
      </c>
      <c r="E20" s="12" t="str">
        <f>TEXT(B20,"mm")</f>
        <v>06</v>
      </c>
      <c r="F20" s="12" t="str">
        <f>TEXT(B20,"mmm")</f>
        <v>Jun</v>
      </c>
      <c r="G20" s="12" t="str">
        <f>TEXT(B20,"yyy")</f>
        <v>2006</v>
      </c>
    </row>
    <row r="21" spans="2:7" ht="31.5" x14ac:dyDescent="0.5">
      <c r="B21" s="12">
        <v>38870</v>
      </c>
      <c r="C21" s="12" t="str">
        <f t="shared" ref="C21:C29" si="7">TEXT(B21,"dddd")</f>
        <v>Friday</v>
      </c>
      <c r="D21" s="12" t="str">
        <f t="shared" ref="D21:D29" si="8">TEXT(B21,"d")</f>
        <v>2</v>
      </c>
      <c r="E21" s="12" t="str">
        <f t="shared" ref="E21:E29" si="9">TEXT(B21,"mm")</f>
        <v>06</v>
      </c>
      <c r="F21" s="12" t="str">
        <f t="shared" ref="F21:F29" si="10">TEXT(B21,"mmm")</f>
        <v>Jun</v>
      </c>
      <c r="G21" s="12" t="str">
        <f t="shared" ref="G21:G29" si="11">TEXT(B21,"yyy")</f>
        <v>2006</v>
      </c>
    </row>
    <row r="22" spans="2:7" ht="31.5" x14ac:dyDescent="0.5">
      <c r="B22" s="12">
        <v>38871</v>
      </c>
      <c r="C22" s="12" t="str">
        <f t="shared" si="7"/>
        <v>Saturday</v>
      </c>
      <c r="D22" s="12" t="str">
        <f t="shared" si="8"/>
        <v>3</v>
      </c>
      <c r="E22" s="12" t="str">
        <f t="shared" si="9"/>
        <v>06</v>
      </c>
      <c r="F22" s="12" t="str">
        <f t="shared" si="10"/>
        <v>Jun</v>
      </c>
      <c r="G22" s="12" t="str">
        <f t="shared" si="11"/>
        <v>2006</v>
      </c>
    </row>
    <row r="23" spans="2:7" ht="31.5" x14ac:dyDescent="0.5">
      <c r="B23" s="12">
        <v>38872</v>
      </c>
      <c r="C23" s="12" t="str">
        <f t="shared" si="7"/>
        <v>Sunday</v>
      </c>
      <c r="D23" s="12" t="str">
        <f t="shared" si="8"/>
        <v>4</v>
      </c>
      <c r="E23" s="12" t="str">
        <f t="shared" si="9"/>
        <v>06</v>
      </c>
      <c r="F23" s="12" t="str">
        <f t="shared" si="10"/>
        <v>Jun</v>
      </c>
      <c r="G23" s="12" t="str">
        <f t="shared" si="11"/>
        <v>2006</v>
      </c>
    </row>
    <row r="24" spans="2:7" ht="31.5" x14ac:dyDescent="0.5">
      <c r="B24" s="12">
        <v>38873</v>
      </c>
      <c r="C24" s="12" t="str">
        <f t="shared" si="7"/>
        <v>Monday</v>
      </c>
      <c r="D24" s="12" t="str">
        <f t="shared" si="8"/>
        <v>5</v>
      </c>
      <c r="E24" s="12" t="str">
        <f t="shared" si="9"/>
        <v>06</v>
      </c>
      <c r="F24" s="12" t="str">
        <f t="shared" si="10"/>
        <v>Jun</v>
      </c>
      <c r="G24" s="12" t="str">
        <f t="shared" si="11"/>
        <v>2006</v>
      </c>
    </row>
    <row r="25" spans="2:7" ht="31.5" x14ac:dyDescent="0.5">
      <c r="B25" s="12">
        <v>38874</v>
      </c>
      <c r="C25" s="12" t="str">
        <f t="shared" si="7"/>
        <v>Tuesday</v>
      </c>
      <c r="D25" s="12" t="str">
        <f t="shared" si="8"/>
        <v>6</v>
      </c>
      <c r="E25" s="12" t="str">
        <f t="shared" si="9"/>
        <v>06</v>
      </c>
      <c r="F25" s="12" t="str">
        <f t="shared" si="10"/>
        <v>Jun</v>
      </c>
      <c r="G25" s="12" t="str">
        <f t="shared" si="11"/>
        <v>2006</v>
      </c>
    </row>
    <row r="26" spans="2:7" ht="31.5" x14ac:dyDescent="0.5">
      <c r="B26" s="12">
        <v>38875</v>
      </c>
      <c r="C26" s="12" t="str">
        <f t="shared" si="7"/>
        <v>Wednesday</v>
      </c>
      <c r="D26" s="12" t="str">
        <f t="shared" si="8"/>
        <v>7</v>
      </c>
      <c r="E26" s="12" t="str">
        <f t="shared" si="9"/>
        <v>06</v>
      </c>
      <c r="F26" s="12" t="str">
        <f t="shared" si="10"/>
        <v>Jun</v>
      </c>
      <c r="G26" s="12" t="str">
        <f t="shared" si="11"/>
        <v>2006</v>
      </c>
    </row>
    <row r="27" spans="2:7" ht="31.5" x14ac:dyDescent="0.5">
      <c r="B27" s="12">
        <v>38876</v>
      </c>
      <c r="C27" s="12" t="str">
        <f t="shared" si="7"/>
        <v>Thursday</v>
      </c>
      <c r="D27" s="12" t="str">
        <f t="shared" si="8"/>
        <v>8</v>
      </c>
      <c r="E27" s="12" t="str">
        <f t="shared" si="9"/>
        <v>06</v>
      </c>
      <c r="F27" s="12" t="str">
        <f t="shared" si="10"/>
        <v>Jun</v>
      </c>
      <c r="G27" s="12" t="str">
        <f t="shared" si="11"/>
        <v>2006</v>
      </c>
    </row>
    <row r="28" spans="2:7" ht="31.5" x14ac:dyDescent="0.5">
      <c r="B28" s="12">
        <v>38877</v>
      </c>
      <c r="C28" s="12" t="str">
        <f t="shared" si="7"/>
        <v>Friday</v>
      </c>
      <c r="D28" s="12" t="str">
        <f t="shared" si="8"/>
        <v>9</v>
      </c>
      <c r="E28" s="12" t="str">
        <f t="shared" si="9"/>
        <v>06</v>
      </c>
      <c r="F28" s="12" t="str">
        <f t="shared" si="10"/>
        <v>Jun</v>
      </c>
      <c r="G28" s="12" t="str">
        <f t="shared" si="11"/>
        <v>2006</v>
      </c>
    </row>
    <row r="29" spans="2:7" ht="31.5" x14ac:dyDescent="0.5">
      <c r="B29" s="12">
        <v>38878</v>
      </c>
      <c r="C29" s="12" t="str">
        <f t="shared" si="7"/>
        <v>Saturday</v>
      </c>
      <c r="D29" s="12" t="str">
        <f t="shared" si="8"/>
        <v>10</v>
      </c>
      <c r="E29" s="12" t="str">
        <f t="shared" si="9"/>
        <v>06</v>
      </c>
      <c r="F29" s="12" t="str">
        <f t="shared" si="10"/>
        <v>Jun</v>
      </c>
      <c r="G29" s="12" t="str">
        <f t="shared" si="11"/>
        <v>2006</v>
      </c>
    </row>
  </sheetData>
  <mergeCells count="2">
    <mergeCell ref="B18:F18"/>
    <mergeCell ref="A1:Q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86D2-820C-4D6C-B069-C4C4778368E5}">
  <dimension ref="A1:F5"/>
  <sheetViews>
    <sheetView workbookViewId="0">
      <selection activeCell="D17" sqref="D17"/>
    </sheetView>
  </sheetViews>
  <sheetFormatPr defaultRowHeight="15" x14ac:dyDescent="0.25"/>
  <cols>
    <col min="1" max="1" width="14.85546875" bestFit="1" customWidth="1"/>
    <col min="2" max="2" width="15.28515625" bestFit="1" customWidth="1"/>
    <col min="3" max="3" width="26" bestFit="1" customWidth="1"/>
    <col min="4" max="4" width="16.7109375" bestFit="1" customWidth="1"/>
    <col min="5" max="5" width="23.85546875" bestFit="1" customWidth="1"/>
  </cols>
  <sheetData>
    <row r="1" spans="1:6" x14ac:dyDescent="0.25">
      <c r="A1" s="21" t="s">
        <v>57</v>
      </c>
      <c r="B1" s="21" t="s">
        <v>58</v>
      </c>
      <c r="C1" s="21" t="s">
        <v>71</v>
      </c>
      <c r="D1" s="21" t="s">
        <v>72</v>
      </c>
      <c r="E1" s="21" t="s">
        <v>73</v>
      </c>
      <c r="F1" s="21" t="s">
        <v>74</v>
      </c>
    </row>
    <row r="2" spans="1:6" x14ac:dyDescent="0.25">
      <c r="A2" s="22" t="s">
        <v>59</v>
      </c>
      <c r="B2" s="22" t="s">
        <v>63</v>
      </c>
      <c r="C2" s="22" t="s">
        <v>67</v>
      </c>
      <c r="D2" s="22">
        <f>SEARCH("-",C2,1)</f>
        <v>6</v>
      </c>
      <c r="E2" s="22" t="str">
        <f>LEFT(C2,SEARCH("-",C2,1))</f>
        <v>Dress-</v>
      </c>
      <c r="F2" s="22" t="str">
        <f>LEFT(C2,SEARCH("-",C2,1)-1)</f>
        <v>Dress</v>
      </c>
    </row>
    <row r="3" spans="1:6" x14ac:dyDescent="0.25">
      <c r="A3" s="22" t="s">
        <v>60</v>
      </c>
      <c r="B3" s="22" t="s">
        <v>64</v>
      </c>
      <c r="C3" s="22" t="s">
        <v>68</v>
      </c>
      <c r="D3" s="22">
        <f t="shared" ref="D3:D5" si="0">SEARCH("-",C3,1)</f>
        <v>7</v>
      </c>
      <c r="E3" s="22" t="str">
        <f t="shared" ref="E3:E5" si="1">LEFT(C3,SEARCH("-",C3,1))</f>
        <v>Tshirt-</v>
      </c>
      <c r="F3" s="22" t="str">
        <f t="shared" ref="F3:F5" si="2">LEFT(C3,SEARCH("-",C3,1)-1)</f>
        <v>Tshirt</v>
      </c>
    </row>
    <row r="4" spans="1:6" x14ac:dyDescent="0.25">
      <c r="A4" s="22" t="s">
        <v>61</v>
      </c>
      <c r="B4" s="22" t="s">
        <v>65</v>
      </c>
      <c r="C4" s="22" t="s">
        <v>69</v>
      </c>
      <c r="D4" s="22">
        <f t="shared" si="0"/>
        <v>6</v>
      </c>
      <c r="E4" s="22" t="str">
        <f t="shared" si="1"/>
        <v>Skirt-</v>
      </c>
      <c r="F4" s="22" t="str">
        <f t="shared" si="2"/>
        <v>Skirt</v>
      </c>
    </row>
    <row r="5" spans="1:6" x14ac:dyDescent="0.25">
      <c r="A5" s="22" t="s">
        <v>62</v>
      </c>
      <c r="B5" s="22" t="s">
        <v>66</v>
      </c>
      <c r="C5" s="22" t="s">
        <v>70</v>
      </c>
      <c r="D5" s="22">
        <f t="shared" si="0"/>
        <v>6</v>
      </c>
      <c r="E5" s="22" t="str">
        <f t="shared" si="1"/>
        <v>Jeans-</v>
      </c>
      <c r="F5" s="22" t="str">
        <f t="shared" si="2"/>
        <v>Jeans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F5F3-A97B-4432-82FB-03E0CD3BF82A}">
  <dimension ref="A1:F15"/>
  <sheetViews>
    <sheetView workbookViewId="0">
      <selection activeCell="E7" sqref="E7"/>
    </sheetView>
  </sheetViews>
  <sheetFormatPr defaultRowHeight="15" x14ac:dyDescent="0.25"/>
  <cols>
    <col min="1" max="1" width="11.7109375" customWidth="1"/>
    <col min="4" max="4" width="16.7109375" customWidth="1"/>
    <col min="5" max="5" width="15.7109375" bestFit="1" customWidth="1"/>
  </cols>
  <sheetData>
    <row r="1" spans="1:6" x14ac:dyDescent="0.25">
      <c r="A1" t="s">
        <v>38</v>
      </c>
      <c r="B1" t="s">
        <v>39</v>
      </c>
      <c r="D1" t="s">
        <v>44</v>
      </c>
      <c r="E1" t="s">
        <v>45</v>
      </c>
      <c r="F1" t="s">
        <v>46</v>
      </c>
    </row>
    <row r="2" spans="1:6" x14ac:dyDescent="0.25">
      <c r="A2" t="s">
        <v>40</v>
      </c>
      <c r="B2">
        <v>1200</v>
      </c>
      <c r="D2" t="s">
        <v>40</v>
      </c>
      <c r="E2">
        <f>SUMIF(Table2[Expensive],D2,Table2[Totals])</f>
        <v>4800</v>
      </c>
      <c r="F2">
        <f>COUNTIF(Table2[Expensive],D2)</f>
        <v>3</v>
      </c>
    </row>
    <row r="3" spans="1:6" x14ac:dyDescent="0.25">
      <c r="A3" t="s">
        <v>41</v>
      </c>
      <c r="B3">
        <f>B2+100</f>
        <v>1300</v>
      </c>
      <c r="D3" t="s">
        <v>41</v>
      </c>
      <c r="E3">
        <f>SUMIF(Table2[Expensive],D3,Table2[Totals])</f>
        <v>3000</v>
      </c>
      <c r="F3">
        <f>COUNTIF(Table2[Expensive],D3)</f>
        <v>3</v>
      </c>
    </row>
    <row r="4" spans="1:6" x14ac:dyDescent="0.25">
      <c r="A4" t="s">
        <v>42</v>
      </c>
      <c r="B4">
        <f t="shared" ref="B4:B13" si="0">B3+100</f>
        <v>1400</v>
      </c>
      <c r="D4" t="s">
        <v>42</v>
      </c>
      <c r="E4">
        <f>SUMIF(Table2[Expensive],D4,Table2[Totals])</f>
        <v>3300</v>
      </c>
      <c r="F4">
        <f>COUNTIF(Table2[Expensive],D4)</f>
        <v>3</v>
      </c>
    </row>
    <row r="5" spans="1:6" x14ac:dyDescent="0.25">
      <c r="A5" t="s">
        <v>43</v>
      </c>
      <c r="B5">
        <f t="shared" si="0"/>
        <v>1500</v>
      </c>
      <c r="D5" t="s">
        <v>43</v>
      </c>
      <c r="E5">
        <f>SUMIF(Table2[Expensive],D5,Table2[Totals])</f>
        <v>3600</v>
      </c>
      <c r="F5">
        <f>COUNTIF(Table2[Expensive],D5)</f>
        <v>3</v>
      </c>
    </row>
    <row r="6" spans="1:6" x14ac:dyDescent="0.25">
      <c r="A6" t="s">
        <v>40</v>
      </c>
      <c r="B6">
        <f t="shared" si="0"/>
        <v>1600</v>
      </c>
      <c r="D6" s="20" t="s">
        <v>55</v>
      </c>
      <c r="E6" s="20" t="s">
        <v>56</v>
      </c>
    </row>
    <row r="7" spans="1:6" x14ac:dyDescent="0.25">
      <c r="A7" t="s">
        <v>41</v>
      </c>
      <c r="B7">
        <f t="shared" si="0"/>
        <v>1700</v>
      </c>
      <c r="D7" t="s">
        <v>47</v>
      </c>
      <c r="E7">
        <f>COUNT(Table2[Totals])</f>
        <v>11</v>
      </c>
    </row>
    <row r="8" spans="1:6" x14ac:dyDescent="0.25">
      <c r="A8" t="s">
        <v>42</v>
      </c>
      <c r="B8">
        <f t="shared" si="0"/>
        <v>1800</v>
      </c>
      <c r="D8" t="s">
        <v>48</v>
      </c>
      <c r="E8">
        <f>COUNTA(Table2[Expensive])</f>
        <v>12</v>
      </c>
    </row>
    <row r="9" spans="1:6" x14ac:dyDescent="0.25">
      <c r="A9" t="s">
        <v>43</v>
      </c>
      <c r="B9">
        <f t="shared" si="0"/>
        <v>1900</v>
      </c>
      <c r="D9" t="s">
        <v>49</v>
      </c>
      <c r="E9">
        <f>COUNTA(Table2[Totals])</f>
        <v>11</v>
      </c>
    </row>
    <row r="10" spans="1:6" x14ac:dyDescent="0.25">
      <c r="A10" t="s">
        <v>40</v>
      </c>
      <c r="B10">
        <f t="shared" si="0"/>
        <v>2000</v>
      </c>
      <c r="D10" t="s">
        <v>50</v>
      </c>
      <c r="E10">
        <f>COUNTBLANK(Table2[Totals])</f>
        <v>1</v>
      </c>
    </row>
    <row r="11" spans="1:6" x14ac:dyDescent="0.25">
      <c r="A11" t="s">
        <v>41</v>
      </c>
      <c r="D11" t="s">
        <v>51</v>
      </c>
      <c r="E11">
        <f>COUNTIF(Table2[Expensive],"Pen")</f>
        <v>3</v>
      </c>
    </row>
    <row r="12" spans="1:6" x14ac:dyDescent="0.25">
      <c r="A12" t="s">
        <v>42</v>
      </c>
      <c r="B12">
        <f>B11+100</f>
        <v>100</v>
      </c>
    </row>
    <row r="13" spans="1:6" x14ac:dyDescent="0.25">
      <c r="A13" t="s">
        <v>43</v>
      </c>
      <c r="B13">
        <f t="shared" si="0"/>
        <v>200</v>
      </c>
      <c r="D13" s="35" t="s">
        <v>54</v>
      </c>
      <c r="E13" s="35"/>
    </row>
    <row r="14" spans="1:6" x14ac:dyDescent="0.25">
      <c r="D14" t="s">
        <v>52</v>
      </c>
      <c r="E14" t="s">
        <v>53</v>
      </c>
    </row>
    <row r="15" spans="1:6" x14ac:dyDescent="0.25">
      <c r="D15" t="s">
        <v>42</v>
      </c>
      <c r="E15">
        <f>SUMIF(Table2[Expensive],Table3[[#This Row],[Column1]],Table2[Totals])</f>
        <v>3300</v>
      </c>
    </row>
  </sheetData>
  <mergeCells count="1">
    <mergeCell ref="D13:E13"/>
  </mergeCells>
  <dataValidations count="1">
    <dataValidation type="list" allowBlank="1" showInputMessage="1" showErrorMessage="1" sqref="D15" xr:uid="{7DF0CB9A-535D-477F-96CE-94FA2BBA73D6}">
      <formula1>$A$2:$A$5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27D5-D9D8-4131-8C66-E9EDFD048558}">
  <dimension ref="A1:B9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41.7109375" bestFit="1" customWidth="1"/>
  </cols>
  <sheetData>
    <row r="1" spans="1:2" x14ac:dyDescent="0.25">
      <c r="A1" s="23" t="s">
        <v>75</v>
      </c>
      <c r="B1" s="23" t="s">
        <v>80</v>
      </c>
    </row>
    <row r="2" spans="1:2" x14ac:dyDescent="0.25">
      <c r="A2" t="s">
        <v>76</v>
      </c>
    </row>
    <row r="3" spans="1:2" x14ac:dyDescent="0.25">
      <c r="A3" t="s">
        <v>77</v>
      </c>
    </row>
    <row r="4" spans="1:2" x14ac:dyDescent="0.25">
      <c r="A4" t="s">
        <v>78</v>
      </c>
    </row>
    <row r="5" spans="1:2" x14ac:dyDescent="0.25">
      <c r="A5" t="s">
        <v>79</v>
      </c>
    </row>
    <row r="7" spans="1:2" x14ac:dyDescent="0.25">
      <c r="A7" s="23" t="s">
        <v>75</v>
      </c>
      <c r="B7" s="23" t="s">
        <v>80</v>
      </c>
    </row>
    <row r="8" spans="1:2" x14ac:dyDescent="0.25">
      <c r="A8" s="23" t="s">
        <v>81</v>
      </c>
      <c r="B8" t="s">
        <v>84</v>
      </c>
    </row>
    <row r="9" spans="1:2" x14ac:dyDescent="0.25">
      <c r="A9" t="s">
        <v>82</v>
      </c>
      <c r="B9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C1B5-7BBE-4CF3-86EF-3F618DB99FEC}">
  <dimension ref="A3:AI16"/>
  <sheetViews>
    <sheetView workbookViewId="0">
      <selection activeCell="R17" sqref="R17"/>
    </sheetView>
  </sheetViews>
  <sheetFormatPr defaultRowHeight="15" x14ac:dyDescent="0.25"/>
  <cols>
    <col min="1" max="1" width="10" customWidth="1"/>
    <col min="2" max="10" width="4.140625" customWidth="1"/>
    <col min="11" max="13" width="5.140625" customWidth="1"/>
    <col min="14" max="14" width="8.42578125" bestFit="1" customWidth="1"/>
    <col min="15" max="31" width="5.140625" customWidth="1"/>
    <col min="32" max="32" width="10.85546875" customWidth="1"/>
    <col min="33" max="33" width="9.85546875" customWidth="1"/>
  </cols>
  <sheetData>
    <row r="3" spans="1:35" x14ac:dyDescent="0.25">
      <c r="A3" s="26" t="s">
        <v>85</v>
      </c>
      <c r="B3" s="27" t="s">
        <v>90</v>
      </c>
      <c r="C3" s="27" t="s">
        <v>91</v>
      </c>
      <c r="D3" s="27" t="s">
        <v>92</v>
      </c>
      <c r="E3" s="27" t="s">
        <v>93</v>
      </c>
      <c r="F3" s="27" t="s">
        <v>94</v>
      </c>
      <c r="G3" s="27" t="s">
        <v>95</v>
      </c>
      <c r="H3" s="27" t="s">
        <v>96</v>
      </c>
      <c r="I3" s="27" t="s">
        <v>97</v>
      </c>
      <c r="J3" s="27" t="s">
        <v>98</v>
      </c>
      <c r="K3" s="27" t="s">
        <v>99</v>
      </c>
      <c r="L3" s="27" t="s">
        <v>100</v>
      </c>
      <c r="M3" s="27" t="s">
        <v>101</v>
      </c>
      <c r="N3" s="27" t="s">
        <v>102</v>
      </c>
      <c r="O3" s="27" t="s">
        <v>103</v>
      </c>
      <c r="P3" s="27" t="s">
        <v>104</v>
      </c>
      <c r="Q3" s="27" t="s">
        <v>105</v>
      </c>
      <c r="R3" s="27" t="s">
        <v>106</v>
      </c>
      <c r="S3" s="27" t="s">
        <v>107</v>
      </c>
      <c r="T3" s="27" t="s">
        <v>108</v>
      </c>
      <c r="U3" s="27" t="s">
        <v>109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114</v>
      </c>
      <c r="AA3" s="27" t="s">
        <v>115</v>
      </c>
      <c r="AB3" s="27" t="s">
        <v>116</v>
      </c>
      <c r="AC3" s="27" t="s">
        <v>117</v>
      </c>
      <c r="AD3" s="27" t="s">
        <v>118</v>
      </c>
      <c r="AE3" s="27" t="s">
        <v>119</v>
      </c>
      <c r="AF3" s="27" t="s">
        <v>88</v>
      </c>
      <c r="AG3" s="28" t="s">
        <v>89</v>
      </c>
    </row>
    <row r="4" spans="1:35" x14ac:dyDescent="0.25">
      <c r="A4" s="24">
        <v>1</v>
      </c>
      <c r="B4" s="22" t="s">
        <v>86</v>
      </c>
      <c r="C4" s="22" t="s">
        <v>86</v>
      </c>
      <c r="D4" s="22" t="s">
        <v>86</v>
      </c>
      <c r="E4" s="22" t="s">
        <v>86</v>
      </c>
      <c r="F4" s="22" t="s">
        <v>86</v>
      </c>
      <c r="G4" s="22" t="s">
        <v>86</v>
      </c>
      <c r="H4" s="22" t="s">
        <v>86</v>
      </c>
      <c r="I4" s="22" t="s">
        <v>86</v>
      </c>
      <c r="J4" s="22" t="s">
        <v>86</v>
      </c>
      <c r="K4" s="22" t="s">
        <v>86</v>
      </c>
      <c r="L4" s="22" t="s">
        <v>86</v>
      </c>
      <c r="M4" s="22" t="s">
        <v>86</v>
      </c>
      <c r="N4" s="22" t="s">
        <v>86</v>
      </c>
      <c r="O4" s="22" t="s">
        <v>86</v>
      </c>
      <c r="P4" s="22" t="s">
        <v>86</v>
      </c>
      <c r="Q4" s="22" t="s">
        <v>87</v>
      </c>
      <c r="R4" s="22" t="s">
        <v>86</v>
      </c>
      <c r="S4" s="22" t="s">
        <v>86</v>
      </c>
      <c r="T4" s="22" t="s">
        <v>86</v>
      </c>
      <c r="U4" s="22" t="s">
        <v>86</v>
      </c>
      <c r="V4" s="22" t="s">
        <v>87</v>
      </c>
      <c r="W4" s="22" t="s">
        <v>86</v>
      </c>
      <c r="X4" s="22" t="s">
        <v>86</v>
      </c>
      <c r="Y4" s="22" t="s">
        <v>86</v>
      </c>
      <c r="Z4" s="22" t="s">
        <v>86</v>
      </c>
      <c r="AA4" s="22" t="s">
        <v>86</v>
      </c>
      <c r="AB4" s="22" t="s">
        <v>86</v>
      </c>
      <c r="AC4" s="22" t="s">
        <v>86</v>
      </c>
      <c r="AD4" s="22" t="s">
        <v>86</v>
      </c>
      <c r="AE4" s="22" t="s">
        <v>86</v>
      </c>
      <c r="AF4" s="22">
        <f>COUNTIF(B4:AE4,"P")</f>
        <v>28</v>
      </c>
      <c r="AG4" s="25">
        <f>COUNTIF(B4:AE4,"A")</f>
        <v>2</v>
      </c>
      <c r="AI4">
        <v>3</v>
      </c>
    </row>
    <row r="5" spans="1:35" x14ac:dyDescent="0.25">
      <c r="A5" s="24">
        <v>2</v>
      </c>
      <c r="B5" s="22" t="s">
        <v>86</v>
      </c>
      <c r="C5" s="22" t="s">
        <v>86</v>
      </c>
      <c r="D5" s="22" t="s">
        <v>86</v>
      </c>
      <c r="E5" s="22" t="s">
        <v>86</v>
      </c>
      <c r="F5" s="22" t="s">
        <v>86</v>
      </c>
      <c r="G5" s="22" t="s">
        <v>86</v>
      </c>
      <c r="H5" s="22" t="s">
        <v>86</v>
      </c>
      <c r="I5" s="22" t="s">
        <v>86</v>
      </c>
      <c r="J5" s="22" t="s">
        <v>86</v>
      </c>
      <c r="K5" s="22" t="s">
        <v>86</v>
      </c>
      <c r="L5" s="22" t="s">
        <v>86</v>
      </c>
      <c r="M5" s="22" t="s">
        <v>86</v>
      </c>
      <c r="N5" s="22" t="s">
        <v>86</v>
      </c>
      <c r="O5" s="22" t="s">
        <v>86</v>
      </c>
      <c r="P5" s="22" t="s">
        <v>86</v>
      </c>
      <c r="Q5" s="22" t="s">
        <v>86</v>
      </c>
      <c r="R5" s="22" t="s">
        <v>86</v>
      </c>
      <c r="S5" s="22" t="s">
        <v>86</v>
      </c>
      <c r="T5" s="22" t="s">
        <v>86</v>
      </c>
      <c r="U5" s="22" t="s">
        <v>86</v>
      </c>
      <c r="V5" s="22" t="s">
        <v>86</v>
      </c>
      <c r="W5" s="22" t="s">
        <v>86</v>
      </c>
      <c r="X5" s="22" t="s">
        <v>86</v>
      </c>
      <c r="Y5" s="22" t="s">
        <v>87</v>
      </c>
      <c r="Z5" s="22" t="s">
        <v>86</v>
      </c>
      <c r="AA5" s="22" t="s">
        <v>86</v>
      </c>
      <c r="AB5" s="22" t="s">
        <v>86</v>
      </c>
      <c r="AC5" s="22" t="s">
        <v>86</v>
      </c>
      <c r="AD5" s="22" t="s">
        <v>86</v>
      </c>
      <c r="AE5" s="22" t="s">
        <v>86</v>
      </c>
      <c r="AF5" s="22">
        <f t="shared" ref="AF5:AF13" si="0">COUNTIF(B5:AE5,"P")</f>
        <v>29</v>
      </c>
      <c r="AG5" s="25">
        <f t="shared" ref="AG5:AG13" si="1">COUNTIF(B5:AE5,"A")</f>
        <v>1</v>
      </c>
    </row>
    <row r="6" spans="1:35" x14ac:dyDescent="0.25">
      <c r="A6" s="24">
        <v>3</v>
      </c>
      <c r="B6" s="22" t="s">
        <v>86</v>
      </c>
      <c r="C6" s="22" t="s">
        <v>86</v>
      </c>
      <c r="D6" s="22" t="s">
        <v>86</v>
      </c>
      <c r="E6" s="22" t="s">
        <v>86</v>
      </c>
      <c r="F6" s="22" t="s">
        <v>86</v>
      </c>
      <c r="G6" s="22" t="s">
        <v>86</v>
      </c>
      <c r="H6" s="22" t="s">
        <v>86</v>
      </c>
      <c r="I6" s="22" t="s">
        <v>86</v>
      </c>
      <c r="J6" s="22" t="s">
        <v>86</v>
      </c>
      <c r="K6" s="22" t="s">
        <v>86</v>
      </c>
      <c r="L6" s="22" t="s">
        <v>86</v>
      </c>
      <c r="M6" s="22" t="s">
        <v>86</v>
      </c>
      <c r="N6" s="22" t="s">
        <v>86</v>
      </c>
      <c r="O6" s="22" t="s">
        <v>86</v>
      </c>
      <c r="P6" s="22" t="s">
        <v>86</v>
      </c>
      <c r="Q6" s="22" t="s">
        <v>86</v>
      </c>
      <c r="R6" s="22" t="s">
        <v>86</v>
      </c>
      <c r="S6" s="22" t="s">
        <v>86</v>
      </c>
      <c r="T6" s="22" t="s">
        <v>86</v>
      </c>
      <c r="U6" s="22" t="s">
        <v>86</v>
      </c>
      <c r="V6" s="22" t="s">
        <v>87</v>
      </c>
      <c r="W6" s="22" t="s">
        <v>86</v>
      </c>
      <c r="X6" s="22" t="s">
        <v>86</v>
      </c>
      <c r="Y6" s="22" t="s">
        <v>86</v>
      </c>
      <c r="Z6" s="22" t="s">
        <v>86</v>
      </c>
      <c r="AA6" s="22" t="s">
        <v>86</v>
      </c>
      <c r="AB6" s="22" t="s">
        <v>86</v>
      </c>
      <c r="AC6" s="22" t="s">
        <v>86</v>
      </c>
      <c r="AD6" s="22" t="s">
        <v>86</v>
      </c>
      <c r="AE6" s="22" t="s">
        <v>86</v>
      </c>
      <c r="AF6" s="22">
        <f t="shared" si="0"/>
        <v>29</v>
      </c>
      <c r="AG6" s="25">
        <f t="shared" si="1"/>
        <v>1</v>
      </c>
    </row>
    <row r="7" spans="1:35" x14ac:dyDescent="0.25">
      <c r="A7" s="24">
        <v>4</v>
      </c>
      <c r="B7" s="22" t="s">
        <v>86</v>
      </c>
      <c r="C7" s="22" t="s">
        <v>86</v>
      </c>
      <c r="D7" s="22" t="s">
        <v>86</v>
      </c>
      <c r="E7" s="22" t="s">
        <v>86</v>
      </c>
      <c r="F7" s="22" t="s">
        <v>86</v>
      </c>
      <c r="G7" s="22" t="s">
        <v>86</v>
      </c>
      <c r="H7" s="22" t="s">
        <v>86</v>
      </c>
      <c r="I7" s="22" t="s">
        <v>86</v>
      </c>
      <c r="J7" s="22" t="s">
        <v>86</v>
      </c>
      <c r="K7" s="22" t="s">
        <v>86</v>
      </c>
      <c r="L7" s="22" t="s">
        <v>86</v>
      </c>
      <c r="M7" s="22" t="s">
        <v>86</v>
      </c>
      <c r="N7" s="22" t="s">
        <v>86</v>
      </c>
      <c r="O7" s="22" t="s">
        <v>86</v>
      </c>
      <c r="P7" s="22" t="s">
        <v>86</v>
      </c>
      <c r="Q7" s="22" t="s">
        <v>86</v>
      </c>
      <c r="R7" s="22" t="s">
        <v>86</v>
      </c>
      <c r="S7" s="22" t="s">
        <v>86</v>
      </c>
      <c r="T7" s="22" t="s">
        <v>86</v>
      </c>
      <c r="U7" s="22" t="s">
        <v>86</v>
      </c>
      <c r="V7" s="22" t="s">
        <v>86</v>
      </c>
      <c r="W7" s="22" t="s">
        <v>86</v>
      </c>
      <c r="X7" s="22" t="s">
        <v>86</v>
      </c>
      <c r="Y7" s="22" t="s">
        <v>86</v>
      </c>
      <c r="Z7" s="22" t="s">
        <v>86</v>
      </c>
      <c r="AA7" s="22" t="s">
        <v>86</v>
      </c>
      <c r="AB7" s="22" t="s">
        <v>86</v>
      </c>
      <c r="AC7" s="22" t="s">
        <v>86</v>
      </c>
      <c r="AD7" s="22" t="s">
        <v>86</v>
      </c>
      <c r="AE7" s="22" t="s">
        <v>86</v>
      </c>
      <c r="AF7" s="22">
        <f t="shared" si="0"/>
        <v>30</v>
      </c>
      <c r="AG7" s="25">
        <f t="shared" si="1"/>
        <v>0</v>
      </c>
    </row>
    <row r="8" spans="1:35" x14ac:dyDescent="0.25">
      <c r="A8" s="24">
        <v>5</v>
      </c>
      <c r="B8" s="22" t="s">
        <v>86</v>
      </c>
      <c r="C8" s="22" t="s">
        <v>86</v>
      </c>
      <c r="D8" s="22" t="s">
        <v>86</v>
      </c>
      <c r="E8" s="22" t="s">
        <v>86</v>
      </c>
      <c r="F8" s="22" t="s">
        <v>86</v>
      </c>
      <c r="G8" s="22" t="s">
        <v>86</v>
      </c>
      <c r="H8" s="22" t="s">
        <v>86</v>
      </c>
      <c r="I8" s="22" t="s">
        <v>87</v>
      </c>
      <c r="J8" s="22" t="s">
        <v>86</v>
      </c>
      <c r="K8" s="22" t="s">
        <v>86</v>
      </c>
      <c r="L8" s="22" t="s">
        <v>86</v>
      </c>
      <c r="M8" s="22" t="s">
        <v>87</v>
      </c>
      <c r="N8" s="22" t="s">
        <v>86</v>
      </c>
      <c r="O8" s="22" t="s">
        <v>87</v>
      </c>
      <c r="P8" s="22" t="s">
        <v>86</v>
      </c>
      <c r="Q8" s="22" t="s">
        <v>86</v>
      </c>
      <c r="R8" s="22" t="s">
        <v>86</v>
      </c>
      <c r="S8" s="22" t="s">
        <v>86</v>
      </c>
      <c r="T8" s="22" t="s">
        <v>86</v>
      </c>
      <c r="U8" s="22" t="s">
        <v>86</v>
      </c>
      <c r="V8" s="22" t="s">
        <v>86</v>
      </c>
      <c r="W8" s="22" t="s">
        <v>86</v>
      </c>
      <c r="X8" s="22" t="s">
        <v>86</v>
      </c>
      <c r="Y8" s="22" t="s">
        <v>86</v>
      </c>
      <c r="Z8" s="22" t="s">
        <v>86</v>
      </c>
      <c r="AA8" s="22" t="s">
        <v>86</v>
      </c>
      <c r="AB8" s="22" t="s">
        <v>86</v>
      </c>
      <c r="AC8" s="22" t="s">
        <v>86</v>
      </c>
      <c r="AD8" s="22" t="s">
        <v>86</v>
      </c>
      <c r="AE8" s="22" t="s">
        <v>86</v>
      </c>
      <c r="AF8" s="22">
        <f t="shared" si="0"/>
        <v>27</v>
      </c>
      <c r="AG8" s="25">
        <f t="shared" si="1"/>
        <v>3</v>
      </c>
    </row>
    <row r="9" spans="1:35" x14ac:dyDescent="0.25">
      <c r="A9" s="24">
        <v>6</v>
      </c>
      <c r="B9" s="22" t="s">
        <v>86</v>
      </c>
      <c r="C9" s="22" t="s">
        <v>86</v>
      </c>
      <c r="D9" s="22" t="s">
        <v>86</v>
      </c>
      <c r="E9" s="22" t="s">
        <v>86</v>
      </c>
      <c r="F9" s="22" t="s">
        <v>86</v>
      </c>
      <c r="G9" s="22" t="s">
        <v>86</v>
      </c>
      <c r="H9" s="22" t="s">
        <v>86</v>
      </c>
      <c r="I9" s="22" t="s">
        <v>86</v>
      </c>
      <c r="J9" s="22" t="s">
        <v>86</v>
      </c>
      <c r="K9" s="22" t="s">
        <v>86</v>
      </c>
      <c r="L9" s="22" t="s">
        <v>86</v>
      </c>
      <c r="M9" s="22" t="s">
        <v>86</v>
      </c>
      <c r="N9" s="22" t="s">
        <v>86</v>
      </c>
      <c r="O9" s="22" t="s">
        <v>86</v>
      </c>
      <c r="P9" s="22" t="s">
        <v>86</v>
      </c>
      <c r="Q9" s="22" t="s">
        <v>86</v>
      </c>
      <c r="R9" s="22" t="s">
        <v>86</v>
      </c>
      <c r="S9" s="22" t="s">
        <v>86</v>
      </c>
      <c r="T9" s="22" t="s">
        <v>86</v>
      </c>
      <c r="U9" s="22" t="s">
        <v>86</v>
      </c>
      <c r="V9" s="22" t="s">
        <v>86</v>
      </c>
      <c r="W9" s="22" t="s">
        <v>86</v>
      </c>
      <c r="X9" s="22" t="s">
        <v>86</v>
      </c>
      <c r="Y9" s="22" t="s">
        <v>86</v>
      </c>
      <c r="Z9" s="22" t="s">
        <v>86</v>
      </c>
      <c r="AA9" s="22" t="s">
        <v>86</v>
      </c>
      <c r="AB9" s="22" t="s">
        <v>86</v>
      </c>
      <c r="AC9" s="22" t="s">
        <v>86</v>
      </c>
      <c r="AD9" s="22" t="s">
        <v>86</v>
      </c>
      <c r="AE9" s="22" t="s">
        <v>86</v>
      </c>
      <c r="AF9" s="22">
        <f t="shared" si="0"/>
        <v>30</v>
      </c>
      <c r="AG9" s="25">
        <f t="shared" si="1"/>
        <v>0</v>
      </c>
    </row>
    <row r="10" spans="1:35" x14ac:dyDescent="0.25">
      <c r="A10" s="24">
        <v>7</v>
      </c>
      <c r="B10" s="22" t="s">
        <v>86</v>
      </c>
      <c r="C10" s="22" t="s">
        <v>86</v>
      </c>
      <c r="D10" s="22" t="s">
        <v>86</v>
      </c>
      <c r="E10" s="22" t="s">
        <v>86</v>
      </c>
      <c r="F10" s="22" t="s">
        <v>86</v>
      </c>
      <c r="G10" s="22" t="s">
        <v>86</v>
      </c>
      <c r="H10" s="22" t="s">
        <v>86</v>
      </c>
      <c r="I10" s="22" t="s">
        <v>86</v>
      </c>
      <c r="J10" s="22" t="s">
        <v>86</v>
      </c>
      <c r="K10" s="22" t="s">
        <v>86</v>
      </c>
      <c r="L10" s="22" t="s">
        <v>86</v>
      </c>
      <c r="M10" s="22" t="s">
        <v>86</v>
      </c>
      <c r="N10" s="22" t="s">
        <v>86</v>
      </c>
      <c r="O10" s="22" t="s">
        <v>86</v>
      </c>
      <c r="P10" s="22" t="s">
        <v>86</v>
      </c>
      <c r="Q10" s="22" t="s">
        <v>86</v>
      </c>
      <c r="R10" s="22" t="s">
        <v>86</v>
      </c>
      <c r="S10" s="22" t="s">
        <v>86</v>
      </c>
      <c r="T10" s="22" t="s">
        <v>86</v>
      </c>
      <c r="U10" s="22" t="s">
        <v>86</v>
      </c>
      <c r="V10" s="22" t="s">
        <v>86</v>
      </c>
      <c r="W10" s="22" t="s">
        <v>87</v>
      </c>
      <c r="X10" s="22" t="s">
        <v>86</v>
      </c>
      <c r="Y10" s="22" t="s">
        <v>86</v>
      </c>
      <c r="Z10" s="22" t="s">
        <v>86</v>
      </c>
      <c r="AA10" s="22" t="s">
        <v>86</v>
      </c>
      <c r="AB10" s="22" t="s">
        <v>86</v>
      </c>
      <c r="AC10" s="22" t="s">
        <v>86</v>
      </c>
      <c r="AD10" s="22" t="s">
        <v>86</v>
      </c>
      <c r="AE10" s="22" t="s">
        <v>86</v>
      </c>
      <c r="AF10" s="22">
        <f t="shared" si="0"/>
        <v>29</v>
      </c>
      <c r="AG10" s="25">
        <f t="shared" si="1"/>
        <v>1</v>
      </c>
    </row>
    <row r="11" spans="1:35" x14ac:dyDescent="0.25">
      <c r="A11" s="24">
        <v>8</v>
      </c>
      <c r="B11" s="22" t="s">
        <v>86</v>
      </c>
      <c r="C11" s="22" t="s">
        <v>86</v>
      </c>
      <c r="D11" s="22" t="s">
        <v>86</v>
      </c>
      <c r="E11" s="22" t="s">
        <v>86</v>
      </c>
      <c r="F11" s="22" t="s">
        <v>86</v>
      </c>
      <c r="G11" s="22" t="s">
        <v>86</v>
      </c>
      <c r="H11" s="22" t="s">
        <v>86</v>
      </c>
      <c r="I11" s="22" t="s">
        <v>86</v>
      </c>
      <c r="J11" s="22" t="s">
        <v>86</v>
      </c>
      <c r="K11" s="22" t="s">
        <v>86</v>
      </c>
      <c r="L11" s="22" t="s">
        <v>86</v>
      </c>
      <c r="M11" s="22" t="s">
        <v>86</v>
      </c>
      <c r="N11" s="22" t="s">
        <v>86</v>
      </c>
      <c r="O11" s="22" t="s">
        <v>86</v>
      </c>
      <c r="P11" s="22" t="s">
        <v>86</v>
      </c>
      <c r="Q11" s="22" t="s">
        <v>86</v>
      </c>
      <c r="R11" s="22" t="s">
        <v>86</v>
      </c>
      <c r="S11" s="22" t="s">
        <v>87</v>
      </c>
      <c r="T11" s="22" t="s">
        <v>86</v>
      </c>
      <c r="U11" s="22" t="s">
        <v>87</v>
      </c>
      <c r="V11" s="22" t="s">
        <v>86</v>
      </c>
      <c r="W11" s="22" t="s">
        <v>86</v>
      </c>
      <c r="X11" s="22" t="s">
        <v>86</v>
      </c>
      <c r="Y11" s="22" t="s">
        <v>86</v>
      </c>
      <c r="Z11" s="22" t="s">
        <v>86</v>
      </c>
      <c r="AA11" s="22" t="s">
        <v>86</v>
      </c>
      <c r="AB11" s="22" t="s">
        <v>86</v>
      </c>
      <c r="AC11" s="22" t="s">
        <v>86</v>
      </c>
      <c r="AD11" s="22" t="s">
        <v>86</v>
      </c>
      <c r="AE11" s="22" t="s">
        <v>86</v>
      </c>
      <c r="AF11" s="22">
        <f t="shared" si="0"/>
        <v>28</v>
      </c>
      <c r="AG11" s="25">
        <f t="shared" si="1"/>
        <v>2</v>
      </c>
    </row>
    <row r="12" spans="1:35" x14ac:dyDescent="0.25">
      <c r="A12" s="24">
        <v>9</v>
      </c>
      <c r="B12" s="22" t="s">
        <v>86</v>
      </c>
      <c r="C12" s="22" t="s">
        <v>86</v>
      </c>
      <c r="D12" s="22" t="s">
        <v>86</v>
      </c>
      <c r="E12" s="22" t="s">
        <v>86</v>
      </c>
      <c r="F12" s="22" t="s">
        <v>86</v>
      </c>
      <c r="G12" s="22" t="s">
        <v>86</v>
      </c>
      <c r="H12" s="22" t="s">
        <v>86</v>
      </c>
      <c r="I12" s="22" t="s">
        <v>86</v>
      </c>
      <c r="J12" s="22" t="s">
        <v>86</v>
      </c>
      <c r="K12" s="22" t="s">
        <v>86</v>
      </c>
      <c r="L12" s="22" t="s">
        <v>86</v>
      </c>
      <c r="M12" s="22" t="s">
        <v>86</v>
      </c>
      <c r="N12" s="22" t="s">
        <v>86</v>
      </c>
      <c r="O12" s="22" t="s">
        <v>86</v>
      </c>
      <c r="P12" s="22" t="s">
        <v>86</v>
      </c>
      <c r="Q12" s="22" t="s">
        <v>86</v>
      </c>
      <c r="R12" s="22" t="s">
        <v>87</v>
      </c>
      <c r="S12" s="22" t="s">
        <v>86</v>
      </c>
      <c r="T12" s="22" t="s">
        <v>86</v>
      </c>
      <c r="U12" s="22" t="s">
        <v>86</v>
      </c>
      <c r="V12" s="22" t="s">
        <v>86</v>
      </c>
      <c r="W12" s="22" t="s">
        <v>86</v>
      </c>
      <c r="X12" s="22" t="s">
        <v>86</v>
      </c>
      <c r="Y12" s="22" t="s">
        <v>86</v>
      </c>
      <c r="Z12" s="22" t="s">
        <v>86</v>
      </c>
      <c r="AA12" s="22" t="s">
        <v>86</v>
      </c>
      <c r="AB12" s="22" t="s">
        <v>86</v>
      </c>
      <c r="AC12" s="22" t="s">
        <v>86</v>
      </c>
      <c r="AD12" s="22" t="s">
        <v>86</v>
      </c>
      <c r="AE12" s="22" t="s">
        <v>86</v>
      </c>
      <c r="AF12" s="22">
        <f t="shared" si="0"/>
        <v>29</v>
      </c>
      <c r="AG12" s="25">
        <f t="shared" si="1"/>
        <v>1</v>
      </c>
    </row>
    <row r="13" spans="1:35" x14ac:dyDescent="0.25">
      <c r="A13" s="29">
        <v>10</v>
      </c>
      <c r="B13" s="30" t="s">
        <v>86</v>
      </c>
      <c r="C13" s="30" t="s">
        <v>86</v>
      </c>
      <c r="D13" s="30" t="s">
        <v>86</v>
      </c>
      <c r="E13" s="30" t="s">
        <v>86</v>
      </c>
      <c r="F13" s="30" t="s">
        <v>86</v>
      </c>
      <c r="G13" s="30" t="s">
        <v>86</v>
      </c>
      <c r="H13" s="30" t="s">
        <v>86</v>
      </c>
      <c r="I13" s="30" t="s">
        <v>86</v>
      </c>
      <c r="J13" s="30" t="s">
        <v>86</v>
      </c>
      <c r="K13" s="30" t="s">
        <v>86</v>
      </c>
      <c r="L13" s="30" t="s">
        <v>86</v>
      </c>
      <c r="M13" s="30" t="s">
        <v>86</v>
      </c>
      <c r="N13" s="30" t="s">
        <v>86</v>
      </c>
      <c r="O13" s="30" t="s">
        <v>87</v>
      </c>
      <c r="P13" s="30" t="s">
        <v>86</v>
      </c>
      <c r="Q13" s="30" t="s">
        <v>86</v>
      </c>
      <c r="R13" s="30" t="s">
        <v>86</v>
      </c>
      <c r="S13" s="30" t="s">
        <v>87</v>
      </c>
      <c r="T13" s="30" t="s">
        <v>86</v>
      </c>
      <c r="U13" s="30" t="s">
        <v>86</v>
      </c>
      <c r="V13" s="30" t="s">
        <v>86</v>
      </c>
      <c r="W13" s="30" t="s">
        <v>86</v>
      </c>
      <c r="X13" s="30" t="s">
        <v>86</v>
      </c>
      <c r="Y13" s="30" t="s">
        <v>86</v>
      </c>
      <c r="Z13" s="30" t="s">
        <v>86</v>
      </c>
      <c r="AA13" s="30" t="s">
        <v>86</v>
      </c>
      <c r="AB13" s="30" t="s">
        <v>86</v>
      </c>
      <c r="AC13" s="30" t="s">
        <v>86</v>
      </c>
      <c r="AD13" s="30" t="s">
        <v>86</v>
      </c>
      <c r="AE13" s="30" t="s">
        <v>86</v>
      </c>
      <c r="AF13" s="30">
        <f t="shared" si="0"/>
        <v>28</v>
      </c>
      <c r="AG13" s="31">
        <f t="shared" si="1"/>
        <v>2</v>
      </c>
    </row>
    <row r="16" spans="1:35" x14ac:dyDescent="0.25">
      <c r="N16" s="32"/>
    </row>
  </sheetData>
  <conditionalFormatting sqref="A3:AE13">
    <cfRule type="containsText" dxfId="1" priority="1" operator="containsText" text="A">
      <formula>NOT(ISERROR(SEARCH("A",A3)))</formula>
    </cfRule>
  </conditionalFormatting>
  <conditionalFormatting sqref="I8">
    <cfRule type="containsText" dxfId="0" priority="2" operator="containsText" text="A">
      <formula>NOT(ISERROR(SEARCH("A",I8)))</formula>
    </cfRule>
  </conditionalFormatting>
  <dataValidations count="1">
    <dataValidation type="list" allowBlank="1" showInputMessage="1" showErrorMessage="1" sqref="AI4" xr:uid="{F42EF264-BCDA-459A-BCF5-9EA4D17CE2FA}">
      <formula1>$A$4:$A$13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2nd Vedio How to write down dta</vt:lpstr>
      <vt:lpstr>Text to column</vt:lpstr>
      <vt:lpstr>Sumif</vt:lpstr>
      <vt:lpstr>sumifs and condition</vt:lpstr>
      <vt:lpstr>Average if and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Rushda Shabbir</dc:creator>
  <cp:lastModifiedBy>Rushda Shabbir</cp:lastModifiedBy>
  <dcterms:created xsi:type="dcterms:W3CDTF">2024-07-13T16:52:19Z</dcterms:created>
  <dcterms:modified xsi:type="dcterms:W3CDTF">2024-08-06T05:13:55Z</dcterms:modified>
</cp:coreProperties>
</file>