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0730" windowHeight="11760" activeTab="1"/>
  </bookViews>
  <sheets>
    <sheet name="Prob-1" sheetId="8" r:id="rId1"/>
    <sheet name="pROB-2" sheetId="9" r:id="rId2"/>
    <sheet name="Prob-3" sheetId="10" r:id="rId3"/>
    <sheet name="Prob-4" sheetId="12" r:id="rId4"/>
    <sheet name="prob- 5" sheetId="13" r:id="rId5"/>
    <sheet name="prob-6" sheetId="14" r:id="rId6"/>
    <sheet name="Reference Tables" sheetId="6" r:id="rId7"/>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8" l="1"/>
  <c r="H2" i="9"/>
  <c r="G2" i="9"/>
  <c r="F3" i="9"/>
  <c r="F4" i="9"/>
  <c r="F5" i="9"/>
  <c r="F6" i="9"/>
  <c r="F7" i="9"/>
  <c r="G7" i="9" s="1"/>
  <c r="H7" i="9" s="1"/>
  <c r="F8" i="9"/>
  <c r="G8" i="9" s="1"/>
  <c r="H8" i="9" s="1"/>
  <c r="F9" i="9"/>
  <c r="F10" i="9"/>
  <c r="F11" i="9"/>
  <c r="F12" i="9"/>
  <c r="F13" i="9"/>
  <c r="F14" i="9"/>
  <c r="F15" i="9"/>
  <c r="G15" i="9" s="1"/>
  <c r="H15" i="9" s="1"/>
  <c r="F16" i="9"/>
  <c r="G16" i="9" s="1"/>
  <c r="H16" i="9" s="1"/>
  <c r="F17" i="9"/>
  <c r="G17" i="9" s="1"/>
  <c r="H17" i="9" s="1"/>
  <c r="F18" i="9"/>
  <c r="F19" i="9"/>
  <c r="F20" i="9"/>
  <c r="F21" i="9"/>
  <c r="F22" i="9"/>
  <c r="F23" i="9"/>
  <c r="G23" i="9" s="1"/>
  <c r="H23" i="9" s="1"/>
  <c r="F24" i="9"/>
  <c r="G24" i="9" s="1"/>
  <c r="H24" i="9" s="1"/>
  <c r="F2" i="9"/>
  <c r="J3" i="9"/>
  <c r="J4" i="9"/>
  <c r="J5" i="9"/>
  <c r="J6" i="9"/>
  <c r="J7" i="9"/>
  <c r="J8" i="9"/>
  <c r="J9" i="9"/>
  <c r="J10" i="9"/>
  <c r="J11" i="9"/>
  <c r="J12" i="9"/>
  <c r="J13" i="9"/>
  <c r="J14" i="9"/>
  <c r="J15" i="9"/>
  <c r="J16" i="9"/>
  <c r="J17" i="9"/>
  <c r="J18" i="9"/>
  <c r="J19" i="9"/>
  <c r="J20" i="9"/>
  <c r="J21" i="9"/>
  <c r="J22" i="9"/>
  <c r="J23" i="9"/>
  <c r="J24" i="9"/>
  <c r="J2" i="9"/>
  <c r="I2" i="9"/>
  <c r="I3" i="9"/>
  <c r="I4" i="9"/>
  <c r="I5" i="9"/>
  <c r="I6" i="9"/>
  <c r="I7" i="9"/>
  <c r="I8" i="9"/>
  <c r="I9" i="9"/>
  <c r="I10" i="9"/>
  <c r="I11" i="9"/>
  <c r="I12" i="9"/>
  <c r="I13" i="9"/>
  <c r="I14" i="9"/>
  <c r="I15" i="9"/>
  <c r="I16" i="9"/>
  <c r="I17" i="9"/>
  <c r="I18" i="9"/>
  <c r="I19" i="9"/>
  <c r="I20" i="9"/>
  <c r="I21" i="9"/>
  <c r="I22" i="9"/>
  <c r="I23" i="9"/>
  <c r="I24" i="9"/>
  <c r="H3" i="14"/>
  <c r="H4" i="14"/>
  <c r="H5" i="14"/>
  <c r="H6" i="14"/>
  <c r="H7" i="14"/>
  <c r="H8" i="14"/>
  <c r="H9" i="14"/>
  <c r="H10" i="14"/>
  <c r="H11" i="14"/>
  <c r="H12" i="14"/>
  <c r="H13" i="14"/>
  <c r="H14" i="14"/>
  <c r="H15" i="14"/>
  <c r="H16" i="14"/>
  <c r="H17" i="14"/>
  <c r="H18" i="14"/>
  <c r="H19" i="14"/>
  <c r="H20" i="14"/>
  <c r="H21" i="14"/>
  <c r="H2" i="14"/>
  <c r="H3" i="8"/>
  <c r="H4" i="8"/>
  <c r="H5" i="8"/>
  <c r="H6" i="8"/>
  <c r="H7" i="8"/>
  <c r="H8" i="8"/>
  <c r="H9" i="8"/>
  <c r="H10" i="8"/>
  <c r="H11" i="8"/>
  <c r="H12" i="8"/>
  <c r="H13" i="8"/>
  <c r="H14" i="8"/>
  <c r="H15" i="8"/>
  <c r="H16" i="8"/>
  <c r="H17" i="8"/>
  <c r="H18" i="8"/>
  <c r="H19" i="8"/>
  <c r="H20" i="8"/>
  <c r="H21" i="8"/>
  <c r="H22" i="8"/>
  <c r="H23" i="8"/>
  <c r="H24" i="8"/>
  <c r="H2" i="8"/>
  <c r="G3" i="8"/>
  <c r="G4" i="8"/>
  <c r="G5" i="8"/>
  <c r="G6" i="8"/>
  <c r="G7" i="8"/>
  <c r="G8" i="8"/>
  <c r="G9" i="8"/>
  <c r="G10" i="8"/>
  <c r="G11" i="8"/>
  <c r="G12" i="8"/>
  <c r="G13" i="8"/>
  <c r="G14" i="8"/>
  <c r="G15" i="8"/>
  <c r="G16" i="8"/>
  <c r="G17" i="8"/>
  <c r="G18" i="8"/>
  <c r="G19" i="8"/>
  <c r="G20" i="8"/>
  <c r="G21" i="8"/>
  <c r="G22" i="8"/>
  <c r="G23" i="8"/>
  <c r="G24" i="8"/>
  <c r="H9" i="9"/>
  <c r="G3" i="9"/>
  <c r="H3" i="9" s="1"/>
  <c r="G4" i="9"/>
  <c r="H4" i="9" s="1"/>
  <c r="G5" i="9"/>
  <c r="H5" i="9" s="1"/>
  <c r="G6" i="9"/>
  <c r="H6" i="9" s="1"/>
  <c r="G9" i="9"/>
  <c r="G10" i="9"/>
  <c r="H10" i="9" s="1"/>
  <c r="G11" i="9"/>
  <c r="H11" i="9" s="1"/>
  <c r="G12" i="9"/>
  <c r="H12" i="9" s="1"/>
  <c r="G13" i="9"/>
  <c r="H13" i="9" s="1"/>
  <c r="G14" i="9"/>
  <c r="H14" i="9" s="1"/>
  <c r="G18" i="9"/>
  <c r="H18" i="9" s="1"/>
  <c r="G19" i="9"/>
  <c r="H19" i="9" s="1"/>
  <c r="G20" i="9"/>
  <c r="H20" i="9" s="1"/>
  <c r="G21" i="9"/>
  <c r="H21" i="9" s="1"/>
  <c r="G22" i="9"/>
  <c r="H22" i="9" s="1"/>
  <c r="I2" i="14"/>
  <c r="G3" i="13" l="1"/>
  <c r="G4" i="13"/>
  <c r="G5" i="13"/>
  <c r="G6" i="13"/>
  <c r="G7" i="13"/>
  <c r="G8" i="13"/>
  <c r="G9" i="13"/>
  <c r="G10" i="13"/>
  <c r="G11" i="13"/>
  <c r="G12" i="13"/>
  <c r="G13" i="13"/>
  <c r="G14" i="13"/>
  <c r="G15" i="13"/>
  <c r="G16" i="13"/>
  <c r="G17" i="13"/>
  <c r="G18" i="13"/>
  <c r="G19" i="13"/>
  <c r="G20" i="13"/>
  <c r="G21" i="13"/>
  <c r="G2" i="13"/>
  <c r="F2" i="13"/>
  <c r="F3" i="8"/>
  <c r="F4" i="8"/>
  <c r="F5" i="8"/>
  <c r="F6" i="8"/>
  <c r="F7" i="8"/>
  <c r="F8" i="8"/>
  <c r="F9" i="8"/>
  <c r="F10" i="8"/>
  <c r="F11" i="8"/>
  <c r="F12" i="8"/>
  <c r="F13" i="8"/>
  <c r="F14" i="8"/>
  <c r="F15" i="8"/>
  <c r="F16" i="8"/>
  <c r="F17" i="8"/>
  <c r="F18" i="8"/>
  <c r="F19" i="8"/>
  <c r="F20" i="8"/>
  <c r="F21" i="8"/>
  <c r="F22" i="8"/>
  <c r="F23" i="8"/>
  <c r="F24" i="8"/>
  <c r="F2" i="8"/>
  <c r="F3" i="13"/>
  <c r="F4" i="13"/>
  <c r="F5" i="13"/>
  <c r="F6" i="13"/>
  <c r="F7" i="13"/>
  <c r="F8" i="13"/>
  <c r="F9" i="13"/>
  <c r="F10" i="13"/>
  <c r="F11" i="13"/>
  <c r="F12" i="13"/>
  <c r="F13" i="13"/>
  <c r="F14" i="13"/>
  <c r="F15" i="13"/>
  <c r="F16" i="13"/>
  <c r="F17" i="13"/>
  <c r="F18" i="13"/>
  <c r="F19" i="13"/>
  <c r="F20" i="13"/>
  <c r="F21" i="13"/>
  <c r="G3" i="14" l="1"/>
  <c r="G4" i="14"/>
  <c r="G5" i="14"/>
  <c r="G6" i="14"/>
  <c r="G7" i="14"/>
  <c r="G8" i="14"/>
  <c r="G9" i="14"/>
  <c r="G10" i="14"/>
  <c r="G11" i="14"/>
  <c r="G12" i="14"/>
  <c r="G13" i="14"/>
  <c r="G14" i="14"/>
  <c r="G15" i="14"/>
  <c r="G16" i="14"/>
  <c r="G17" i="14"/>
  <c r="G18" i="14"/>
  <c r="G19" i="14"/>
  <c r="G20" i="14"/>
  <c r="G21" i="14"/>
  <c r="G2" i="14"/>
  <c r="F3" i="10" l="1"/>
  <c r="F4" i="10"/>
  <c r="F5" i="10"/>
  <c r="F6" i="10"/>
  <c r="F7" i="10"/>
  <c r="F8" i="10"/>
  <c r="F9" i="10"/>
  <c r="F10" i="10"/>
  <c r="F11" i="10"/>
  <c r="F12" i="10"/>
  <c r="F13" i="10"/>
  <c r="F14" i="10"/>
  <c r="F15" i="10"/>
  <c r="F16" i="10"/>
  <c r="F17" i="10"/>
  <c r="F18" i="10"/>
  <c r="F19" i="10"/>
  <c r="F20" i="10"/>
  <c r="F21" i="10"/>
  <c r="F22" i="10"/>
  <c r="F23" i="10"/>
  <c r="F24" i="10"/>
  <c r="F2" i="10"/>
  <c r="F20" i="12" l="1"/>
  <c r="F17" i="12"/>
  <c r="F10" i="12"/>
  <c r="F7" i="12"/>
  <c r="F18" i="12"/>
  <c r="F15" i="12"/>
  <c r="F14" i="12"/>
  <c r="F9" i="12"/>
  <c r="F11" i="12"/>
  <c r="F12" i="12"/>
  <c r="F8" i="12"/>
  <c r="F3" i="12"/>
  <c r="F4" i="12"/>
  <c r="F5" i="12"/>
  <c r="F6" i="12"/>
  <c r="F13" i="12"/>
  <c r="F16" i="12"/>
  <c r="F19" i="12"/>
  <c r="F21" i="12"/>
  <c r="F2" i="12"/>
</calcChain>
</file>

<file path=xl/comments1.xml><?xml version="1.0" encoding="utf-8"?>
<comments xmlns="http://schemas.openxmlformats.org/spreadsheetml/2006/main">
  <authors>
    <author>RAFIUL</author>
  </authors>
  <commentList>
    <comment ref="F1" authorId="0">
      <text>
        <r>
          <rPr>
            <b/>
            <sz val="9"/>
            <color indexed="81"/>
            <rFont val="Tahoma"/>
            <family val="2"/>
          </rPr>
          <t>Products costing Less than $5, has the tax included</t>
        </r>
      </text>
    </comment>
  </commentList>
</comments>
</file>

<file path=xl/comments2.xml><?xml version="1.0" encoding="utf-8"?>
<comments xmlns="http://schemas.openxmlformats.org/spreadsheetml/2006/main">
  <authors>
    <author>RAFIUL</author>
  </authors>
  <commentList>
    <comment ref="G1" authorId="0">
      <text>
        <r>
          <rPr>
            <b/>
            <sz val="9"/>
            <color indexed="81"/>
            <rFont val="Tahoma"/>
            <family val="2"/>
          </rPr>
          <t>10% of price for more than $5</t>
        </r>
      </text>
    </comment>
  </commentList>
</comments>
</file>

<file path=xl/comments3.xml><?xml version="1.0" encoding="utf-8"?>
<comments xmlns="http://schemas.openxmlformats.org/spreadsheetml/2006/main">
  <authors>
    <author>RAFIUL</author>
  </authors>
  <commentList>
    <comment ref="F1" authorId="0">
      <text>
        <r>
          <rPr>
            <b/>
            <sz val="9"/>
            <color indexed="81"/>
            <rFont val="Tahoma"/>
            <family val="2"/>
          </rPr>
          <t>Sizes
&lt;$7 Small
&lt;$10 Medium
&gt;$10 Large</t>
        </r>
      </text>
    </comment>
  </commentList>
</comments>
</file>

<file path=xl/comments4.xml><?xml version="1.0" encoding="utf-8"?>
<comments xmlns="http://schemas.openxmlformats.org/spreadsheetml/2006/main">
  <authors>
    <author>RAFIUL</author>
  </authors>
  <commentList>
    <comment ref="F1" authorId="0">
      <text>
        <r>
          <rPr>
            <b/>
            <sz val="9"/>
            <color indexed="81"/>
            <rFont val="Tahoma"/>
            <family val="2"/>
          </rPr>
          <t>Bin Range is Given in the "Reference Tables" sheet.</t>
        </r>
      </text>
    </comment>
  </commentList>
</comments>
</file>

<file path=xl/comments5.xml><?xml version="1.0" encoding="utf-8"?>
<comments xmlns="http://schemas.openxmlformats.org/spreadsheetml/2006/main">
  <authors>
    <author>RAFIUL</author>
  </authors>
  <commentList>
    <comment ref="F1" authorId="0">
      <text>
        <r>
          <rPr>
            <b/>
            <sz val="9"/>
            <color indexed="81"/>
            <rFont val="Tahoma"/>
            <family val="2"/>
          </rPr>
          <t>Values are Given in the "Reference Tables" sheet.</t>
        </r>
      </text>
    </comment>
  </commentList>
</comments>
</file>

<file path=xl/sharedStrings.xml><?xml version="1.0" encoding="utf-8"?>
<sst xmlns="http://schemas.openxmlformats.org/spreadsheetml/2006/main" count="535" uniqueCount="141">
  <si>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</si>
  <si>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</si>
  <si>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</si>
  <si>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</si>
  <si>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</si>
  <si>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</si>
  <si>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</si>
  <si>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</si>
  <si>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</si>
  <si>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</si>
  <si>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</si>
  <si>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</si>
  <si>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</si>
  <si>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</si>
  <si>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</si>
  <si>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</si>
  <si>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</si>
  <si>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</si>
  <si>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</si>
  <si>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</si>
  <si>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</si>
  <si>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</si>
  <si>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</si>
  <si>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</si>
  <si>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</si>
  <si>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</si>
  <si>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</si>
  <si>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</si>
  <si>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</si>
  <si>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</si>
  <si>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</si>
  <si>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</si>
  <si>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</si>
  <si>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</si>
  <si>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</si>
  <si>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</si>
  <si>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</si>
  <si>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</si>
  <si>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</si>
  <si>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</si>
  <si>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</si>
  <si>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</si>
  <si>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Tax Amount</t>
  </si>
  <si>
    <t>Pizza Size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</si>
  <si>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</si>
  <si>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</si>
  <si>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</si>
  <si>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</si>
  <si>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</si>
  <si>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</si>
  <si>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</si>
  <si>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</si>
  <si>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</si>
  <si>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</si>
  <si>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</si>
  <si>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</si>
  <si>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</si>
  <si>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</si>
  <si>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</si>
  <si>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</si>
  <si>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</si>
  <si>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</si>
  <si>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</si>
  <si>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</si>
  <si>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</si>
  <si>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</si>
  <si>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</si>
  <si>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</si>
  <si>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</si>
  <si>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</si>
  <si>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Condition</t>
  </si>
  <si>
    <t>More Than 90</t>
  </si>
  <si>
    <t>Outstanding</t>
  </si>
  <si>
    <t>More Than 60</t>
  </si>
  <si>
    <t>Good</t>
  </si>
  <si>
    <t>Below 60</t>
  </si>
  <si>
    <t>Bad</t>
  </si>
  <si>
    <t>More Than 80</t>
  </si>
  <si>
    <t>More Than 50</t>
  </si>
  <si>
    <t>Below 50</t>
  </si>
  <si>
    <t>More Than 70</t>
  </si>
  <si>
    <t>More Than 40</t>
  </si>
  <si>
    <t>Below 40</t>
  </si>
  <si>
    <t>Exercise 05</t>
  </si>
  <si>
    <t>Sales Rep</t>
  </si>
  <si>
    <t>Sales</t>
  </si>
  <si>
    <t>Commission</t>
  </si>
  <si>
    <t>Ryan</t>
  </si>
  <si>
    <t>Jacob</t>
  </si>
  <si>
    <t>Emily</t>
  </si>
  <si>
    <t>Kevin</t>
  </si>
  <si>
    <t>Less Than $600,000</t>
  </si>
  <si>
    <t>$600,000 - $750,000</t>
  </si>
  <si>
    <t>$750,001 - $900,000</t>
  </si>
  <si>
    <t>More Than $900,000</t>
  </si>
  <si>
    <t>Exercise 06</t>
  </si>
  <si>
    <t>Zone</t>
  </si>
  <si>
    <t>South</t>
  </si>
  <si>
    <t>North</t>
  </si>
  <si>
    <t>East</t>
  </si>
  <si>
    <t>West</t>
  </si>
  <si>
    <t>Month</t>
  </si>
  <si>
    <t>January</t>
  </si>
  <si>
    <t>February</t>
  </si>
  <si>
    <t>April</t>
  </si>
  <si>
    <t>March</t>
  </si>
  <si>
    <t>Number</t>
  </si>
  <si>
    <t>Grade</t>
  </si>
  <si>
    <t>Range</t>
  </si>
  <si>
    <t>A</t>
  </si>
  <si>
    <t>75 - 89</t>
  </si>
  <si>
    <t>A-</t>
  </si>
  <si>
    <t>60 - 74</t>
  </si>
  <si>
    <t>B</t>
  </si>
  <si>
    <t>45 - 59</t>
  </si>
  <si>
    <t>C</t>
  </si>
  <si>
    <t>33 - 44</t>
  </si>
  <si>
    <t>D</t>
  </si>
  <si>
    <t>Below 33</t>
  </si>
  <si>
    <t>F</t>
  </si>
  <si>
    <t>Problem Statement</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</si>
  <si>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</si>
  <si>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Calculate Tax Amount: When the product is more than $5, then a 10% tax will be applied. Use the IF function to find the tax amount.</t>
  </si>
  <si>
    <t>PROBLEM STATEMENT</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</si>
  <si>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</si>
  <si>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</si>
  <si>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Small Pizzaa</t>
  </si>
  <si>
    <t>Medium Pizza</t>
  </si>
  <si>
    <t>large pizza</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</si>
  <si>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</si>
  <si>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</si>
  <si>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You will need to find the letter grades for this problem. 90 or more is graded as A, 75 to 89 as A-, 60 to 74 as B, 45 to 59 as C, 33 to 44 as D, and less than 33 as F.</t>
  </si>
  <si>
    <t>Exercise 04</t>
  </si>
  <si>
    <t>Tax Percentage</t>
  </si>
  <si>
    <t>Selling Price After Tax</t>
  </si>
  <si>
    <t>Display Output</t>
  </si>
  <si>
    <t>Max Marks</t>
  </si>
  <si>
    <t xml:space="preserve">Percentage </t>
  </si>
  <si>
    <t>Tax Ammount</t>
  </si>
  <si>
    <t>Tax Ammount Find BY IF Function</t>
  </si>
  <si>
    <t>Selling Price After Tax Use If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</si>
</sst>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164" formatCode="d\-mmm\-yy\ h:mm\ AM/PM"/>
    <numFmt numFmtId="165" formatCode="&quot;$&quot;#,##0.000"/>
    <numFmt numFmtId="166" formatCode="[$-409]d\-mmm;@"/>
    <numFmt numFmtId="167" formatCode="0.00000"/>
  </numFmts>
  <fonts count="12" x14ac:knownFonts="1">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9"/>
      <color indexed="81"/>
      <name val="Tahoma"/>
      <family val="2"/>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
      <b/>
      <sz val="12"/>
      <color theme="1"/>
      <name val="Calibri"/>
      <family val="2"/>
      <scheme val="minor"/>
    </font>
    <font>
      <b/>
      <sz val="12"/>
      <color rgb="FF7030A0"/>
      <name val="Calibri"/>
      <family val="2"/>
      <scheme val="minor"/>
    </font>
    <font>
      <b/>
      <sz val="12"/>
      <color rgb="FFFF0000"/>
      <name val="Calibri"/>
      <family val="2"/>
      <scheme val="minor"/>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2" applyNumberFormat="0" applyFill="0" applyAlignment="0" applyProtection="0"/>
  </cellStyleXfs>
  <cellXfs count="45">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5" fontId="1" fillId="5" borderId="1" xfId="0" applyNumberFormat="1" applyFont="1" applyFill="1" applyBorder="1" applyAlignment="1">
      <alignment horizontal="center" vertical="center"/>
    </xf>
    <xf numFmtId="166"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6"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6" fillId="0" borderId="0" xfId="0" applyFont="1" applyAlignment="1">
      <alignment wrapText="1"/>
    </xf>
    <xf numFmtId="0" fontId="0" fillId="0" borderId="1" xfId="0" applyBorder="1"/>
    <xf numFmtId="0" fontId="5" fillId="0" borderId="0" xfId="0" applyFont="1"/>
    <xf numFmtId="0" fontId="2" fillId="6" borderId="3" xfId="0" applyFont="1" applyFill="1" applyBorder="1" applyAlignment="1">
      <alignment horizontal="center" vertical="center"/>
    </xf>
    <xf numFmtId="165" fontId="9" fillId="5" borderId="1" xfId="0" applyNumberFormat="1" applyFont="1" applyFill="1" applyBorder="1" applyAlignment="1">
      <alignment horizontal="center" vertical="center"/>
    </xf>
    <xf numFmtId="165" fontId="10" fillId="5" borderId="1" xfId="0" applyNumberFormat="1" applyFont="1" applyFill="1" applyBorder="1" applyAlignment="1">
      <alignment horizontal="center" vertical="center"/>
    </xf>
    <xf numFmtId="165" fontId="11" fillId="5" borderId="1" xfId="0" applyNumberFormat="1" applyFont="1" applyFill="1" applyBorder="1" applyAlignment="1">
      <alignment horizontal="center" vertical="center"/>
    </xf>
    <xf numFmtId="0" fontId="2" fillId="2" borderId="5" xfId="0" applyFont="1" applyFill="1" applyBorder="1" applyAlignment="1">
      <alignment horizontal="center" vertical="center"/>
    </xf>
    <xf numFmtId="167" fontId="1" fillId="5" borderId="1" xfId="0" applyNumberFormat="1" applyFont="1" applyFill="1" applyBorder="1" applyAlignment="1">
      <alignment horizontal="center" vertical="center"/>
    </xf>
    <xf numFmtId="10" fontId="0" fillId="0" borderId="0" xfId="0" applyNumberFormat="1"/>
    <xf numFmtId="0" fontId="0" fillId="0" borderId="0" xfId="0" applyAlignment="1">
      <alignment horizontal="center" vertical="center"/>
    </xf>
    <xf numFmtId="8" fontId="0" fillId="0" borderId="0" xfId="0" applyNumberFormat="1"/>
    <xf numFmtId="9" fontId="0" fillId="0" borderId="0" xfId="0" applyNumberFormat="1"/>
    <xf numFmtId="0" fontId="0" fillId="0" borderId="1" xfId="0" applyBorder="1" applyAlignment="1">
      <alignment horizontal="center" vertical="center"/>
    </xf>
    <xf numFmtId="8" fontId="0" fillId="0" borderId="1" xfId="0" applyNumberFormat="1" applyBorder="1" applyAlignment="1">
      <alignment horizontal="center"/>
    </xf>
    <xf numFmtId="0" fontId="0" fillId="0" borderId="6" xfId="0" applyBorder="1"/>
    <xf numFmtId="0" fontId="0" fillId="0" borderId="7" xfId="0" applyBorder="1"/>
    <xf numFmtId="167" fontId="1" fillId="5" borderId="4" xfId="0" applyNumberFormat="1" applyFont="1" applyFill="1" applyBorder="1" applyAlignment="1">
      <alignment horizontal="center" vertical="center"/>
    </xf>
    <xf numFmtId="167" fontId="1" fillId="0" borderId="1" xfId="0" applyNumberFormat="1" applyFont="1" applyFill="1" applyBorder="1" applyAlignment="1">
      <alignment horizontal="center" vertical="center"/>
    </xf>
    <xf numFmtId="0" fontId="6" fillId="0" borderId="0" xfId="0" applyFont="1" applyAlignment="1">
      <alignment horizontal="center" wrapText="1"/>
    </xf>
    <xf numFmtId="0" fontId="5" fillId="0" borderId="0" xfId="0" applyFont="1" applyAlignment="1">
      <alignment horizontal="center"/>
    </xf>
    <xf numFmtId="0" fontId="0" fillId="0" borderId="1" xfId="0" applyBorder="1" applyAlignment="1">
      <alignment horizontal="center" wrapText="1"/>
    </xf>
    <xf numFmtId="0" fontId="5" fillId="0" borderId="1" xfId="0" applyFont="1" applyBorder="1" applyAlignment="1">
      <alignment horizontal="center" wrapText="1"/>
    </xf>
    <xf numFmtId="0" fontId="5" fillId="0" borderId="3" xfId="0" applyFont="1" applyBorder="1" applyAlignment="1">
      <alignment horizontal="center" wrapText="1"/>
    </xf>
    <xf numFmtId="0" fontId="8" fillId="0" borderId="0" xfId="0" applyFont="1" applyAlignment="1">
      <alignment horizontal="center" vertical="center" wrapText="1" readingOrder="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7"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cellXfs>
  <cellStyles count="2">
    <cellStyle name="Heading 2" xfId="1" builtinId="17" customBuiltin="1"/>
    <cellStyle name="Normal" xfId="0" builtinId="0"/>
  </cellStyles>
  <dxfs count="0"/>
  <tableStyles count="1" defaultTableStyle="TableStyleMedium2" defaultPivotStyle="PivotStyleLight16">
    <tableStyle name="Invisible" pivot="0" table="0" count="0"/>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
  <sheetViews>
    <sheetView topLeftCell="D1" workbookViewId="0">
      <selection activeCell="H2" sqref="H2"/>
    </sheetView>
  </sheetViews>
  <sheetFormatPr defaultRowHeight="15" x14ac:dyDescent="0.25"/>
  <cols>
    <col min="1" max="1" width="10.140625" bestFit="1" customWidth="1"/>
    <col min="2" max="2" width="18.7109375" bestFit="1" customWidth="1"/>
    <col min="3" max="3" width="11.28515625" bestFit="1" customWidth="1"/>
    <col min="4" max="4" width="13.85546875" customWidth="1"/>
    <col min="5" max="5" width="7.7109375" bestFit="1" customWidth="1"/>
    <col min="6" max="6" width="25.140625" bestFit="1" customWidth="1"/>
    <col min="7" max="7" width="18.85546875" bestFit="1" customWidth="1"/>
    <col min="8" max="8" width="17.140625" bestFit="1" customWidth="1"/>
  </cols>
  <sheetData>
    <row r="1" spans="1:21" ht="18.75" x14ac:dyDescent="0.25">
      <c r="A1" s="2" t="s">
        <v>41</v>
      </c>
      <c r="B1" s="2" t="s">
        <v>7</v>
      </c>
      <c r="C1" s="2" t="s">
        <v>6</v>
      </c>
      <c r="D1" s="2" t="s">
        <v>31</v>
      </c>
      <c r="E1" s="2" t="s">
        <v>39</v>
      </c>
      <c r="F1" s="3" t="s">
        <v>40</v>
      </c>
      <c r="G1" s="2" t="s">
        <v>133</v>
      </c>
      <c r="H1" s="21" t="s">
        <v>138</v>
      </c>
    </row>
    <row r="2" spans="1:21" ht="15.75" x14ac:dyDescent="0.25">
      <c r="A2" s="5" t="s">
        <v>0</v>
      </c>
      <c r="B2" s="4">
        <v>44884.598611111112</v>
      </c>
      <c r="C2" s="5" t="s">
        <v>25</v>
      </c>
      <c r="D2" s="5" t="s">
        <v>32</v>
      </c>
      <c r="E2" s="6">
        <v>6.99</v>
      </c>
      <c r="F2" s="7" t="str">
        <f>IF(E2&gt;=5,"Including 10% Tax Apllied","Excluding Tax")</f>
        <v>Including 10% Tax Apllied</v>
      </c>
      <c r="G2" s="24" t="str">
        <f>IF(E2&gt;5,"10%","No Tax")</f>
        <v>10%</v>
      </c>
      <c r="H2" s="25">
        <f>E2*G2</f>
        <v>0.69900000000000007</v>
      </c>
    </row>
    <row r="3" spans="1:21" ht="15.75" x14ac:dyDescent="0.25">
      <c r="A3" s="5" t="s">
        <v>1</v>
      </c>
      <c r="B3" s="4">
        <v>44884.598611111112</v>
      </c>
      <c r="C3" s="5" t="s">
        <v>25</v>
      </c>
      <c r="D3" s="5" t="s">
        <v>33</v>
      </c>
      <c r="E3" s="6">
        <v>2.5</v>
      </c>
      <c r="F3" s="7" t="str">
        <f t="shared" ref="F3:F24" si="0">IF(E3&gt;=5,"Including 10% Tax Apllied","Excluding Tax")</f>
        <v>Excluding Tax</v>
      </c>
      <c r="G3" s="24" t="str">
        <f t="shared" ref="G3:G24" si="1">IF(E3&gt;5,"10%","No Tax")</f>
        <v>No Tax</v>
      </c>
      <c r="H3" s="25" t="e">
        <f t="shared" ref="H3:H24" si="2">E3*G3</f>
        <v>#VALUE!</v>
      </c>
      <c r="I3" s="34" t="s">
        <v>120</v>
      </c>
      <c r="J3" s="34"/>
      <c r="K3" s="34"/>
      <c r="L3" s="34"/>
      <c r="M3" s="34"/>
      <c r="N3" s="34"/>
      <c r="O3" s="34"/>
      <c r="P3" s="34"/>
      <c r="Q3" s="34"/>
      <c r="R3" s="34"/>
      <c r="S3" s="34"/>
    </row>
    <row r="4" spans="1:21" ht="18.75" x14ac:dyDescent="0.3">
      <c r="A4" s="5" t="s">
        <v>2</v>
      </c>
      <c r="B4" s="4">
        <v>44884.598611111112</v>
      </c>
      <c r="C4" s="5" t="s">
        <v>25</v>
      </c>
      <c r="D4" s="5" t="s">
        <v>32</v>
      </c>
      <c r="E4" s="6">
        <v>8.99</v>
      </c>
      <c r="F4" s="7" t="str">
        <f t="shared" si="0"/>
        <v>Including 10% Tax Apllied</v>
      </c>
      <c r="G4" s="24" t="str">
        <f t="shared" si="1"/>
        <v>10%</v>
      </c>
      <c r="H4" s="25">
        <f t="shared" si="2"/>
        <v>0.89900000000000002</v>
      </c>
      <c r="I4" s="33" t="s">
        <v>121</v>
      </c>
      <c r="J4" s="33"/>
      <c r="K4" s="33"/>
      <c r="L4" s="33"/>
      <c r="M4" s="33"/>
      <c r="N4" s="33"/>
      <c r="O4" s="33"/>
      <c r="P4" s="33"/>
      <c r="Q4" s="33"/>
      <c r="R4" s="33"/>
      <c r="S4" s="33"/>
      <c r="T4" s="14"/>
      <c r="U4" s="14"/>
    </row>
    <row r="5" spans="1:21" ht="15.75" x14ac:dyDescent="0.25">
      <c r="A5" s="5" t="s">
        <v>3</v>
      </c>
      <c r="B5" s="4">
        <v>44884.619444444441</v>
      </c>
      <c r="C5" s="5" t="s">
        <v>26</v>
      </c>
      <c r="D5" s="5" t="s">
        <v>32</v>
      </c>
      <c r="E5" s="6">
        <v>12.99</v>
      </c>
      <c r="F5" s="7" t="str">
        <f t="shared" si="0"/>
        <v>Including 10% Tax Apllied</v>
      </c>
      <c r="G5" s="24" t="str">
        <f t="shared" si="1"/>
        <v>10%</v>
      </c>
      <c r="H5" s="25">
        <f t="shared" si="2"/>
        <v>1.2990000000000002</v>
      </c>
    </row>
    <row r="6" spans="1:21" ht="15.75" x14ac:dyDescent="0.25">
      <c r="A6" s="5" t="s">
        <v>4</v>
      </c>
      <c r="B6" s="4">
        <v>44884.640277777777</v>
      </c>
      <c r="C6" s="5" t="s">
        <v>25</v>
      </c>
      <c r="D6" s="5" t="s">
        <v>34</v>
      </c>
      <c r="E6" s="6">
        <v>5.99</v>
      </c>
      <c r="F6" s="7" t="str">
        <f t="shared" si="0"/>
        <v>Including 10% Tax Apllied</v>
      </c>
      <c r="G6" s="24" t="str">
        <f t="shared" si="1"/>
        <v>10%</v>
      </c>
      <c r="H6" s="25">
        <f t="shared" si="2"/>
        <v>0.59900000000000009</v>
      </c>
    </row>
    <row r="7" spans="1:21" ht="15.75" x14ac:dyDescent="0.25">
      <c r="A7" s="5" t="s">
        <v>5</v>
      </c>
      <c r="B7" s="4">
        <v>44884.640277777777</v>
      </c>
      <c r="C7" s="5" t="s">
        <v>26</v>
      </c>
      <c r="D7" s="5" t="s">
        <v>35</v>
      </c>
      <c r="E7" s="6">
        <v>5.99</v>
      </c>
      <c r="F7" s="7" t="str">
        <f t="shared" si="0"/>
        <v>Including 10% Tax Apllied</v>
      </c>
      <c r="G7" s="24" t="str">
        <f t="shared" si="1"/>
        <v>10%</v>
      </c>
      <c r="H7" s="25">
        <f t="shared" si="2"/>
        <v>0.59900000000000009</v>
      </c>
    </row>
    <row r="8" spans="1:21" ht="15.75" x14ac:dyDescent="0.25">
      <c r="A8" s="5" t="s">
        <v>8</v>
      </c>
      <c r="B8" s="4">
        <v>44884.640277777777</v>
      </c>
      <c r="C8" s="5" t="s">
        <v>26</v>
      </c>
      <c r="D8" s="5" t="s">
        <v>35</v>
      </c>
      <c r="E8" s="6">
        <v>5.99</v>
      </c>
      <c r="F8" s="7" t="str">
        <f t="shared" si="0"/>
        <v>Including 10% Tax Apllied</v>
      </c>
      <c r="G8" s="24" t="str">
        <f t="shared" si="1"/>
        <v>10%</v>
      </c>
      <c r="H8" s="25">
        <f t="shared" si="2"/>
        <v>0.59900000000000009</v>
      </c>
    </row>
    <row r="9" spans="1:21" ht="15.75" x14ac:dyDescent="0.25">
      <c r="A9" s="5" t="s">
        <v>9</v>
      </c>
      <c r="B9" s="4">
        <v>44884.640972222223</v>
      </c>
      <c r="C9" s="5" t="s">
        <v>26</v>
      </c>
      <c r="D9" s="5" t="s">
        <v>35</v>
      </c>
      <c r="E9" s="6">
        <v>5.99</v>
      </c>
      <c r="F9" s="7" t="str">
        <f t="shared" si="0"/>
        <v>Including 10% Tax Apllied</v>
      </c>
      <c r="G9" s="24" t="str">
        <f t="shared" si="1"/>
        <v>10%</v>
      </c>
      <c r="H9" s="25">
        <f t="shared" si="2"/>
        <v>0.59900000000000009</v>
      </c>
    </row>
    <row r="10" spans="1:21" ht="15.75" x14ac:dyDescent="0.25">
      <c r="A10" s="5" t="s">
        <v>10</v>
      </c>
      <c r="B10" s="4">
        <v>44884.640972222223</v>
      </c>
      <c r="C10" s="5" t="s">
        <v>26</v>
      </c>
      <c r="D10" s="5" t="s">
        <v>35</v>
      </c>
      <c r="E10" s="6">
        <v>5.99</v>
      </c>
      <c r="F10" s="7" t="str">
        <f t="shared" si="0"/>
        <v>Including 10% Tax Apllied</v>
      </c>
      <c r="G10" s="24" t="str">
        <f t="shared" si="1"/>
        <v>10%</v>
      </c>
      <c r="H10" s="25">
        <f t="shared" si="2"/>
        <v>0.59900000000000009</v>
      </c>
    </row>
    <row r="11" spans="1:21" ht="15.75" x14ac:dyDescent="0.25">
      <c r="A11" s="5" t="s">
        <v>11</v>
      </c>
      <c r="B11" s="4">
        <v>44884.649305555555</v>
      </c>
      <c r="C11" s="5" t="s">
        <v>27</v>
      </c>
      <c r="D11" s="5" t="s">
        <v>36</v>
      </c>
      <c r="E11" s="6">
        <v>7.99</v>
      </c>
      <c r="F11" s="7" t="str">
        <f t="shared" si="0"/>
        <v>Including 10% Tax Apllied</v>
      </c>
      <c r="G11" s="24" t="str">
        <f t="shared" si="1"/>
        <v>10%</v>
      </c>
      <c r="H11" s="25">
        <f t="shared" si="2"/>
        <v>0.79900000000000004</v>
      </c>
    </row>
    <row r="12" spans="1:21" ht="15.75" x14ac:dyDescent="0.25">
      <c r="A12" s="5" t="s">
        <v>12</v>
      </c>
      <c r="B12" s="4">
        <v>44884.65</v>
      </c>
      <c r="C12" s="5" t="s">
        <v>27</v>
      </c>
      <c r="D12" s="5" t="s">
        <v>33</v>
      </c>
      <c r="E12" s="6">
        <v>2.99</v>
      </c>
      <c r="F12" s="7" t="str">
        <f t="shared" si="0"/>
        <v>Excluding Tax</v>
      </c>
      <c r="G12" s="24" t="str">
        <f t="shared" si="1"/>
        <v>No Tax</v>
      </c>
      <c r="H12" s="25" t="e">
        <f t="shared" si="2"/>
        <v>#VALUE!</v>
      </c>
    </row>
    <row r="13" spans="1:21" ht="15.75" x14ac:dyDescent="0.25">
      <c r="A13" s="5" t="s">
        <v>13</v>
      </c>
      <c r="B13" s="4">
        <v>44884.65625</v>
      </c>
      <c r="C13" s="5" t="s">
        <v>37</v>
      </c>
      <c r="D13" s="5" t="s">
        <v>32</v>
      </c>
      <c r="E13" s="6">
        <v>12.99</v>
      </c>
      <c r="F13" s="7" t="str">
        <f t="shared" si="0"/>
        <v>Including 10% Tax Apllied</v>
      </c>
      <c r="G13" s="24" t="str">
        <f t="shared" si="1"/>
        <v>10%</v>
      </c>
      <c r="H13" s="25">
        <f t="shared" si="2"/>
        <v>1.2990000000000002</v>
      </c>
    </row>
    <row r="14" spans="1:21" ht="15.75" x14ac:dyDescent="0.25">
      <c r="A14" s="5" t="s">
        <v>14</v>
      </c>
      <c r="B14" s="4">
        <v>44884.65625</v>
      </c>
      <c r="C14" s="5" t="s">
        <v>37</v>
      </c>
      <c r="D14" s="5" t="s">
        <v>33</v>
      </c>
      <c r="E14" s="6">
        <v>1.5</v>
      </c>
      <c r="F14" s="7" t="str">
        <f t="shared" si="0"/>
        <v>Excluding Tax</v>
      </c>
      <c r="G14" s="24" t="str">
        <f t="shared" si="1"/>
        <v>No Tax</v>
      </c>
      <c r="H14" s="25" t="e">
        <f t="shared" si="2"/>
        <v>#VALUE!</v>
      </c>
    </row>
    <row r="15" spans="1:21" ht="15.75" x14ac:dyDescent="0.25">
      <c r="A15" s="5" t="s">
        <v>15</v>
      </c>
      <c r="B15" s="4">
        <v>44884.663194444445</v>
      </c>
      <c r="C15" s="5" t="s">
        <v>37</v>
      </c>
      <c r="D15" s="5" t="s">
        <v>35</v>
      </c>
      <c r="E15" s="6">
        <v>4.99</v>
      </c>
      <c r="F15" s="7" t="str">
        <f t="shared" si="0"/>
        <v>Excluding Tax</v>
      </c>
      <c r="G15" s="24" t="str">
        <f t="shared" si="1"/>
        <v>No Tax</v>
      </c>
      <c r="H15" s="25" t="e">
        <f t="shared" si="2"/>
        <v>#VALUE!</v>
      </c>
    </row>
    <row r="16" spans="1:21" ht="15.75" x14ac:dyDescent="0.25">
      <c r="A16" s="5" t="s">
        <v>16</v>
      </c>
      <c r="B16" s="4">
        <v>44884.664583333331</v>
      </c>
      <c r="C16" s="5" t="s">
        <v>28</v>
      </c>
      <c r="D16" s="5" t="s">
        <v>35</v>
      </c>
      <c r="E16" s="6">
        <v>5.99</v>
      </c>
      <c r="F16" s="7" t="str">
        <f t="shared" si="0"/>
        <v>Including 10% Tax Apllied</v>
      </c>
      <c r="G16" s="24" t="str">
        <f t="shared" si="1"/>
        <v>10%</v>
      </c>
      <c r="H16" s="25">
        <f t="shared" si="2"/>
        <v>0.59900000000000009</v>
      </c>
    </row>
    <row r="17" spans="1:8" ht="15.75" x14ac:dyDescent="0.25">
      <c r="A17" s="5" t="s">
        <v>17</v>
      </c>
      <c r="B17" s="4">
        <v>44884.664583333331</v>
      </c>
      <c r="C17" s="5" t="s">
        <v>28</v>
      </c>
      <c r="D17" s="5" t="s">
        <v>32</v>
      </c>
      <c r="E17" s="6">
        <v>12.99</v>
      </c>
      <c r="F17" s="7" t="str">
        <f t="shared" si="0"/>
        <v>Including 10% Tax Apllied</v>
      </c>
      <c r="G17" s="24" t="str">
        <f t="shared" si="1"/>
        <v>10%</v>
      </c>
      <c r="H17" s="25">
        <f t="shared" si="2"/>
        <v>1.2990000000000002</v>
      </c>
    </row>
    <row r="18" spans="1:8" ht="15.75" x14ac:dyDescent="0.25">
      <c r="A18" s="5" t="s">
        <v>18</v>
      </c>
      <c r="B18" s="4">
        <v>44884.664583333331</v>
      </c>
      <c r="C18" s="5" t="s">
        <v>28</v>
      </c>
      <c r="D18" s="5" t="s">
        <v>32</v>
      </c>
      <c r="E18" s="6">
        <v>9.99</v>
      </c>
      <c r="F18" s="7" t="str">
        <f t="shared" si="0"/>
        <v>Including 10% Tax Apllied</v>
      </c>
      <c r="G18" s="24" t="str">
        <f t="shared" si="1"/>
        <v>10%</v>
      </c>
      <c r="H18" s="25">
        <f t="shared" si="2"/>
        <v>0.99900000000000011</v>
      </c>
    </row>
    <row r="19" spans="1:8" ht="15.75" x14ac:dyDescent="0.25">
      <c r="A19" s="5" t="s">
        <v>19</v>
      </c>
      <c r="B19" s="4">
        <v>44884.664583333331</v>
      </c>
      <c r="C19" s="5" t="s">
        <v>28</v>
      </c>
      <c r="D19" s="5" t="s">
        <v>32</v>
      </c>
      <c r="E19" s="6">
        <v>9.99</v>
      </c>
      <c r="F19" s="7" t="str">
        <f t="shared" si="0"/>
        <v>Including 10% Tax Apllied</v>
      </c>
      <c r="G19" s="24" t="str">
        <f t="shared" si="1"/>
        <v>10%</v>
      </c>
      <c r="H19" s="25">
        <f t="shared" si="2"/>
        <v>0.99900000000000011</v>
      </c>
    </row>
    <row r="20" spans="1:8" ht="15.75" x14ac:dyDescent="0.25">
      <c r="A20" s="5" t="s">
        <v>20</v>
      </c>
      <c r="B20" s="4">
        <v>44884.664583333331</v>
      </c>
      <c r="C20" s="5" t="s">
        <v>28</v>
      </c>
      <c r="D20" s="5" t="s">
        <v>33</v>
      </c>
      <c r="E20" s="6">
        <v>2.99</v>
      </c>
      <c r="F20" s="7" t="str">
        <f t="shared" si="0"/>
        <v>Excluding Tax</v>
      </c>
      <c r="G20" s="24" t="str">
        <f t="shared" si="1"/>
        <v>No Tax</v>
      </c>
      <c r="H20" s="25" t="e">
        <f t="shared" si="2"/>
        <v>#VALUE!</v>
      </c>
    </row>
    <row r="21" spans="1:8" ht="15.75" x14ac:dyDescent="0.25">
      <c r="A21" s="5" t="s">
        <v>21</v>
      </c>
      <c r="B21" s="4">
        <v>44884.684027777781</v>
      </c>
      <c r="C21" s="5" t="s">
        <v>29</v>
      </c>
      <c r="D21" s="5" t="s">
        <v>38</v>
      </c>
      <c r="E21" s="6">
        <v>1.99</v>
      </c>
      <c r="F21" s="7" t="str">
        <f t="shared" si="0"/>
        <v>Excluding Tax</v>
      </c>
      <c r="G21" s="24" t="str">
        <f t="shared" si="1"/>
        <v>No Tax</v>
      </c>
      <c r="H21" s="25" t="e">
        <f t="shared" si="2"/>
        <v>#VALUE!</v>
      </c>
    </row>
    <row r="22" spans="1:8" ht="15.75" x14ac:dyDescent="0.25">
      <c r="A22" s="5" t="s">
        <v>22</v>
      </c>
      <c r="B22" s="4">
        <v>44884.697916666664</v>
      </c>
      <c r="C22" s="5" t="s">
        <v>30</v>
      </c>
      <c r="D22" s="5" t="s">
        <v>32</v>
      </c>
      <c r="E22" s="6">
        <v>7.99</v>
      </c>
      <c r="F22" s="7" t="str">
        <f t="shared" si="0"/>
        <v>Including 10% Tax Apllied</v>
      </c>
      <c r="G22" s="24" t="str">
        <f t="shared" si="1"/>
        <v>10%</v>
      </c>
      <c r="H22" s="25">
        <f t="shared" si="2"/>
        <v>0.79900000000000004</v>
      </c>
    </row>
    <row r="23" spans="1:8" ht="15.75" x14ac:dyDescent="0.25">
      <c r="A23" s="5" t="s">
        <v>23</v>
      </c>
      <c r="B23" s="4">
        <v>44884.697916666664</v>
      </c>
      <c r="C23" s="5" t="s">
        <v>30</v>
      </c>
      <c r="D23" s="5" t="s">
        <v>34</v>
      </c>
      <c r="E23" s="6">
        <v>5.99</v>
      </c>
      <c r="F23" s="7" t="str">
        <f t="shared" si="0"/>
        <v>Including 10% Tax Apllied</v>
      </c>
      <c r="G23" s="24" t="str">
        <f t="shared" si="1"/>
        <v>10%</v>
      </c>
      <c r="H23" s="25">
        <f t="shared" si="2"/>
        <v>0.59900000000000009</v>
      </c>
    </row>
    <row r="24" spans="1:8" ht="15.75" x14ac:dyDescent="0.25">
      <c r="A24" s="5" t="s">
        <v>24</v>
      </c>
      <c r="B24" s="4">
        <v>44884.699305555558</v>
      </c>
      <c r="C24" s="5" t="s">
        <v>30</v>
      </c>
      <c r="D24" s="5" t="s">
        <v>33</v>
      </c>
      <c r="E24" s="6">
        <v>2.99</v>
      </c>
      <c r="F24" s="7" t="str">
        <f t="shared" si="0"/>
        <v>Excluding Tax</v>
      </c>
      <c r="G24" s="24" t="str">
        <f t="shared" si="1"/>
        <v>No Tax</v>
      </c>
      <c r="H24" s="25" t="e">
        <f t="shared" si="2"/>
        <v>#VALUE!</v>
      </c>
    </row>
  </sheetData>
  <mergeCells count="2">
    <mergeCell ref="I4:S4"/>
    <mergeCell ref="I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tabSelected="1" topLeftCell="D1" zoomScale="90" zoomScaleNormal="90" workbookViewId="0">
      <selection activeCell="J5" sqref="J5"/>
    </sheetView>
  </sheetViews>
  <sheetFormatPr defaultColWidth="8.85546875" defaultRowHeight="15" x14ac:dyDescent="0.25"/>
  <cols>
    <col min="1" max="1" width="10.5703125" style="15" customWidth="1"/>
    <col min="2" max="2" width="18.7109375" style="15" bestFit="1" customWidth="1"/>
    <col min="3" max="3" width="11.28515625" style="15" bestFit="1" customWidth="1"/>
    <col min="4" max="4" width="13.85546875" style="15" bestFit="1" customWidth="1"/>
    <col min="5" max="5" width="10.140625" style="15" customWidth="1"/>
    <col min="6" max="6" width="18.85546875" style="15" customWidth="1"/>
    <col min="7" max="7" width="13.85546875" style="15" bestFit="1" customWidth="1"/>
    <col min="8" max="8" width="26.7109375" style="15" bestFit="1" customWidth="1"/>
    <col min="9" max="9" width="40.140625" style="15" customWidth="1"/>
    <col min="10" max="10" width="44.7109375" style="15" bestFit="1" customWidth="1"/>
    <col min="11" max="16384" width="8.85546875" style="15"/>
  </cols>
  <sheetData>
    <row r="1" spans="1:10" ht="52.5" customHeight="1" x14ac:dyDescent="0.25">
      <c r="A1" s="2" t="s">
        <v>41</v>
      </c>
      <c r="B1" s="2" t="s">
        <v>7</v>
      </c>
      <c r="C1" s="2" t="s">
        <v>6</v>
      </c>
      <c r="D1" s="2" t="s">
        <v>31</v>
      </c>
      <c r="E1" s="2" t="s">
        <v>39</v>
      </c>
      <c r="F1" s="2" t="s">
        <v>133</v>
      </c>
      <c r="G1" s="3" t="s">
        <v>42</v>
      </c>
      <c r="H1" s="2" t="s">
        <v>134</v>
      </c>
      <c r="I1" s="2" t="s">
        <v>139</v>
      </c>
      <c r="J1" s="2" t="s">
        <v>140</v>
      </c>
    </row>
    <row r="2" spans="1:10" ht="15.75" x14ac:dyDescent="0.25">
      <c r="A2" s="5" t="s">
        <v>0</v>
      </c>
      <c r="B2" s="4">
        <v>44884.598611111112</v>
      </c>
      <c r="C2" s="5" t="s">
        <v>25</v>
      </c>
      <c r="D2" s="5" t="s">
        <v>32</v>
      </c>
      <c r="E2" s="6">
        <v>6.99</v>
      </c>
      <c r="F2" s="6" t="str">
        <f>IF(E2&gt;5,"10%","Nill")</f>
        <v>10%</v>
      </c>
      <c r="G2" s="22">
        <f>E2*F2</f>
        <v>0.69900000000000007</v>
      </c>
      <c r="H2" s="6">
        <f>SUM(E2,G2)</f>
        <v>7.6890000000000001</v>
      </c>
      <c r="I2" s="27">
        <f>IF(E2&lt;=5,"Nil",IF(E2&gt;5,E2*10%))</f>
        <v>0.69900000000000007</v>
      </c>
      <c r="J2" s="28">
        <f>IF(E2&lt;=5,"Nil",IF(E2&gt;5,E2*1.1))</f>
        <v>7.6890000000000009</v>
      </c>
    </row>
    <row r="3" spans="1:10" ht="15.75" x14ac:dyDescent="0.25">
      <c r="A3" s="5" t="s">
        <v>1</v>
      </c>
      <c r="B3" s="4">
        <v>44884.598611111112</v>
      </c>
      <c r="C3" s="5" t="s">
        <v>25</v>
      </c>
      <c r="D3" s="5" t="s">
        <v>33</v>
      </c>
      <c r="E3" s="6">
        <v>2.5</v>
      </c>
      <c r="F3" s="6" t="str">
        <f t="shared" ref="F3:F24" si="0">IF(E3&gt;5,"10%","Nill")</f>
        <v>Nill</v>
      </c>
      <c r="G3" s="22" t="e">
        <f t="shared" ref="G3:G24" si="1">E3*F3</f>
        <v>#VALUE!</v>
      </c>
      <c r="H3" s="6" t="e">
        <f t="shared" ref="H3:H24" si="2">SUM(E3,G3)</f>
        <v>#VALUE!</v>
      </c>
      <c r="I3" s="27" t="str">
        <f t="shared" ref="I3:I24" si="3">IF(E3&lt;=5,"Nil",IF(E3&gt;5,E3*10%))</f>
        <v>Nil</v>
      </c>
      <c r="J3" s="28" t="str">
        <f t="shared" ref="J3:J24" si="4">IF(E3&lt;=5,"Nil",IF(E3&gt;5,E3*1.1))</f>
        <v>Nil</v>
      </c>
    </row>
    <row r="4" spans="1:10" ht="15.75" x14ac:dyDescent="0.25">
      <c r="A4" s="5" t="s">
        <v>2</v>
      </c>
      <c r="B4" s="4">
        <v>44884.598611111112</v>
      </c>
      <c r="C4" s="5" t="s">
        <v>25</v>
      </c>
      <c r="D4" s="5" t="s">
        <v>32</v>
      </c>
      <c r="E4" s="6">
        <v>8.99</v>
      </c>
      <c r="F4" s="6" t="str">
        <f t="shared" si="0"/>
        <v>10%</v>
      </c>
      <c r="G4" s="22">
        <f t="shared" si="1"/>
        <v>0.89900000000000002</v>
      </c>
      <c r="H4" s="6">
        <f t="shared" si="2"/>
        <v>9.8889999999999993</v>
      </c>
      <c r="I4" s="27">
        <f t="shared" si="3"/>
        <v>0.89900000000000002</v>
      </c>
      <c r="J4" s="28">
        <f t="shared" si="4"/>
        <v>9.8890000000000011</v>
      </c>
    </row>
    <row r="5" spans="1:10" ht="15.75" x14ac:dyDescent="0.25">
      <c r="A5" s="5" t="s">
        <v>3</v>
      </c>
      <c r="B5" s="4">
        <v>44884.619444444441</v>
      </c>
      <c r="C5" s="5" t="s">
        <v>26</v>
      </c>
      <c r="D5" s="5" t="s">
        <v>32</v>
      </c>
      <c r="E5" s="6">
        <v>12.99</v>
      </c>
      <c r="F5" s="6" t="str">
        <f t="shared" si="0"/>
        <v>10%</v>
      </c>
      <c r="G5" s="22">
        <f t="shared" si="1"/>
        <v>1.2990000000000002</v>
      </c>
      <c r="H5" s="6">
        <f t="shared" si="2"/>
        <v>14.289</v>
      </c>
      <c r="I5" s="27">
        <f t="shared" si="3"/>
        <v>1.2990000000000002</v>
      </c>
      <c r="J5" s="28">
        <f t="shared" si="4"/>
        <v>14.289000000000001</v>
      </c>
    </row>
    <row r="6" spans="1:10" ht="15.75" x14ac:dyDescent="0.25">
      <c r="A6" s="5" t="s">
        <v>4</v>
      </c>
      <c r="B6" s="4">
        <v>44884.640277777777</v>
      </c>
      <c r="C6" s="5" t="s">
        <v>25</v>
      </c>
      <c r="D6" s="5" t="s">
        <v>34</v>
      </c>
      <c r="E6" s="6">
        <v>5.99</v>
      </c>
      <c r="F6" s="6" t="str">
        <f t="shared" si="0"/>
        <v>10%</v>
      </c>
      <c r="G6" s="22">
        <f t="shared" si="1"/>
        <v>0.59900000000000009</v>
      </c>
      <c r="H6" s="6">
        <f t="shared" si="2"/>
        <v>6.5890000000000004</v>
      </c>
      <c r="I6" s="27">
        <f t="shared" si="3"/>
        <v>0.59900000000000009</v>
      </c>
      <c r="J6" s="28">
        <f t="shared" si="4"/>
        <v>6.5890000000000004</v>
      </c>
    </row>
    <row r="7" spans="1:10" ht="15.75" x14ac:dyDescent="0.25">
      <c r="A7" s="5" t="s">
        <v>5</v>
      </c>
      <c r="B7" s="4">
        <v>44884.640277777777</v>
      </c>
      <c r="C7" s="5" t="s">
        <v>26</v>
      </c>
      <c r="D7" s="5" t="s">
        <v>35</v>
      </c>
      <c r="E7" s="6">
        <v>5.99</v>
      </c>
      <c r="F7" s="6" t="str">
        <f t="shared" si="0"/>
        <v>10%</v>
      </c>
      <c r="G7" s="22">
        <f t="shared" si="1"/>
        <v>0.59900000000000009</v>
      </c>
      <c r="H7" s="6">
        <f t="shared" si="2"/>
        <v>6.5890000000000004</v>
      </c>
      <c r="I7" s="27">
        <f t="shared" si="3"/>
        <v>0.59900000000000009</v>
      </c>
      <c r="J7" s="28">
        <f t="shared" si="4"/>
        <v>6.5890000000000004</v>
      </c>
    </row>
    <row r="8" spans="1:10" ht="15.75" x14ac:dyDescent="0.25">
      <c r="A8" s="5" t="s">
        <v>8</v>
      </c>
      <c r="B8" s="4">
        <v>44884.640277777777</v>
      </c>
      <c r="C8" s="5" t="s">
        <v>26</v>
      </c>
      <c r="D8" s="5" t="s">
        <v>35</v>
      </c>
      <c r="E8" s="6">
        <v>5.99</v>
      </c>
      <c r="F8" s="6" t="str">
        <f t="shared" si="0"/>
        <v>10%</v>
      </c>
      <c r="G8" s="22">
        <f t="shared" si="1"/>
        <v>0.59900000000000009</v>
      </c>
      <c r="H8" s="6">
        <f t="shared" si="2"/>
        <v>6.5890000000000004</v>
      </c>
      <c r="I8" s="27">
        <f t="shared" si="3"/>
        <v>0.59900000000000009</v>
      </c>
      <c r="J8" s="28">
        <f t="shared" si="4"/>
        <v>6.5890000000000004</v>
      </c>
    </row>
    <row r="9" spans="1:10" ht="15.75" x14ac:dyDescent="0.25">
      <c r="A9" s="5" t="s">
        <v>9</v>
      </c>
      <c r="B9" s="4">
        <v>44884.640972222223</v>
      </c>
      <c r="C9" s="5" t="s">
        <v>26</v>
      </c>
      <c r="D9" s="5" t="s">
        <v>35</v>
      </c>
      <c r="E9" s="6">
        <v>5.99</v>
      </c>
      <c r="F9" s="6" t="str">
        <f t="shared" si="0"/>
        <v>10%</v>
      </c>
      <c r="G9" s="22">
        <f t="shared" si="1"/>
        <v>0.59900000000000009</v>
      </c>
      <c r="H9" s="6">
        <f t="shared" si="2"/>
        <v>6.5890000000000004</v>
      </c>
      <c r="I9" s="27">
        <f t="shared" si="3"/>
        <v>0.59900000000000009</v>
      </c>
      <c r="J9" s="28">
        <f t="shared" si="4"/>
        <v>6.5890000000000004</v>
      </c>
    </row>
    <row r="10" spans="1:10" ht="15.75" x14ac:dyDescent="0.25">
      <c r="A10" s="5" t="s">
        <v>10</v>
      </c>
      <c r="B10" s="4">
        <v>44884.640972222223</v>
      </c>
      <c r="C10" s="5" t="s">
        <v>26</v>
      </c>
      <c r="D10" s="5" t="s">
        <v>35</v>
      </c>
      <c r="E10" s="6">
        <v>5.99</v>
      </c>
      <c r="F10" s="6" t="str">
        <f t="shared" si="0"/>
        <v>10%</v>
      </c>
      <c r="G10" s="22">
        <f t="shared" si="1"/>
        <v>0.59900000000000009</v>
      </c>
      <c r="H10" s="6">
        <f t="shared" si="2"/>
        <v>6.5890000000000004</v>
      </c>
      <c r="I10" s="27">
        <f t="shared" si="3"/>
        <v>0.59900000000000009</v>
      </c>
      <c r="J10" s="28">
        <f t="shared" si="4"/>
        <v>6.5890000000000004</v>
      </c>
    </row>
    <row r="11" spans="1:10" ht="15.75" x14ac:dyDescent="0.25">
      <c r="A11" s="5" t="s">
        <v>11</v>
      </c>
      <c r="B11" s="4">
        <v>44884.649305555555</v>
      </c>
      <c r="C11" s="5" t="s">
        <v>27</v>
      </c>
      <c r="D11" s="5" t="s">
        <v>36</v>
      </c>
      <c r="E11" s="6">
        <v>7.99</v>
      </c>
      <c r="F11" s="6" t="str">
        <f t="shared" si="0"/>
        <v>10%</v>
      </c>
      <c r="G11" s="22">
        <f t="shared" si="1"/>
        <v>0.79900000000000004</v>
      </c>
      <c r="H11" s="6">
        <f t="shared" si="2"/>
        <v>8.7889999999999997</v>
      </c>
      <c r="I11" s="27">
        <f t="shared" si="3"/>
        <v>0.79900000000000004</v>
      </c>
      <c r="J11" s="28">
        <f t="shared" si="4"/>
        <v>8.7890000000000015</v>
      </c>
    </row>
    <row r="12" spans="1:10" ht="15.75" x14ac:dyDescent="0.25">
      <c r="A12" s="5" t="s">
        <v>12</v>
      </c>
      <c r="B12" s="4">
        <v>44884.65</v>
      </c>
      <c r="C12" s="5" t="s">
        <v>27</v>
      </c>
      <c r="D12" s="5" t="s">
        <v>33</v>
      </c>
      <c r="E12" s="6">
        <v>2.99</v>
      </c>
      <c r="F12" s="6" t="str">
        <f t="shared" si="0"/>
        <v>Nill</v>
      </c>
      <c r="G12" s="22" t="e">
        <f t="shared" si="1"/>
        <v>#VALUE!</v>
      </c>
      <c r="H12" s="6" t="e">
        <f t="shared" si="2"/>
        <v>#VALUE!</v>
      </c>
      <c r="I12" s="27" t="str">
        <f t="shared" si="3"/>
        <v>Nil</v>
      </c>
      <c r="J12" s="28" t="str">
        <f t="shared" si="4"/>
        <v>Nil</v>
      </c>
    </row>
    <row r="13" spans="1:10" ht="15.75" x14ac:dyDescent="0.25">
      <c r="A13" s="5" t="s">
        <v>13</v>
      </c>
      <c r="B13" s="4">
        <v>44884.65625</v>
      </c>
      <c r="C13" s="5" t="s">
        <v>37</v>
      </c>
      <c r="D13" s="5" t="s">
        <v>32</v>
      </c>
      <c r="E13" s="6">
        <v>12.99</v>
      </c>
      <c r="F13" s="6" t="str">
        <f t="shared" si="0"/>
        <v>10%</v>
      </c>
      <c r="G13" s="22">
        <f t="shared" si="1"/>
        <v>1.2990000000000002</v>
      </c>
      <c r="H13" s="6">
        <f t="shared" si="2"/>
        <v>14.289</v>
      </c>
      <c r="I13" s="27">
        <f t="shared" si="3"/>
        <v>1.2990000000000002</v>
      </c>
      <c r="J13" s="28">
        <f t="shared" si="4"/>
        <v>14.289000000000001</v>
      </c>
    </row>
    <row r="14" spans="1:10" ht="15.75" x14ac:dyDescent="0.25">
      <c r="A14" s="5" t="s">
        <v>14</v>
      </c>
      <c r="B14" s="4">
        <v>44884.65625</v>
      </c>
      <c r="C14" s="5" t="s">
        <v>37</v>
      </c>
      <c r="D14" s="5" t="s">
        <v>33</v>
      </c>
      <c r="E14" s="6">
        <v>1.5</v>
      </c>
      <c r="F14" s="6" t="str">
        <f t="shared" si="0"/>
        <v>Nill</v>
      </c>
      <c r="G14" s="22" t="e">
        <f t="shared" si="1"/>
        <v>#VALUE!</v>
      </c>
      <c r="H14" s="6" t="e">
        <f t="shared" si="2"/>
        <v>#VALUE!</v>
      </c>
      <c r="I14" s="27" t="str">
        <f t="shared" si="3"/>
        <v>Nil</v>
      </c>
      <c r="J14" s="28" t="str">
        <f t="shared" si="4"/>
        <v>Nil</v>
      </c>
    </row>
    <row r="15" spans="1:10" ht="15.75" x14ac:dyDescent="0.25">
      <c r="A15" s="5" t="s">
        <v>15</v>
      </c>
      <c r="B15" s="4">
        <v>44884.663194444445</v>
      </c>
      <c r="C15" s="5" t="s">
        <v>37</v>
      </c>
      <c r="D15" s="5" t="s">
        <v>35</v>
      </c>
      <c r="E15" s="6">
        <v>4.99</v>
      </c>
      <c r="F15" s="6" t="str">
        <f t="shared" si="0"/>
        <v>Nill</v>
      </c>
      <c r="G15" s="22" t="e">
        <f t="shared" si="1"/>
        <v>#VALUE!</v>
      </c>
      <c r="H15" s="6" t="e">
        <f t="shared" si="2"/>
        <v>#VALUE!</v>
      </c>
      <c r="I15" s="27" t="str">
        <f t="shared" si="3"/>
        <v>Nil</v>
      </c>
      <c r="J15" s="28" t="str">
        <f t="shared" si="4"/>
        <v>Nil</v>
      </c>
    </row>
    <row r="16" spans="1:10" ht="15.75" x14ac:dyDescent="0.25">
      <c r="A16" s="5" t="s">
        <v>16</v>
      </c>
      <c r="B16" s="4">
        <v>44884.664583333331</v>
      </c>
      <c r="C16" s="5" t="s">
        <v>28</v>
      </c>
      <c r="D16" s="5" t="s">
        <v>35</v>
      </c>
      <c r="E16" s="6">
        <v>5.99</v>
      </c>
      <c r="F16" s="6" t="str">
        <f t="shared" si="0"/>
        <v>10%</v>
      </c>
      <c r="G16" s="22">
        <f t="shared" si="1"/>
        <v>0.59900000000000009</v>
      </c>
      <c r="H16" s="6">
        <f t="shared" si="2"/>
        <v>6.5890000000000004</v>
      </c>
      <c r="I16" s="27">
        <f t="shared" si="3"/>
        <v>0.59900000000000009</v>
      </c>
      <c r="J16" s="28">
        <f t="shared" si="4"/>
        <v>6.5890000000000004</v>
      </c>
    </row>
    <row r="17" spans="1:15" ht="15.75" x14ac:dyDescent="0.25">
      <c r="A17" s="5" t="s">
        <v>17</v>
      </c>
      <c r="B17" s="4">
        <v>44884.664583333331</v>
      </c>
      <c r="C17" s="5" t="s">
        <v>28</v>
      </c>
      <c r="D17" s="5" t="s">
        <v>32</v>
      </c>
      <c r="E17" s="6">
        <v>12.99</v>
      </c>
      <c r="F17" s="6" t="str">
        <f t="shared" si="0"/>
        <v>10%</v>
      </c>
      <c r="G17" s="22">
        <f t="shared" si="1"/>
        <v>1.2990000000000002</v>
      </c>
      <c r="H17" s="6">
        <f t="shared" si="2"/>
        <v>14.289</v>
      </c>
      <c r="I17" s="27">
        <f t="shared" si="3"/>
        <v>1.2990000000000002</v>
      </c>
      <c r="J17" s="28">
        <f t="shared" si="4"/>
        <v>14.289000000000001</v>
      </c>
    </row>
    <row r="18" spans="1:15" ht="15.75" x14ac:dyDescent="0.25">
      <c r="A18" s="5" t="s">
        <v>18</v>
      </c>
      <c r="B18" s="4">
        <v>44884.664583333331</v>
      </c>
      <c r="C18" s="5" t="s">
        <v>28</v>
      </c>
      <c r="D18" s="5" t="s">
        <v>32</v>
      </c>
      <c r="E18" s="6">
        <v>9.99</v>
      </c>
      <c r="F18" s="6" t="str">
        <f t="shared" si="0"/>
        <v>10%</v>
      </c>
      <c r="G18" s="22">
        <f t="shared" si="1"/>
        <v>0.99900000000000011</v>
      </c>
      <c r="H18" s="6">
        <f t="shared" si="2"/>
        <v>10.989000000000001</v>
      </c>
      <c r="I18" s="27">
        <f t="shared" si="3"/>
        <v>0.99900000000000011</v>
      </c>
      <c r="J18" s="28">
        <f t="shared" si="4"/>
        <v>10.989000000000001</v>
      </c>
    </row>
    <row r="19" spans="1:15" ht="15.75" x14ac:dyDescent="0.25">
      <c r="A19" s="5" t="s">
        <v>19</v>
      </c>
      <c r="B19" s="4">
        <v>44884.664583333331</v>
      </c>
      <c r="C19" s="5" t="s">
        <v>28</v>
      </c>
      <c r="D19" s="5" t="s">
        <v>32</v>
      </c>
      <c r="E19" s="6">
        <v>9.99</v>
      </c>
      <c r="F19" s="6" t="str">
        <f t="shared" si="0"/>
        <v>10%</v>
      </c>
      <c r="G19" s="22">
        <f t="shared" si="1"/>
        <v>0.99900000000000011</v>
      </c>
      <c r="H19" s="6">
        <f t="shared" si="2"/>
        <v>10.989000000000001</v>
      </c>
      <c r="I19" s="27">
        <f t="shared" si="3"/>
        <v>0.99900000000000011</v>
      </c>
      <c r="J19" s="28">
        <f t="shared" si="4"/>
        <v>10.989000000000001</v>
      </c>
    </row>
    <row r="20" spans="1:15" ht="15.75" x14ac:dyDescent="0.25">
      <c r="A20" s="5" t="s">
        <v>20</v>
      </c>
      <c r="B20" s="4">
        <v>44884.664583333331</v>
      </c>
      <c r="C20" s="5" t="s">
        <v>28</v>
      </c>
      <c r="D20" s="5" t="s">
        <v>33</v>
      </c>
      <c r="E20" s="6">
        <v>2.99</v>
      </c>
      <c r="F20" s="6" t="str">
        <f t="shared" si="0"/>
        <v>Nill</v>
      </c>
      <c r="G20" s="22" t="e">
        <f t="shared" si="1"/>
        <v>#VALUE!</v>
      </c>
      <c r="H20" s="6" t="e">
        <f t="shared" si="2"/>
        <v>#VALUE!</v>
      </c>
      <c r="I20" s="27" t="str">
        <f t="shared" si="3"/>
        <v>Nil</v>
      </c>
      <c r="J20" s="28" t="str">
        <f t="shared" si="4"/>
        <v>Nil</v>
      </c>
    </row>
    <row r="21" spans="1:15" ht="15.75" x14ac:dyDescent="0.25">
      <c r="A21" s="5" t="s">
        <v>21</v>
      </c>
      <c r="B21" s="4">
        <v>44884.684027777781</v>
      </c>
      <c r="C21" s="5" t="s">
        <v>29</v>
      </c>
      <c r="D21" s="5" t="s">
        <v>38</v>
      </c>
      <c r="E21" s="6">
        <v>1.99</v>
      </c>
      <c r="F21" s="6" t="str">
        <f t="shared" si="0"/>
        <v>Nill</v>
      </c>
      <c r="G21" s="22" t="e">
        <f t="shared" si="1"/>
        <v>#VALUE!</v>
      </c>
      <c r="H21" s="6" t="e">
        <f t="shared" si="2"/>
        <v>#VALUE!</v>
      </c>
      <c r="I21" s="27" t="str">
        <f t="shared" si="3"/>
        <v>Nil</v>
      </c>
      <c r="J21" s="28" t="str">
        <f t="shared" si="4"/>
        <v>Nil</v>
      </c>
    </row>
    <row r="22" spans="1:15" ht="15.75" x14ac:dyDescent="0.25">
      <c r="A22" s="5" t="s">
        <v>22</v>
      </c>
      <c r="B22" s="4">
        <v>44884.697916666664</v>
      </c>
      <c r="C22" s="5" t="s">
        <v>30</v>
      </c>
      <c r="D22" s="5" t="s">
        <v>32</v>
      </c>
      <c r="E22" s="6">
        <v>7.99</v>
      </c>
      <c r="F22" s="6" t="str">
        <f t="shared" si="0"/>
        <v>10%</v>
      </c>
      <c r="G22" s="22">
        <f t="shared" si="1"/>
        <v>0.79900000000000004</v>
      </c>
      <c r="H22" s="6">
        <f t="shared" si="2"/>
        <v>8.7889999999999997</v>
      </c>
      <c r="I22" s="27">
        <f t="shared" si="3"/>
        <v>0.79900000000000004</v>
      </c>
      <c r="J22" s="28">
        <f t="shared" si="4"/>
        <v>8.7890000000000015</v>
      </c>
    </row>
    <row r="23" spans="1:15" ht="15.75" x14ac:dyDescent="0.25">
      <c r="A23" s="5" t="s">
        <v>23</v>
      </c>
      <c r="B23" s="4">
        <v>44884.697916666664</v>
      </c>
      <c r="C23" s="5" t="s">
        <v>30</v>
      </c>
      <c r="D23" s="5" t="s">
        <v>34</v>
      </c>
      <c r="E23" s="6">
        <v>5.99</v>
      </c>
      <c r="F23" s="6" t="str">
        <f t="shared" si="0"/>
        <v>10%</v>
      </c>
      <c r="G23" s="22">
        <f t="shared" si="1"/>
        <v>0.59900000000000009</v>
      </c>
      <c r="H23" s="6">
        <f t="shared" si="2"/>
        <v>6.5890000000000004</v>
      </c>
      <c r="I23" s="27">
        <f t="shared" si="3"/>
        <v>0.59900000000000009</v>
      </c>
      <c r="J23" s="28">
        <f t="shared" si="4"/>
        <v>6.5890000000000004</v>
      </c>
    </row>
    <row r="24" spans="1:15" ht="15.75" x14ac:dyDescent="0.25">
      <c r="A24" s="5" t="s">
        <v>24</v>
      </c>
      <c r="B24" s="4">
        <v>44884.699305555558</v>
      </c>
      <c r="C24" s="5" t="s">
        <v>30</v>
      </c>
      <c r="D24" s="5" t="s">
        <v>33</v>
      </c>
      <c r="E24" s="6">
        <v>2.99</v>
      </c>
      <c r="F24" s="6" t="str">
        <f t="shared" si="0"/>
        <v>Nill</v>
      </c>
      <c r="G24" s="31" t="e">
        <f t="shared" si="1"/>
        <v>#VALUE!</v>
      </c>
      <c r="H24" s="6" t="e">
        <f t="shared" si="2"/>
        <v>#VALUE!</v>
      </c>
      <c r="I24" s="27" t="str">
        <f t="shared" si="3"/>
        <v>Nil</v>
      </c>
      <c r="J24" s="28" t="str">
        <f t="shared" si="4"/>
        <v>Nil</v>
      </c>
    </row>
    <row r="25" spans="1:15" ht="15.75" x14ac:dyDescent="0.25">
      <c r="F25" s="29"/>
      <c r="G25" s="32"/>
      <c r="H25" s="30"/>
    </row>
    <row r="26" spans="1:15" x14ac:dyDescent="0.25">
      <c r="F26" s="36" t="s">
        <v>123</v>
      </c>
      <c r="G26" s="37"/>
      <c r="H26" s="36"/>
      <c r="I26" s="36"/>
      <c r="J26" s="36"/>
      <c r="K26" s="36"/>
      <c r="L26" s="36"/>
      <c r="M26" s="36"/>
      <c r="N26" s="36"/>
      <c r="O26" s="36"/>
    </row>
    <row r="27" spans="1:15" x14ac:dyDescent="0.25">
      <c r="F27" s="35" t="s">
        <v>122</v>
      </c>
      <c r="G27" s="35"/>
      <c r="H27" s="35"/>
      <c r="I27" s="35"/>
      <c r="J27" s="35"/>
      <c r="K27" s="35"/>
      <c r="L27" s="35"/>
      <c r="M27" s="35"/>
      <c r="N27" s="35"/>
      <c r="O27" s="35"/>
    </row>
    <row r="28" spans="1:15" x14ac:dyDescent="0.25">
      <c r="F28" s="35"/>
      <c r="G28" s="35"/>
      <c r="H28" s="35"/>
      <c r="I28" s="35"/>
      <c r="J28" s="35"/>
      <c r="K28" s="35"/>
      <c r="L28" s="35"/>
      <c r="M28" s="35"/>
      <c r="N28" s="35"/>
      <c r="O28" s="35"/>
    </row>
  </sheetData>
  <mergeCells count="2">
    <mergeCell ref="F27:O28"/>
    <mergeCell ref="F26:O2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4"/>
  <sheetViews>
    <sheetView topLeftCell="C1" workbookViewId="0">
      <selection activeCell="G24" sqref="G24"/>
    </sheetView>
  </sheetViews>
  <sheetFormatPr defaultRowHeight="15" x14ac:dyDescent="0.25"/>
  <cols>
    <col min="1" max="1" width="10.140625" bestFit="1" customWidth="1"/>
    <col min="2" max="2" width="18.7109375" bestFit="1" customWidth="1"/>
    <col min="3" max="3" width="11.28515625" bestFit="1" customWidth="1"/>
    <col min="4" max="4" width="13.85546875" bestFit="1" customWidth="1"/>
    <col min="5" max="5" width="7.7109375" bestFit="1" customWidth="1"/>
    <col min="6" max="6" width="13.85546875" bestFit="1" customWidth="1"/>
    <col min="12" max="12" width="18.28515625" bestFit="1" customWidth="1"/>
  </cols>
  <sheetData>
    <row r="1" spans="1:20" ht="18" x14ac:dyDescent="0.3">
      <c r="A1" s="2" t="s">
        <v>41</v>
      </c>
      <c r="B1" s="2" t="s">
        <v>7</v>
      </c>
      <c r="C1" s="2" t="s">
        <v>6</v>
      </c>
      <c r="D1" s="2" t="s">
        <v>31</v>
      </c>
      <c r="E1" s="2" t="s">
        <v>39</v>
      </c>
      <c r="F1" s="3" t="s">
        <v>43</v>
      </c>
    </row>
    <row r="2" spans="1:20" ht="15.6" x14ac:dyDescent="0.3">
      <c r="A2" s="5" t="s">
        <v>0</v>
      </c>
      <c r="B2" s="4">
        <v>44884.598611111112</v>
      </c>
      <c r="C2" s="5" t="s">
        <v>25</v>
      </c>
      <c r="D2" s="5" t="s">
        <v>32</v>
      </c>
      <c r="E2" s="6">
        <v>6.99</v>
      </c>
      <c r="F2" s="8" t="str">
        <f>IF(AND(E2&gt;=0,E2&lt;7),"Small Pizza",IF(AND(E2&gt;=7,E2&lt;10),"Medium Pizza","Large Pizza"))</f>
        <v>Small Pizza</v>
      </c>
    </row>
    <row r="3" spans="1:20" ht="15.6" x14ac:dyDescent="0.3">
      <c r="A3" s="5" t="s">
        <v>1</v>
      </c>
      <c r="B3" s="4">
        <v>44884.598611111112</v>
      </c>
      <c r="C3" s="5" t="s">
        <v>25</v>
      </c>
      <c r="D3" s="5" t="s">
        <v>33</v>
      </c>
      <c r="E3" s="6">
        <v>2.5</v>
      </c>
      <c r="F3" s="8" t="str">
        <f t="shared" ref="F3:F24" si="0">IF(AND(E3&gt;=0,E3&lt;7),"Small Pizza",IF(AND(E3&gt;=7,E3&lt;10),"Medium Pizza","Large Pizza"))</f>
        <v>Small Pizza</v>
      </c>
    </row>
    <row r="4" spans="1:20" ht="15.6" x14ac:dyDescent="0.3">
      <c r="A4" s="5" t="s">
        <v>2</v>
      </c>
      <c r="B4" s="4">
        <v>44884.598611111112</v>
      </c>
      <c r="C4" s="5" t="s">
        <v>25</v>
      </c>
      <c r="D4" s="5" t="s">
        <v>32</v>
      </c>
      <c r="E4" s="6">
        <v>8.99</v>
      </c>
      <c r="F4" s="8" t="str">
        <f t="shared" si="0"/>
        <v>Medium Pizza</v>
      </c>
    </row>
    <row r="5" spans="1:20" ht="15.6" x14ac:dyDescent="0.3">
      <c r="A5" s="5" t="s">
        <v>3</v>
      </c>
      <c r="B5" s="4">
        <v>44884.619444444441</v>
      </c>
      <c r="C5" s="5" t="s">
        <v>26</v>
      </c>
      <c r="D5" s="5" t="s">
        <v>32</v>
      </c>
      <c r="E5" s="6">
        <v>12.99</v>
      </c>
      <c r="F5" s="8" t="str">
        <f t="shared" si="0"/>
        <v>Large Pizza</v>
      </c>
    </row>
    <row r="6" spans="1:20" ht="15.6" x14ac:dyDescent="0.3">
      <c r="A6" s="5" t="s">
        <v>4</v>
      </c>
      <c r="B6" s="4">
        <v>44884.640277777777</v>
      </c>
      <c r="C6" s="5" t="s">
        <v>25</v>
      </c>
      <c r="D6" s="5" t="s">
        <v>34</v>
      </c>
      <c r="E6" s="6">
        <v>5.99</v>
      </c>
      <c r="F6" s="8" t="str">
        <f t="shared" si="0"/>
        <v>Small Pizza</v>
      </c>
    </row>
    <row r="7" spans="1:20" ht="15.6" x14ac:dyDescent="0.3">
      <c r="A7" s="5" t="s">
        <v>5</v>
      </c>
      <c r="B7" s="4">
        <v>44884.640277777777</v>
      </c>
      <c r="C7" s="5" t="s">
        <v>26</v>
      </c>
      <c r="D7" s="5" t="s">
        <v>35</v>
      </c>
      <c r="E7" s="6">
        <v>5.99</v>
      </c>
      <c r="F7" s="8" t="str">
        <f t="shared" si="0"/>
        <v>Small Pizza</v>
      </c>
    </row>
    <row r="8" spans="1:20" ht="15.6" x14ac:dyDescent="0.3">
      <c r="A8" s="5" t="s">
        <v>8</v>
      </c>
      <c r="B8" s="4">
        <v>44884.640277777777</v>
      </c>
      <c r="C8" s="5" t="s">
        <v>26</v>
      </c>
      <c r="D8" s="5" t="s">
        <v>35</v>
      </c>
      <c r="E8" s="6">
        <v>5.99</v>
      </c>
      <c r="F8" s="8" t="str">
        <f t="shared" si="0"/>
        <v>Small Pizza</v>
      </c>
    </row>
    <row r="9" spans="1:20" ht="18" customHeight="1" x14ac:dyDescent="0.25">
      <c r="A9" s="5" t="s">
        <v>9</v>
      </c>
      <c r="B9" s="4">
        <v>44884.640972222223</v>
      </c>
      <c r="C9" s="5" t="s">
        <v>26</v>
      </c>
      <c r="D9" s="5" t="s">
        <v>35</v>
      </c>
      <c r="E9" s="6">
        <v>5.99</v>
      </c>
      <c r="F9" s="8" t="str">
        <f t="shared" si="0"/>
        <v>Small Pizza</v>
      </c>
      <c r="I9" s="38" t="s">
        <v>124</v>
      </c>
      <c r="J9" s="38"/>
      <c r="K9" s="38"/>
      <c r="L9" s="38"/>
      <c r="M9" s="38"/>
      <c r="N9" s="38"/>
      <c r="O9" s="38"/>
      <c r="P9" s="38"/>
      <c r="Q9" s="38"/>
      <c r="R9" s="38"/>
      <c r="S9" s="38"/>
      <c r="T9" s="38"/>
    </row>
    <row r="10" spans="1:20" ht="15.75" x14ac:dyDescent="0.25">
      <c r="A10" s="5" t="s">
        <v>10</v>
      </c>
      <c r="B10" s="4">
        <v>44884.640972222223</v>
      </c>
      <c r="C10" s="5" t="s">
        <v>26</v>
      </c>
      <c r="D10" s="5" t="s">
        <v>35</v>
      </c>
      <c r="E10" s="6">
        <v>5.99</v>
      </c>
      <c r="F10" s="8" t="str">
        <f t="shared" si="0"/>
        <v>Small Pizza</v>
      </c>
      <c r="I10" s="38"/>
      <c r="J10" s="38"/>
      <c r="K10" s="38"/>
      <c r="L10" s="38"/>
      <c r="M10" s="38"/>
      <c r="N10" s="38"/>
      <c r="O10" s="38"/>
      <c r="P10" s="38"/>
      <c r="Q10" s="38"/>
      <c r="R10" s="38"/>
      <c r="S10" s="38"/>
      <c r="T10" s="38"/>
    </row>
    <row r="11" spans="1:20" ht="15.6" x14ac:dyDescent="0.3">
      <c r="A11" s="5" t="s">
        <v>11</v>
      </c>
      <c r="B11" s="4">
        <v>44884.649305555555</v>
      </c>
      <c r="C11" s="5" t="s">
        <v>27</v>
      </c>
      <c r="D11" s="5" t="s">
        <v>36</v>
      </c>
      <c r="E11" s="6">
        <v>7.99</v>
      </c>
      <c r="F11" s="8" t="str">
        <f t="shared" si="0"/>
        <v>Medium Pizza</v>
      </c>
    </row>
    <row r="12" spans="1:20" ht="15.6" x14ac:dyDescent="0.3">
      <c r="A12" s="5" t="s">
        <v>12</v>
      </c>
      <c r="B12" s="4">
        <v>44884.65</v>
      </c>
      <c r="C12" s="5" t="s">
        <v>27</v>
      </c>
      <c r="D12" s="5" t="s">
        <v>33</v>
      </c>
      <c r="E12" s="6">
        <v>2.99</v>
      </c>
      <c r="F12" s="8" t="str">
        <f t="shared" si="0"/>
        <v>Small Pizza</v>
      </c>
      <c r="L12" s="16" t="s">
        <v>125</v>
      </c>
    </row>
    <row r="13" spans="1:20" ht="15.6" x14ac:dyDescent="0.3">
      <c r="A13" s="5" t="s">
        <v>13</v>
      </c>
      <c r="B13" s="4">
        <v>44884.65625</v>
      </c>
      <c r="C13" s="5" t="s">
        <v>37</v>
      </c>
      <c r="D13" s="5" t="s">
        <v>32</v>
      </c>
      <c r="E13" s="6">
        <v>12.99</v>
      </c>
      <c r="F13" s="8" t="str">
        <f t="shared" si="0"/>
        <v>Large Pizza</v>
      </c>
      <c r="L13" t="s">
        <v>126</v>
      </c>
    </row>
    <row r="14" spans="1:20" ht="15.6" x14ac:dyDescent="0.3">
      <c r="A14" s="5" t="s">
        <v>14</v>
      </c>
      <c r="B14" s="4">
        <v>44884.65625</v>
      </c>
      <c r="C14" s="5" t="s">
        <v>37</v>
      </c>
      <c r="D14" s="5" t="s">
        <v>33</v>
      </c>
      <c r="E14" s="6">
        <v>1.5</v>
      </c>
      <c r="F14" s="8" t="str">
        <f t="shared" si="0"/>
        <v>Small Pizza</v>
      </c>
      <c r="L14" t="s">
        <v>127</v>
      </c>
    </row>
    <row r="15" spans="1:20" ht="15.6" x14ac:dyDescent="0.3">
      <c r="A15" s="5" t="s">
        <v>15</v>
      </c>
      <c r="B15" s="4">
        <v>44884.663194444445</v>
      </c>
      <c r="C15" s="5" t="s">
        <v>37</v>
      </c>
      <c r="D15" s="5" t="s">
        <v>35</v>
      </c>
      <c r="E15" s="6">
        <v>4.99</v>
      </c>
      <c r="F15" s="8" t="str">
        <f t="shared" si="0"/>
        <v>Small Pizza</v>
      </c>
      <c r="L15" t="s">
        <v>128</v>
      </c>
    </row>
    <row r="16" spans="1:20" ht="15.6" x14ac:dyDescent="0.3">
      <c r="A16" s="5" t="s">
        <v>16</v>
      </c>
      <c r="B16" s="4">
        <v>44884.664583333331</v>
      </c>
      <c r="C16" s="5" t="s">
        <v>28</v>
      </c>
      <c r="D16" s="5" t="s">
        <v>35</v>
      </c>
      <c r="E16" s="6">
        <v>5.99</v>
      </c>
      <c r="F16" s="8" t="str">
        <f t="shared" si="0"/>
        <v>Small Pizza</v>
      </c>
    </row>
    <row r="17" spans="1:6" ht="15.6" x14ac:dyDescent="0.3">
      <c r="A17" s="5" t="s">
        <v>17</v>
      </c>
      <c r="B17" s="4">
        <v>44884.664583333331</v>
      </c>
      <c r="C17" s="5" t="s">
        <v>28</v>
      </c>
      <c r="D17" s="5" t="s">
        <v>32</v>
      </c>
      <c r="E17" s="6">
        <v>12.99</v>
      </c>
      <c r="F17" s="8" t="str">
        <f t="shared" si="0"/>
        <v>Large Pizza</v>
      </c>
    </row>
    <row r="18" spans="1:6" ht="15.6" x14ac:dyDescent="0.3">
      <c r="A18" s="5" t="s">
        <v>18</v>
      </c>
      <c r="B18" s="4">
        <v>44884.664583333331</v>
      </c>
      <c r="C18" s="5" t="s">
        <v>28</v>
      </c>
      <c r="D18" s="5" t="s">
        <v>32</v>
      </c>
      <c r="E18" s="6">
        <v>9.99</v>
      </c>
      <c r="F18" s="8" t="str">
        <f t="shared" si="0"/>
        <v>Medium Pizza</v>
      </c>
    </row>
    <row r="19" spans="1:6" ht="15.6" x14ac:dyDescent="0.3">
      <c r="A19" s="5" t="s">
        <v>19</v>
      </c>
      <c r="B19" s="4">
        <v>44884.664583333331</v>
      </c>
      <c r="C19" s="5" t="s">
        <v>28</v>
      </c>
      <c r="D19" s="5" t="s">
        <v>32</v>
      </c>
      <c r="E19" s="6">
        <v>9.99</v>
      </c>
      <c r="F19" s="8" t="str">
        <f t="shared" si="0"/>
        <v>Medium Pizza</v>
      </c>
    </row>
    <row r="20" spans="1:6" ht="15.6" x14ac:dyDescent="0.3">
      <c r="A20" s="5" t="s">
        <v>20</v>
      </c>
      <c r="B20" s="4">
        <v>44884.664583333331</v>
      </c>
      <c r="C20" s="5" t="s">
        <v>28</v>
      </c>
      <c r="D20" s="5" t="s">
        <v>33</v>
      </c>
      <c r="E20" s="6">
        <v>2.99</v>
      </c>
      <c r="F20" s="8" t="str">
        <f t="shared" si="0"/>
        <v>Small Pizza</v>
      </c>
    </row>
    <row r="21" spans="1:6" ht="15.6" x14ac:dyDescent="0.3">
      <c r="A21" s="5" t="s">
        <v>21</v>
      </c>
      <c r="B21" s="4">
        <v>44884.684027777781</v>
      </c>
      <c r="C21" s="5" t="s">
        <v>29</v>
      </c>
      <c r="D21" s="5" t="s">
        <v>38</v>
      </c>
      <c r="E21" s="6">
        <v>1.99</v>
      </c>
      <c r="F21" s="8" t="str">
        <f t="shared" si="0"/>
        <v>Small Pizza</v>
      </c>
    </row>
    <row r="22" spans="1:6" ht="15.6" x14ac:dyDescent="0.3">
      <c r="A22" s="5" t="s">
        <v>22</v>
      </c>
      <c r="B22" s="4">
        <v>44884.697916666664</v>
      </c>
      <c r="C22" s="5" t="s">
        <v>30</v>
      </c>
      <c r="D22" s="5" t="s">
        <v>32</v>
      </c>
      <c r="E22" s="6">
        <v>7.99</v>
      </c>
      <c r="F22" s="8" t="str">
        <f t="shared" si="0"/>
        <v>Medium Pizza</v>
      </c>
    </row>
    <row r="23" spans="1:6" ht="15.6" x14ac:dyDescent="0.3">
      <c r="A23" s="5" t="s">
        <v>23</v>
      </c>
      <c r="B23" s="4">
        <v>44884.697916666664</v>
      </c>
      <c r="C23" s="5" t="s">
        <v>30</v>
      </c>
      <c r="D23" s="5" t="s">
        <v>34</v>
      </c>
      <c r="E23" s="6">
        <v>5.99</v>
      </c>
      <c r="F23" s="8" t="str">
        <f t="shared" si="0"/>
        <v>Small Pizza</v>
      </c>
    </row>
    <row r="24" spans="1:6" ht="15.6" x14ac:dyDescent="0.3">
      <c r="A24" s="5" t="s">
        <v>24</v>
      </c>
      <c r="B24" s="4">
        <v>44884.699305555558</v>
      </c>
      <c r="C24" s="5" t="s">
        <v>30</v>
      </c>
      <c r="D24" s="5" t="s">
        <v>33</v>
      </c>
      <c r="E24" s="6">
        <v>2.99</v>
      </c>
      <c r="F24" s="8" t="str">
        <f t="shared" si="0"/>
        <v>Small Pizza</v>
      </c>
    </row>
  </sheetData>
  <mergeCells count="1">
    <mergeCell ref="I9:T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8"/>
  <sheetViews>
    <sheetView workbookViewId="0">
      <selection activeCell="H12" sqref="H12"/>
    </sheetView>
  </sheetViews>
  <sheetFormatPr defaultRowHeight="15" x14ac:dyDescent="0.25"/>
  <cols>
    <col min="1" max="1" width="10" bestFit="1" customWidth="1"/>
    <col min="2" max="2" width="13.42578125" bestFit="1" customWidth="1"/>
    <col min="3" max="3" width="9.42578125" bestFit="1" customWidth="1"/>
    <col min="4" max="4" width="13.28515625" bestFit="1" customWidth="1"/>
    <col min="6" max="6" width="13.28515625" bestFit="1" customWidth="1"/>
    <col min="7" max="7" width="14" bestFit="1" customWidth="1"/>
    <col min="8" max="8" width="12.42578125" bestFit="1" customWidth="1"/>
    <col min="11" max="11" width="13.28515625" bestFit="1" customWidth="1"/>
    <col min="12" max="12" width="14.140625" bestFit="1" customWidth="1"/>
    <col min="13" max="13" width="12.42578125" bestFit="1" customWidth="1"/>
  </cols>
  <sheetData>
    <row r="1" spans="1:6" ht="18" x14ac:dyDescent="0.3">
      <c r="A1" s="2" t="s">
        <v>44</v>
      </c>
      <c r="B1" s="2" t="s">
        <v>69</v>
      </c>
      <c r="C1" s="2" t="s">
        <v>65</v>
      </c>
      <c r="D1" s="2" t="s">
        <v>46</v>
      </c>
      <c r="E1" s="2" t="s">
        <v>45</v>
      </c>
      <c r="F1" s="3" t="s">
        <v>47</v>
      </c>
    </row>
    <row r="2" spans="1:6" ht="15.75" x14ac:dyDescent="0.25">
      <c r="A2" s="5" t="s">
        <v>25</v>
      </c>
      <c r="B2" s="9">
        <v>44872</v>
      </c>
      <c r="C2" s="5" t="s">
        <v>68</v>
      </c>
      <c r="D2" s="5" t="s">
        <v>48</v>
      </c>
      <c r="E2" s="5">
        <v>91</v>
      </c>
      <c r="F2" s="18" t="str">
        <f>IF(AND(E2&gt;=0,E2&lt;60),"Bad",IF(AND(E2&gt;=60,E2&lt;90),"Good",IF(AND(E2&gt;=90,E2&lt;=100),"Outstanding")))</f>
        <v>Outstanding</v>
      </c>
    </row>
    <row r="3" spans="1:6" ht="15.75" x14ac:dyDescent="0.25">
      <c r="A3" s="5" t="s">
        <v>49</v>
      </c>
      <c r="B3" s="9">
        <v>44874</v>
      </c>
      <c r="C3" s="5" t="s">
        <v>66</v>
      </c>
      <c r="D3" s="5" t="s">
        <v>50</v>
      </c>
      <c r="E3" s="5">
        <v>89</v>
      </c>
      <c r="F3" s="19" t="str">
        <f>IF(AND(E3&gt;=0,E3&lt;40),"Bad",IF(AND(E3&gt;=40,E3&lt;70),"Good",IF(AND(E3&gt;=70,E3&lt;=100),"Outstanding")))</f>
        <v>Outstanding</v>
      </c>
    </row>
    <row r="4" spans="1:6" ht="15.75" x14ac:dyDescent="0.25">
      <c r="A4" s="5" t="s">
        <v>51</v>
      </c>
      <c r="B4" s="9">
        <v>44875</v>
      </c>
      <c r="C4" s="5" t="s">
        <v>67</v>
      </c>
      <c r="D4" s="5" t="s">
        <v>52</v>
      </c>
      <c r="E4" s="5">
        <v>58</v>
      </c>
      <c r="F4" s="20" t="str">
        <f>IF(AND(E3&gt;=0,E3&lt;50),"Bad",IF(AND(E3&gt;=50,E3&lt;80),"Good",IF(AND(E3&gt;=80,E3&lt;=100),"Outstanding")))</f>
        <v>Outstanding</v>
      </c>
    </row>
    <row r="5" spans="1:6" ht="15.75" x14ac:dyDescent="0.25">
      <c r="A5" s="5" t="s">
        <v>53</v>
      </c>
      <c r="B5" s="9">
        <v>44872</v>
      </c>
      <c r="C5" s="5" t="s">
        <v>68</v>
      </c>
      <c r="D5" s="5" t="s">
        <v>48</v>
      </c>
      <c r="E5" s="5">
        <v>17</v>
      </c>
      <c r="F5" s="18" t="str">
        <f t="shared" ref="F5:F21" si="0">IF(AND(E5&gt;=0,E5&lt;60),"Bad",IF(AND(E5&gt;=60,E5&lt;90),"Good",IF(AND(E5&gt;=90,E5&lt;=100),"Outstanding")))</f>
        <v>Bad</v>
      </c>
    </row>
    <row r="6" spans="1:6" ht="15.75" x14ac:dyDescent="0.25">
      <c r="A6" s="5" t="s">
        <v>54</v>
      </c>
      <c r="B6" s="9">
        <v>44872</v>
      </c>
      <c r="C6" s="5" t="s">
        <v>68</v>
      </c>
      <c r="D6" s="5" t="s">
        <v>48</v>
      </c>
      <c r="E6" s="5">
        <v>34</v>
      </c>
      <c r="F6" s="18" t="str">
        <f t="shared" si="0"/>
        <v>Bad</v>
      </c>
    </row>
    <row r="7" spans="1:6" ht="15.75" x14ac:dyDescent="0.25">
      <c r="A7" s="5" t="s">
        <v>55</v>
      </c>
      <c r="B7" s="9">
        <v>44875</v>
      </c>
      <c r="C7" s="5" t="s">
        <v>67</v>
      </c>
      <c r="D7" s="5" t="s">
        <v>52</v>
      </c>
      <c r="E7" s="5">
        <v>74</v>
      </c>
      <c r="F7" s="20" t="str">
        <f>IF(AND(E7&gt;=0,E7&lt;50),"Bad",IF(AND(E7&gt;=50,E7&lt;80),"Good",IF(AND(E7&gt;=80,E7&lt;=100),"Outstanding")))</f>
        <v>Good</v>
      </c>
    </row>
    <row r="8" spans="1:6" ht="15.75" x14ac:dyDescent="0.25">
      <c r="A8" s="5" t="s">
        <v>28</v>
      </c>
      <c r="B8" s="9">
        <v>44874</v>
      </c>
      <c r="C8" s="5" t="s">
        <v>66</v>
      </c>
      <c r="D8" s="5" t="s">
        <v>50</v>
      </c>
      <c r="E8" s="5">
        <v>18</v>
      </c>
      <c r="F8" s="19" t="str">
        <f>IF(AND(E8&gt;=0,E8&lt;40),"Bad",IF(AND(E8&gt;=40,E8&lt;70),"Good",IF(AND(E8&gt;=70,E8&lt;=100),"Outstanding")))</f>
        <v>Bad</v>
      </c>
    </row>
    <row r="9" spans="1:6" ht="15.75" x14ac:dyDescent="0.25">
      <c r="A9" s="5" t="s">
        <v>56</v>
      </c>
      <c r="B9" s="9">
        <v>44874</v>
      </c>
      <c r="C9" s="5" t="s">
        <v>66</v>
      </c>
      <c r="D9" s="5" t="s">
        <v>50</v>
      </c>
      <c r="E9" s="5">
        <v>37</v>
      </c>
      <c r="F9" s="19" t="str">
        <f t="shared" ref="F9:F12" si="1">IF(AND(E9&gt;=0,E9&lt;40),"Bad",IF(AND(E9&gt;=40,E9&lt;70),"Good",IF(AND(E9&gt;=70,E9&lt;=100),"Outstanding")))</f>
        <v>Bad</v>
      </c>
    </row>
    <row r="10" spans="1:6" ht="15.75" x14ac:dyDescent="0.25">
      <c r="A10" s="5" t="s">
        <v>27</v>
      </c>
      <c r="B10" s="9">
        <v>44875</v>
      </c>
      <c r="C10" s="5" t="s">
        <v>67</v>
      </c>
      <c r="D10" s="5" t="s">
        <v>52</v>
      </c>
      <c r="E10" s="5">
        <v>79</v>
      </c>
      <c r="F10" s="20" t="str">
        <f>IF(AND(E10&gt;=0,E10&lt;50),"Bad",IF(AND(E10&gt;=50,E10&lt;80),"Good",IF(AND(E10&gt;=80,E10&lt;=100),"Outstanding")))</f>
        <v>Good</v>
      </c>
    </row>
    <row r="11" spans="1:6" ht="15.75" x14ac:dyDescent="0.25">
      <c r="A11" s="5" t="s">
        <v>29</v>
      </c>
      <c r="B11" s="9">
        <v>44874</v>
      </c>
      <c r="C11" s="5" t="s">
        <v>66</v>
      </c>
      <c r="D11" s="5" t="s">
        <v>50</v>
      </c>
      <c r="E11" s="5">
        <v>5</v>
      </c>
      <c r="F11" s="19" t="str">
        <f t="shared" si="1"/>
        <v>Bad</v>
      </c>
    </row>
    <row r="12" spans="1:6" ht="15.75" x14ac:dyDescent="0.25">
      <c r="A12" s="5" t="s">
        <v>30</v>
      </c>
      <c r="B12" s="9">
        <v>44874</v>
      </c>
      <c r="C12" s="5" t="s">
        <v>66</v>
      </c>
      <c r="D12" s="5" t="s">
        <v>50</v>
      </c>
      <c r="E12" s="5">
        <v>84</v>
      </c>
      <c r="F12" s="19" t="str">
        <f t="shared" si="1"/>
        <v>Outstanding</v>
      </c>
    </row>
    <row r="13" spans="1:6" ht="15.75" x14ac:dyDescent="0.25">
      <c r="A13" s="5" t="s">
        <v>57</v>
      </c>
      <c r="B13" s="9">
        <v>44872</v>
      </c>
      <c r="C13" s="5" t="s">
        <v>68</v>
      </c>
      <c r="D13" s="5" t="s">
        <v>48</v>
      </c>
      <c r="E13" s="5">
        <v>58</v>
      </c>
      <c r="F13" s="18" t="str">
        <f t="shared" si="0"/>
        <v>Bad</v>
      </c>
    </row>
    <row r="14" spans="1:6" ht="15.75" x14ac:dyDescent="0.25">
      <c r="A14" s="5" t="s">
        <v>26</v>
      </c>
      <c r="B14" s="9">
        <v>44874</v>
      </c>
      <c r="C14" s="5" t="s">
        <v>66</v>
      </c>
      <c r="D14" s="5" t="s">
        <v>50</v>
      </c>
      <c r="E14" s="5">
        <v>86</v>
      </c>
      <c r="F14" s="19" t="str">
        <f>IF(AND(E14&gt;=0,E14&lt;40),"Bad",IF(AND(E14&gt;=40,E14&lt;70),"Good",IF(AND(E14&gt;=70,E14&lt;=100),"Outstanding")))</f>
        <v>Outstanding</v>
      </c>
    </row>
    <row r="15" spans="1:6" ht="15.75" x14ac:dyDescent="0.25">
      <c r="A15" s="5" t="s">
        <v>58</v>
      </c>
      <c r="B15" s="9">
        <v>44874</v>
      </c>
      <c r="C15" s="5" t="s">
        <v>66</v>
      </c>
      <c r="D15" s="5" t="s">
        <v>50</v>
      </c>
      <c r="E15" s="5">
        <v>44</v>
      </c>
      <c r="F15" s="19" t="str">
        <f>IF(AND(E15&gt;=0,E15&lt;40),"Bad",IF(AND(E15&gt;=40,E15&lt;70),"Good",IF(AND(E15&gt;=70,E15&lt;=100),"Outstanding")))</f>
        <v>Good</v>
      </c>
    </row>
    <row r="16" spans="1:6" ht="15.75" x14ac:dyDescent="0.25">
      <c r="A16" s="5" t="s">
        <v>59</v>
      </c>
      <c r="B16" s="9">
        <v>44872</v>
      </c>
      <c r="C16" s="5" t="s">
        <v>68</v>
      </c>
      <c r="D16" s="5" t="s">
        <v>48</v>
      </c>
      <c r="E16" s="5">
        <v>36</v>
      </c>
      <c r="F16" s="18" t="str">
        <f t="shared" si="0"/>
        <v>Bad</v>
      </c>
    </row>
    <row r="17" spans="1:14" ht="15.75" x14ac:dyDescent="0.25">
      <c r="A17" s="5" t="s">
        <v>60</v>
      </c>
      <c r="B17" s="9">
        <v>44875</v>
      </c>
      <c r="C17" s="5" t="s">
        <v>67</v>
      </c>
      <c r="D17" s="5" t="s">
        <v>52</v>
      </c>
      <c r="E17" s="5">
        <v>53</v>
      </c>
      <c r="F17" s="20" t="str">
        <f>IF(AND(E17&gt;=0,E17&lt;50),"Bad",IF(AND(E17&gt;=50,E17&lt;80),"Good",IF(AND(E17&gt;=80,E17&lt;=100),"Outstanding")))</f>
        <v>Good</v>
      </c>
    </row>
    <row r="18" spans="1:14" ht="15.75" x14ac:dyDescent="0.25">
      <c r="A18" s="5" t="s">
        <v>61</v>
      </c>
      <c r="B18" s="9">
        <v>44874</v>
      </c>
      <c r="C18" s="5" t="s">
        <v>66</v>
      </c>
      <c r="D18" s="5" t="s">
        <v>50</v>
      </c>
      <c r="E18" s="5">
        <v>29</v>
      </c>
      <c r="F18" s="19" t="str">
        <f>IF(AND(E18&gt;=0,E18&lt;40),"Bad",IF(AND(E18&gt;=40,E18&lt;70),"Good",IF(AND(E18&gt;=70,E18&lt;=100),"Outstanding")))</f>
        <v>Bad</v>
      </c>
    </row>
    <row r="19" spans="1:14" ht="15.75" x14ac:dyDescent="0.25">
      <c r="A19" s="5" t="s">
        <v>62</v>
      </c>
      <c r="B19" s="9">
        <v>44872</v>
      </c>
      <c r="C19" s="5" t="s">
        <v>68</v>
      </c>
      <c r="D19" s="5" t="s">
        <v>48</v>
      </c>
      <c r="E19" s="5">
        <v>22</v>
      </c>
      <c r="F19" s="18" t="str">
        <f t="shared" si="0"/>
        <v>Bad</v>
      </c>
    </row>
    <row r="20" spans="1:14" ht="15.75" x14ac:dyDescent="0.25">
      <c r="A20" s="5" t="s">
        <v>63</v>
      </c>
      <c r="B20" s="9">
        <v>44875</v>
      </c>
      <c r="C20" s="5" t="s">
        <v>67</v>
      </c>
      <c r="D20" s="5" t="s">
        <v>52</v>
      </c>
      <c r="E20" s="5">
        <v>44</v>
      </c>
      <c r="F20" s="20" t="str">
        <f>IF(AND(E20&gt;=0,E20&lt;50),"Bad",IF(AND(E20&gt;=50,E20&lt;80),"Good",IF(AND(E20&gt;=80,E20&lt;=100),"Outstanding")))</f>
        <v>Bad</v>
      </c>
    </row>
    <row r="21" spans="1:14" ht="15.75" x14ac:dyDescent="0.25">
      <c r="A21" s="5" t="s">
        <v>64</v>
      </c>
      <c r="B21" s="9">
        <v>44872</v>
      </c>
      <c r="C21" s="5" t="s">
        <v>68</v>
      </c>
      <c r="D21" s="5" t="s">
        <v>48</v>
      </c>
      <c r="E21" s="5">
        <v>89</v>
      </c>
      <c r="F21" s="18" t="str">
        <f t="shared" si="0"/>
        <v>Good</v>
      </c>
    </row>
    <row r="24" spans="1:14" x14ac:dyDescent="0.25">
      <c r="B24" s="35" t="s">
        <v>130</v>
      </c>
      <c r="C24" s="35"/>
      <c r="D24" s="35"/>
      <c r="E24" s="35"/>
      <c r="F24" s="35"/>
      <c r="G24" s="35"/>
      <c r="H24" s="35"/>
      <c r="I24" s="35"/>
      <c r="J24" s="35"/>
      <c r="K24" s="35"/>
      <c r="L24" s="35"/>
      <c r="M24" s="35"/>
      <c r="N24" s="35"/>
    </row>
    <row r="25" spans="1:14" x14ac:dyDescent="0.25">
      <c r="B25" s="35"/>
      <c r="C25" s="35"/>
      <c r="D25" s="35"/>
      <c r="E25" s="35"/>
      <c r="F25" s="35"/>
      <c r="G25" s="35"/>
      <c r="H25" s="35"/>
      <c r="I25" s="35"/>
      <c r="J25" s="35"/>
      <c r="K25" s="35"/>
      <c r="L25" s="35"/>
      <c r="M25" s="35"/>
      <c r="N25" s="35"/>
    </row>
    <row r="26" spans="1:14" x14ac:dyDescent="0.25">
      <c r="B26" s="35"/>
      <c r="C26" s="35"/>
      <c r="D26" s="35"/>
      <c r="E26" s="35"/>
      <c r="F26" s="35"/>
      <c r="G26" s="35"/>
      <c r="H26" s="35"/>
      <c r="I26" s="35"/>
      <c r="J26" s="35"/>
      <c r="K26" s="35"/>
      <c r="L26" s="35"/>
      <c r="M26" s="35"/>
      <c r="N26" s="35"/>
    </row>
    <row r="27" spans="1:14" x14ac:dyDescent="0.25">
      <c r="B27" s="35"/>
      <c r="C27" s="35"/>
      <c r="D27" s="35"/>
      <c r="E27" s="35"/>
      <c r="F27" s="35"/>
      <c r="G27" s="35"/>
      <c r="H27" s="35"/>
      <c r="I27" s="35"/>
      <c r="J27" s="35"/>
      <c r="K27" s="35"/>
      <c r="L27" s="35"/>
      <c r="M27" s="35"/>
      <c r="N27" s="35"/>
    </row>
    <row r="28" spans="1:14" x14ac:dyDescent="0.25">
      <c r="B28" s="35"/>
      <c r="C28" s="35"/>
      <c r="D28" s="35"/>
      <c r="E28" s="35"/>
      <c r="F28" s="35"/>
      <c r="G28" s="35"/>
      <c r="H28" s="35"/>
      <c r="I28" s="35"/>
      <c r="J28" s="35"/>
      <c r="K28" s="35"/>
      <c r="L28" s="35"/>
      <c r="M28" s="35"/>
      <c r="N28" s="35"/>
    </row>
    <row r="29" spans="1:14" ht="18.75" x14ac:dyDescent="0.25">
      <c r="F29" s="17" t="s">
        <v>46</v>
      </c>
      <c r="G29" s="17" t="s">
        <v>70</v>
      </c>
      <c r="H29" s="17" t="s">
        <v>47</v>
      </c>
    </row>
    <row r="30" spans="1:14" ht="15.75" x14ac:dyDescent="0.25">
      <c r="F30" s="39" t="s">
        <v>48</v>
      </c>
      <c r="G30" s="5" t="s">
        <v>71</v>
      </c>
      <c r="H30" s="11" t="s">
        <v>72</v>
      </c>
    </row>
    <row r="31" spans="1:14" ht="15.75" x14ac:dyDescent="0.25">
      <c r="F31" s="40"/>
      <c r="G31" s="5" t="s">
        <v>73</v>
      </c>
      <c r="H31" s="11" t="s">
        <v>74</v>
      </c>
    </row>
    <row r="32" spans="1:14" ht="15.75" x14ac:dyDescent="0.25">
      <c r="F32" s="41"/>
      <c r="G32" s="5" t="s">
        <v>75</v>
      </c>
      <c r="H32" s="11" t="s">
        <v>76</v>
      </c>
    </row>
    <row r="33" spans="6:8" ht="15.75" x14ac:dyDescent="0.25">
      <c r="F33" s="39" t="s">
        <v>52</v>
      </c>
      <c r="G33" s="5" t="s">
        <v>77</v>
      </c>
      <c r="H33" s="11" t="s">
        <v>72</v>
      </c>
    </row>
    <row r="34" spans="6:8" ht="15.75" x14ac:dyDescent="0.25">
      <c r="F34" s="40"/>
      <c r="G34" s="5" t="s">
        <v>78</v>
      </c>
      <c r="H34" s="11" t="s">
        <v>74</v>
      </c>
    </row>
    <row r="35" spans="6:8" ht="15.75" x14ac:dyDescent="0.25">
      <c r="F35" s="41"/>
      <c r="G35" s="5" t="s">
        <v>79</v>
      </c>
      <c r="H35" s="11" t="s">
        <v>76</v>
      </c>
    </row>
    <row r="36" spans="6:8" ht="15.75" x14ac:dyDescent="0.25">
      <c r="F36" s="39" t="s">
        <v>50</v>
      </c>
      <c r="G36" s="5" t="s">
        <v>80</v>
      </c>
      <c r="H36" s="11" t="s">
        <v>72</v>
      </c>
    </row>
    <row r="37" spans="6:8" ht="15.75" x14ac:dyDescent="0.25">
      <c r="F37" s="40"/>
      <c r="G37" s="5" t="s">
        <v>81</v>
      </c>
      <c r="H37" s="11" t="s">
        <v>74</v>
      </c>
    </row>
    <row r="38" spans="6:8" ht="15.75" x14ac:dyDescent="0.25">
      <c r="F38" s="41"/>
      <c r="G38" s="5" t="s">
        <v>82</v>
      </c>
      <c r="H38" s="11" t="s">
        <v>76</v>
      </c>
    </row>
  </sheetData>
  <mergeCells count="4">
    <mergeCell ref="B24:N28"/>
    <mergeCell ref="F30:F32"/>
    <mergeCell ref="F33:F35"/>
    <mergeCell ref="F36:F38"/>
  </mergeCells>
  <pageMargins left="0.7" right="0.7" top="0.75" bottom="0.75" header="0.3" footer="0.3"/>
  <pageSetup paperSize="9" orientation="portrait" horizontalDpi="4294967292"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
  <sheetViews>
    <sheetView topLeftCell="A4" workbookViewId="0">
      <selection activeCell="F2" sqref="F2"/>
    </sheetView>
  </sheetViews>
  <sheetFormatPr defaultRowHeight="15" x14ac:dyDescent="0.25"/>
  <cols>
    <col min="2" max="2" width="9.28515625" bestFit="1" customWidth="1"/>
    <col min="3" max="3" width="11.140625" bestFit="1" customWidth="1"/>
    <col min="4" max="4" width="11.7109375" bestFit="1" customWidth="1"/>
    <col min="5" max="5" width="9.28515625" customWidth="1"/>
    <col min="6" max="6" width="14" bestFit="1" customWidth="1"/>
    <col min="7" max="7" width="26.140625" bestFit="1" customWidth="1"/>
    <col min="12" max="12" width="20.28515625" bestFit="1" customWidth="1"/>
    <col min="13" max="13" width="14" bestFit="1" customWidth="1"/>
  </cols>
  <sheetData>
    <row r="1" spans="1:18" ht="18.75" x14ac:dyDescent="0.25">
      <c r="A1" s="2" t="s">
        <v>106</v>
      </c>
      <c r="B1" s="2" t="s">
        <v>101</v>
      </c>
      <c r="C1" s="2" t="s">
        <v>84</v>
      </c>
      <c r="D1" s="2" t="s">
        <v>85</v>
      </c>
      <c r="E1" s="2" t="s">
        <v>96</v>
      </c>
      <c r="F1" s="3" t="s">
        <v>86</v>
      </c>
      <c r="G1" s="2" t="s">
        <v>135</v>
      </c>
    </row>
    <row r="2" spans="1:18" ht="15.6" x14ac:dyDescent="0.3">
      <c r="A2" s="5">
        <v>1</v>
      </c>
      <c r="B2" s="5" t="s">
        <v>102</v>
      </c>
      <c r="C2" s="5" t="s">
        <v>87</v>
      </c>
      <c r="D2" s="12">
        <v>1046700</v>
      </c>
      <c r="E2" s="5" t="s">
        <v>97</v>
      </c>
      <c r="F2" s="13" t="str">
        <f>IF(AND(D2&gt;=0,D2&lt;600000),"0%",IF(AND(D2&gt;=600000,D2&lt;=750000),"3%",IF(AND(D2&gt;=750001,D2&lt;=900000),"5%","7%")))</f>
        <v>7%</v>
      </c>
      <c r="G2" s="15" t="str">
        <f>IF(AND(D2&gt;=0,D2&lt;600000),"Less Than 600000",IF(AND(D2&gt;=600000,D2&lt;=750000),"Between 600000 and 750000",IF(AND(D2&gt;=750001,D2&lt;=900000),"Between 750001 and 900000","More Than 900000")))</f>
        <v>More Than 900000</v>
      </c>
    </row>
    <row r="3" spans="1:18" ht="15.6" x14ac:dyDescent="0.3">
      <c r="A3" s="5">
        <v>2</v>
      </c>
      <c r="B3" s="5" t="s">
        <v>102</v>
      </c>
      <c r="C3" s="5" t="s">
        <v>88</v>
      </c>
      <c r="D3" s="12">
        <v>680006</v>
      </c>
      <c r="E3" s="5" t="s">
        <v>98</v>
      </c>
      <c r="F3" s="13" t="str">
        <f t="shared" ref="F3:F21" si="0">IF(AND(D3&gt;=0,D3&lt;600000),"0%",IF(AND(D3&gt;=600000,D3&lt;=750000),"3%",IF(AND(D3&gt;=750001,D3&lt;=900000),"5%","7%")))</f>
        <v>3%</v>
      </c>
      <c r="G3" s="15" t="str">
        <f t="shared" ref="G3:G21" si="1">IF(AND(D3&gt;=0,D3&lt;600000),"Less Than 600000",IF(AND(D3&gt;=600000,D3&lt;=750000),"Between 600000 and 750000",IF(AND(D3&gt;=750001,D3&lt;=900000),"Between 750001 and 900000","More Than 900000")))</f>
        <v>Between 600000 and 750000</v>
      </c>
    </row>
    <row r="4" spans="1:18" ht="15.6" x14ac:dyDescent="0.3">
      <c r="A4" s="5">
        <v>3</v>
      </c>
      <c r="B4" s="5" t="s">
        <v>102</v>
      </c>
      <c r="C4" s="5" t="s">
        <v>51</v>
      </c>
      <c r="D4" s="12">
        <v>727370</v>
      </c>
      <c r="E4" s="5" t="s">
        <v>97</v>
      </c>
      <c r="F4" s="13" t="str">
        <f t="shared" si="0"/>
        <v>3%</v>
      </c>
      <c r="G4" s="15" t="str">
        <f t="shared" si="1"/>
        <v>Between 600000 and 750000</v>
      </c>
    </row>
    <row r="5" spans="1:18" ht="15.6" x14ac:dyDescent="0.3">
      <c r="A5" s="5">
        <v>4</v>
      </c>
      <c r="B5" s="5" t="s">
        <v>102</v>
      </c>
      <c r="C5" s="5" t="s">
        <v>89</v>
      </c>
      <c r="D5" s="12">
        <v>500543</v>
      </c>
      <c r="E5" s="5" t="s">
        <v>98</v>
      </c>
      <c r="F5" s="13" t="str">
        <f t="shared" si="0"/>
        <v>0%</v>
      </c>
      <c r="G5" s="15" t="str">
        <f t="shared" si="1"/>
        <v>Less Than 600000</v>
      </c>
    </row>
    <row r="6" spans="1:18" ht="15.6" x14ac:dyDescent="0.3">
      <c r="A6" s="5">
        <v>5</v>
      </c>
      <c r="B6" s="5" t="s">
        <v>102</v>
      </c>
      <c r="C6" s="5" t="s">
        <v>54</v>
      </c>
      <c r="D6" s="12">
        <v>1004356</v>
      </c>
      <c r="E6" s="5" t="s">
        <v>99</v>
      </c>
      <c r="F6" s="13" t="str">
        <f t="shared" si="0"/>
        <v>7%</v>
      </c>
      <c r="G6" s="15" t="str">
        <f t="shared" si="1"/>
        <v>More Than 900000</v>
      </c>
    </row>
    <row r="7" spans="1:18" ht="18" customHeight="1" x14ac:dyDescent="0.25">
      <c r="A7" s="5">
        <v>6</v>
      </c>
      <c r="B7" s="5" t="s">
        <v>103</v>
      </c>
      <c r="C7" s="5" t="s">
        <v>90</v>
      </c>
      <c r="D7" s="12">
        <v>1168017</v>
      </c>
      <c r="E7" s="5" t="s">
        <v>100</v>
      </c>
      <c r="F7" s="13" t="str">
        <f t="shared" si="0"/>
        <v>7%</v>
      </c>
      <c r="G7" s="15" t="str">
        <f t="shared" si="1"/>
        <v>More Than 900000</v>
      </c>
      <c r="I7" s="33" t="s">
        <v>129</v>
      </c>
      <c r="J7" s="33"/>
      <c r="K7" s="33"/>
      <c r="L7" s="33"/>
      <c r="M7" s="33"/>
      <c r="N7" s="33"/>
      <c r="O7" s="33"/>
      <c r="P7" s="33"/>
      <c r="Q7" s="33"/>
      <c r="R7" s="33"/>
    </row>
    <row r="8" spans="1:18" ht="15.75" x14ac:dyDescent="0.25">
      <c r="A8" s="5">
        <v>7</v>
      </c>
      <c r="B8" s="5" t="s">
        <v>103</v>
      </c>
      <c r="C8" s="5" t="s">
        <v>28</v>
      </c>
      <c r="D8" s="12">
        <v>545785</v>
      </c>
      <c r="E8" s="5" t="s">
        <v>99</v>
      </c>
      <c r="F8" s="13" t="str">
        <f t="shared" si="0"/>
        <v>0%</v>
      </c>
      <c r="G8" s="15" t="str">
        <f t="shared" si="1"/>
        <v>Less Than 600000</v>
      </c>
      <c r="I8" s="33"/>
      <c r="J8" s="33"/>
      <c r="K8" s="33"/>
      <c r="L8" s="33"/>
      <c r="M8" s="33"/>
      <c r="N8" s="33"/>
      <c r="O8" s="33"/>
      <c r="P8" s="33"/>
      <c r="Q8" s="33"/>
      <c r="R8" s="33"/>
    </row>
    <row r="9" spans="1:18" ht="15.75" x14ac:dyDescent="0.25">
      <c r="A9" s="5">
        <v>8</v>
      </c>
      <c r="B9" s="5" t="s">
        <v>103</v>
      </c>
      <c r="C9" s="5" t="s">
        <v>56</v>
      </c>
      <c r="D9" s="12">
        <v>755408</v>
      </c>
      <c r="E9" s="5" t="s">
        <v>100</v>
      </c>
      <c r="F9" s="13" t="str">
        <f t="shared" si="0"/>
        <v>5%</v>
      </c>
      <c r="G9" s="15" t="str">
        <f t="shared" si="1"/>
        <v>Between 750001 and 900000</v>
      </c>
      <c r="I9" s="33"/>
      <c r="J9" s="33"/>
      <c r="K9" s="33"/>
      <c r="L9" s="33"/>
      <c r="M9" s="33"/>
      <c r="N9" s="33"/>
      <c r="O9" s="33"/>
      <c r="P9" s="33"/>
      <c r="Q9" s="33"/>
      <c r="R9" s="33"/>
    </row>
    <row r="10" spans="1:18" ht="15.75" x14ac:dyDescent="0.25">
      <c r="A10" s="5">
        <v>9</v>
      </c>
      <c r="B10" s="5" t="s">
        <v>102</v>
      </c>
      <c r="C10" s="5" t="s">
        <v>27</v>
      </c>
      <c r="D10" s="12">
        <v>1100283</v>
      </c>
      <c r="E10" s="5" t="s">
        <v>100</v>
      </c>
      <c r="F10" s="13" t="str">
        <f t="shared" si="0"/>
        <v>7%</v>
      </c>
      <c r="G10" s="15" t="str">
        <f t="shared" si="1"/>
        <v>More Than 900000</v>
      </c>
      <c r="I10" s="33"/>
      <c r="J10" s="33"/>
      <c r="K10" s="33"/>
      <c r="L10" s="33"/>
      <c r="M10" s="33"/>
      <c r="N10" s="33"/>
      <c r="O10" s="33"/>
      <c r="P10" s="33"/>
      <c r="Q10" s="33"/>
      <c r="R10" s="33"/>
    </row>
    <row r="11" spans="1:18" ht="15.6" x14ac:dyDescent="0.3">
      <c r="A11" s="5">
        <v>10</v>
      </c>
      <c r="B11" s="5" t="s">
        <v>102</v>
      </c>
      <c r="C11" s="5" t="s">
        <v>29</v>
      </c>
      <c r="D11" s="12">
        <v>1132846</v>
      </c>
      <c r="E11" s="5" t="s">
        <v>99</v>
      </c>
      <c r="F11" s="13" t="str">
        <f t="shared" si="0"/>
        <v>7%</v>
      </c>
      <c r="G11" s="15" t="str">
        <f t="shared" si="1"/>
        <v>More Than 900000</v>
      </c>
    </row>
    <row r="12" spans="1:18" ht="15.6" x14ac:dyDescent="0.3">
      <c r="A12" s="5">
        <v>11</v>
      </c>
      <c r="B12" s="5" t="s">
        <v>102</v>
      </c>
      <c r="C12" s="5" t="s">
        <v>30</v>
      </c>
      <c r="D12" s="12">
        <v>1101206</v>
      </c>
      <c r="E12" s="5" t="s">
        <v>100</v>
      </c>
      <c r="F12" s="13" t="str">
        <f t="shared" si="0"/>
        <v>7%</v>
      </c>
      <c r="G12" s="15" t="str">
        <f t="shared" si="1"/>
        <v>More Than 900000</v>
      </c>
    </row>
    <row r="13" spans="1:18" ht="18" x14ac:dyDescent="0.3">
      <c r="A13" s="5">
        <v>12</v>
      </c>
      <c r="B13" s="5" t="s">
        <v>103</v>
      </c>
      <c r="C13" s="5" t="s">
        <v>57</v>
      </c>
      <c r="D13" s="12">
        <v>882264</v>
      </c>
      <c r="E13" s="5" t="s">
        <v>97</v>
      </c>
      <c r="F13" s="13" t="str">
        <f t="shared" si="0"/>
        <v>5%</v>
      </c>
      <c r="G13" s="15" t="str">
        <f t="shared" si="1"/>
        <v>Between 750001 and 900000</v>
      </c>
      <c r="L13" s="10" t="s">
        <v>85</v>
      </c>
      <c r="M13" s="10" t="s">
        <v>86</v>
      </c>
    </row>
    <row r="14" spans="1:18" ht="15.6" x14ac:dyDescent="0.3">
      <c r="A14" s="5">
        <v>13</v>
      </c>
      <c r="B14" s="5" t="s">
        <v>104</v>
      </c>
      <c r="C14" s="5" t="s">
        <v>26</v>
      </c>
      <c r="D14" s="12">
        <v>1059305</v>
      </c>
      <c r="E14" s="5" t="s">
        <v>97</v>
      </c>
      <c r="F14" s="13" t="str">
        <f t="shared" si="0"/>
        <v>7%</v>
      </c>
      <c r="G14" s="15" t="str">
        <f t="shared" si="1"/>
        <v>More Than 900000</v>
      </c>
      <c r="L14" s="5" t="s">
        <v>91</v>
      </c>
      <c r="M14" s="11">
        <v>0</v>
      </c>
    </row>
    <row r="15" spans="1:18" ht="15.6" x14ac:dyDescent="0.3">
      <c r="A15" s="5">
        <v>14</v>
      </c>
      <c r="B15" s="5" t="s">
        <v>105</v>
      </c>
      <c r="C15" s="5" t="s">
        <v>58</v>
      </c>
      <c r="D15" s="12">
        <v>841687</v>
      </c>
      <c r="E15" s="5" t="s">
        <v>98</v>
      </c>
      <c r="F15" s="13" t="str">
        <f t="shared" si="0"/>
        <v>5%</v>
      </c>
      <c r="G15" s="15" t="str">
        <f t="shared" si="1"/>
        <v>Between 750001 and 900000</v>
      </c>
      <c r="L15" s="5" t="s">
        <v>92</v>
      </c>
      <c r="M15" s="11">
        <v>0.03</v>
      </c>
    </row>
    <row r="16" spans="1:18" ht="15.6" x14ac:dyDescent="0.3">
      <c r="A16" s="5">
        <v>15</v>
      </c>
      <c r="B16" s="5" t="s">
        <v>105</v>
      </c>
      <c r="C16" s="5" t="s">
        <v>59</v>
      </c>
      <c r="D16" s="12">
        <v>634195</v>
      </c>
      <c r="E16" s="5" t="s">
        <v>97</v>
      </c>
      <c r="F16" s="13" t="str">
        <f t="shared" si="0"/>
        <v>3%</v>
      </c>
      <c r="G16" s="15" t="str">
        <f t="shared" si="1"/>
        <v>Between 600000 and 750000</v>
      </c>
      <c r="L16" s="5" t="s">
        <v>93</v>
      </c>
      <c r="M16" s="11">
        <v>0.05</v>
      </c>
    </row>
    <row r="17" spans="1:13" ht="15.6" x14ac:dyDescent="0.3">
      <c r="A17" s="5">
        <v>16</v>
      </c>
      <c r="B17" s="5" t="s">
        <v>105</v>
      </c>
      <c r="C17" s="5" t="s">
        <v>60</v>
      </c>
      <c r="D17" s="12">
        <v>626240</v>
      </c>
      <c r="E17" s="5" t="s">
        <v>99</v>
      </c>
      <c r="F17" s="13" t="str">
        <f t="shared" si="0"/>
        <v>3%</v>
      </c>
      <c r="G17" s="15" t="str">
        <f t="shared" si="1"/>
        <v>Between 600000 and 750000</v>
      </c>
      <c r="L17" s="5" t="s">
        <v>94</v>
      </c>
      <c r="M17" s="11">
        <v>7.0000000000000007E-2</v>
      </c>
    </row>
    <row r="18" spans="1:13" ht="15.6" x14ac:dyDescent="0.3">
      <c r="A18" s="5">
        <v>17</v>
      </c>
      <c r="B18" s="5" t="s">
        <v>103</v>
      </c>
      <c r="C18" s="5" t="s">
        <v>61</v>
      </c>
      <c r="D18" s="12">
        <v>531543</v>
      </c>
      <c r="E18" s="5" t="s">
        <v>97</v>
      </c>
      <c r="F18" s="13" t="str">
        <f t="shared" si="0"/>
        <v>0%</v>
      </c>
      <c r="G18" s="15" t="str">
        <f t="shared" si="1"/>
        <v>Less Than 600000</v>
      </c>
    </row>
    <row r="19" spans="1:13" ht="15.6" x14ac:dyDescent="0.3">
      <c r="A19" s="5">
        <v>18</v>
      </c>
      <c r="B19" s="5" t="s">
        <v>103</v>
      </c>
      <c r="C19" s="5" t="s">
        <v>62</v>
      </c>
      <c r="D19" s="12">
        <v>888762</v>
      </c>
      <c r="E19" s="5" t="s">
        <v>100</v>
      </c>
      <c r="F19" s="13" t="str">
        <f t="shared" si="0"/>
        <v>5%</v>
      </c>
      <c r="G19" s="15" t="str">
        <f t="shared" si="1"/>
        <v>Between 750001 and 900000</v>
      </c>
    </row>
    <row r="20" spans="1:13" ht="15.6" x14ac:dyDescent="0.3">
      <c r="A20" s="5">
        <v>19</v>
      </c>
      <c r="B20" s="5" t="s">
        <v>103</v>
      </c>
      <c r="C20" s="5" t="s">
        <v>63</v>
      </c>
      <c r="D20" s="12">
        <v>1137234</v>
      </c>
      <c r="E20" s="5" t="s">
        <v>97</v>
      </c>
      <c r="F20" s="13" t="str">
        <f t="shared" si="0"/>
        <v>7%</v>
      </c>
      <c r="G20" s="15" t="str">
        <f t="shared" si="1"/>
        <v>More Than 900000</v>
      </c>
    </row>
    <row r="21" spans="1:13" ht="15.6" x14ac:dyDescent="0.3">
      <c r="A21" s="5">
        <v>20</v>
      </c>
      <c r="B21" s="5" t="s">
        <v>102</v>
      </c>
      <c r="C21" s="5" t="s">
        <v>64</v>
      </c>
      <c r="D21" s="12">
        <v>1039741</v>
      </c>
      <c r="E21" s="5" t="s">
        <v>98</v>
      </c>
      <c r="F21" s="13" t="str">
        <f t="shared" si="0"/>
        <v>7%</v>
      </c>
      <c r="G21" s="15" t="str">
        <f t="shared" si="1"/>
        <v>More Than 900000</v>
      </c>
    </row>
  </sheetData>
  <mergeCells count="1">
    <mergeCell ref="I7:R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opLeftCell="A7" workbookViewId="0">
      <selection activeCell="I2" sqref="I2"/>
    </sheetView>
  </sheetViews>
  <sheetFormatPr defaultRowHeight="15" x14ac:dyDescent="0.25"/>
  <cols>
    <col min="1" max="1" width="10" bestFit="1" customWidth="1"/>
    <col min="2" max="2" width="13.42578125" bestFit="1" customWidth="1"/>
    <col min="3" max="3" width="9.42578125" bestFit="1" customWidth="1"/>
    <col min="4" max="4" width="14.140625" customWidth="1"/>
    <col min="5" max="5" width="11.7109375" customWidth="1"/>
    <col min="6" max="6" width="12.28515625" customWidth="1"/>
    <col min="7" max="7" width="12.42578125" customWidth="1"/>
    <col min="8" max="8" width="14.85546875" bestFit="1" customWidth="1"/>
    <col min="14" max="14" width="14.140625" bestFit="1" customWidth="1"/>
    <col min="15" max="15" width="7.42578125" bestFit="1" customWidth="1"/>
  </cols>
  <sheetData>
    <row r="1" spans="1:21" ht="18.75" x14ac:dyDescent="0.25">
      <c r="A1" s="2" t="s">
        <v>44</v>
      </c>
      <c r="B1" s="2" t="s">
        <v>69</v>
      </c>
      <c r="C1" s="2" t="s">
        <v>65</v>
      </c>
      <c r="D1" s="2" t="s">
        <v>136</v>
      </c>
      <c r="E1" s="2" t="s">
        <v>45</v>
      </c>
      <c r="F1" s="2" t="s">
        <v>46</v>
      </c>
      <c r="G1" s="3" t="s">
        <v>107</v>
      </c>
      <c r="H1" s="21" t="s">
        <v>137</v>
      </c>
    </row>
    <row r="2" spans="1:21" ht="15.75" x14ac:dyDescent="0.25">
      <c r="A2" s="5" t="s">
        <v>25</v>
      </c>
      <c r="B2" s="9">
        <v>44872</v>
      </c>
      <c r="C2" s="5" t="s">
        <v>68</v>
      </c>
      <c r="D2" s="5">
        <v>100</v>
      </c>
      <c r="E2" s="5">
        <v>91</v>
      </c>
      <c r="F2" s="5" t="s">
        <v>48</v>
      </c>
      <c r="G2" s="13" t="str">
        <f>IF(AND(E2&gt;=0,E2&lt;33),"F",IF(AND(E2&gt;=33,E2&lt;=44),"D",IF(AND(E2&gt;=45,E2&lt;=59),"C",IF(AND(E2&gt;=60,E2&lt;=74),"B",IF(AND(E2&gt;=75,E2&lt;=89),"A-","A")))))</f>
        <v>A</v>
      </c>
      <c r="H2" s="26">
        <f>E2/D2</f>
        <v>0.91</v>
      </c>
      <c r="I2" s="23">
        <f>E2%</f>
        <v>0.91</v>
      </c>
    </row>
    <row r="3" spans="1:21" ht="15.75" x14ac:dyDescent="0.25">
      <c r="A3" s="5" t="s">
        <v>49</v>
      </c>
      <c r="B3" s="9">
        <v>44872</v>
      </c>
      <c r="C3" s="5" t="s">
        <v>68</v>
      </c>
      <c r="D3" s="5">
        <v>100</v>
      </c>
      <c r="E3" s="5">
        <v>89</v>
      </c>
      <c r="F3" s="5" t="s">
        <v>48</v>
      </c>
      <c r="G3" s="13" t="str">
        <f t="shared" ref="G3:G21" si="0">IF(AND(E3&gt;=0,E3&lt;33),"F",IF(AND(E3&gt;=33,E3&lt;=44),"D",IF(AND(E3&gt;=45,E3&lt;=59),"C",IF(AND(E3&gt;=60,E3&lt;=74),"B",IF(AND(E3&gt;=75,E3&lt;=89),"A-","A")))))</f>
        <v>A-</v>
      </c>
      <c r="H3" s="26">
        <f t="shared" ref="H3:H21" si="1">E3/D3</f>
        <v>0.89</v>
      </c>
    </row>
    <row r="4" spans="1:21" ht="15.75" x14ac:dyDescent="0.25">
      <c r="A4" s="5" t="s">
        <v>51</v>
      </c>
      <c r="B4" s="9">
        <v>44872</v>
      </c>
      <c r="C4" s="5" t="s">
        <v>68</v>
      </c>
      <c r="D4" s="5">
        <v>100</v>
      </c>
      <c r="E4" s="5">
        <v>58</v>
      </c>
      <c r="F4" s="5" t="s">
        <v>48</v>
      </c>
      <c r="G4" s="13" t="str">
        <f t="shared" si="0"/>
        <v>C</v>
      </c>
      <c r="H4" s="26">
        <f t="shared" si="1"/>
        <v>0.57999999999999996</v>
      </c>
    </row>
    <row r="5" spans="1:21" ht="15.75" x14ac:dyDescent="0.25">
      <c r="A5" s="5" t="s">
        <v>53</v>
      </c>
      <c r="B5" s="9">
        <v>44872</v>
      </c>
      <c r="C5" s="5" t="s">
        <v>68</v>
      </c>
      <c r="D5" s="5">
        <v>100</v>
      </c>
      <c r="E5" s="5">
        <v>17</v>
      </c>
      <c r="F5" s="5" t="s">
        <v>48</v>
      </c>
      <c r="G5" s="13" t="str">
        <f t="shared" si="0"/>
        <v>F</v>
      </c>
      <c r="H5" s="26">
        <f t="shared" si="1"/>
        <v>0.17</v>
      </c>
    </row>
    <row r="6" spans="1:21" ht="15.75" x14ac:dyDescent="0.25">
      <c r="A6" s="5" t="s">
        <v>54</v>
      </c>
      <c r="B6" s="9">
        <v>44872</v>
      </c>
      <c r="C6" s="5" t="s">
        <v>68</v>
      </c>
      <c r="D6" s="5">
        <v>100</v>
      </c>
      <c r="E6" s="5">
        <v>34</v>
      </c>
      <c r="F6" s="5" t="s">
        <v>48</v>
      </c>
      <c r="G6" s="13" t="str">
        <f t="shared" si="0"/>
        <v>D</v>
      </c>
      <c r="H6" s="26">
        <f t="shared" si="1"/>
        <v>0.34</v>
      </c>
    </row>
    <row r="7" spans="1:21" ht="15.75" x14ac:dyDescent="0.25">
      <c r="A7" s="5" t="s">
        <v>55</v>
      </c>
      <c r="B7" s="9">
        <v>44872</v>
      </c>
      <c r="C7" s="5" t="s">
        <v>68</v>
      </c>
      <c r="D7" s="5">
        <v>100</v>
      </c>
      <c r="E7" s="5">
        <v>74</v>
      </c>
      <c r="F7" s="5" t="s">
        <v>48</v>
      </c>
      <c r="G7" s="13" t="str">
        <f t="shared" si="0"/>
        <v>B</v>
      </c>
      <c r="H7" s="26">
        <f t="shared" si="1"/>
        <v>0.74</v>
      </c>
    </row>
    <row r="8" spans="1:21" ht="18" customHeight="1" x14ac:dyDescent="0.25">
      <c r="A8" s="5" t="s">
        <v>28</v>
      </c>
      <c r="B8" s="9">
        <v>44872</v>
      </c>
      <c r="C8" s="5" t="s">
        <v>68</v>
      </c>
      <c r="D8" s="5">
        <v>100</v>
      </c>
      <c r="E8" s="5">
        <v>18</v>
      </c>
      <c r="F8" s="5" t="s">
        <v>48</v>
      </c>
      <c r="G8" s="13" t="str">
        <f t="shared" si="0"/>
        <v>F</v>
      </c>
      <c r="H8" s="26">
        <f t="shared" si="1"/>
        <v>0.18</v>
      </c>
      <c r="J8" s="42" t="s">
        <v>131</v>
      </c>
      <c r="K8" s="42"/>
      <c r="L8" s="42"/>
      <c r="M8" s="42"/>
      <c r="N8" s="42"/>
      <c r="O8" s="42"/>
      <c r="P8" s="42"/>
      <c r="Q8" s="42"/>
      <c r="R8" s="42"/>
      <c r="S8" s="42"/>
      <c r="T8" s="42"/>
      <c r="U8" s="42"/>
    </row>
    <row r="9" spans="1:21" ht="15.75" x14ac:dyDescent="0.25">
      <c r="A9" s="5" t="s">
        <v>56</v>
      </c>
      <c r="B9" s="9">
        <v>44872</v>
      </c>
      <c r="C9" s="5" t="s">
        <v>68</v>
      </c>
      <c r="D9" s="5">
        <v>100</v>
      </c>
      <c r="E9" s="5">
        <v>37</v>
      </c>
      <c r="F9" s="5" t="s">
        <v>48</v>
      </c>
      <c r="G9" s="13" t="str">
        <f t="shared" si="0"/>
        <v>D</v>
      </c>
      <c r="H9" s="26">
        <f t="shared" si="1"/>
        <v>0.37</v>
      </c>
      <c r="J9" s="42"/>
      <c r="K9" s="42"/>
      <c r="L9" s="42"/>
      <c r="M9" s="42"/>
      <c r="N9" s="42"/>
      <c r="O9" s="42"/>
      <c r="P9" s="42"/>
      <c r="Q9" s="42"/>
      <c r="R9" s="42"/>
      <c r="S9" s="42"/>
      <c r="T9" s="42"/>
      <c r="U9" s="42"/>
    </row>
    <row r="10" spans="1:21" ht="15.75" x14ac:dyDescent="0.25">
      <c r="A10" s="5" t="s">
        <v>27</v>
      </c>
      <c r="B10" s="9">
        <v>44872</v>
      </c>
      <c r="C10" s="5" t="s">
        <v>68</v>
      </c>
      <c r="D10" s="5">
        <v>100</v>
      </c>
      <c r="E10" s="5">
        <v>79</v>
      </c>
      <c r="F10" s="5" t="s">
        <v>48</v>
      </c>
      <c r="G10" s="13" t="str">
        <f t="shared" si="0"/>
        <v>A-</v>
      </c>
      <c r="H10" s="26">
        <f t="shared" si="1"/>
        <v>0.79</v>
      </c>
      <c r="J10" s="42"/>
      <c r="K10" s="42"/>
      <c r="L10" s="42"/>
      <c r="M10" s="42"/>
      <c r="N10" s="42"/>
      <c r="O10" s="42"/>
      <c r="P10" s="42"/>
      <c r="Q10" s="42"/>
      <c r="R10" s="42"/>
      <c r="S10" s="42"/>
      <c r="T10" s="42"/>
      <c r="U10" s="42"/>
    </row>
    <row r="11" spans="1:21" ht="15.75" x14ac:dyDescent="0.25">
      <c r="A11" s="5" t="s">
        <v>29</v>
      </c>
      <c r="B11" s="9">
        <v>44872</v>
      </c>
      <c r="C11" s="5" t="s">
        <v>68</v>
      </c>
      <c r="D11" s="5">
        <v>100</v>
      </c>
      <c r="E11" s="5">
        <v>5</v>
      </c>
      <c r="F11" s="5" t="s">
        <v>48</v>
      </c>
      <c r="G11" s="13" t="str">
        <f t="shared" si="0"/>
        <v>F</v>
      </c>
      <c r="H11" s="26">
        <f t="shared" si="1"/>
        <v>0.05</v>
      </c>
      <c r="J11" s="42"/>
      <c r="K11" s="42"/>
      <c r="L11" s="42"/>
      <c r="M11" s="42"/>
      <c r="N11" s="42"/>
      <c r="O11" s="42"/>
      <c r="P11" s="42"/>
      <c r="Q11" s="42"/>
      <c r="R11" s="42"/>
      <c r="S11" s="42"/>
      <c r="T11" s="42"/>
      <c r="U11" s="42"/>
    </row>
    <row r="12" spans="1:21" ht="15.75" x14ac:dyDescent="0.25">
      <c r="A12" s="5" t="s">
        <v>30</v>
      </c>
      <c r="B12" s="9">
        <v>44872</v>
      </c>
      <c r="C12" s="5" t="s">
        <v>68</v>
      </c>
      <c r="D12" s="5">
        <v>100</v>
      </c>
      <c r="E12" s="5">
        <v>84</v>
      </c>
      <c r="F12" s="5" t="s">
        <v>48</v>
      </c>
      <c r="G12" s="13" t="str">
        <f t="shared" si="0"/>
        <v>A-</v>
      </c>
      <c r="H12" s="26">
        <f t="shared" si="1"/>
        <v>0.84</v>
      </c>
    </row>
    <row r="13" spans="1:21" ht="15.75" x14ac:dyDescent="0.25">
      <c r="A13" s="5" t="s">
        <v>57</v>
      </c>
      <c r="B13" s="9">
        <v>44872</v>
      </c>
      <c r="C13" s="5" t="s">
        <v>68</v>
      </c>
      <c r="D13" s="5">
        <v>100</v>
      </c>
      <c r="E13" s="5">
        <v>58</v>
      </c>
      <c r="F13" s="5" t="s">
        <v>48</v>
      </c>
      <c r="G13" s="13" t="str">
        <f t="shared" si="0"/>
        <v>C</v>
      </c>
      <c r="H13" s="26">
        <f t="shared" si="1"/>
        <v>0.57999999999999996</v>
      </c>
    </row>
    <row r="14" spans="1:21" ht="18.75" x14ac:dyDescent="0.25">
      <c r="A14" s="5" t="s">
        <v>26</v>
      </c>
      <c r="B14" s="9">
        <v>44872</v>
      </c>
      <c r="C14" s="5" t="s">
        <v>68</v>
      </c>
      <c r="D14" s="5">
        <v>100</v>
      </c>
      <c r="E14" s="5">
        <v>86</v>
      </c>
      <c r="F14" s="5" t="s">
        <v>48</v>
      </c>
      <c r="G14" s="13" t="str">
        <f t="shared" si="0"/>
        <v>A-</v>
      </c>
      <c r="H14" s="26">
        <f t="shared" si="1"/>
        <v>0.86</v>
      </c>
      <c r="N14" s="10" t="s">
        <v>108</v>
      </c>
      <c r="O14" s="10" t="s">
        <v>107</v>
      </c>
    </row>
    <row r="15" spans="1:21" ht="15.75" x14ac:dyDescent="0.25">
      <c r="A15" s="5" t="s">
        <v>58</v>
      </c>
      <c r="B15" s="9">
        <v>44872</v>
      </c>
      <c r="C15" s="5" t="s">
        <v>68</v>
      </c>
      <c r="D15" s="5">
        <v>100</v>
      </c>
      <c r="E15" s="5">
        <v>44</v>
      </c>
      <c r="F15" s="5" t="s">
        <v>48</v>
      </c>
      <c r="G15" s="13" t="str">
        <f t="shared" si="0"/>
        <v>D</v>
      </c>
      <c r="H15" s="26">
        <f t="shared" si="1"/>
        <v>0.44</v>
      </c>
      <c r="N15" s="5" t="s">
        <v>71</v>
      </c>
      <c r="O15" s="5" t="s">
        <v>109</v>
      </c>
    </row>
    <row r="16" spans="1:21" ht="15.75" x14ac:dyDescent="0.25">
      <c r="A16" s="5" t="s">
        <v>59</v>
      </c>
      <c r="B16" s="9">
        <v>44872</v>
      </c>
      <c r="C16" s="5" t="s">
        <v>68</v>
      </c>
      <c r="D16" s="5">
        <v>100</v>
      </c>
      <c r="E16" s="5">
        <v>36</v>
      </c>
      <c r="F16" s="5" t="s">
        <v>48</v>
      </c>
      <c r="G16" s="13" t="str">
        <f t="shared" si="0"/>
        <v>D</v>
      </c>
      <c r="H16" s="26">
        <f t="shared" si="1"/>
        <v>0.36</v>
      </c>
      <c r="N16" s="5" t="s">
        <v>110</v>
      </c>
      <c r="O16" s="5" t="s">
        <v>111</v>
      </c>
    </row>
    <row r="17" spans="1:15" ht="15.75" x14ac:dyDescent="0.25">
      <c r="A17" s="5" t="s">
        <v>60</v>
      </c>
      <c r="B17" s="9">
        <v>44872</v>
      </c>
      <c r="C17" s="5" t="s">
        <v>68</v>
      </c>
      <c r="D17" s="5">
        <v>100</v>
      </c>
      <c r="E17" s="5">
        <v>53</v>
      </c>
      <c r="F17" s="5" t="s">
        <v>48</v>
      </c>
      <c r="G17" s="13" t="str">
        <f t="shared" si="0"/>
        <v>C</v>
      </c>
      <c r="H17" s="26">
        <f t="shared" si="1"/>
        <v>0.53</v>
      </c>
      <c r="N17" s="5" t="s">
        <v>112</v>
      </c>
      <c r="O17" s="5" t="s">
        <v>113</v>
      </c>
    </row>
    <row r="18" spans="1:15" ht="15.75" x14ac:dyDescent="0.25">
      <c r="A18" s="5" t="s">
        <v>61</v>
      </c>
      <c r="B18" s="9">
        <v>44872</v>
      </c>
      <c r="C18" s="5" t="s">
        <v>68</v>
      </c>
      <c r="D18" s="5">
        <v>100</v>
      </c>
      <c r="E18" s="5">
        <v>29</v>
      </c>
      <c r="F18" s="5" t="s">
        <v>48</v>
      </c>
      <c r="G18" s="13" t="str">
        <f t="shared" si="0"/>
        <v>F</v>
      </c>
      <c r="H18" s="26">
        <f t="shared" si="1"/>
        <v>0.28999999999999998</v>
      </c>
      <c r="N18" s="5" t="s">
        <v>114</v>
      </c>
      <c r="O18" s="5" t="s">
        <v>115</v>
      </c>
    </row>
    <row r="19" spans="1:15" ht="15.75" x14ac:dyDescent="0.25">
      <c r="A19" s="5" t="s">
        <v>62</v>
      </c>
      <c r="B19" s="9">
        <v>44872</v>
      </c>
      <c r="C19" s="5" t="s">
        <v>68</v>
      </c>
      <c r="D19" s="5">
        <v>100</v>
      </c>
      <c r="E19" s="5">
        <v>22</v>
      </c>
      <c r="F19" s="5" t="s">
        <v>48</v>
      </c>
      <c r="G19" s="13" t="str">
        <f t="shared" si="0"/>
        <v>F</v>
      </c>
      <c r="H19" s="26">
        <f t="shared" si="1"/>
        <v>0.22</v>
      </c>
      <c r="N19" s="5" t="s">
        <v>116</v>
      </c>
      <c r="O19" s="5" t="s">
        <v>117</v>
      </c>
    </row>
    <row r="20" spans="1:15" ht="15.75" x14ac:dyDescent="0.25">
      <c r="A20" s="5" t="s">
        <v>63</v>
      </c>
      <c r="B20" s="9">
        <v>44872</v>
      </c>
      <c r="C20" s="5" t="s">
        <v>68</v>
      </c>
      <c r="D20" s="5">
        <v>100</v>
      </c>
      <c r="E20" s="5">
        <v>44</v>
      </c>
      <c r="F20" s="5" t="s">
        <v>48</v>
      </c>
      <c r="G20" s="13" t="str">
        <f t="shared" si="0"/>
        <v>D</v>
      </c>
      <c r="H20" s="26">
        <f t="shared" si="1"/>
        <v>0.44</v>
      </c>
      <c r="N20" s="5" t="s">
        <v>118</v>
      </c>
      <c r="O20" s="5" t="s">
        <v>119</v>
      </c>
    </row>
    <row r="21" spans="1:15" ht="15.75" x14ac:dyDescent="0.25">
      <c r="A21" s="5" t="s">
        <v>64</v>
      </c>
      <c r="B21" s="9">
        <v>44872</v>
      </c>
      <c r="C21" s="5" t="s">
        <v>68</v>
      </c>
      <c r="D21" s="5">
        <v>100</v>
      </c>
      <c r="E21" s="5">
        <v>89</v>
      </c>
      <c r="F21" s="5" t="s">
        <v>48</v>
      </c>
      <c r="G21" s="13" t="str">
        <f t="shared" si="0"/>
        <v>A-</v>
      </c>
      <c r="H21" s="26">
        <f t="shared" si="1"/>
        <v>0.89</v>
      </c>
    </row>
  </sheetData>
  <mergeCells count="1">
    <mergeCell ref="J8:U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showGridLines="0" workbookViewId="0">
      <selection activeCell="E17" sqref="E17"/>
    </sheetView>
  </sheetViews>
  <sheetFormatPr defaultColWidth="9.140625" defaultRowHeight="20.100000000000001" customHeight="1" x14ac:dyDescent="0.25"/>
  <cols>
    <col min="1" max="1" width="3.7109375" style="1" customWidth="1"/>
    <col min="2" max="2" width="20.42578125" style="1" bestFit="1" customWidth="1"/>
    <col min="3" max="3" width="16.5703125" style="1" customWidth="1"/>
    <col min="4" max="4" width="18.42578125" style="1" customWidth="1"/>
    <col min="5" max="5" width="23.42578125" style="1" customWidth="1"/>
    <col min="6" max="16384" width="9.140625" style="1"/>
  </cols>
  <sheetData>
    <row r="2" spans="2:4" ht="20.100000000000001" customHeight="1" thickBot="1" x14ac:dyDescent="0.35">
      <c r="B2" s="44" t="s">
        <v>132</v>
      </c>
      <c r="C2" s="44"/>
      <c r="D2" s="44"/>
    </row>
    <row r="3" spans="2:4" ht="20.100000000000001" customHeight="1" thickTop="1" x14ac:dyDescent="0.3"/>
    <row r="4" spans="2:4" ht="20.100000000000001" customHeight="1" x14ac:dyDescent="0.3">
      <c r="B4" s="10" t="s">
        <v>46</v>
      </c>
      <c r="C4" s="10" t="s">
        <v>70</v>
      </c>
      <c r="D4" s="10" t="s">
        <v>47</v>
      </c>
    </row>
    <row r="5" spans="2:4" ht="20.100000000000001" customHeight="1" x14ac:dyDescent="0.25">
      <c r="B5" s="39" t="s">
        <v>48</v>
      </c>
      <c r="C5" s="5" t="s">
        <v>71</v>
      </c>
      <c r="D5" s="11" t="s">
        <v>72</v>
      </c>
    </row>
    <row r="6" spans="2:4" ht="20.100000000000001" customHeight="1" x14ac:dyDescent="0.25">
      <c r="B6" s="40"/>
      <c r="C6" s="5" t="s">
        <v>73</v>
      </c>
      <c r="D6" s="11" t="s">
        <v>74</v>
      </c>
    </row>
    <row r="7" spans="2:4" ht="20.100000000000001" customHeight="1" x14ac:dyDescent="0.25">
      <c r="B7" s="41"/>
      <c r="C7" s="5" t="s">
        <v>75</v>
      </c>
      <c r="D7" s="11" t="s">
        <v>76</v>
      </c>
    </row>
    <row r="8" spans="2:4" ht="20.100000000000001" customHeight="1" x14ac:dyDescent="0.25">
      <c r="B8" s="39" t="s">
        <v>52</v>
      </c>
      <c r="C8" s="5" t="s">
        <v>77</v>
      </c>
      <c r="D8" s="11" t="s">
        <v>72</v>
      </c>
    </row>
    <row r="9" spans="2:4" ht="20.100000000000001" customHeight="1" x14ac:dyDescent="0.25">
      <c r="B9" s="40"/>
      <c r="C9" s="5" t="s">
        <v>78</v>
      </c>
      <c r="D9" s="11" t="s">
        <v>74</v>
      </c>
    </row>
    <row r="10" spans="2:4" ht="20.100000000000001" customHeight="1" x14ac:dyDescent="0.25">
      <c r="B10" s="41"/>
      <c r="C10" s="5" t="s">
        <v>79</v>
      </c>
      <c r="D10" s="11" t="s">
        <v>76</v>
      </c>
    </row>
    <row r="11" spans="2:4" ht="20.100000000000001" customHeight="1" x14ac:dyDescent="0.25">
      <c r="B11" s="39" t="s">
        <v>50</v>
      </c>
      <c r="C11" s="5" t="s">
        <v>80</v>
      </c>
      <c r="D11" s="11" t="s">
        <v>72</v>
      </c>
    </row>
    <row r="12" spans="2:4" ht="20.100000000000001" customHeight="1" x14ac:dyDescent="0.25">
      <c r="B12" s="40"/>
      <c r="C12" s="5" t="s">
        <v>81</v>
      </c>
      <c r="D12" s="11" t="s">
        <v>74</v>
      </c>
    </row>
    <row r="13" spans="2:4" ht="20.100000000000001" customHeight="1" x14ac:dyDescent="0.25">
      <c r="B13" s="41"/>
      <c r="C13" s="5" t="s">
        <v>82</v>
      </c>
      <c r="D13" s="11" t="s">
        <v>76</v>
      </c>
    </row>
    <row r="15" spans="2:4" ht="20.100000000000001" customHeight="1" thickBot="1" x14ac:dyDescent="0.35">
      <c r="B15" s="43" t="s">
        <v>83</v>
      </c>
      <c r="C15" s="43"/>
    </row>
    <row r="16" spans="2:4" ht="20.100000000000001" customHeight="1" thickTop="1" x14ac:dyDescent="0.3"/>
    <row r="17" spans="2:3" ht="20.100000000000001" customHeight="1" x14ac:dyDescent="0.3">
      <c r="B17" s="10" t="s">
        <v>85</v>
      </c>
      <c r="C17" s="10" t="s">
        <v>86</v>
      </c>
    </row>
    <row r="18" spans="2:3" ht="20.100000000000001" customHeight="1" x14ac:dyDescent="0.3">
      <c r="B18" s="5" t="s">
        <v>91</v>
      </c>
      <c r="C18" s="11">
        <v>0</v>
      </c>
    </row>
    <row r="19" spans="2:3" ht="20.100000000000001" customHeight="1" x14ac:dyDescent="0.3">
      <c r="B19" s="5" t="s">
        <v>92</v>
      </c>
      <c r="C19" s="11">
        <v>0.03</v>
      </c>
    </row>
    <row r="20" spans="2:3" ht="20.100000000000001" customHeight="1" x14ac:dyDescent="0.3">
      <c r="B20" s="5" t="s">
        <v>93</v>
      </c>
      <c r="C20" s="11">
        <v>0.05</v>
      </c>
    </row>
    <row r="21" spans="2:3" ht="20.100000000000001" customHeight="1" x14ac:dyDescent="0.3">
      <c r="B21" s="5" t="s">
        <v>94</v>
      </c>
      <c r="C21" s="11">
        <v>7.0000000000000007E-2</v>
      </c>
    </row>
    <row r="23" spans="2:3" ht="20.100000000000001" customHeight="1" thickBot="1" x14ac:dyDescent="0.35">
      <c r="B23" s="43" t="s">
        <v>95</v>
      </c>
      <c r="C23" s="43"/>
    </row>
    <row r="24" spans="2:3" ht="20.100000000000001" customHeight="1" thickTop="1" x14ac:dyDescent="0.3"/>
    <row r="25" spans="2:3" ht="20.100000000000001" customHeight="1" x14ac:dyDescent="0.3">
      <c r="B25" s="10" t="s">
        <v>108</v>
      </c>
      <c r="C25" s="10" t="s">
        <v>107</v>
      </c>
    </row>
    <row r="26" spans="2:3" ht="20.100000000000001" customHeight="1" x14ac:dyDescent="0.3">
      <c r="B26" s="5" t="s">
        <v>71</v>
      </c>
      <c r="C26" s="5" t="s">
        <v>109</v>
      </c>
    </row>
    <row r="27" spans="2:3" ht="20.100000000000001" customHeight="1" x14ac:dyDescent="0.3">
      <c r="B27" s="5" t="s">
        <v>110</v>
      </c>
      <c r="C27" s="5" t="s">
        <v>111</v>
      </c>
    </row>
    <row r="28" spans="2:3" ht="20.100000000000001" customHeight="1" x14ac:dyDescent="0.3">
      <c r="B28" s="5" t="s">
        <v>112</v>
      </c>
      <c r="C28" s="5" t="s">
        <v>113</v>
      </c>
    </row>
    <row r="29" spans="2:3" ht="20.100000000000001" customHeight="1" x14ac:dyDescent="0.25">
      <c r="B29" s="5" t="s">
        <v>114</v>
      </c>
      <c r="C29" s="5" t="s">
        <v>115</v>
      </c>
    </row>
    <row r="30" spans="2:3" ht="20.100000000000001" customHeight="1" x14ac:dyDescent="0.25">
      <c r="B30" s="5" t="s">
        <v>116</v>
      </c>
      <c r="C30" s="5" t="s">
        <v>117</v>
      </c>
    </row>
    <row r="31" spans="2:3" ht="20.100000000000001" customHeight="1" x14ac:dyDescent="0.25">
      <c r="B31" s="5" t="s">
        <v>118</v>
      </c>
      <c r="C31" s="5" t="s">
        <v>119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Prob-1</vt:lpstr>
      <vt:lpstr>pROB-2</vt:lpstr>
      <vt:lpstr>Prob-3</vt:lpstr>
      <vt:lpstr>Prob-4</vt:lpstr>
      <vt:lpstr>prob- 5</vt:lpstr>
      <vt:lpstr>prob-6</vt:lpstr>
      <vt:lpstr>Reference 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ww</cp:lastModifiedBy>
  <dcterms:created xsi:type="dcterms:W3CDTF">2015-06-05T18:17:20Z</dcterms:created>
  <dcterms:modified xsi:type="dcterms:W3CDTF">2023-12-25T17:05:38Z</dcterms:modified>
</cp:coreProperties>
</file>