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/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2" fontId="2" numFmtId="0" xfId="0" applyAlignment="1" applyBorder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0" fillId="0" fontId="3" numFmtId="0" xfId="0" applyFont="1"/>
    <xf borderId="10" fillId="4" fontId="2" numFmtId="0" xfId="0" applyBorder="1" applyFill="1" applyFont="1"/>
    <xf borderId="8" fillId="0" fontId="4" numFmtId="0" xfId="0" applyBorder="1" applyFont="1"/>
    <xf borderId="0" fillId="5" fontId="2" numFmtId="0" xfId="0" applyAlignment="1" applyFill="1" applyFont="1">
      <alignment horizontal="center" vertical="center"/>
    </xf>
    <xf borderId="0" fillId="5" fontId="2" numFmtId="0" xfId="0" applyFont="1"/>
    <xf borderId="0" fillId="0" fontId="2" numFmtId="0" xfId="0" applyFont="1"/>
    <xf borderId="3" fillId="0" fontId="5" numFmtId="0" xfId="0" applyBorder="1" applyFont="1"/>
    <xf borderId="10" fillId="0" fontId="2" numFmtId="0" xfId="0" applyBorder="1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eveloper.mozilla.org/ru/docs/Learn/CSS/CSS_layout/Flexbox" TargetMode="External"/><Relationship Id="rId42" Type="http://schemas.openxmlformats.org/officeDocument/2006/relationships/hyperlink" Target="https://css-tricks.com/icon-fonts-vs-svg/" TargetMode="External"/><Relationship Id="rId41" Type="http://schemas.openxmlformats.org/officeDocument/2006/relationships/hyperlink" Target="https://developer.mozilla.org/en-US/docs/Learn/CSS/CSS_layout/Multiple-column_Layout" TargetMode="External"/><Relationship Id="rId44" Type="http://schemas.openxmlformats.org/officeDocument/2006/relationships/hyperlink" Target="https://developer.mozilla.org/ru/docs/Web/CSS/filter" TargetMode="External"/><Relationship Id="rId43" Type="http://schemas.openxmlformats.org/officeDocument/2006/relationships/hyperlink" Target="https://blog.logrocket.com/css-selectors-level-4-b5da36bcd54c/" TargetMode="External"/><Relationship Id="rId46" Type="http://schemas.openxmlformats.org/officeDocument/2006/relationships/hyperlink" Target="https://colintoh.com/blog/display-table-anti-hero" TargetMode="External"/><Relationship Id="rId45" Type="http://schemas.openxmlformats.org/officeDocument/2006/relationships/hyperlink" Target="https://developer.mozilla.org/ru/docs/Web/CSS/Compositing_and_Blending" TargetMode="External"/><Relationship Id="rId107" Type="http://schemas.openxmlformats.org/officeDocument/2006/relationships/hyperlink" Target="https://git-scm.com/book/ru/v2/%D0%A0%D0%B0%D1%81%D0%BF%D1%80%D0%B5%D0%B4%D0%B5%D0%BB%D0%B5%D0%BD%D0%BD%D1%8B%D0%B9-Git-%D0%A3%D1%87%D0%B0%D1%81%D1%82%D0%B8%D0%B5-%D0%B2-%D0%BF%D1%80%D0%BE%D0%B5%D0%BA%D1%82%D0%B5" TargetMode="External"/><Relationship Id="rId106" Type="http://schemas.openxmlformats.org/officeDocument/2006/relationships/hyperlink" Target="https://git-scm.com/book/ru/v2/%D0%A0%D0%B0%D1%81%D0%BF%D1%80%D0%B5%D0%B4%D0%B5%D0%BB%D0%B5%D0%BD%D0%BD%D1%8B%D0%B9-Git-%D0%A0%D0%B0%D1%81%D0%BF%D1%80%D0%B5%D0%B4%D0%B5%D0%BB%D0%B5%D0%BD%D0%BD%D1%8B%D0%B9-%D1%80%D0%B0%D0%B1%D0%BE%D1%87%D0%B8%D0%B9-%D0%BF%D1%80%D0%BE%D1%86%D0%B5%D1%81%D1%81" TargetMode="External"/><Relationship Id="rId105" Type="http://schemas.openxmlformats.org/officeDocument/2006/relationships/hyperlink" Target="https://git-scm.com/book/ru/v1/%D0%92%D0%B5%D1%82%D0%B2%D0%BB%D0%B5%D0%BD%D0%B8%D0%B5-%D0%B2-Git-%D0%9F%D0%B5%D1%80%D0%B5%D0%BC%D0%B5%D1%89%D0%B5%D0%BD%D0%B8%D0%B5" TargetMode="External"/><Relationship Id="rId104" Type="http://schemas.openxmlformats.org/officeDocument/2006/relationships/hyperlink" Target="https://git-scm.com/book/ru/v1/%D0%92%D0%B5%D1%82%D0%B2%D0%BB%D0%B5%D0%BD%D0%B8%D0%B5-%D0%B2-Git-%D0%A3%D0%B4%D0%B0%D0%BB%D1%91%D0%BD%D0%BD%D1%8B%D0%B5-%D0%B2%D0%B5%D1%82%D0%BA%D0%B8" TargetMode="External"/><Relationship Id="rId109" Type="http://schemas.openxmlformats.org/officeDocument/2006/relationships/hyperlink" Target="https://gulpjs.com/" TargetMode="External"/><Relationship Id="rId108" Type="http://schemas.openxmlformats.org/officeDocument/2006/relationships/hyperlink" Target="https://git-scm.com/book/ru/v2/%D0%A0%D0%B0%D1%81%D0%BF%D1%80%D0%B5%D0%B4%D0%B5%D0%BB%D0%B5%D0%BD%D0%BD%D1%8B%D0%B9-Git-%D0%A1%D0%BE%D0%BF%D1%80%D0%BE%D0%B2%D0%BE%D0%B6%D0%B4%D0%B5%D0%BD%D0%B8%D0%B5-%D0%BF%D1%80%D0%BE%D0%B5%D0%BA%D1%82%D0%B0" TargetMode="External"/><Relationship Id="rId48" Type="http://schemas.openxmlformats.org/officeDocument/2006/relationships/hyperlink" Target="https://developer.mozilla.org/ru/docs/Web/CSS/Using_CSS_custom_properties" TargetMode="External"/><Relationship Id="rId47" Type="http://schemas.openxmlformats.org/officeDocument/2006/relationships/hyperlink" Target="https://developer.mozilla.org/ru/docs/Learn/CSS/CSS_layout/Grids" TargetMode="External"/><Relationship Id="rId49" Type="http://schemas.openxmlformats.org/officeDocument/2006/relationships/hyperlink" Target="https://developer.mozilla.org/ru/docs/Web/CSS/CSS_Animations/Ispolzovanie_CSS_animatciy" TargetMode="External"/><Relationship Id="rId103" Type="http://schemas.openxmlformats.org/officeDocument/2006/relationships/hyperlink" Target="https://git-scm.com/book/ru/v2/%D0%92%D0%B5%D1%82%D0%B2%D0%BB%D0%B5%D0%BD%D0%B8%D0%B5-%D0%B2-Git-%D0%A0%D0%B0%D0%B1%D0%BE%D1%82%D0%B0-%D1%81-%D0%B2%D0%B5%D1%82%D0%BA%D0%B0%D0%BC%D0%B8" TargetMode="External"/><Relationship Id="rId102" Type="http://schemas.openxmlformats.org/officeDocument/2006/relationships/hyperlink" Target="https://git-scm.com/book/ru/v1/%D0%92%D0%B5%D1%82%D0%B2%D0%BB%D0%B5%D0%BD%D0%B8%D0%B5-%D0%B2-Git-%D0%A3%D0%BF%D1%80%D0%B0%D0%B2%D0%BB%D0%B5%D0%BD%D0%B8%D0%B5-%D0%B2%D0%B5%D1%82%D0%BA%D0%B0%D0%BC%D0%B8" TargetMode="External"/><Relationship Id="rId101" Type="http://schemas.openxmlformats.org/officeDocument/2006/relationships/hyperlink" Target="https://git-scm.com/book/ru/v1/%D0%92%D0%B5%D1%82%D0%B2%D0%BB%D0%B5%D0%BD%D0%B8%D0%B5-%D0%B2-Git-%D0%9E%D1%81%D0%BD%D0%BE%D0%B2%D1%8B-%D0%B2%D0%B5%D1%82%D0%B2%D0%BB%D0%B5%D0%BD%D0%B8%D1%8F-%D0%B8-%D1%81%D0%BB%D0%B8%D1%8F%D0%BD%D0%B8%D1%8F" TargetMode="External"/><Relationship Id="rId100" Type="http://schemas.openxmlformats.org/officeDocument/2006/relationships/hyperlink" Target="https://git-scm.com/book/ru/v1/%D0%92%D0%B5%D1%82%D0%B2%D0%BB%D0%B5%D0%BD%D0%B8%D0%B5-%D0%B2-Git-%D0%A7%D1%82%D0%BE-%D1%82%D0%B0%D0%BA%D0%BE%D0%B5-%D0%B2%D0%B5%D1%82%D0%BA%D0%B0%3F" TargetMode="External"/><Relationship Id="rId31" Type="http://schemas.openxmlformats.org/officeDocument/2006/relationships/hyperlink" Target="https://developer.mozilla.org/ru/docs/Learn/CSS/CSS_layout/Positioning" TargetMode="External"/><Relationship Id="rId30" Type="http://schemas.openxmlformats.org/officeDocument/2006/relationships/hyperlink" Target="https://developer.mozilla.org/en-US/docs/Web/CSS/gradient" TargetMode="External"/><Relationship Id="rId33" Type="http://schemas.openxmlformats.org/officeDocument/2006/relationships/hyperlink" Target="https://developer.mozilla.org/en-US/docs/Learn/CSS/Building_blocks/The_box_model" TargetMode="External"/><Relationship Id="rId32" Type="http://schemas.openxmlformats.org/officeDocument/2006/relationships/hyperlink" Target="https://developer.mozilla.org/ru/docs/Web/CSS/display" TargetMode="External"/><Relationship Id="rId35" Type="http://schemas.openxmlformats.org/officeDocument/2006/relationships/hyperlink" Target="https://developer.mozilla.org/en-US/docs/Learn/CSS/CSS_layout/Floats" TargetMode="External"/><Relationship Id="rId34" Type="http://schemas.openxmlformats.org/officeDocument/2006/relationships/hyperlink" Target="https://developer.mozilla.org/ru/docs/Web/CSS/CSS_Box_Model/Mastering_margin_collapsing" TargetMode="External"/><Relationship Id="rId37" Type="http://schemas.openxmlformats.org/officeDocument/2006/relationships/hyperlink" Target="https://developer.mozilla.org/ru/docs/Web/CSS/Media_Queries" TargetMode="External"/><Relationship Id="rId36" Type="http://schemas.openxmlformats.org/officeDocument/2006/relationships/hyperlink" Target="https://fontawesome.com/how-to-use/on-the-web/referencing-icons/basic-use" TargetMode="External"/><Relationship Id="rId39" Type="http://schemas.openxmlformats.org/officeDocument/2006/relationships/hyperlink" Target="https://developer.mozilla.org/ru/docs/Web/CSS/transform" TargetMode="External"/><Relationship Id="rId38" Type="http://schemas.openxmlformats.org/officeDocument/2006/relationships/hyperlink" Target="https://developer.mozilla.org/ru/docs/Web/CSS/CSS_Transitions/Using_CSS_transitions" TargetMode="External"/><Relationship Id="rId20" Type="http://schemas.openxmlformats.org/officeDocument/2006/relationships/hyperlink" Target="https://developer.mozilla.org/ru/docs/Web/CSS/CSS_%D0%A1%D0%B5%D0%BB%D0%B5%D0%BA%D1%82%D0%BE%D1%80%D1%8B" TargetMode="External"/><Relationship Id="rId22" Type="http://schemas.openxmlformats.org/officeDocument/2006/relationships/hyperlink" Target="https://developer.mozilla.org/en-US/docs/Web/CSS/Pseudo-classes" TargetMode="External"/><Relationship Id="rId21" Type="http://schemas.openxmlformats.org/officeDocument/2006/relationships/hyperlink" Target="https://developer.mozilla.org/en-US/docs/Web/CSS/Pseudo-elements" TargetMode="External"/><Relationship Id="rId24" Type="http://schemas.openxmlformats.org/officeDocument/2006/relationships/hyperlink" Target="https://developer.mozilla.org/en-US/docs/Learn/CSS/Building_blocks/Values_and_units" TargetMode="External"/><Relationship Id="rId23" Type="http://schemas.openxmlformats.org/officeDocument/2006/relationships/hyperlink" Target="https://developer.mozilla.org/ru/docs/Web/Guide/CSS/Getting_started/Cascading_and_inheritance" TargetMode="External"/><Relationship Id="rId26" Type="http://schemas.openxmlformats.org/officeDocument/2006/relationships/hyperlink" Target="https://htmlacademy.ru/courses/307/run/7" TargetMode="External"/><Relationship Id="rId121" Type="http://schemas.openxmlformats.org/officeDocument/2006/relationships/hyperlink" Target="https://tproger.ru/translations/responsive-web-design-tips/" TargetMode="External"/><Relationship Id="rId25" Type="http://schemas.openxmlformats.org/officeDocument/2006/relationships/hyperlink" Target="https://webref.ru/course/css-text" TargetMode="External"/><Relationship Id="rId120" Type="http://schemas.openxmlformats.org/officeDocument/2006/relationships/hyperlink" Target="https://habr.com/ru/company/htmlacademy/blog/341538/" TargetMode="External"/><Relationship Id="rId28" Type="http://schemas.openxmlformats.org/officeDocument/2006/relationships/hyperlink" Target="https://developer.mozilla.org/en-US/docs/Learn/CSS/Building_blocks/Backgrounds_and_borders" TargetMode="External"/><Relationship Id="rId27" Type="http://schemas.openxmlformats.org/officeDocument/2006/relationships/hyperlink" Target="https://developer.mozilla.org/ru/docs/Web/CSS/Specificity" TargetMode="External"/><Relationship Id="rId29" Type="http://schemas.openxmlformats.org/officeDocument/2006/relationships/hyperlink" Target="https://www.w3schools.com/css/css3_shadows.asp" TargetMode="External"/><Relationship Id="rId124" Type="http://schemas.openxmlformats.org/officeDocument/2006/relationships/drawing" Target="../drawings/drawing1.xml"/><Relationship Id="rId123" Type="http://schemas.openxmlformats.org/officeDocument/2006/relationships/hyperlink" Target="https://materializecss.com/" TargetMode="External"/><Relationship Id="rId122" Type="http://schemas.openxmlformats.org/officeDocument/2006/relationships/hyperlink" Target="https://getbootstrap.com/" TargetMode="External"/><Relationship Id="rId95" Type="http://schemas.openxmlformats.org/officeDocument/2006/relationships/hyperlink" Target="https://git-scm.com/book/ru/v1/%D0%9E%D1%81%D0%BD%D0%BE%D0%B2%D1%8B-Git-%D0%97%D0%B0%D0%BF%D0%B8%D1%81%D1%8C-%D0%B8%D0%B7%D0%BC%D0%B5%D0%BD%D0%B5%D0%BD%D0%B8%D0%B9-%D0%B2-%D1%80%D0%B5%D0%BF%D0%BE%D0%B7%D0%B8%D1%82%D0%BE%D1%80%D0%B8%D0%B9" TargetMode="External"/><Relationship Id="rId94" Type="http://schemas.openxmlformats.org/officeDocument/2006/relationships/hyperlink" Target="https://git-scm.com/book/ru/v1/%D0%9E%D1%81%D0%BD%D0%BE%D0%B2%D1%8B-Git-%D0%A1%D0%BE%D0%B7%D0%B4%D0%B0%D0%BD%D0%B8%D0%B5-Git-%D1%80%D0%B5%D0%BF%D0%BE%D0%B7%D0%B8%D1%82%D0%BE%D1%80%D0%B8%D1%8F" TargetMode="External"/><Relationship Id="rId97" Type="http://schemas.openxmlformats.org/officeDocument/2006/relationships/hyperlink" Target="https://git-scm.com/book/ru/v1/%D0%9E%D1%81%D0%BD%D0%BE%D0%B2%D1%8B-Git-%D0%9E%D1%82%D0%BC%D0%B5%D0%BD%D0%B0-%D0%B8%D0%B7%D0%BC%D0%B5%D0%BD%D0%B5%D0%BD%D0%B8%D0%B9" TargetMode="External"/><Relationship Id="rId96" Type="http://schemas.openxmlformats.org/officeDocument/2006/relationships/hyperlink" Target="https://git-scm.com/book/ru/v1/%D0%9E%D1%81%D0%BD%D0%BE%D0%B2%D1%8B-Git-%D0%9F%D1%80%D0%BE%D1%81%D0%BC%D0%BE%D1%82%D1%80-%D0%B8%D1%81%D1%82%D0%BE%D1%80%D0%B8%D0%B8-%D0%BA%D0%BE%D0%BC%D0%BC%D0%B8%D1%82%D0%BE%D0%B2" TargetMode="External"/><Relationship Id="rId11" Type="http://schemas.openxmlformats.org/officeDocument/2006/relationships/hyperlink" Target="https://htmlacademy.ru/courses/301" TargetMode="External"/><Relationship Id="rId99" Type="http://schemas.openxmlformats.org/officeDocument/2006/relationships/hyperlink" Target="https://git-scm.com/book/ru/v1/%D0%9E%D1%81%D0%BD%D0%BE%D0%B2%D1%8B-Git-%D0%A0%D0%B0%D0%B1%D0%BE%D1%82%D0%B0-%D1%81-%D0%BC%D0%B5%D1%82%D0%BA%D0%B0%D0%BC%D0%B8" TargetMode="External"/><Relationship Id="rId10" Type="http://schemas.openxmlformats.org/officeDocument/2006/relationships/hyperlink" Target="https://developer.mozilla.org/ru/docs/Learn/CSS/Building_blocks/The_box_model" TargetMode="External"/><Relationship Id="rId98" Type="http://schemas.openxmlformats.org/officeDocument/2006/relationships/hyperlink" Target="https://git-scm.com/book/ru/v1/%D0%9E%D1%81%D0%BD%D0%BE%D0%B2%D1%8B-Git-%D0%A0%D0%B0%D0%B1%D0%BE%D1%82%D0%B0-%D1%81-%D1%83%D0%B4%D0%B0%D0%BB%D1%91%D0%BD%D0%BD%D1%8B%D0%BC%D0%B8-%D1%80%D0%B5%D0%BF%D0%BE%D0%B7%D0%B8%D1%82%D0%BE%D1%80%D0%B8%D1%8F%D0%BC%D0%B8" TargetMode="External"/><Relationship Id="rId13" Type="http://schemas.openxmlformats.org/officeDocument/2006/relationships/hyperlink" Target="https://www.w3schools.com/tags/tag_img.asp" TargetMode="External"/><Relationship Id="rId12" Type="http://schemas.openxmlformats.org/officeDocument/2006/relationships/hyperlink" Target="https://www.w3schools.com/tags/tag_a.asp" TargetMode="External"/><Relationship Id="rId91" Type="http://schemas.openxmlformats.org/officeDocument/2006/relationships/hyperlink" Target="https://learn.javascript.ru/regular-expressions" TargetMode="External"/><Relationship Id="rId90" Type="http://schemas.openxmlformats.org/officeDocument/2006/relationships/hyperlink" Target="https://learn.javascript.ru/try-catch" TargetMode="External"/><Relationship Id="rId93" Type="http://schemas.openxmlformats.org/officeDocument/2006/relationships/hyperlink" Target="https://git-scm.com/book/ru/v1/%D0%92%D0%B2%D0%B5%D0%B4%D0%B5%D0%BD%D0%B8%D0%B5-%D0%9F%D0%B5%D1%80%D0%B2%D0%BE%D0%BD%D0%B0%D1%87%D0%B0%D0%BB%D1%8C%D0%BD%D0%B0%D1%8F-%D0%BD%D0%B0%D1%81%D1%82%D1%80%D0%BE%D0%B9%D0%BA%D0%B0-Git" TargetMode="External"/><Relationship Id="rId92" Type="http://schemas.openxmlformats.org/officeDocument/2006/relationships/hyperlink" Target="https://git-scm.com/book/ru/v1/%D0%92%D0%B2%D0%B5%D0%B4%D0%B5%D0%BD%D0%B8%D0%B5-%D0%A3%D1%81%D1%82%D0%B0%D0%BD%D0%BE%D0%B2%D0%BA%D0%B0-Git" TargetMode="External"/><Relationship Id="rId118" Type="http://schemas.openxmlformats.org/officeDocument/2006/relationships/hyperlink" Target="https://acss.io/" TargetMode="External"/><Relationship Id="rId117" Type="http://schemas.openxmlformats.org/officeDocument/2006/relationships/hyperlink" Target="https://www.keycdn.com/blog/oocss" TargetMode="External"/><Relationship Id="rId116" Type="http://schemas.openxmlformats.org/officeDocument/2006/relationships/hyperlink" Target="http://smacss.com/" TargetMode="External"/><Relationship Id="rId115" Type="http://schemas.openxmlformats.org/officeDocument/2006/relationships/hyperlink" Target="https://operatino.github.io/MCSS/" TargetMode="External"/><Relationship Id="rId119" Type="http://schemas.openxmlformats.org/officeDocument/2006/relationships/hyperlink" Target="https://medium.com/@stasonmars/30-%D0%BD%D0%B5%D0%BE%D0%B1%D1%85%D0%BE%D0%B4%D0%B8%D0%BC%D1%8B%D1%85-%D0%BF%D1%80%D0%B0%D0%BA%D1%82%D0%B8%D0%BA-%D0%B4%D0%BB%D1%8F-%D0%BD%D0%B0%D0%BF%D0%B8%D1%81%D0%B0%D0%BD%D0%B8%D1%8F-%D1%81%D0%BE%D0%B2%D1%80%D0%B5%D0%BC%D0%B5%D0%BD%D0%BD%D0%BE%D0%B3%D0%BE-%D0%B8-%D1%8D%D1%84%D1%84%D0%B5%D0%BA%D1%82%D0%B8%D0%B2%D0%BD%D0%BE%D0%B3%D0%BE-html5-79da9b3f245" TargetMode="External"/><Relationship Id="rId15" Type="http://schemas.openxmlformats.org/officeDocument/2006/relationships/hyperlink" Target="https://htmlacademy.ru/courses/46" TargetMode="External"/><Relationship Id="rId110" Type="http://schemas.openxmlformats.org/officeDocument/2006/relationships/hyperlink" Target="https://webpack.js.org/" TargetMode="External"/><Relationship Id="rId14" Type="http://schemas.openxmlformats.org/officeDocument/2006/relationships/hyperlink" Target="https://htmlacademy.ru/courses/39" TargetMode="External"/><Relationship Id="rId17" Type="http://schemas.openxmlformats.org/officeDocument/2006/relationships/hyperlink" Target="https://www.w3schools.com/html/html5_semantic_elements.asp" TargetMode="External"/><Relationship Id="rId16" Type="http://schemas.openxmlformats.org/officeDocument/2006/relationships/hyperlink" Target="https://www.w3schools.com/html/html_classes.asp" TargetMode="External"/><Relationship Id="rId19" Type="http://schemas.openxmlformats.org/officeDocument/2006/relationships/hyperlink" Target="https://www.w3schools.com/html/html5_new_elements.asp" TargetMode="External"/><Relationship Id="rId114" Type="http://schemas.openxmlformats.org/officeDocument/2006/relationships/hyperlink" Target="https://ru.bem.info/methodology/" TargetMode="External"/><Relationship Id="rId18" Type="http://schemas.openxmlformats.org/officeDocument/2006/relationships/hyperlink" Target="https://www.w3schools.com/tags/tag_figure.asp" TargetMode="External"/><Relationship Id="rId113" Type="http://schemas.openxmlformats.org/officeDocument/2006/relationships/hyperlink" Target="https://developers.google.com/speed/docs/insights/v5/about" TargetMode="External"/><Relationship Id="rId112" Type="http://schemas.openxmlformats.org/officeDocument/2006/relationships/hyperlink" Target="https://www.browserstack.com/" TargetMode="External"/><Relationship Id="rId111" Type="http://schemas.openxmlformats.org/officeDocument/2006/relationships/hyperlink" Target="https://developers.google.com/web/tools/chrome-devtools" TargetMode="External"/><Relationship Id="rId84" Type="http://schemas.openxmlformats.org/officeDocument/2006/relationships/hyperlink" Target="https://learn.javascript.ru/array-methods" TargetMode="External"/><Relationship Id="rId83" Type="http://schemas.openxmlformats.org/officeDocument/2006/relationships/hyperlink" Target="https://learn.javascript.ru/array" TargetMode="External"/><Relationship Id="rId86" Type="http://schemas.openxmlformats.org/officeDocument/2006/relationships/hyperlink" Target="https://learn.javascript.ru/closure" TargetMode="External"/><Relationship Id="rId85" Type="http://schemas.openxmlformats.org/officeDocument/2006/relationships/hyperlink" Target="https://learn.javascript.ru/recursion" TargetMode="External"/><Relationship Id="rId88" Type="http://schemas.openxmlformats.org/officeDocument/2006/relationships/hyperlink" Target="https://learn.javascript.ru/forms-controls" TargetMode="External"/><Relationship Id="rId87" Type="http://schemas.openxmlformats.org/officeDocument/2006/relationships/hyperlink" Target="https://learn.javascript.ru/bubbling-and-capturing" TargetMode="External"/><Relationship Id="rId89" Type="http://schemas.openxmlformats.org/officeDocument/2006/relationships/hyperlink" Target="https://learn.javascript.ru/network" TargetMode="External"/><Relationship Id="rId80" Type="http://schemas.openxmlformats.org/officeDocument/2006/relationships/hyperlink" Target="https://learn.javascript.ru/styles-and-classes" TargetMode="External"/><Relationship Id="rId82" Type="http://schemas.openxmlformats.org/officeDocument/2006/relationships/hyperlink" Target="https://learn.javascript.ru/object" TargetMode="External"/><Relationship Id="rId81" Type="http://schemas.openxmlformats.org/officeDocument/2006/relationships/hyperlink" Target="https://learn.javascript.ru/function-expressions" TargetMode="External"/><Relationship Id="rId1" Type="http://schemas.openxmlformats.org/officeDocument/2006/relationships/hyperlink" Target="https://career.netpeak.group/vacancy/" TargetMode="External"/><Relationship Id="rId2" Type="http://schemas.openxmlformats.org/officeDocument/2006/relationships/hyperlink" Target="https://career.netpeak.group/vacancy/" TargetMode="External"/><Relationship Id="rId3" Type="http://schemas.openxmlformats.org/officeDocument/2006/relationships/hyperlink" Target="https://career.netpeak.group/vacancy/" TargetMode="External"/><Relationship Id="rId4" Type="http://schemas.openxmlformats.org/officeDocument/2006/relationships/hyperlink" Target="https://webref.ru/course/html-tutorial/structure" TargetMode="External"/><Relationship Id="rId9" Type="http://schemas.openxmlformats.org/officeDocument/2006/relationships/hyperlink" Target="https://www.w3schools.com/tags/att_script_src.asp" TargetMode="External"/><Relationship Id="rId5" Type="http://schemas.openxmlformats.org/officeDocument/2006/relationships/hyperlink" Target="https://www.w3schools.com/tags/tag_head.asp" TargetMode="External"/><Relationship Id="rId6" Type="http://schemas.openxmlformats.org/officeDocument/2006/relationships/hyperlink" Target="https://www.w3schools.com/tags/tag_meta.asp" TargetMode="External"/><Relationship Id="rId7" Type="http://schemas.openxmlformats.org/officeDocument/2006/relationships/hyperlink" Target="https://www.w3schools.com/tags/tag_link.asp" TargetMode="External"/><Relationship Id="rId8" Type="http://schemas.openxmlformats.org/officeDocument/2006/relationships/hyperlink" Target="https://developer.mozilla.org/ru/docs/Learn/CSS/CSS_layout/%D0%9D%D0%BE%D1%80%D0%BC%D0%B0%D0%BB%D1%8C%D0%BD%D1%8B%D0%B9_%D0%BF%D0%BE%D1%82%D0%BE%D0%BA" TargetMode="External"/><Relationship Id="rId73" Type="http://schemas.openxmlformats.org/officeDocument/2006/relationships/hyperlink" Target="https://learn.javascript.ru/switch" TargetMode="External"/><Relationship Id="rId72" Type="http://schemas.openxmlformats.org/officeDocument/2006/relationships/hyperlink" Target="https://learn.javascript.ru/while-for" TargetMode="External"/><Relationship Id="rId75" Type="http://schemas.openxmlformats.org/officeDocument/2006/relationships/hyperlink" Target="https://learn.javascript.ru/introduction-browser-events" TargetMode="External"/><Relationship Id="rId74" Type="http://schemas.openxmlformats.org/officeDocument/2006/relationships/hyperlink" Target="https://learn.javascript.ru/function-basics" TargetMode="External"/><Relationship Id="rId77" Type="http://schemas.openxmlformats.org/officeDocument/2006/relationships/hyperlink" Target="https://learn.javascript.ru/arrow-functions-basics" TargetMode="External"/><Relationship Id="rId76" Type="http://schemas.openxmlformats.org/officeDocument/2006/relationships/hyperlink" Target="https://learn.javascript.ru/loading" TargetMode="External"/><Relationship Id="rId79" Type="http://schemas.openxmlformats.org/officeDocument/2006/relationships/hyperlink" Target="https://learn.javascript.ru/document" TargetMode="External"/><Relationship Id="rId78" Type="http://schemas.openxmlformats.org/officeDocument/2006/relationships/hyperlink" Target="https://learn.javascript.ru/browser-environment" TargetMode="External"/><Relationship Id="rId71" Type="http://schemas.openxmlformats.org/officeDocument/2006/relationships/hyperlink" Target="https://learn.javascript.ru/logical-operators" TargetMode="External"/><Relationship Id="rId70" Type="http://schemas.openxmlformats.org/officeDocument/2006/relationships/hyperlink" Target="https://learn.javascript.ru/ifelse" TargetMode="External"/><Relationship Id="rId62" Type="http://schemas.openxmlformats.org/officeDocument/2006/relationships/hyperlink" Target="https://www.smarly.net/pro-jquery/pro-jquery-basic-jquery/pro-jquery-working-with-events" TargetMode="External"/><Relationship Id="rId61" Type="http://schemas.openxmlformats.org/officeDocument/2006/relationships/hyperlink" Target="https://www.smarly.net/pro-jquery/pro-jquery-basic-jquery/pro-jquery-manipulating-elements" TargetMode="External"/><Relationship Id="rId64" Type="http://schemas.openxmlformats.org/officeDocument/2006/relationships/hyperlink" Target="https://learn.javascript.ru/variables" TargetMode="External"/><Relationship Id="rId63" Type="http://schemas.openxmlformats.org/officeDocument/2006/relationships/hyperlink" Target="https://www.smarly.net/pro-jquery/pro-jquery-basic-jquery/pro-jquery-using-jquery-effects" TargetMode="External"/><Relationship Id="rId66" Type="http://schemas.openxmlformats.org/officeDocument/2006/relationships/hyperlink" Target="https://learn.javascript.ru/type-conversions" TargetMode="External"/><Relationship Id="rId65" Type="http://schemas.openxmlformats.org/officeDocument/2006/relationships/hyperlink" Target="https://learn.javascript.ru/types" TargetMode="External"/><Relationship Id="rId68" Type="http://schemas.openxmlformats.org/officeDocument/2006/relationships/hyperlink" Target="https://learn.javascript.ru/comparison" TargetMode="External"/><Relationship Id="rId67" Type="http://schemas.openxmlformats.org/officeDocument/2006/relationships/hyperlink" Target="https://learn.javascript.ru/operators" TargetMode="External"/><Relationship Id="rId60" Type="http://schemas.openxmlformats.org/officeDocument/2006/relationships/hyperlink" Target="https://www.smarly.net/pro-jquery/pro-jquery-basic-jquery/pro-jquery-manipulating-dom" TargetMode="External"/><Relationship Id="rId69" Type="http://schemas.openxmlformats.org/officeDocument/2006/relationships/hyperlink" Target="https://learn.javascript.ru/alert-prompt-confirm" TargetMode="External"/><Relationship Id="rId51" Type="http://schemas.openxmlformats.org/officeDocument/2006/relationships/hyperlink" Target="https://sass-scss.ru/documentation/sassscript/tipi_dannih/" TargetMode="External"/><Relationship Id="rId50" Type="http://schemas.openxmlformats.org/officeDocument/2006/relationships/hyperlink" Target="https://sass-scss.ru/documentation/sassscript/peremennie/" TargetMode="External"/><Relationship Id="rId53" Type="http://schemas.openxmlformats.org/officeDocument/2006/relationships/hyperlink" Target="https://sass-scss.ru/documentation/pravila_i_direktivi/" TargetMode="External"/><Relationship Id="rId52" Type="http://schemas.openxmlformats.org/officeDocument/2006/relationships/hyperlink" Target="https://sass-scss.ru/documentation/sassscript/operatsii/" TargetMode="External"/><Relationship Id="rId55" Type="http://schemas.openxmlformats.org/officeDocument/2006/relationships/hyperlink" Target="https://sass-scss.ru/documentation/miksini/" TargetMode="External"/><Relationship Id="rId54" Type="http://schemas.openxmlformats.org/officeDocument/2006/relationships/hyperlink" Target="https://sass-scss.ru/documentation/funktsii/" TargetMode="External"/><Relationship Id="rId57" Type="http://schemas.openxmlformats.org/officeDocument/2006/relationships/hyperlink" Target="https://developer.mozilla.org/ru/docs/Web/SVG/Tutorial" TargetMode="External"/><Relationship Id="rId56" Type="http://schemas.openxmlformats.org/officeDocument/2006/relationships/hyperlink" Target="https://svgontheweb.com/ru/" TargetMode="External"/><Relationship Id="rId59" Type="http://schemas.openxmlformats.org/officeDocument/2006/relationships/hyperlink" Target="https://www.smarly.net/pro-jquery/pro-jquery-basic-jquery/pro-jquery-manage/navigating-the-dom" TargetMode="External"/><Relationship Id="rId58" Type="http://schemas.openxmlformats.org/officeDocument/2006/relationships/hyperlink" Target="https://www.internet-technologies.ru/articles/rukovodstvo-po-animacii-svg-smi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3.88"/>
    <col customWidth="1" min="3" max="3" width="49.88"/>
  </cols>
  <sheetData>
    <row r="1">
      <c r="A1" s="1" t="str">
        <f>IFERROR(__xludf.DUMMYFUNCTION("IMPORTRANGE(""https://docs.google.com/spreadsheets/d/1gjZHkFMDDxoveopCtROTiVIH_RrtXZgiIqsGTbAb5xQ/edit#gid=0"", ""Карта знаний!A2:F133"")"),"Без опыта (Intern)")</f>
        <v>Без опыта (Intern)</v>
      </c>
    </row>
    <row r="2">
      <c r="A2" s="1" t="str">
        <f>IFERROR(__xludf.DUMMYFUNCTION("""COMPUTED_VALUE"""),"0,5-1,5 года опыта (Junior)")</f>
        <v>0,5-1,5 года опыта (Junior)</v>
      </c>
    </row>
    <row r="3">
      <c r="A3" s="1" t="str">
        <f>IFERROR(__xludf.DUMMYFUNCTION("""COMPUTED_VALUE"""),"1,5-4 лет опыта (Middle)")</f>
        <v>1,5-4 лет опыта (Middle)</v>
      </c>
    </row>
    <row r="4">
      <c r="A4" s="1" t="str">
        <f>IFERROR(__xludf.DUMMYFUNCTION("""COMPUTED_VALUE"""),"&gt;5 лет опыта (Senior)")</f>
        <v>&gt;5 лет опыта (Senior)</v>
      </c>
    </row>
    <row r="5">
      <c r="A5" s="2" t="str">
        <f>IFERROR(__xludf.DUMMYFUNCTION("""COMPUTED_VALUE"""),"Область знаний")</f>
        <v>Область знаний</v>
      </c>
      <c r="B5" s="2" t="str">
        <f>IFERROR(__xludf.DUMMYFUNCTION("""COMPUTED_VALUE"""),"Раздел")</f>
        <v>Раздел</v>
      </c>
      <c r="C5" s="2" t="str">
        <f>IFERROR(__xludf.DUMMYFUNCTION("""COMPUTED_VALUE"""),"Тезисы + информация для изучения")</f>
        <v>Тезисы + информация для изучения</v>
      </c>
      <c r="D5" s="3" t="str">
        <f>IFERROR(__xludf.DUMMYFUNCTION("""COMPUTED_VALUE"""),"Грейды верстальщика")</f>
        <v>Грейды верстальщика</v>
      </c>
      <c r="E5" s="4"/>
      <c r="F5" s="5"/>
    </row>
    <row r="6">
      <c r="A6" s="6"/>
      <c r="B6" s="6"/>
      <c r="C6" s="7"/>
      <c r="D6" s="8"/>
      <c r="E6" s="9"/>
      <c r="F6" s="10"/>
    </row>
    <row r="7">
      <c r="A7" s="7"/>
      <c r="B7" s="7"/>
      <c r="C7" s="11" t="str">
        <f>IFERROR(__xludf.DUMMYFUNCTION("""COMPUTED_VALUE"""),"да - Знать | ~да - Для общего развития")</f>
        <v>да - Знать | ~да - Для общего развития</v>
      </c>
      <c r="D7" s="11" t="str">
        <f>IFERROR(__xludf.DUMMYFUNCTION("""COMPUTED_VALUE"""),"junior")</f>
        <v>junior</v>
      </c>
      <c r="E7" s="11" t="str">
        <f>IFERROR(__xludf.DUMMYFUNCTION("""COMPUTED_VALUE"""),"strong junior")</f>
        <v>strong junior</v>
      </c>
      <c r="F7" s="11" t="str">
        <f>IFERROR(__xludf.DUMMYFUNCTION("""COMPUTED_VALUE"""),"middle")</f>
        <v>middle</v>
      </c>
    </row>
    <row r="8">
      <c r="A8" s="12" t="str">
        <f>IFERROR(__xludf.DUMMYFUNCTION("""COMPUTED_VALUE"""),"HTML")</f>
        <v>HTML</v>
      </c>
      <c r="B8" s="12" t="str">
        <f>IFERROR(__xludf.DUMMYFUNCTION("""COMPUTED_VALUE"""),"Основы")</f>
        <v>Основы</v>
      </c>
      <c r="C8" s="13" t="str">
        <f>IFERROR(__xludf.DUMMYFUNCTION("""COMPUTED_VALUE"""),"Структура HTML-документа")</f>
        <v>Структура HTML-документа</v>
      </c>
      <c r="D8" s="14" t="str">
        <f>IFERROR(__xludf.DUMMYFUNCTION("""COMPUTED_VALUE"""),"да")</f>
        <v>да</v>
      </c>
      <c r="E8" s="14" t="str">
        <f>IFERROR(__xludf.DUMMYFUNCTION("""COMPUTED_VALUE"""),"да")</f>
        <v>да</v>
      </c>
      <c r="F8" s="14" t="str">
        <f>IFERROR(__xludf.DUMMYFUNCTION("""COMPUTED_VALUE"""),"да")</f>
        <v>да</v>
      </c>
    </row>
    <row r="9">
      <c r="A9" s="6"/>
      <c r="B9" s="6"/>
      <c r="C9" s="13" t="str">
        <f>IFERROR(__xludf.DUMMYFUNCTION("""COMPUTED_VALUE"""),"Тег head, служебная информация о странице")</f>
        <v>Тег head, служебная информация о странице</v>
      </c>
      <c r="D9" s="14" t="str">
        <f>IFERROR(__xludf.DUMMYFUNCTION("""COMPUTED_VALUE"""),"да")</f>
        <v>да</v>
      </c>
      <c r="E9" s="14" t="str">
        <f>IFERROR(__xludf.DUMMYFUNCTION("""COMPUTED_VALUE"""),"да")</f>
        <v>да</v>
      </c>
      <c r="F9" s="14" t="str">
        <f>IFERROR(__xludf.DUMMYFUNCTION("""COMPUTED_VALUE"""),"да")</f>
        <v>да</v>
      </c>
    </row>
    <row r="10">
      <c r="A10" s="6"/>
      <c r="B10" s="6"/>
      <c r="C10" s="13" t="str">
        <f>IFERROR(__xludf.DUMMYFUNCTION("""COMPUTED_VALUE"""),"meta-теги (кодировка страницы, вьюпорт и т.д.)")</f>
        <v>meta-теги (кодировка страницы, вьюпорт и т.д.)</v>
      </c>
      <c r="D10" s="14" t="str">
        <f>IFERROR(__xludf.DUMMYFUNCTION("""COMPUTED_VALUE"""),"да")</f>
        <v>да</v>
      </c>
      <c r="E10" s="14" t="str">
        <f>IFERROR(__xludf.DUMMYFUNCTION("""COMPUTED_VALUE"""),"да")</f>
        <v>да</v>
      </c>
      <c r="F10" s="14" t="str">
        <f>IFERROR(__xludf.DUMMYFUNCTION("""COMPUTED_VALUE"""),"да")</f>
        <v>да</v>
      </c>
    </row>
    <row r="11">
      <c r="A11" s="6"/>
      <c r="B11" s="6"/>
      <c r="C11" s="13" t="str">
        <f>IFERROR(__xludf.DUMMYFUNCTION("""COMPUTED_VALUE"""),"Подключение стилей")</f>
        <v>Подключение стилей</v>
      </c>
      <c r="D11" s="14" t="str">
        <f>IFERROR(__xludf.DUMMYFUNCTION("""COMPUTED_VALUE"""),"да")</f>
        <v>да</v>
      </c>
      <c r="E11" s="14" t="str">
        <f>IFERROR(__xludf.DUMMYFUNCTION("""COMPUTED_VALUE"""),"да")</f>
        <v>да</v>
      </c>
      <c r="F11" s="14" t="str">
        <f>IFERROR(__xludf.DUMMYFUNCTION("""COMPUTED_VALUE"""),"да")</f>
        <v>да</v>
      </c>
    </row>
    <row r="12">
      <c r="A12" s="6"/>
      <c r="B12" s="6"/>
      <c r="C12" s="13" t="str">
        <f>IFERROR(__xludf.DUMMYFUNCTION("""COMPUTED_VALUE"""),"Базовый поток")</f>
        <v>Базовый поток</v>
      </c>
      <c r="D12" s="14" t="str">
        <f>IFERROR(__xludf.DUMMYFUNCTION("""COMPUTED_VALUE"""),"да")</f>
        <v>да</v>
      </c>
      <c r="E12" s="14" t="str">
        <f>IFERROR(__xludf.DUMMYFUNCTION("""COMPUTED_VALUE"""),"да")</f>
        <v>да</v>
      </c>
      <c r="F12" s="14" t="str">
        <f>IFERROR(__xludf.DUMMYFUNCTION("""COMPUTED_VALUE"""),"да")</f>
        <v>да</v>
      </c>
    </row>
    <row r="13">
      <c r="A13" s="6"/>
      <c r="B13" s="6"/>
      <c r="C13" s="13" t="str">
        <f>IFERROR(__xludf.DUMMYFUNCTION("""COMPUTED_VALUE"""),"Подключение скриптов")</f>
        <v>Подключение скриптов</v>
      </c>
      <c r="D13" s="14" t="str">
        <f>IFERROR(__xludf.DUMMYFUNCTION("""COMPUTED_VALUE"""),"да")</f>
        <v>да</v>
      </c>
      <c r="E13" s="14" t="str">
        <f>IFERROR(__xludf.DUMMYFUNCTION("""COMPUTED_VALUE"""),"да")</f>
        <v>да</v>
      </c>
      <c r="F13" s="14" t="str">
        <f>IFERROR(__xludf.DUMMYFUNCTION("""COMPUTED_VALUE"""),"да")</f>
        <v>да</v>
      </c>
    </row>
    <row r="14">
      <c r="A14" s="6"/>
      <c r="B14" s="6"/>
      <c r="C14" s="13" t="str">
        <f>IFERROR(__xludf.DUMMYFUNCTION("""COMPUTED_VALUE"""),"Блочные и строчные элементы")</f>
        <v>Блочные и строчные элементы</v>
      </c>
      <c r="D14" s="14" t="str">
        <f>IFERROR(__xludf.DUMMYFUNCTION("""COMPUTED_VALUE"""),"да")</f>
        <v>да</v>
      </c>
      <c r="E14" s="14" t="str">
        <f>IFERROR(__xludf.DUMMYFUNCTION("""COMPUTED_VALUE"""),"да")</f>
        <v>да</v>
      </c>
      <c r="F14" s="14" t="str">
        <f>IFERROR(__xludf.DUMMYFUNCTION("""COMPUTED_VALUE"""),"да")</f>
        <v>да</v>
      </c>
    </row>
    <row r="15">
      <c r="A15" s="6"/>
      <c r="B15" s="6"/>
      <c r="C15" s="13" t="str">
        <f>IFERROR(__xludf.DUMMYFUNCTION("""COMPUTED_VALUE"""),"Разметка текста")</f>
        <v>Разметка текста</v>
      </c>
      <c r="D15" s="14" t="str">
        <f>IFERROR(__xludf.DUMMYFUNCTION("""COMPUTED_VALUE"""),"да")</f>
        <v>да</v>
      </c>
      <c r="E15" s="14" t="str">
        <f>IFERROR(__xludf.DUMMYFUNCTION("""COMPUTED_VALUE"""),"да")</f>
        <v>да</v>
      </c>
      <c r="F15" s="14" t="str">
        <f>IFERROR(__xludf.DUMMYFUNCTION("""COMPUTED_VALUE"""),"да")</f>
        <v>да</v>
      </c>
    </row>
    <row r="16">
      <c r="A16" s="6"/>
      <c r="B16" s="6"/>
      <c r="C16" s="13" t="str">
        <f>IFERROR(__xludf.DUMMYFUNCTION("""COMPUTED_VALUE"""),"Ссылки")</f>
        <v>Ссылки</v>
      </c>
      <c r="D16" s="14" t="str">
        <f>IFERROR(__xludf.DUMMYFUNCTION("""COMPUTED_VALUE"""),"да")</f>
        <v>да</v>
      </c>
      <c r="E16" s="14" t="str">
        <f>IFERROR(__xludf.DUMMYFUNCTION("""COMPUTED_VALUE"""),"да")</f>
        <v>да</v>
      </c>
      <c r="F16" s="14" t="str">
        <f>IFERROR(__xludf.DUMMYFUNCTION("""COMPUTED_VALUE"""),"да")</f>
        <v>да</v>
      </c>
    </row>
    <row r="17">
      <c r="A17" s="6"/>
      <c r="B17" s="6"/>
      <c r="C17" s="13" t="str">
        <f>IFERROR(__xludf.DUMMYFUNCTION("""COMPUTED_VALUE"""),"Изображения")</f>
        <v>Изображения</v>
      </c>
      <c r="D17" s="14" t="str">
        <f>IFERROR(__xludf.DUMMYFUNCTION("""COMPUTED_VALUE"""),"да")</f>
        <v>да</v>
      </c>
      <c r="E17" s="14" t="str">
        <f>IFERROR(__xludf.DUMMYFUNCTION("""COMPUTED_VALUE"""),"да")</f>
        <v>да</v>
      </c>
      <c r="F17" s="14" t="str">
        <f>IFERROR(__xludf.DUMMYFUNCTION("""COMPUTED_VALUE"""),"да")</f>
        <v>да</v>
      </c>
    </row>
    <row r="18">
      <c r="A18" s="6"/>
      <c r="B18" s="6"/>
      <c r="C18" s="13" t="str">
        <f>IFERROR(__xludf.DUMMYFUNCTION("""COMPUTED_VALUE"""),"Таблицы")</f>
        <v>Таблицы</v>
      </c>
      <c r="D18" s="14" t="str">
        <f>IFERROR(__xludf.DUMMYFUNCTION("""COMPUTED_VALUE"""),"да")</f>
        <v>да</v>
      </c>
      <c r="E18" s="14" t="str">
        <f>IFERROR(__xludf.DUMMYFUNCTION("""COMPUTED_VALUE"""),"да")</f>
        <v>да</v>
      </c>
      <c r="F18" s="14" t="str">
        <f>IFERROR(__xludf.DUMMYFUNCTION("""COMPUTED_VALUE"""),"да")</f>
        <v>да</v>
      </c>
    </row>
    <row r="19">
      <c r="A19" s="6"/>
      <c r="B19" s="6"/>
      <c r="C19" s="13" t="str">
        <f>IFERROR(__xludf.DUMMYFUNCTION("""COMPUTED_VALUE"""),"Формы")</f>
        <v>Формы</v>
      </c>
      <c r="D19" s="14" t="str">
        <f>IFERROR(__xludf.DUMMYFUNCTION("""COMPUTED_VALUE"""),"да")</f>
        <v>да</v>
      </c>
      <c r="E19" s="14" t="str">
        <f>IFERROR(__xludf.DUMMYFUNCTION("""COMPUTED_VALUE"""),"да")</f>
        <v>да</v>
      </c>
      <c r="F19" s="14" t="str">
        <f>IFERROR(__xludf.DUMMYFUNCTION("""COMPUTED_VALUE"""),"да")</f>
        <v>да</v>
      </c>
    </row>
    <row r="20">
      <c r="A20" s="6"/>
      <c r="B20" s="7"/>
      <c r="C20" s="13" t="str">
        <f>IFERROR(__xludf.DUMMYFUNCTION("""COMPUTED_VALUE"""),"Классы и идентификаторы")</f>
        <v>Классы и идентификаторы</v>
      </c>
      <c r="D20" s="14" t="str">
        <f>IFERROR(__xludf.DUMMYFUNCTION("""COMPUTED_VALUE"""),"да")</f>
        <v>да</v>
      </c>
      <c r="E20" s="14" t="str">
        <f>IFERROR(__xludf.DUMMYFUNCTION("""COMPUTED_VALUE"""),"да")</f>
        <v>да</v>
      </c>
      <c r="F20" s="14" t="str">
        <f>IFERROR(__xludf.DUMMYFUNCTION("""COMPUTED_VALUE"""),"да")</f>
        <v>да</v>
      </c>
    </row>
    <row r="21">
      <c r="A21" s="6"/>
      <c r="B21" s="12" t="str">
        <f>IFERROR(__xludf.DUMMYFUNCTION("""COMPUTED_VALUE"""),"html5")</f>
        <v>html5</v>
      </c>
      <c r="C21" s="13" t="str">
        <f>IFERROR(__xludf.DUMMYFUNCTION("""COMPUTED_VALUE"""),"Теги для семантической разметки страницы")</f>
        <v>Теги для семантической разметки страницы</v>
      </c>
      <c r="D21" s="14" t="str">
        <f>IFERROR(__xludf.DUMMYFUNCTION("""COMPUTED_VALUE"""),"да")</f>
        <v>да</v>
      </c>
      <c r="E21" s="14" t="str">
        <f>IFERROR(__xludf.DUMMYFUNCTION("""COMPUTED_VALUE"""),"да")</f>
        <v>да</v>
      </c>
      <c r="F21" s="14" t="str">
        <f>IFERROR(__xludf.DUMMYFUNCTION("""COMPUTED_VALUE"""),"да")</f>
        <v>да</v>
      </c>
    </row>
    <row r="22">
      <c r="A22" s="6"/>
      <c r="B22" s="6"/>
      <c r="C22" s="13" t="str">
        <f>IFERROR(__xludf.DUMMYFUNCTION("""COMPUTED_VALUE"""),"Изображения")</f>
        <v>Изображения</v>
      </c>
      <c r="D22" s="14" t="str">
        <f>IFERROR(__xludf.DUMMYFUNCTION("""COMPUTED_VALUE"""),"да")</f>
        <v>да</v>
      </c>
      <c r="E22" s="14" t="str">
        <f>IFERROR(__xludf.DUMMYFUNCTION("""COMPUTED_VALUE"""),"да")</f>
        <v>да</v>
      </c>
      <c r="F22" s="14" t="str">
        <f>IFERROR(__xludf.DUMMYFUNCTION("""COMPUTED_VALUE"""),"да")</f>
        <v>да</v>
      </c>
    </row>
    <row r="23">
      <c r="A23" s="7"/>
      <c r="B23" s="7"/>
      <c r="C23" s="15" t="str">
        <f>IFERROR(__xludf.DUMMYFUNCTION("""COMPUTED_VALUE"""),"Формы и медиа-элементы в html5")</f>
        <v>Формы и медиа-элементы в html5</v>
      </c>
      <c r="D23" s="14" t="str">
        <f>IFERROR(__xludf.DUMMYFUNCTION("""COMPUTED_VALUE"""),"~да")</f>
        <v>~да</v>
      </c>
      <c r="E23" s="14" t="str">
        <f>IFERROR(__xludf.DUMMYFUNCTION("""COMPUTED_VALUE"""),"да")</f>
        <v>да</v>
      </c>
      <c r="F23" s="14" t="str">
        <f>IFERROR(__xludf.DUMMYFUNCTION("""COMPUTED_VALUE"""),"да")</f>
        <v>да</v>
      </c>
    </row>
    <row r="24">
      <c r="A24" s="16"/>
      <c r="B24" s="16"/>
      <c r="C24" s="17"/>
      <c r="D24" s="18"/>
      <c r="E24" s="18"/>
      <c r="F24" s="18"/>
    </row>
    <row r="25">
      <c r="A25" s="12" t="str">
        <f>IFERROR(__xludf.DUMMYFUNCTION("""COMPUTED_VALUE"""),"CSS")</f>
        <v>CSS</v>
      </c>
      <c r="B25" s="12" t="str">
        <f>IFERROR(__xludf.DUMMYFUNCTION("""COMPUTED_VALUE"""),"Основы")</f>
        <v>Основы</v>
      </c>
      <c r="C25" s="19" t="str">
        <f>IFERROR(__xludf.DUMMYFUNCTION("""COMPUTED_VALUE"""),"Селекторы [база]")</f>
        <v>Селекторы [база]</v>
      </c>
      <c r="D25" s="14" t="str">
        <f>IFERROR(__xludf.DUMMYFUNCTION("""COMPUTED_VALUE"""),"да")</f>
        <v>да</v>
      </c>
      <c r="E25" s="14" t="str">
        <f>IFERROR(__xludf.DUMMYFUNCTION("""COMPUTED_VALUE"""),"да")</f>
        <v>да</v>
      </c>
      <c r="F25" s="14" t="str">
        <f>IFERROR(__xludf.DUMMYFUNCTION("""COMPUTED_VALUE"""),"да")</f>
        <v>да</v>
      </c>
    </row>
    <row r="26">
      <c r="A26" s="6"/>
      <c r="B26" s="6"/>
      <c r="C26" s="13" t="str">
        <f>IFERROR(__xludf.DUMMYFUNCTION("""COMPUTED_VALUE"""),"Псевдоэлементы")</f>
        <v>Псевдоэлементы</v>
      </c>
      <c r="D26" s="14" t="str">
        <f>IFERROR(__xludf.DUMMYFUNCTION("""COMPUTED_VALUE"""),"да")</f>
        <v>да</v>
      </c>
      <c r="E26" s="14" t="str">
        <f>IFERROR(__xludf.DUMMYFUNCTION("""COMPUTED_VALUE"""),"да")</f>
        <v>да</v>
      </c>
      <c r="F26" s="14" t="str">
        <f>IFERROR(__xludf.DUMMYFUNCTION("""COMPUTED_VALUE"""),"да")</f>
        <v>да</v>
      </c>
    </row>
    <row r="27">
      <c r="A27" s="6"/>
      <c r="B27" s="6"/>
      <c r="C27" s="13" t="str">
        <f>IFERROR(__xludf.DUMMYFUNCTION("""COMPUTED_VALUE"""),"Псевдоклассы")</f>
        <v>Псевдоклассы</v>
      </c>
      <c r="D27" s="14" t="str">
        <f>IFERROR(__xludf.DUMMYFUNCTION("""COMPUTED_VALUE"""),"да")</f>
        <v>да</v>
      </c>
      <c r="E27" s="14" t="str">
        <f>IFERROR(__xludf.DUMMYFUNCTION("""COMPUTED_VALUE"""),"да")</f>
        <v>да</v>
      </c>
      <c r="F27" s="14" t="str">
        <f>IFERROR(__xludf.DUMMYFUNCTION("""COMPUTED_VALUE"""),"да")</f>
        <v>да</v>
      </c>
    </row>
    <row r="28">
      <c r="A28" s="6"/>
      <c r="B28" s="6"/>
      <c r="C28" s="13" t="str">
        <f>IFERROR(__xludf.DUMMYFUNCTION("""COMPUTED_VALUE"""),"Наследование")</f>
        <v>Наследование</v>
      </c>
      <c r="D28" s="14" t="str">
        <f>IFERROR(__xludf.DUMMYFUNCTION("""COMPUTED_VALUE"""),"да")</f>
        <v>да</v>
      </c>
      <c r="E28" s="14" t="str">
        <f>IFERROR(__xludf.DUMMYFUNCTION("""COMPUTED_VALUE"""),"да")</f>
        <v>да</v>
      </c>
      <c r="F28" s="14" t="str">
        <f>IFERROR(__xludf.DUMMYFUNCTION("""COMPUTED_VALUE"""),"да")</f>
        <v>да</v>
      </c>
    </row>
    <row r="29">
      <c r="A29" s="6"/>
      <c r="B29" s="6"/>
      <c r="C29" s="13" t="str">
        <f>IFERROR(__xludf.DUMMYFUNCTION("""COMPUTED_VALUE"""),"Значения свойств и единицы измерения")</f>
        <v>Значения свойств и единицы измерения</v>
      </c>
      <c r="D29" s="14" t="str">
        <f>IFERROR(__xludf.DUMMYFUNCTION("""COMPUTED_VALUE"""),"да")</f>
        <v>да</v>
      </c>
      <c r="E29" s="14" t="str">
        <f>IFERROR(__xludf.DUMMYFUNCTION("""COMPUTED_VALUE"""),"да")</f>
        <v>да</v>
      </c>
      <c r="F29" s="14" t="str">
        <f>IFERROR(__xludf.DUMMYFUNCTION("""COMPUTED_VALUE"""),"да")</f>
        <v>да</v>
      </c>
    </row>
    <row r="30">
      <c r="A30" s="6"/>
      <c r="B30" s="6"/>
      <c r="C30" s="13" t="str">
        <f>IFERROR(__xludf.DUMMYFUNCTION("""COMPUTED_VALUE"""),"Свойства для работы с текстом")</f>
        <v>Свойства для работы с текстом</v>
      </c>
      <c r="D30" s="14" t="str">
        <f>IFERROR(__xludf.DUMMYFUNCTION("""COMPUTED_VALUE"""),"да")</f>
        <v>да</v>
      </c>
      <c r="E30" s="14" t="str">
        <f>IFERROR(__xludf.DUMMYFUNCTION("""COMPUTED_VALUE"""),"да")</f>
        <v>да</v>
      </c>
      <c r="F30" s="14" t="str">
        <f>IFERROR(__xludf.DUMMYFUNCTION("""COMPUTED_VALUE"""),"да")</f>
        <v>да</v>
      </c>
    </row>
    <row r="31">
      <c r="A31" s="6"/>
      <c r="B31" s="6"/>
      <c r="C31" s="13" t="str">
        <f>IFERROR(__xludf.DUMMYFUNCTION("""COMPUTED_VALUE"""),"Составные свойства")</f>
        <v>Составные свойства</v>
      </c>
      <c r="D31" s="14" t="str">
        <f>IFERROR(__xludf.DUMMYFUNCTION("""COMPUTED_VALUE"""),"да")</f>
        <v>да</v>
      </c>
      <c r="E31" s="14" t="str">
        <f>IFERROR(__xludf.DUMMYFUNCTION("""COMPUTED_VALUE"""),"да")</f>
        <v>да</v>
      </c>
      <c r="F31" s="14" t="str">
        <f>IFERROR(__xludf.DUMMYFUNCTION("""COMPUTED_VALUE"""),"да")</f>
        <v>да</v>
      </c>
    </row>
    <row r="32">
      <c r="A32" s="6"/>
      <c r="B32" s="6"/>
      <c r="C32" s="13" t="str">
        <f>IFERROR(__xludf.DUMMYFUNCTION("""COMPUTED_VALUE"""),"Конфликты свойств, специфичность селекторов")</f>
        <v>Конфликты свойств, специфичность селекторов</v>
      </c>
      <c r="D32" s="14" t="str">
        <f>IFERROR(__xludf.DUMMYFUNCTION("""COMPUTED_VALUE"""),"да")</f>
        <v>да</v>
      </c>
      <c r="E32" s="14" t="str">
        <f>IFERROR(__xludf.DUMMYFUNCTION("""COMPUTED_VALUE"""),"да")</f>
        <v>да</v>
      </c>
      <c r="F32" s="14" t="str">
        <f>IFERROR(__xludf.DUMMYFUNCTION("""COMPUTED_VALUE"""),"да")</f>
        <v>да</v>
      </c>
    </row>
    <row r="33">
      <c r="A33" s="6"/>
      <c r="B33" s="6"/>
      <c r="C33" s="13" t="str">
        <f>IFERROR(__xludf.DUMMYFUNCTION("""COMPUTED_VALUE"""),"Фоны")</f>
        <v>Фоны</v>
      </c>
      <c r="D33" s="14" t="str">
        <f>IFERROR(__xludf.DUMMYFUNCTION("""COMPUTED_VALUE"""),"да")</f>
        <v>да</v>
      </c>
      <c r="E33" s="14" t="str">
        <f>IFERROR(__xludf.DUMMYFUNCTION("""COMPUTED_VALUE"""),"да")</f>
        <v>да</v>
      </c>
      <c r="F33" s="14" t="str">
        <f>IFERROR(__xludf.DUMMYFUNCTION("""COMPUTED_VALUE"""),"да")</f>
        <v>да</v>
      </c>
    </row>
    <row r="34">
      <c r="A34" s="6"/>
      <c r="B34" s="6"/>
      <c r="C34" s="13" t="str">
        <f>IFERROR(__xludf.DUMMYFUNCTION("""COMPUTED_VALUE"""),"Тени")</f>
        <v>Тени</v>
      </c>
      <c r="D34" s="14" t="str">
        <f>IFERROR(__xludf.DUMMYFUNCTION("""COMPUTED_VALUE"""),"да")</f>
        <v>да</v>
      </c>
      <c r="E34" s="14" t="str">
        <f>IFERROR(__xludf.DUMMYFUNCTION("""COMPUTED_VALUE"""),"да")</f>
        <v>да</v>
      </c>
      <c r="F34" s="14" t="str">
        <f>IFERROR(__xludf.DUMMYFUNCTION("""COMPUTED_VALUE"""),"да")</f>
        <v>да</v>
      </c>
    </row>
    <row r="35">
      <c r="A35" s="6"/>
      <c r="B35" s="6"/>
      <c r="C35" s="13" t="str">
        <f>IFERROR(__xludf.DUMMYFUNCTION("""COMPUTED_VALUE"""),"Градиенты")</f>
        <v>Градиенты</v>
      </c>
      <c r="D35" s="14" t="str">
        <f>IFERROR(__xludf.DUMMYFUNCTION("""COMPUTED_VALUE"""),"да")</f>
        <v>да</v>
      </c>
      <c r="E35" s="14" t="str">
        <f>IFERROR(__xludf.DUMMYFUNCTION("""COMPUTED_VALUE"""),"да")</f>
        <v>да</v>
      </c>
      <c r="F35" s="14" t="str">
        <f>IFERROR(__xludf.DUMMYFUNCTION("""COMPUTED_VALUE"""),"да")</f>
        <v>да</v>
      </c>
    </row>
    <row r="36">
      <c r="A36" s="6"/>
      <c r="B36" s="6"/>
      <c r="C36" s="13" t="str">
        <f>IFERROR(__xludf.DUMMYFUNCTION("""COMPUTED_VALUE"""),"Позиционирование")</f>
        <v>Позиционирование</v>
      </c>
      <c r="D36" s="14" t="str">
        <f>IFERROR(__xludf.DUMMYFUNCTION("""COMPUTED_VALUE"""),"да")</f>
        <v>да</v>
      </c>
      <c r="E36" s="14" t="str">
        <f>IFERROR(__xludf.DUMMYFUNCTION("""COMPUTED_VALUE"""),"да")</f>
        <v>да</v>
      </c>
      <c r="F36" s="14" t="str">
        <f>IFERROR(__xludf.DUMMYFUNCTION("""COMPUTED_VALUE"""),"да")</f>
        <v>да</v>
      </c>
    </row>
    <row r="37">
      <c r="A37" s="6"/>
      <c r="B37" s="6"/>
      <c r="C37" s="13" t="str">
        <f>IFERROR(__xludf.DUMMYFUNCTION("""COMPUTED_VALUE"""),"Типы отображения (display)")</f>
        <v>Типы отображения (display)</v>
      </c>
      <c r="D37" s="14" t="str">
        <f>IFERROR(__xludf.DUMMYFUNCTION("""COMPUTED_VALUE"""),"да")</f>
        <v>да</v>
      </c>
      <c r="E37" s="14" t="str">
        <f>IFERROR(__xludf.DUMMYFUNCTION("""COMPUTED_VALUE"""),"да")</f>
        <v>да</v>
      </c>
      <c r="F37" s="14" t="str">
        <f>IFERROR(__xludf.DUMMYFUNCTION("""COMPUTED_VALUE"""),"да")</f>
        <v>да</v>
      </c>
    </row>
    <row r="38">
      <c r="A38" s="6"/>
      <c r="B38" s="6"/>
      <c r="C38" s="13" t="str">
        <f>IFERROR(__xludf.DUMMYFUNCTION("""COMPUTED_VALUE"""),"Блочная модель документа")</f>
        <v>Блочная модель документа</v>
      </c>
      <c r="D38" s="14" t="str">
        <f>IFERROR(__xludf.DUMMYFUNCTION("""COMPUTED_VALUE"""),"да")</f>
        <v>да</v>
      </c>
      <c r="E38" s="14" t="str">
        <f>IFERROR(__xludf.DUMMYFUNCTION("""COMPUTED_VALUE"""),"да")</f>
        <v>да</v>
      </c>
      <c r="F38" s="14" t="str">
        <f>IFERROR(__xludf.DUMMYFUNCTION("""COMPUTED_VALUE"""),"да")</f>
        <v>да</v>
      </c>
    </row>
    <row r="39">
      <c r="A39" s="6"/>
      <c r="B39" s="6"/>
      <c r="C39" s="13" t="str">
        <f>IFERROR(__xludf.DUMMYFUNCTION("""COMPUTED_VALUE"""),"Схлопывание")</f>
        <v>Схлопывание</v>
      </c>
      <c r="D39" s="14" t="str">
        <f>IFERROR(__xludf.DUMMYFUNCTION("""COMPUTED_VALUE"""),"да")</f>
        <v>да</v>
      </c>
      <c r="E39" s="14" t="str">
        <f>IFERROR(__xludf.DUMMYFUNCTION("""COMPUTED_VALUE"""),"да")</f>
        <v>да</v>
      </c>
      <c r="F39" s="14" t="str">
        <f>IFERROR(__xludf.DUMMYFUNCTION("""COMPUTED_VALUE"""),"да")</f>
        <v>да</v>
      </c>
    </row>
    <row r="40">
      <c r="A40" s="6"/>
      <c r="B40" s="6"/>
      <c r="C40" s="13" t="str">
        <f>IFERROR(__xludf.DUMMYFUNCTION("""COMPUTED_VALUE"""),"float, выпадание из потока")</f>
        <v>float, выпадание из потока</v>
      </c>
      <c r="D40" s="14" t="str">
        <f>IFERROR(__xludf.DUMMYFUNCTION("""COMPUTED_VALUE"""),"да")</f>
        <v>да</v>
      </c>
      <c r="E40" s="14" t="str">
        <f>IFERROR(__xludf.DUMMYFUNCTION("""COMPUTED_VALUE"""),"да")</f>
        <v>да</v>
      </c>
      <c r="F40" s="14" t="str">
        <f>IFERROR(__xludf.DUMMYFUNCTION("""COMPUTED_VALUE"""),"да")</f>
        <v>да</v>
      </c>
    </row>
    <row r="41">
      <c r="A41" s="6"/>
      <c r="B41" s="6"/>
      <c r="C41" s="13" t="str">
        <f>IFERROR(__xludf.DUMMYFUNCTION("""COMPUTED_VALUE"""),"Иконочные шрифты")</f>
        <v>Иконочные шрифты</v>
      </c>
      <c r="D41" s="14" t="str">
        <f>IFERROR(__xludf.DUMMYFUNCTION("""COMPUTED_VALUE"""),"да")</f>
        <v>да</v>
      </c>
      <c r="E41" s="14" t="str">
        <f>IFERROR(__xludf.DUMMYFUNCTION("""COMPUTED_VALUE"""),"да")</f>
        <v>да</v>
      </c>
      <c r="F41" s="14" t="str">
        <f>IFERROR(__xludf.DUMMYFUNCTION("""COMPUTED_VALUE"""),"да")</f>
        <v>да</v>
      </c>
    </row>
    <row r="42">
      <c r="A42" s="6"/>
      <c r="B42" s="6"/>
      <c r="C42" s="13" t="str">
        <f>IFERROR(__xludf.DUMMYFUNCTION("""COMPUTED_VALUE"""),"Медиа-запросы")</f>
        <v>Медиа-запросы</v>
      </c>
      <c r="D42" s="14" t="str">
        <f>IFERROR(__xludf.DUMMYFUNCTION("""COMPUTED_VALUE"""),"да")</f>
        <v>да</v>
      </c>
      <c r="E42" s="14" t="str">
        <f>IFERROR(__xludf.DUMMYFUNCTION("""COMPUTED_VALUE"""),"да")</f>
        <v>да</v>
      </c>
      <c r="F42" s="14" t="str">
        <f>IFERROR(__xludf.DUMMYFUNCTION("""COMPUTED_VALUE"""),"да")</f>
        <v>да</v>
      </c>
    </row>
    <row r="43">
      <c r="A43" s="6"/>
      <c r="B43" s="6"/>
      <c r="C43" s="13" t="str">
        <f>IFERROR(__xludf.DUMMYFUNCTION("""COMPUTED_VALUE"""),"СSS-переходы")</f>
        <v>СSS-переходы</v>
      </c>
      <c r="D43" s="14" t="str">
        <f>IFERROR(__xludf.DUMMYFUNCTION("""COMPUTED_VALUE"""),"~да")</f>
        <v>~да</v>
      </c>
      <c r="E43" s="14" t="str">
        <f>IFERROR(__xludf.DUMMYFUNCTION("""COMPUTED_VALUE"""),"да")</f>
        <v>да</v>
      </c>
      <c r="F43" s="14" t="str">
        <f>IFERROR(__xludf.DUMMYFUNCTION("""COMPUTED_VALUE"""),"да")</f>
        <v>да</v>
      </c>
    </row>
    <row r="44">
      <c r="A44" s="6"/>
      <c r="B44" s="7"/>
      <c r="C44" s="13" t="str">
        <f>IFERROR(__xludf.DUMMYFUNCTION("""COMPUTED_VALUE"""),"CSS-трансформации")</f>
        <v>CSS-трансформации</v>
      </c>
      <c r="D44" s="14" t="str">
        <f>IFERROR(__xludf.DUMMYFUNCTION("""COMPUTED_VALUE"""),"~да")</f>
        <v>~да</v>
      </c>
      <c r="E44" s="14" t="str">
        <f>IFERROR(__xludf.DUMMYFUNCTION("""COMPUTED_VALUE"""),"да")</f>
        <v>да</v>
      </c>
      <c r="F44" s="14" t="str">
        <f>IFERROR(__xludf.DUMMYFUNCTION("""COMPUTED_VALUE"""),"да")</f>
        <v>да</v>
      </c>
    </row>
    <row r="45">
      <c r="A45" s="6"/>
      <c r="B45" s="12" t="str">
        <f>IFERROR(__xludf.DUMMYFUNCTION("""COMPUTED_VALUE"""),"Продвинутый уровень")</f>
        <v>Продвинутый уровень</v>
      </c>
      <c r="C45" s="13" t="str">
        <f>IFERROR(__xludf.DUMMYFUNCTION("""COMPUTED_VALUE"""),"display: flex")</f>
        <v>display: flex</v>
      </c>
      <c r="D45" s="14" t="str">
        <f>IFERROR(__xludf.DUMMYFUNCTION("""COMPUTED_VALUE"""),"~да")</f>
        <v>~да</v>
      </c>
      <c r="E45" s="14" t="str">
        <f>IFERROR(__xludf.DUMMYFUNCTION("""COMPUTED_VALUE"""),"да")</f>
        <v>да</v>
      </c>
      <c r="F45" s="14" t="str">
        <f>IFERROR(__xludf.DUMMYFUNCTION("""COMPUTED_VALUE"""),"да")</f>
        <v>да</v>
      </c>
    </row>
    <row r="46">
      <c r="A46" s="6"/>
      <c r="B46" s="6"/>
      <c r="C46" s="13" t="str">
        <f>IFERROR(__xludf.DUMMYFUNCTION("""COMPUTED_VALUE"""),"Мультиколоночная вёрстка")</f>
        <v>Мультиколоночная вёрстка</v>
      </c>
      <c r="D46" s="20"/>
      <c r="E46" s="14" t="str">
        <f>IFERROR(__xludf.DUMMYFUNCTION("""COMPUTED_VALUE"""),"да")</f>
        <v>да</v>
      </c>
      <c r="F46" s="14" t="str">
        <f>IFERROR(__xludf.DUMMYFUNCTION("""COMPUTED_VALUE"""),"да")</f>
        <v>да</v>
      </c>
    </row>
    <row r="47">
      <c r="A47" s="6"/>
      <c r="B47" s="6"/>
      <c r="C47" s="13" t="str">
        <f>IFERROR(__xludf.DUMMYFUNCTION("""COMPUTED_VALUE"""),"SVG-спрайты")</f>
        <v>SVG-спрайты</v>
      </c>
      <c r="D47" s="20"/>
      <c r="E47" s="14" t="str">
        <f>IFERROR(__xludf.DUMMYFUNCTION("""COMPUTED_VALUE"""),"да")</f>
        <v>да</v>
      </c>
      <c r="F47" s="14" t="str">
        <f>IFERROR(__xludf.DUMMYFUNCTION("""COMPUTED_VALUE"""),"да")</f>
        <v>да</v>
      </c>
    </row>
    <row r="48">
      <c r="A48" s="6"/>
      <c r="B48" s="6"/>
      <c r="C48" s="13" t="str">
        <f>IFERROR(__xludf.DUMMYFUNCTION("""COMPUTED_VALUE"""),"Cелекторы [продвинутый уровень]")</f>
        <v>Cелекторы [продвинутый уровень]</v>
      </c>
      <c r="D48" s="20"/>
      <c r="E48" s="14" t="str">
        <f>IFERROR(__xludf.DUMMYFUNCTION("""COMPUTED_VALUE"""),"~да")</f>
        <v>~да</v>
      </c>
      <c r="F48" s="14" t="str">
        <f>IFERROR(__xludf.DUMMYFUNCTION("""COMPUTED_VALUE"""),"да")</f>
        <v>да</v>
      </c>
    </row>
    <row r="49">
      <c r="A49" s="6"/>
      <c r="B49" s="6"/>
      <c r="C49" s="13" t="str">
        <f>IFERROR(__xludf.DUMMYFUNCTION("""COMPUTED_VALUE"""),"Фильтры")</f>
        <v>Фильтры</v>
      </c>
      <c r="D49" s="20"/>
      <c r="E49" s="20"/>
      <c r="F49" s="14" t="str">
        <f>IFERROR(__xludf.DUMMYFUNCTION("""COMPUTED_VALUE"""),"да")</f>
        <v>да</v>
      </c>
    </row>
    <row r="50">
      <c r="A50" s="6"/>
      <c r="B50" s="6"/>
      <c r="C50" s="13" t="str">
        <f>IFERROR(__xludf.DUMMYFUNCTION("""COMPUTED_VALUE"""),"Режимы наложения")</f>
        <v>Режимы наложения</v>
      </c>
      <c r="D50" s="20"/>
      <c r="E50" s="20"/>
      <c r="F50" s="14" t="str">
        <f>IFERROR(__xludf.DUMMYFUNCTION("""COMPUTED_VALUE"""),"да")</f>
        <v>да</v>
      </c>
    </row>
    <row r="51">
      <c r="A51" s="6"/>
      <c r="B51" s="6"/>
      <c r="C51" s="13" t="str">
        <f>IFERROR(__xludf.DUMMYFUNCTION("""COMPUTED_VALUE"""),"CSS-таблицы")</f>
        <v>CSS-таблицы</v>
      </c>
      <c r="D51" s="20"/>
      <c r="E51" s="20"/>
      <c r="F51" s="14" t="str">
        <f>IFERROR(__xludf.DUMMYFUNCTION("""COMPUTED_VALUE"""),"да")</f>
        <v>да</v>
      </c>
    </row>
    <row r="52">
      <c r="A52" s="6"/>
      <c r="B52" s="6"/>
      <c r="C52" s="13" t="str">
        <f>IFERROR(__xludf.DUMMYFUNCTION("""COMPUTED_VALUE"""),"display: grid")</f>
        <v>display: grid</v>
      </c>
      <c r="D52" s="20"/>
      <c r="E52" s="20"/>
      <c r="F52" s="14" t="str">
        <f>IFERROR(__xludf.DUMMYFUNCTION("""COMPUTED_VALUE"""),"да")</f>
        <v>да</v>
      </c>
    </row>
    <row r="53">
      <c r="A53" s="6"/>
      <c r="B53" s="6"/>
      <c r="C53" s="13" t="str">
        <f>IFERROR(__xludf.DUMMYFUNCTION("""COMPUTED_VALUE"""),"CSS-переменные")</f>
        <v>CSS-переменные</v>
      </c>
      <c r="D53" s="20"/>
      <c r="E53" s="20"/>
      <c r="F53" s="14" t="str">
        <f>IFERROR(__xludf.DUMMYFUNCTION("""COMPUTED_VALUE"""),"да")</f>
        <v>да</v>
      </c>
    </row>
    <row r="54">
      <c r="A54" s="6"/>
      <c r="B54" s="7"/>
      <c r="C54" s="13" t="str">
        <f>IFERROR(__xludf.DUMMYFUNCTION("""COMPUTED_VALUE"""),"CSS-анимации")</f>
        <v>CSS-анимации</v>
      </c>
      <c r="D54" s="20"/>
      <c r="E54" s="20"/>
      <c r="F54" s="14" t="str">
        <f>IFERROR(__xludf.DUMMYFUNCTION("""COMPUTED_VALUE"""),"да")</f>
        <v>да</v>
      </c>
    </row>
    <row r="55">
      <c r="A55" s="6"/>
      <c r="B55" s="12" t="str">
        <f>IFERROR(__xludf.DUMMYFUNCTION("""COMPUTED_VALUE"""),"SCSS")</f>
        <v>SCSS</v>
      </c>
      <c r="C55" s="13" t="str">
        <f>IFERROR(__xludf.DUMMYFUNCTION("""COMPUTED_VALUE"""),"Переменные")</f>
        <v>Переменные</v>
      </c>
      <c r="D55" s="20"/>
      <c r="E55" s="14" t="str">
        <f>IFERROR(__xludf.DUMMYFUNCTION("""COMPUTED_VALUE"""),"да")</f>
        <v>да</v>
      </c>
      <c r="F55" s="14" t="str">
        <f>IFERROR(__xludf.DUMMYFUNCTION("""COMPUTED_VALUE"""),"да")</f>
        <v>да</v>
      </c>
    </row>
    <row r="56">
      <c r="A56" s="6"/>
      <c r="B56" s="6"/>
      <c r="C56" s="13" t="str">
        <f>IFERROR(__xludf.DUMMYFUNCTION("""COMPUTED_VALUE"""),"Типы данных")</f>
        <v>Типы данных</v>
      </c>
      <c r="D56" s="20"/>
      <c r="E56" s="14" t="str">
        <f>IFERROR(__xludf.DUMMYFUNCTION("""COMPUTED_VALUE"""),"~да")</f>
        <v>~да</v>
      </c>
      <c r="F56" s="14" t="str">
        <f>IFERROR(__xludf.DUMMYFUNCTION("""COMPUTED_VALUE"""),"да")</f>
        <v>да</v>
      </c>
    </row>
    <row r="57">
      <c r="A57" s="6"/>
      <c r="B57" s="6"/>
      <c r="C57" s="13" t="str">
        <f>IFERROR(__xludf.DUMMYFUNCTION("""COMPUTED_VALUE"""),"Операции")</f>
        <v>Операции</v>
      </c>
      <c r="D57" s="20"/>
      <c r="E57" s="20"/>
      <c r="F57" s="14" t="str">
        <f>IFERROR(__xludf.DUMMYFUNCTION("""COMPUTED_VALUE"""),"да")</f>
        <v>да</v>
      </c>
    </row>
    <row r="58">
      <c r="A58" s="6"/>
      <c r="B58" s="6"/>
      <c r="C58" s="13" t="str">
        <f>IFERROR(__xludf.DUMMYFUNCTION("""COMPUTED_VALUE"""),"Директивы")</f>
        <v>Директивы</v>
      </c>
      <c r="D58" s="20"/>
      <c r="E58" s="20"/>
      <c r="F58" s="14" t="str">
        <f>IFERROR(__xludf.DUMMYFUNCTION("""COMPUTED_VALUE"""),"да")</f>
        <v>да</v>
      </c>
    </row>
    <row r="59">
      <c r="A59" s="6"/>
      <c r="B59" s="6"/>
      <c r="C59" s="13" t="str">
        <f>IFERROR(__xludf.DUMMYFUNCTION("""COMPUTED_VALUE"""),"Функции")</f>
        <v>Функции</v>
      </c>
      <c r="D59" s="20"/>
      <c r="E59" s="20"/>
      <c r="F59" s="14" t="str">
        <f>IFERROR(__xludf.DUMMYFUNCTION("""COMPUTED_VALUE"""),"да")</f>
        <v>да</v>
      </c>
    </row>
    <row r="60">
      <c r="A60" s="6"/>
      <c r="B60" s="7"/>
      <c r="C60" s="13" t="str">
        <f>IFERROR(__xludf.DUMMYFUNCTION("""COMPUTED_VALUE"""),"Миксины")</f>
        <v>Миксины</v>
      </c>
      <c r="D60" s="20"/>
      <c r="E60" s="20"/>
      <c r="F60" s="14" t="str">
        <f>IFERROR(__xludf.DUMMYFUNCTION("""COMPUTED_VALUE"""),"да")</f>
        <v>да</v>
      </c>
    </row>
    <row r="61">
      <c r="A61" s="6"/>
      <c r="B61" s="12" t="str">
        <f>IFERROR(__xludf.DUMMYFUNCTION("""COMPUTED_VALUE"""),"SVG")</f>
        <v>SVG</v>
      </c>
      <c r="C61" s="13" t="str">
        <f>IFERROR(__xludf.DUMMYFUNCTION("""COMPUTED_VALUE"""),"Варианты использования")</f>
        <v>Варианты использования</v>
      </c>
      <c r="D61" s="20"/>
      <c r="E61" s="14" t="str">
        <f>IFERROR(__xludf.DUMMYFUNCTION("""COMPUTED_VALUE"""),"да")</f>
        <v>да</v>
      </c>
      <c r="F61" s="14" t="str">
        <f>IFERROR(__xludf.DUMMYFUNCTION("""COMPUTED_VALUE"""),"да")</f>
        <v>да</v>
      </c>
    </row>
    <row r="62">
      <c r="A62" s="6"/>
      <c r="B62" s="6"/>
      <c r="C62" s="13" t="str">
        <f>IFERROR(__xludf.DUMMYFUNCTION("""COMPUTED_VALUE"""),"Структура svg-файла, основные теги")</f>
        <v>Структура svg-файла, основные теги</v>
      </c>
      <c r="D62" s="20"/>
      <c r="E62" s="20"/>
      <c r="F62" s="14" t="str">
        <f>IFERROR(__xludf.DUMMYFUNCTION("""COMPUTED_VALUE"""),"~да")</f>
        <v>~да</v>
      </c>
    </row>
    <row r="63">
      <c r="A63" s="7"/>
      <c r="B63" s="7"/>
      <c r="C63" s="15" t="str">
        <f>IFERROR(__xludf.DUMMYFUNCTION("""COMPUTED_VALUE"""),"SVG-анимация")</f>
        <v>SVG-анимация</v>
      </c>
      <c r="D63" s="20"/>
      <c r="E63" s="20"/>
      <c r="F63" s="14" t="str">
        <f>IFERROR(__xludf.DUMMYFUNCTION("""COMPUTED_VALUE"""),"~да")</f>
        <v>~да</v>
      </c>
    </row>
    <row r="64">
      <c r="A64" s="16"/>
      <c r="B64" s="16"/>
      <c r="C64" s="18"/>
      <c r="D64" s="18"/>
      <c r="E64" s="18"/>
      <c r="F64" s="18"/>
    </row>
    <row r="65">
      <c r="A65" s="12" t="str">
        <f>IFERROR(__xludf.DUMMYFUNCTION("""COMPUTED_VALUE"""),"JavaScript")</f>
        <v>JavaScript</v>
      </c>
      <c r="B65" s="12" t="str">
        <f>IFERROR(__xludf.DUMMYFUNCTION("""COMPUTED_VALUE"""),"jQuery")</f>
        <v>jQuery</v>
      </c>
      <c r="C65" s="19" t="str">
        <f>IFERROR(__xludf.DUMMYFUNCTION("""COMPUTED_VALUE"""),"Навигация по DOM-дереву")</f>
        <v>Навигация по DOM-дереву</v>
      </c>
      <c r="D65" s="14" t="str">
        <f>IFERROR(__xludf.DUMMYFUNCTION("""COMPUTED_VALUE"""),"да")</f>
        <v>да</v>
      </c>
      <c r="E65" s="14" t="str">
        <f>IFERROR(__xludf.DUMMYFUNCTION("""COMPUTED_VALUE"""),"да")</f>
        <v>да</v>
      </c>
      <c r="F65" s="14" t="str">
        <f>IFERROR(__xludf.DUMMYFUNCTION("""COMPUTED_VALUE"""),"да")</f>
        <v>да</v>
      </c>
    </row>
    <row r="66">
      <c r="A66" s="6"/>
      <c r="B66" s="6"/>
      <c r="C66" s="13" t="str">
        <f>IFERROR(__xludf.DUMMYFUNCTION("""COMPUTED_VALUE"""),"Манипулирование DOM")</f>
        <v>Манипулирование DOM</v>
      </c>
      <c r="D66" s="14" t="str">
        <f>IFERROR(__xludf.DUMMYFUNCTION("""COMPUTED_VALUE"""),"да")</f>
        <v>да</v>
      </c>
      <c r="E66" s="14" t="str">
        <f>IFERROR(__xludf.DUMMYFUNCTION("""COMPUTED_VALUE"""),"да")</f>
        <v>да</v>
      </c>
      <c r="F66" s="14" t="str">
        <f>IFERROR(__xludf.DUMMYFUNCTION("""COMPUTED_VALUE"""),"да")</f>
        <v>да</v>
      </c>
    </row>
    <row r="67">
      <c r="A67" s="6"/>
      <c r="B67" s="6"/>
      <c r="C67" s="13" t="str">
        <f>IFERROR(__xludf.DUMMYFUNCTION("""COMPUTED_VALUE"""),"Управление элементами")</f>
        <v>Управление элементами</v>
      </c>
      <c r="D67" s="14" t="str">
        <f>IFERROR(__xludf.DUMMYFUNCTION("""COMPUTED_VALUE"""),"да")</f>
        <v>да</v>
      </c>
      <c r="E67" s="14" t="str">
        <f>IFERROR(__xludf.DUMMYFUNCTION("""COMPUTED_VALUE"""),"да")</f>
        <v>да</v>
      </c>
      <c r="F67" s="14" t="str">
        <f>IFERROR(__xludf.DUMMYFUNCTION("""COMPUTED_VALUE"""),"да")</f>
        <v>да</v>
      </c>
    </row>
    <row r="68">
      <c r="A68" s="6"/>
      <c r="B68" s="6"/>
      <c r="C68" s="13" t="str">
        <f>IFERROR(__xludf.DUMMYFUNCTION("""COMPUTED_VALUE"""),"Работа с событиями")</f>
        <v>Работа с событиями</v>
      </c>
      <c r="D68" s="14" t="str">
        <f>IFERROR(__xludf.DUMMYFUNCTION("""COMPUTED_VALUE"""),"да")</f>
        <v>да</v>
      </c>
      <c r="E68" s="14" t="str">
        <f>IFERROR(__xludf.DUMMYFUNCTION("""COMPUTED_VALUE"""),"да")</f>
        <v>да</v>
      </c>
      <c r="F68" s="14" t="str">
        <f>IFERROR(__xludf.DUMMYFUNCTION("""COMPUTED_VALUE"""),"да")</f>
        <v>да</v>
      </c>
    </row>
    <row r="69">
      <c r="A69" s="6"/>
      <c r="B69" s="7"/>
      <c r="C69" s="13" t="str">
        <f>IFERROR(__xludf.DUMMYFUNCTION("""COMPUTED_VALUE"""),"Использование эффектов jQuery")</f>
        <v>Использование эффектов jQuery</v>
      </c>
      <c r="D69" s="14" t="str">
        <f>IFERROR(__xludf.DUMMYFUNCTION("""COMPUTED_VALUE"""),"да")</f>
        <v>да</v>
      </c>
      <c r="E69" s="14" t="str">
        <f>IFERROR(__xludf.DUMMYFUNCTION("""COMPUTED_VALUE"""),"да")</f>
        <v>да</v>
      </c>
      <c r="F69" s="14" t="str">
        <f>IFERROR(__xludf.DUMMYFUNCTION("""COMPUTED_VALUE"""),"да")</f>
        <v>да</v>
      </c>
    </row>
    <row r="70">
      <c r="A70" s="6"/>
      <c r="B70" s="12" t="str">
        <f>IFERROR(__xludf.DUMMYFUNCTION("""COMPUTED_VALUE"""),"native js [основы]")</f>
        <v>native js [основы]</v>
      </c>
      <c r="C70" s="13" t="str">
        <f>IFERROR(__xludf.DUMMYFUNCTION("""COMPUTED_VALUE"""),"Переменные")</f>
        <v>Переменные</v>
      </c>
      <c r="D70" s="14" t="str">
        <f>IFERROR(__xludf.DUMMYFUNCTION("""COMPUTED_VALUE"""),"да")</f>
        <v>да</v>
      </c>
      <c r="E70" s="14" t="str">
        <f>IFERROR(__xludf.DUMMYFUNCTION("""COMPUTED_VALUE"""),"да")</f>
        <v>да</v>
      </c>
      <c r="F70" s="14" t="str">
        <f>IFERROR(__xludf.DUMMYFUNCTION("""COMPUTED_VALUE"""),"да")</f>
        <v>да</v>
      </c>
    </row>
    <row r="71">
      <c r="A71" s="6"/>
      <c r="B71" s="6"/>
      <c r="C71" s="13" t="str">
        <f>IFERROR(__xludf.DUMMYFUNCTION("""COMPUTED_VALUE"""),"Типы данных")</f>
        <v>Типы данных</v>
      </c>
      <c r="D71" s="14" t="str">
        <f>IFERROR(__xludf.DUMMYFUNCTION("""COMPUTED_VALUE"""),"да")</f>
        <v>да</v>
      </c>
      <c r="E71" s="14" t="str">
        <f>IFERROR(__xludf.DUMMYFUNCTION("""COMPUTED_VALUE"""),"да")</f>
        <v>да</v>
      </c>
      <c r="F71" s="14" t="str">
        <f>IFERROR(__xludf.DUMMYFUNCTION("""COMPUTED_VALUE"""),"да")</f>
        <v>да</v>
      </c>
    </row>
    <row r="72">
      <c r="A72" s="6"/>
      <c r="B72" s="6"/>
      <c r="C72" s="13" t="str">
        <f>IFERROR(__xludf.DUMMYFUNCTION("""COMPUTED_VALUE"""),"Преобразование типов")</f>
        <v>Преобразование типов</v>
      </c>
      <c r="D72" s="14" t="str">
        <f>IFERROR(__xludf.DUMMYFUNCTION("""COMPUTED_VALUE"""),"да")</f>
        <v>да</v>
      </c>
      <c r="E72" s="14" t="str">
        <f>IFERROR(__xludf.DUMMYFUNCTION("""COMPUTED_VALUE"""),"да")</f>
        <v>да</v>
      </c>
      <c r="F72" s="14" t="str">
        <f>IFERROR(__xludf.DUMMYFUNCTION("""COMPUTED_VALUE"""),"да")</f>
        <v>да</v>
      </c>
    </row>
    <row r="73">
      <c r="A73" s="6"/>
      <c r="B73" s="6"/>
      <c r="C73" s="13" t="str">
        <f>IFERROR(__xludf.DUMMYFUNCTION("""COMPUTED_VALUE"""),"Операторы")</f>
        <v>Операторы</v>
      </c>
      <c r="D73" s="14" t="str">
        <f>IFERROR(__xludf.DUMMYFUNCTION("""COMPUTED_VALUE"""),"да")</f>
        <v>да</v>
      </c>
      <c r="E73" s="14" t="str">
        <f>IFERROR(__xludf.DUMMYFUNCTION("""COMPUTED_VALUE"""),"да")</f>
        <v>да</v>
      </c>
      <c r="F73" s="14" t="str">
        <f>IFERROR(__xludf.DUMMYFUNCTION("""COMPUTED_VALUE"""),"да")</f>
        <v>да</v>
      </c>
    </row>
    <row r="74">
      <c r="A74" s="6"/>
      <c r="B74" s="6"/>
      <c r="C74" s="13" t="str">
        <f>IFERROR(__xludf.DUMMYFUNCTION("""COMPUTED_VALUE"""),"Операторы сравнения")</f>
        <v>Операторы сравнения</v>
      </c>
      <c r="D74" s="14" t="str">
        <f>IFERROR(__xludf.DUMMYFUNCTION("""COMPUTED_VALUE"""),"да")</f>
        <v>да</v>
      </c>
      <c r="E74" s="14" t="str">
        <f>IFERROR(__xludf.DUMMYFUNCTION("""COMPUTED_VALUE"""),"да")</f>
        <v>да</v>
      </c>
      <c r="F74" s="14" t="str">
        <f>IFERROR(__xludf.DUMMYFUNCTION("""COMPUTED_VALUE"""),"да")</f>
        <v>да</v>
      </c>
    </row>
    <row r="75">
      <c r="A75" s="6"/>
      <c r="B75" s="6"/>
      <c r="C75" s="13" t="str">
        <f>IFERROR(__xludf.DUMMYFUNCTION("""COMPUTED_VALUE"""),"Взаимодействие: alert, prompt, confirm")</f>
        <v>Взаимодействие: alert, prompt, confirm</v>
      </c>
      <c r="D75" s="14" t="str">
        <f>IFERROR(__xludf.DUMMYFUNCTION("""COMPUTED_VALUE"""),"да")</f>
        <v>да</v>
      </c>
      <c r="E75" s="14" t="str">
        <f>IFERROR(__xludf.DUMMYFUNCTION("""COMPUTED_VALUE"""),"да")</f>
        <v>да</v>
      </c>
      <c r="F75" s="14" t="str">
        <f>IFERROR(__xludf.DUMMYFUNCTION("""COMPUTED_VALUE"""),"да")</f>
        <v>да</v>
      </c>
    </row>
    <row r="76">
      <c r="A76" s="6"/>
      <c r="B76" s="6"/>
      <c r="C76" s="13" t="str">
        <f>IFERROR(__xludf.DUMMYFUNCTION("""COMPUTED_VALUE"""),"Условные операторы: if, '?'")</f>
        <v>Условные операторы: if, '?'</v>
      </c>
      <c r="D76" s="14" t="str">
        <f>IFERROR(__xludf.DUMMYFUNCTION("""COMPUTED_VALUE"""),"да")</f>
        <v>да</v>
      </c>
      <c r="E76" s="14" t="str">
        <f>IFERROR(__xludf.DUMMYFUNCTION("""COMPUTED_VALUE"""),"да")</f>
        <v>да</v>
      </c>
      <c r="F76" s="14" t="str">
        <f>IFERROR(__xludf.DUMMYFUNCTION("""COMPUTED_VALUE"""),"да")</f>
        <v>да</v>
      </c>
    </row>
    <row r="77">
      <c r="A77" s="6"/>
      <c r="B77" s="6"/>
      <c r="C77" s="13" t="str">
        <f>IFERROR(__xludf.DUMMYFUNCTION("""COMPUTED_VALUE"""),"Логические операторы")</f>
        <v>Логические операторы</v>
      </c>
      <c r="D77" s="20"/>
      <c r="E77" s="14" t="str">
        <f>IFERROR(__xludf.DUMMYFUNCTION("""COMPUTED_VALUE"""),"да")</f>
        <v>да</v>
      </c>
      <c r="F77" s="14" t="str">
        <f>IFERROR(__xludf.DUMMYFUNCTION("""COMPUTED_VALUE"""),"да")</f>
        <v>да</v>
      </c>
    </row>
    <row r="78">
      <c r="A78" s="6"/>
      <c r="B78" s="6"/>
      <c r="C78" s="13" t="str">
        <f>IFERROR(__xludf.DUMMYFUNCTION("""COMPUTED_VALUE"""),"Циклы while и for")</f>
        <v>Циклы while и for</v>
      </c>
      <c r="D78" s="20"/>
      <c r="E78" s="14" t="str">
        <f>IFERROR(__xludf.DUMMYFUNCTION("""COMPUTED_VALUE"""),"да")</f>
        <v>да</v>
      </c>
      <c r="F78" s="14" t="str">
        <f>IFERROR(__xludf.DUMMYFUNCTION("""COMPUTED_VALUE"""),"да")</f>
        <v>да</v>
      </c>
    </row>
    <row r="79">
      <c r="A79" s="6"/>
      <c r="B79" s="6"/>
      <c r="C79" s="13" t="str">
        <f>IFERROR(__xludf.DUMMYFUNCTION("""COMPUTED_VALUE"""),"Конструкция ""switch""")</f>
        <v>Конструкция "switch"</v>
      </c>
      <c r="D79" s="20"/>
      <c r="E79" s="14" t="str">
        <f>IFERROR(__xludf.DUMMYFUNCTION("""COMPUTED_VALUE"""),"да")</f>
        <v>да</v>
      </c>
      <c r="F79" s="14" t="str">
        <f>IFERROR(__xludf.DUMMYFUNCTION("""COMPUTED_VALUE"""),"да")</f>
        <v>да</v>
      </c>
    </row>
    <row r="80">
      <c r="A80" s="6"/>
      <c r="B80" s="6"/>
      <c r="C80" s="13" t="str">
        <f>IFERROR(__xludf.DUMMYFUNCTION("""COMPUTED_VALUE"""),"Функции")</f>
        <v>Функции</v>
      </c>
      <c r="D80" s="20"/>
      <c r="E80" s="14" t="str">
        <f>IFERROR(__xludf.DUMMYFUNCTION("""COMPUTED_VALUE"""),"да")</f>
        <v>да</v>
      </c>
      <c r="F80" s="14" t="str">
        <f>IFERROR(__xludf.DUMMYFUNCTION("""COMPUTED_VALUE"""),"да")</f>
        <v>да</v>
      </c>
    </row>
    <row r="81">
      <c r="A81" s="6"/>
      <c r="B81" s="6"/>
      <c r="C81" s="13" t="str">
        <f>IFERROR(__xludf.DUMMYFUNCTION("""COMPUTED_VALUE"""),"Браузерные события")</f>
        <v>Браузерные события</v>
      </c>
      <c r="D81" s="20"/>
      <c r="E81" s="14" t="str">
        <f>IFERROR(__xludf.DUMMYFUNCTION("""COMPUTED_VALUE"""),"да")</f>
        <v>да</v>
      </c>
      <c r="F81" s="14" t="str">
        <f>IFERROR(__xludf.DUMMYFUNCTION("""COMPUTED_VALUE"""),"да")</f>
        <v>да</v>
      </c>
    </row>
    <row r="82">
      <c r="A82" s="6"/>
      <c r="B82" s="6"/>
      <c r="C82" s="13" t="str">
        <f>IFERROR(__xludf.DUMMYFUNCTION("""COMPUTED_VALUE"""),"Загрузка документа и ресурсов")</f>
        <v>Загрузка документа и ресурсов</v>
      </c>
      <c r="D82" s="20"/>
      <c r="E82" s="14" t="str">
        <f>IFERROR(__xludf.DUMMYFUNCTION("""COMPUTED_VALUE"""),"да")</f>
        <v>да</v>
      </c>
      <c r="F82" s="14" t="str">
        <f>IFERROR(__xludf.DUMMYFUNCTION("""COMPUTED_VALUE"""),"да")</f>
        <v>да</v>
      </c>
    </row>
    <row r="83">
      <c r="A83" s="6"/>
      <c r="B83" s="6"/>
      <c r="C83" s="13" t="str">
        <f>IFERROR(__xludf.DUMMYFUNCTION("""COMPUTED_VALUE"""),"Стрелочные функции [основы]")</f>
        <v>Стрелочные функции [основы]</v>
      </c>
      <c r="D83" s="20"/>
      <c r="E83" s="14" t="str">
        <f>IFERROR(__xludf.DUMMYFUNCTION("""COMPUTED_VALUE"""),"да")</f>
        <v>да</v>
      </c>
      <c r="F83" s="14" t="str">
        <f>IFERROR(__xludf.DUMMYFUNCTION("""COMPUTED_VALUE"""),"да")</f>
        <v>да</v>
      </c>
    </row>
    <row r="84">
      <c r="A84" s="6"/>
      <c r="B84" s="6"/>
      <c r="C84" s="13" t="str">
        <f>IFERROR(__xludf.DUMMYFUNCTION("""COMPUTED_VALUE"""),"Спецификации DOM, CSSOM и HTML")</f>
        <v>Спецификации DOM, CSSOM и HTML</v>
      </c>
      <c r="D84" s="20"/>
      <c r="E84" s="14" t="str">
        <f>IFERROR(__xludf.DUMMYFUNCTION("""COMPUTED_VALUE"""),"да")</f>
        <v>да</v>
      </c>
      <c r="F84" s="14" t="str">
        <f>IFERROR(__xludf.DUMMYFUNCTION("""COMPUTED_VALUE"""),"да")</f>
        <v>да</v>
      </c>
    </row>
    <row r="85">
      <c r="A85" s="6"/>
      <c r="B85" s="6"/>
      <c r="C85" s="13" t="str">
        <f>IFERROR(__xludf.DUMMYFUNCTION("""COMPUTED_VALUE"""),"Навигация по DOM-элементам")</f>
        <v>Навигация по DOM-элементам</v>
      </c>
      <c r="D85" s="20"/>
      <c r="E85" s="14" t="str">
        <f>IFERROR(__xludf.DUMMYFUNCTION("""COMPUTED_VALUE"""),"да")</f>
        <v>да</v>
      </c>
      <c r="F85" s="14" t="str">
        <f>IFERROR(__xludf.DUMMYFUNCTION("""COMPUTED_VALUE"""),"да")</f>
        <v>да</v>
      </c>
    </row>
    <row r="86">
      <c r="A86" s="6"/>
      <c r="B86" s="6"/>
      <c r="C86" s="13" t="str">
        <f>IFERROR(__xludf.DUMMYFUNCTION("""COMPUTED_VALUE"""),"Стили и классы")</f>
        <v>Стили и классы</v>
      </c>
      <c r="D86" s="20"/>
      <c r="E86" s="14" t="str">
        <f>IFERROR(__xludf.DUMMYFUNCTION("""COMPUTED_VALUE"""),"~да")</f>
        <v>~да</v>
      </c>
      <c r="F86" s="14" t="str">
        <f>IFERROR(__xludf.DUMMYFUNCTION("""COMPUTED_VALUE"""),"да")</f>
        <v>да</v>
      </c>
    </row>
    <row r="87">
      <c r="A87" s="6"/>
      <c r="B87" s="7"/>
      <c r="C87" s="13" t="str">
        <f>IFERROR(__xludf.DUMMYFUNCTION("""COMPUTED_VALUE"""),"Function Expression")</f>
        <v>Function Expression</v>
      </c>
      <c r="D87" s="20"/>
      <c r="E87" s="14" t="str">
        <f>IFERROR(__xludf.DUMMYFUNCTION("""COMPUTED_VALUE"""),"~да")</f>
        <v>~да</v>
      </c>
      <c r="F87" s="14" t="str">
        <f>IFERROR(__xludf.DUMMYFUNCTION("""COMPUTED_VALUE"""),"да")</f>
        <v>да</v>
      </c>
    </row>
    <row r="88">
      <c r="A88" s="6"/>
      <c r="B88" s="12" t="str">
        <f>IFERROR(__xludf.DUMMYFUNCTION("""COMPUTED_VALUE"""),"native js [продвинутый уровень]")</f>
        <v>native js [продвинутый уровень]</v>
      </c>
      <c r="C88" s="13" t="str">
        <f>IFERROR(__xludf.DUMMYFUNCTION("""COMPUTED_VALUE"""),"Объекты")</f>
        <v>Объекты</v>
      </c>
      <c r="D88" s="20"/>
      <c r="E88" s="20"/>
      <c r="F88" s="14" t="str">
        <f>IFERROR(__xludf.DUMMYFUNCTION("""COMPUTED_VALUE"""),"да")</f>
        <v>да</v>
      </c>
    </row>
    <row r="89">
      <c r="A89" s="6"/>
      <c r="B89" s="6"/>
      <c r="C89" s="13" t="str">
        <f>IFERROR(__xludf.DUMMYFUNCTION("""COMPUTED_VALUE"""),"Массивы")</f>
        <v>Массивы</v>
      </c>
      <c r="D89" s="20"/>
      <c r="E89" s="20"/>
      <c r="F89" s="14" t="str">
        <f>IFERROR(__xludf.DUMMYFUNCTION("""COMPUTED_VALUE"""),"да")</f>
        <v>да</v>
      </c>
    </row>
    <row r="90">
      <c r="A90" s="6"/>
      <c r="B90" s="6"/>
      <c r="C90" s="13" t="str">
        <f>IFERROR(__xludf.DUMMYFUNCTION("""COMPUTED_VALUE"""),"Методы массивов")</f>
        <v>Методы массивов</v>
      </c>
      <c r="D90" s="20"/>
      <c r="E90" s="20"/>
      <c r="F90" s="14" t="str">
        <f>IFERROR(__xludf.DUMMYFUNCTION("""COMPUTED_VALUE"""),"да")</f>
        <v>да</v>
      </c>
    </row>
    <row r="91">
      <c r="A91" s="6"/>
      <c r="B91" s="6"/>
      <c r="C91" s="13" t="str">
        <f>IFERROR(__xludf.DUMMYFUNCTION("""COMPUTED_VALUE"""),"Рекурсия и стек")</f>
        <v>Рекурсия и стек</v>
      </c>
      <c r="D91" s="20"/>
      <c r="E91" s="20"/>
      <c r="F91" s="14" t="str">
        <f>IFERROR(__xludf.DUMMYFUNCTION("""COMPUTED_VALUE"""),"~да")</f>
        <v>~да</v>
      </c>
    </row>
    <row r="92">
      <c r="A92" s="6"/>
      <c r="B92" s="6"/>
      <c r="C92" s="13" t="str">
        <f>IFERROR(__xludf.DUMMYFUNCTION("""COMPUTED_VALUE"""),"Замыкание")</f>
        <v>Замыкание</v>
      </c>
      <c r="D92" s="20"/>
      <c r="E92" s="20"/>
      <c r="F92" s="14" t="str">
        <f>IFERROR(__xludf.DUMMYFUNCTION("""COMPUTED_VALUE"""),"~да")</f>
        <v>~да</v>
      </c>
    </row>
    <row r="93">
      <c r="A93" s="6"/>
      <c r="B93" s="6"/>
      <c r="C93" s="13" t="str">
        <f>IFERROR(__xludf.DUMMYFUNCTION("""COMPUTED_VALUE"""),"Всплытие и погружение")</f>
        <v>Всплытие и погружение</v>
      </c>
      <c r="D93" s="20"/>
      <c r="E93" s="20"/>
      <c r="F93" s="14" t="str">
        <f>IFERROR(__xludf.DUMMYFUNCTION("""COMPUTED_VALUE"""),"~да")</f>
        <v>~да</v>
      </c>
    </row>
    <row r="94">
      <c r="A94" s="6"/>
      <c r="B94" s="6"/>
      <c r="C94" s="13" t="str">
        <f>IFERROR(__xludf.DUMMYFUNCTION("""COMPUTED_VALUE"""),"Формы, элементы управления, отправка данных")</f>
        <v>Формы, элементы управления, отправка данных</v>
      </c>
      <c r="D94" s="20"/>
      <c r="E94" s="20"/>
      <c r="F94" s="14" t="str">
        <f>IFERROR(__xludf.DUMMYFUNCTION("""COMPUTED_VALUE"""),"~да")</f>
        <v>~да</v>
      </c>
    </row>
    <row r="95">
      <c r="A95" s="6"/>
      <c r="B95" s="6"/>
      <c r="C95" s="13" t="str">
        <f>IFERROR(__xludf.DUMMYFUNCTION("""COMPUTED_VALUE"""),"Сетевые запросы")</f>
        <v>Сетевые запросы</v>
      </c>
      <c r="D95" s="20"/>
      <c r="E95" s="20"/>
      <c r="F95" s="14" t="str">
        <f>IFERROR(__xludf.DUMMYFUNCTION("""COMPUTED_VALUE"""),"~да")</f>
        <v>~да</v>
      </c>
    </row>
    <row r="96">
      <c r="A96" s="6"/>
      <c r="B96" s="6"/>
      <c r="C96" s="13" t="str">
        <f>IFERROR(__xludf.DUMMYFUNCTION("""COMPUTED_VALUE"""),"Обработка ошибок")</f>
        <v>Обработка ошибок</v>
      </c>
      <c r="D96" s="20"/>
      <c r="E96" s="20"/>
      <c r="F96" s="14" t="str">
        <f>IFERROR(__xludf.DUMMYFUNCTION("""COMPUTED_VALUE"""),"~да")</f>
        <v>~да</v>
      </c>
    </row>
    <row r="97">
      <c r="A97" s="7"/>
      <c r="B97" s="7"/>
      <c r="C97" s="15" t="str">
        <f>IFERROR(__xludf.DUMMYFUNCTION("""COMPUTED_VALUE"""),"Регулярные выражения")</f>
        <v>Регулярные выражения</v>
      </c>
      <c r="D97" s="20"/>
      <c r="E97" s="20"/>
      <c r="F97" s="14" t="str">
        <f>IFERROR(__xludf.DUMMYFUNCTION("""COMPUTED_VALUE"""),"~да")</f>
        <v>~да</v>
      </c>
    </row>
    <row r="98">
      <c r="A98" s="16"/>
      <c r="B98" s="16"/>
      <c r="C98" s="18"/>
      <c r="D98" s="18"/>
      <c r="E98" s="18"/>
      <c r="F98" s="18"/>
    </row>
    <row r="99">
      <c r="A99" s="12" t="str">
        <f>IFERROR(__xludf.DUMMYFUNCTION("""COMPUTED_VALUE"""),"Git")</f>
        <v>Git</v>
      </c>
      <c r="B99" s="12" t="str">
        <f>IFERROR(__xludf.DUMMYFUNCTION("""COMPUTED_VALUE"""),"Основы")</f>
        <v>Основы</v>
      </c>
      <c r="C99" s="19" t="str">
        <f>IFERROR(__xludf.DUMMYFUNCTION("""COMPUTED_VALUE"""),"Установка")</f>
        <v>Установка</v>
      </c>
      <c r="D99" s="14" t="str">
        <f>IFERROR(__xludf.DUMMYFUNCTION("""COMPUTED_VALUE"""),"да")</f>
        <v>да</v>
      </c>
      <c r="E99" s="14" t="str">
        <f>IFERROR(__xludf.DUMMYFUNCTION("""COMPUTED_VALUE"""),"да")</f>
        <v>да</v>
      </c>
      <c r="F99" s="14" t="str">
        <f>IFERROR(__xludf.DUMMYFUNCTION("""COMPUTED_VALUE"""),"да")</f>
        <v>да</v>
      </c>
    </row>
    <row r="100">
      <c r="A100" s="6"/>
      <c r="B100" s="6"/>
      <c r="C100" s="13" t="str">
        <f>IFERROR(__xludf.DUMMYFUNCTION("""COMPUTED_VALUE"""),"Начальная настройка")</f>
        <v>Начальная настройка</v>
      </c>
      <c r="D100" s="14" t="str">
        <f>IFERROR(__xludf.DUMMYFUNCTION("""COMPUTED_VALUE"""),"да")</f>
        <v>да</v>
      </c>
      <c r="E100" s="14" t="str">
        <f>IFERROR(__xludf.DUMMYFUNCTION("""COMPUTED_VALUE"""),"да")</f>
        <v>да</v>
      </c>
      <c r="F100" s="14" t="str">
        <f>IFERROR(__xludf.DUMMYFUNCTION("""COMPUTED_VALUE"""),"да")</f>
        <v>да</v>
      </c>
    </row>
    <row r="101">
      <c r="A101" s="6"/>
      <c r="B101" s="6"/>
      <c r="C101" s="13" t="str">
        <f>IFERROR(__xludf.DUMMYFUNCTION("""COMPUTED_VALUE"""),"Создание репозитория")</f>
        <v>Создание репозитория</v>
      </c>
      <c r="D101" s="14" t="str">
        <f>IFERROR(__xludf.DUMMYFUNCTION("""COMPUTED_VALUE"""),"да")</f>
        <v>да</v>
      </c>
      <c r="E101" s="14" t="str">
        <f>IFERROR(__xludf.DUMMYFUNCTION("""COMPUTED_VALUE"""),"да")</f>
        <v>да</v>
      </c>
      <c r="F101" s="14" t="str">
        <f>IFERROR(__xludf.DUMMYFUNCTION("""COMPUTED_VALUE"""),"да")</f>
        <v>да</v>
      </c>
    </row>
    <row r="102">
      <c r="A102" s="6"/>
      <c r="B102" s="6"/>
      <c r="C102" s="13" t="str">
        <f>IFERROR(__xludf.DUMMYFUNCTION("""COMPUTED_VALUE"""),"Запись изменений в репозиторий")</f>
        <v>Запись изменений в репозиторий</v>
      </c>
      <c r="D102" s="14" t="str">
        <f>IFERROR(__xludf.DUMMYFUNCTION("""COMPUTED_VALUE"""),"да")</f>
        <v>да</v>
      </c>
      <c r="E102" s="14" t="str">
        <f>IFERROR(__xludf.DUMMYFUNCTION("""COMPUTED_VALUE"""),"да")</f>
        <v>да</v>
      </c>
      <c r="F102" s="14" t="str">
        <f>IFERROR(__xludf.DUMMYFUNCTION("""COMPUTED_VALUE"""),"да")</f>
        <v>да</v>
      </c>
    </row>
    <row r="103">
      <c r="A103" s="6"/>
      <c r="B103" s="6"/>
      <c r="C103" s="13" t="str">
        <f>IFERROR(__xludf.DUMMYFUNCTION("""COMPUTED_VALUE"""),"Просмотр истории коммитов")</f>
        <v>Просмотр истории коммитов</v>
      </c>
      <c r="D103" s="14" t="str">
        <f>IFERROR(__xludf.DUMMYFUNCTION("""COMPUTED_VALUE"""),"да")</f>
        <v>да</v>
      </c>
      <c r="E103" s="14" t="str">
        <f>IFERROR(__xludf.DUMMYFUNCTION("""COMPUTED_VALUE"""),"да")</f>
        <v>да</v>
      </c>
      <c r="F103" s="14" t="str">
        <f>IFERROR(__xludf.DUMMYFUNCTION("""COMPUTED_VALUE"""),"да")</f>
        <v>да</v>
      </c>
    </row>
    <row r="104">
      <c r="A104" s="6"/>
      <c r="B104" s="6"/>
      <c r="C104" s="13" t="str">
        <f>IFERROR(__xludf.DUMMYFUNCTION("""COMPUTED_VALUE"""),"Отмена изменений")</f>
        <v>Отмена изменений</v>
      </c>
      <c r="D104" s="14" t="str">
        <f>IFERROR(__xludf.DUMMYFUNCTION("""COMPUTED_VALUE"""),"да")</f>
        <v>да</v>
      </c>
      <c r="E104" s="14" t="str">
        <f>IFERROR(__xludf.DUMMYFUNCTION("""COMPUTED_VALUE"""),"да")</f>
        <v>да</v>
      </c>
      <c r="F104" s="14" t="str">
        <f>IFERROR(__xludf.DUMMYFUNCTION("""COMPUTED_VALUE"""),"да")</f>
        <v>да</v>
      </c>
    </row>
    <row r="105">
      <c r="A105" s="6"/>
      <c r="B105" s="6"/>
      <c r="C105" s="13" t="str">
        <f>IFERROR(__xludf.DUMMYFUNCTION("""COMPUTED_VALUE"""),"Работа с удаленными репозиториями")</f>
        <v>Работа с удаленными репозиториями</v>
      </c>
      <c r="D105" s="14" t="str">
        <f>IFERROR(__xludf.DUMMYFUNCTION("""COMPUTED_VALUE"""),"да")</f>
        <v>да</v>
      </c>
      <c r="E105" s="14" t="str">
        <f>IFERROR(__xludf.DUMMYFUNCTION("""COMPUTED_VALUE"""),"да")</f>
        <v>да</v>
      </c>
      <c r="F105" s="14" t="str">
        <f>IFERROR(__xludf.DUMMYFUNCTION("""COMPUTED_VALUE"""),"да")</f>
        <v>да</v>
      </c>
    </row>
    <row r="106">
      <c r="A106" s="6"/>
      <c r="B106" s="7"/>
      <c r="C106" s="13" t="str">
        <f>IFERROR(__xludf.DUMMYFUNCTION("""COMPUTED_VALUE"""),"Работа с метками")</f>
        <v>Работа с метками</v>
      </c>
      <c r="D106" s="14" t="str">
        <f>IFERROR(__xludf.DUMMYFUNCTION("""COMPUTED_VALUE"""),"~да")</f>
        <v>~да</v>
      </c>
      <c r="E106" s="14" t="str">
        <f>IFERROR(__xludf.DUMMYFUNCTION("""COMPUTED_VALUE"""),"да")</f>
        <v>да</v>
      </c>
      <c r="F106" s="14" t="str">
        <f>IFERROR(__xludf.DUMMYFUNCTION("""COMPUTED_VALUE"""),"да")</f>
        <v>да</v>
      </c>
    </row>
    <row r="107">
      <c r="A107" s="6"/>
      <c r="B107" s="12" t="str">
        <f>IFERROR(__xludf.DUMMYFUNCTION("""COMPUTED_VALUE"""),"Ветвление")</f>
        <v>Ветвление</v>
      </c>
      <c r="C107" s="13" t="str">
        <f>IFERROR(__xludf.DUMMYFUNCTION("""COMPUTED_VALUE"""),"Ветка")</f>
        <v>Ветка</v>
      </c>
      <c r="D107" s="14" t="str">
        <f>IFERROR(__xludf.DUMMYFUNCTION("""COMPUTED_VALUE"""),"~да")</f>
        <v>~да</v>
      </c>
      <c r="E107" s="14" t="str">
        <f>IFERROR(__xludf.DUMMYFUNCTION("""COMPUTED_VALUE"""),"да")</f>
        <v>да</v>
      </c>
      <c r="F107" s="14" t="str">
        <f>IFERROR(__xludf.DUMMYFUNCTION("""COMPUTED_VALUE"""),"да")</f>
        <v>да</v>
      </c>
    </row>
    <row r="108">
      <c r="A108" s="6"/>
      <c r="B108" s="6"/>
      <c r="C108" s="13" t="str">
        <f>IFERROR(__xludf.DUMMYFUNCTION("""COMPUTED_VALUE"""),"Основы ветвления и слияния")</f>
        <v>Основы ветвления и слияния</v>
      </c>
      <c r="D108" s="14" t="str">
        <f>IFERROR(__xludf.DUMMYFUNCTION("""COMPUTED_VALUE"""),"~да")</f>
        <v>~да</v>
      </c>
      <c r="E108" s="14" t="str">
        <f>IFERROR(__xludf.DUMMYFUNCTION("""COMPUTED_VALUE"""),"да")</f>
        <v>да</v>
      </c>
      <c r="F108" s="14" t="str">
        <f>IFERROR(__xludf.DUMMYFUNCTION("""COMPUTED_VALUE"""),"да")</f>
        <v>да</v>
      </c>
    </row>
    <row r="109">
      <c r="A109" s="6"/>
      <c r="B109" s="6"/>
      <c r="C109" s="13" t="str">
        <f>IFERROR(__xludf.DUMMYFUNCTION("""COMPUTED_VALUE"""),"Управление ветками")</f>
        <v>Управление ветками</v>
      </c>
      <c r="D109" s="14" t="str">
        <f>IFERROR(__xludf.DUMMYFUNCTION("""COMPUTED_VALUE"""),"~да")</f>
        <v>~да</v>
      </c>
      <c r="E109" s="14" t="str">
        <f>IFERROR(__xludf.DUMMYFUNCTION("""COMPUTED_VALUE"""),"да")</f>
        <v>да</v>
      </c>
      <c r="F109" s="14" t="str">
        <f>IFERROR(__xludf.DUMMYFUNCTION("""COMPUTED_VALUE"""),"да")</f>
        <v>да</v>
      </c>
    </row>
    <row r="110">
      <c r="A110" s="6"/>
      <c r="B110" s="6"/>
      <c r="C110" s="13" t="str">
        <f>IFERROR(__xludf.DUMMYFUNCTION("""COMPUTED_VALUE"""),"Приемы работы с ветками")</f>
        <v>Приемы работы с ветками</v>
      </c>
      <c r="D110" s="20"/>
      <c r="E110" s="14" t="str">
        <f>IFERROR(__xludf.DUMMYFUNCTION("""COMPUTED_VALUE"""),"~да")</f>
        <v>~да</v>
      </c>
      <c r="F110" s="14" t="str">
        <f>IFERROR(__xludf.DUMMYFUNCTION("""COMPUTED_VALUE"""),"да")</f>
        <v>да</v>
      </c>
    </row>
    <row r="111">
      <c r="A111" s="6"/>
      <c r="B111" s="6"/>
      <c r="C111" s="13" t="str">
        <f>IFERROR(__xludf.DUMMYFUNCTION("""COMPUTED_VALUE"""),"Удаленные ветки")</f>
        <v>Удаленные ветки</v>
      </c>
      <c r="D111" s="20"/>
      <c r="E111" s="14" t="str">
        <f>IFERROR(__xludf.DUMMYFUNCTION("""COMPUTED_VALUE"""),"~да")</f>
        <v>~да</v>
      </c>
      <c r="F111" s="14" t="str">
        <f>IFERROR(__xludf.DUMMYFUNCTION("""COMPUTED_VALUE"""),"да")</f>
        <v>да</v>
      </c>
    </row>
    <row r="112">
      <c r="A112" s="6"/>
      <c r="B112" s="7"/>
      <c r="C112" s="13" t="str">
        <f>IFERROR(__xludf.DUMMYFUNCTION("""COMPUTED_VALUE"""),"Перемещение")</f>
        <v>Перемещение</v>
      </c>
      <c r="D112" s="20"/>
      <c r="E112" s="14" t="str">
        <f>IFERROR(__xludf.DUMMYFUNCTION("""COMPUTED_VALUE"""),"~да")</f>
        <v>~да</v>
      </c>
      <c r="F112" s="14" t="str">
        <f>IFERROR(__xludf.DUMMYFUNCTION("""COMPUTED_VALUE"""),"да")</f>
        <v>да</v>
      </c>
    </row>
    <row r="113">
      <c r="A113" s="6"/>
      <c r="B113" s="12" t="str">
        <f>IFERROR(__xludf.DUMMYFUNCTION("""COMPUTED_VALUE"""),"Распределенный
Git")</f>
        <v>Распределенный
Git</v>
      </c>
      <c r="C113" s="13" t="str">
        <f>IFERROR(__xludf.DUMMYFUNCTION("""COMPUTED_VALUE"""),"Распределенный рабочий процесс")</f>
        <v>Распределенный рабочий процесс</v>
      </c>
      <c r="D113" s="20"/>
      <c r="E113" s="20"/>
      <c r="F113" s="14" t="str">
        <f>IFERROR(__xludf.DUMMYFUNCTION("""COMPUTED_VALUE"""),"~да")</f>
        <v>~да</v>
      </c>
    </row>
    <row r="114">
      <c r="A114" s="6"/>
      <c r="B114" s="6"/>
      <c r="C114" s="13" t="str">
        <f>IFERROR(__xludf.DUMMYFUNCTION("""COMPUTED_VALUE"""),"Участие в проекте")</f>
        <v>Участие в проекте</v>
      </c>
      <c r="D114" s="20"/>
      <c r="E114" s="20"/>
      <c r="F114" s="14" t="str">
        <f>IFERROR(__xludf.DUMMYFUNCTION("""COMPUTED_VALUE"""),"~да")</f>
        <v>~да</v>
      </c>
    </row>
    <row r="115">
      <c r="A115" s="7"/>
      <c r="B115" s="7"/>
      <c r="C115" s="15" t="str">
        <f>IFERROR(__xludf.DUMMYFUNCTION("""COMPUTED_VALUE"""),"Сопровождение проекта")</f>
        <v>Сопровождение проекта</v>
      </c>
      <c r="D115" s="20"/>
      <c r="E115" s="20"/>
      <c r="F115" s="14" t="str">
        <f>IFERROR(__xludf.DUMMYFUNCTION("""COMPUTED_VALUE"""),"~да")</f>
        <v>~да</v>
      </c>
    </row>
    <row r="116">
      <c r="A116" s="16"/>
      <c r="B116" s="16"/>
      <c r="C116" s="18"/>
      <c r="D116" s="18"/>
      <c r="E116" s="18"/>
      <c r="F116" s="18"/>
    </row>
    <row r="117">
      <c r="A117" s="12" t="str">
        <f>IFERROR(__xludf.DUMMYFUNCTION("""COMPUTED_VALUE"""),"Общее")</f>
        <v>Общее</v>
      </c>
      <c r="B117" s="12" t="str">
        <f>IFERROR(__xludf.DUMMYFUNCTION("""COMPUTED_VALUE"""),"Сборщики")</f>
        <v>Сборщики</v>
      </c>
      <c r="C117" s="19" t="str">
        <f>IFERROR(__xludf.DUMMYFUNCTION("""COMPUTED_VALUE"""),"Gulp")</f>
        <v>Gulp</v>
      </c>
      <c r="D117" s="14" t="str">
        <f>IFERROR(__xludf.DUMMYFUNCTION("""COMPUTED_VALUE"""),"да")</f>
        <v>да</v>
      </c>
      <c r="E117" s="14" t="str">
        <f>IFERROR(__xludf.DUMMYFUNCTION("""COMPUTED_VALUE"""),"да")</f>
        <v>да</v>
      </c>
      <c r="F117" s="14" t="str">
        <f>IFERROR(__xludf.DUMMYFUNCTION("""COMPUTED_VALUE"""),"да")</f>
        <v>да</v>
      </c>
    </row>
    <row r="118">
      <c r="A118" s="6"/>
      <c r="B118" s="7"/>
      <c r="C118" s="13" t="str">
        <f>IFERROR(__xludf.DUMMYFUNCTION("""COMPUTED_VALUE"""),"Webpack")</f>
        <v>Webpack</v>
      </c>
      <c r="D118" s="20"/>
      <c r="E118" s="20"/>
      <c r="F118" s="20" t="str">
        <f>IFERROR(__xludf.DUMMYFUNCTION("""COMPUTED_VALUE"""),"да")</f>
        <v>да</v>
      </c>
    </row>
    <row r="119">
      <c r="A119" s="6"/>
      <c r="B119" s="12" t="str">
        <f>IFERROR(__xludf.DUMMYFUNCTION("""COMPUTED_VALUE"""),"Инструменты")</f>
        <v>Инструменты</v>
      </c>
      <c r="C119" s="13" t="str">
        <f>IFERROR(__xludf.DUMMYFUNCTION("""COMPUTED_VALUE"""),"DevTools")</f>
        <v>DevTools</v>
      </c>
      <c r="D119" s="14" t="str">
        <f>IFERROR(__xludf.DUMMYFUNCTION("""COMPUTED_VALUE"""),"да")</f>
        <v>да</v>
      </c>
      <c r="E119" s="14" t="str">
        <f>IFERROR(__xludf.DUMMYFUNCTION("""COMPUTED_VALUE"""),"да")</f>
        <v>да</v>
      </c>
      <c r="F119" s="14" t="str">
        <f>IFERROR(__xludf.DUMMYFUNCTION("""COMPUTED_VALUE"""),"да")</f>
        <v>да</v>
      </c>
    </row>
    <row r="120">
      <c r="A120" s="6"/>
      <c r="B120" s="6"/>
      <c r="C120" s="18" t="str">
        <f>IFERROR(__xludf.DUMMYFUNCTION("""COMPUTED_VALUE"""),"Zeplin")</f>
        <v>Zeplin</v>
      </c>
      <c r="D120" s="14" t="str">
        <f>IFERROR(__xludf.DUMMYFUNCTION("""COMPUTED_VALUE"""),"да")</f>
        <v>да</v>
      </c>
      <c r="E120" s="14" t="str">
        <f>IFERROR(__xludf.DUMMYFUNCTION("""COMPUTED_VALUE"""),"да")</f>
        <v>да</v>
      </c>
      <c r="F120" s="14" t="str">
        <f>IFERROR(__xludf.DUMMYFUNCTION("""COMPUTED_VALUE"""),"да")</f>
        <v>да</v>
      </c>
    </row>
    <row r="121">
      <c r="A121" s="6"/>
      <c r="B121" s="6"/>
      <c r="C121" s="13" t="str">
        <f>IFERROR(__xludf.DUMMYFUNCTION("""COMPUTED_VALUE"""),"BrowserStack")</f>
        <v>BrowserStack</v>
      </c>
      <c r="D121" s="20"/>
      <c r="E121" s="14" t="str">
        <f>IFERROR(__xludf.DUMMYFUNCTION("""COMPUTED_VALUE"""),"да")</f>
        <v>да</v>
      </c>
      <c r="F121" s="14" t="str">
        <f>IFERROR(__xludf.DUMMYFUNCTION("""COMPUTED_VALUE"""),"да")</f>
        <v>да</v>
      </c>
    </row>
    <row r="122">
      <c r="A122" s="6"/>
      <c r="B122" s="7"/>
      <c r="C122" s="13" t="str">
        <f>IFERROR(__xludf.DUMMYFUNCTION("""COMPUTED_VALUE"""),"Google Page Speed")</f>
        <v>Google Page Speed</v>
      </c>
      <c r="D122" s="20"/>
      <c r="E122" s="14" t="str">
        <f>IFERROR(__xludf.DUMMYFUNCTION("""COMPUTED_VALUE"""),"да")</f>
        <v>да</v>
      </c>
      <c r="F122" s="14" t="str">
        <f>IFERROR(__xludf.DUMMYFUNCTION("""COMPUTED_VALUE"""),"да")</f>
        <v>да</v>
      </c>
    </row>
    <row r="123">
      <c r="A123" s="6"/>
      <c r="B123" s="12" t="str">
        <f>IFERROR(__xludf.DUMMYFUNCTION("""COMPUTED_VALUE"""),"Методологии организации кода")</f>
        <v>Методологии организации кода</v>
      </c>
      <c r="C123" s="13" t="str">
        <f>IFERROR(__xludf.DUMMYFUNCTION("""COMPUTED_VALUE"""),"БЭМ")</f>
        <v>БЭМ</v>
      </c>
      <c r="D123" s="20"/>
      <c r="E123" s="14" t="str">
        <f>IFERROR(__xludf.DUMMYFUNCTION("""COMPUTED_VALUE"""),"да")</f>
        <v>да</v>
      </c>
      <c r="F123" s="14" t="str">
        <f>IFERROR(__xludf.DUMMYFUNCTION("""COMPUTED_VALUE"""),"да")</f>
        <v>да</v>
      </c>
    </row>
    <row r="124">
      <c r="A124" s="6"/>
      <c r="B124" s="6"/>
      <c r="C124" s="13" t="str">
        <f>IFERROR(__xludf.DUMMYFUNCTION("""COMPUTED_VALUE"""),"MCSS")</f>
        <v>MCSS</v>
      </c>
      <c r="D124" s="20"/>
      <c r="E124" s="20"/>
      <c r="F124" s="14" t="str">
        <f>IFERROR(__xludf.DUMMYFUNCTION("""COMPUTED_VALUE"""),"~да")</f>
        <v>~да</v>
      </c>
    </row>
    <row r="125">
      <c r="A125" s="6"/>
      <c r="B125" s="6"/>
      <c r="C125" s="13" t="str">
        <f>IFERROR(__xludf.DUMMYFUNCTION("""COMPUTED_VALUE"""),"Smacss")</f>
        <v>Smacss</v>
      </c>
      <c r="D125" s="20"/>
      <c r="E125" s="20"/>
      <c r="F125" s="14" t="str">
        <f>IFERROR(__xludf.DUMMYFUNCTION("""COMPUTED_VALUE"""),"~да")</f>
        <v>~да</v>
      </c>
    </row>
    <row r="126">
      <c r="A126" s="6"/>
      <c r="B126" s="6"/>
      <c r="C126" s="13" t="str">
        <f>IFERROR(__xludf.DUMMYFUNCTION("""COMPUTED_VALUE"""),"OOCSS")</f>
        <v>OOCSS</v>
      </c>
      <c r="D126" s="20"/>
      <c r="E126" s="20"/>
      <c r="F126" s="14" t="str">
        <f>IFERROR(__xludf.DUMMYFUNCTION("""COMPUTED_VALUE"""),"~да")</f>
        <v>~да</v>
      </c>
    </row>
    <row r="127">
      <c r="A127" s="6"/>
      <c r="B127" s="7"/>
      <c r="C127" s="13" t="str">
        <f>IFERROR(__xludf.DUMMYFUNCTION("""COMPUTED_VALUE"""),"Atomic CSS")</f>
        <v>Atomic CSS</v>
      </c>
      <c r="D127" s="20"/>
      <c r="E127" s="20"/>
      <c r="F127" s="14" t="str">
        <f>IFERROR(__xludf.DUMMYFUNCTION("""COMPUTED_VALUE"""),"~да")</f>
        <v>~да</v>
      </c>
    </row>
    <row r="128">
      <c r="A128" s="6"/>
      <c r="B128" s="12" t="str">
        <f>IFERROR(__xludf.DUMMYFUNCTION("""COMPUTED_VALUE"""),"Подход к вёрстке")</f>
        <v>Подход к вёрстке</v>
      </c>
      <c r="C128" s="13" t="str">
        <f>IFERROR(__xludf.DUMMYFUNCTION("""COMPUTED_VALUE"""),"Семантичная вёрстка")</f>
        <v>Семантичная вёрстка</v>
      </c>
      <c r="D128" s="14" t="str">
        <f>IFERROR(__xludf.DUMMYFUNCTION("""COMPUTED_VALUE"""),"да")</f>
        <v>да</v>
      </c>
      <c r="E128" s="14" t="str">
        <f>IFERROR(__xludf.DUMMYFUNCTION("""COMPUTED_VALUE"""),"да")</f>
        <v>да</v>
      </c>
      <c r="F128" s="14" t="str">
        <f>IFERROR(__xludf.DUMMYFUNCTION("""COMPUTED_VALUE"""),"да")</f>
        <v>да</v>
      </c>
    </row>
    <row r="129">
      <c r="A129" s="6"/>
      <c r="B129" s="6"/>
      <c r="C129" s="13" t="str">
        <f>IFERROR(__xludf.DUMMYFUNCTION("""COMPUTED_VALUE"""),"Кроссбраузерная вёрстка")</f>
        <v>Кроссбраузерная вёрстка</v>
      </c>
      <c r="D129" s="14" t="str">
        <f>IFERROR(__xludf.DUMMYFUNCTION("""COMPUTED_VALUE"""),"да")</f>
        <v>да</v>
      </c>
      <c r="E129" s="14" t="str">
        <f>IFERROR(__xludf.DUMMYFUNCTION("""COMPUTED_VALUE"""),"да")</f>
        <v>да</v>
      </c>
      <c r="F129" s="14" t="str">
        <f>IFERROR(__xludf.DUMMYFUNCTION("""COMPUTED_VALUE"""),"да")</f>
        <v>да</v>
      </c>
    </row>
    <row r="130">
      <c r="A130" s="6"/>
      <c r="B130" s="7"/>
      <c r="C130" s="13" t="str">
        <f>IFERROR(__xludf.DUMMYFUNCTION("""COMPUTED_VALUE"""),"Адаптивная | Резиновая вёрстка")</f>
        <v>Адаптивная | Резиновая вёрстка</v>
      </c>
      <c r="D130" s="14" t="str">
        <f>IFERROR(__xludf.DUMMYFUNCTION("""COMPUTED_VALUE"""),"да")</f>
        <v>да</v>
      </c>
      <c r="E130" s="14" t="str">
        <f>IFERROR(__xludf.DUMMYFUNCTION("""COMPUTED_VALUE"""),"да")</f>
        <v>да</v>
      </c>
      <c r="F130" s="14" t="str">
        <f>IFERROR(__xludf.DUMMYFUNCTION("""COMPUTED_VALUE"""),"да")</f>
        <v>да</v>
      </c>
    </row>
    <row r="131">
      <c r="A131" s="6"/>
      <c r="B131" s="12" t="str">
        <f>IFERROR(__xludf.DUMMYFUNCTION("""COMPUTED_VALUE"""),"Фреймворки")</f>
        <v>Фреймворки</v>
      </c>
      <c r="C131" s="13" t="str">
        <f>IFERROR(__xludf.DUMMYFUNCTION("""COMPUTED_VALUE"""),"Bootstrap")</f>
        <v>Bootstrap</v>
      </c>
      <c r="D131" s="14" t="str">
        <f>IFERROR(__xludf.DUMMYFUNCTION("""COMPUTED_VALUE"""),"да")</f>
        <v>да</v>
      </c>
      <c r="E131" s="14" t="str">
        <f>IFERROR(__xludf.DUMMYFUNCTION("""COMPUTED_VALUE"""),"да")</f>
        <v>да</v>
      </c>
      <c r="F131" s="14" t="str">
        <f>IFERROR(__xludf.DUMMYFUNCTION("""COMPUTED_VALUE"""),"да")</f>
        <v>да</v>
      </c>
    </row>
    <row r="132">
      <c r="A132" s="7"/>
      <c r="B132" s="7"/>
      <c r="C132" s="15" t="str">
        <f>IFERROR(__xludf.DUMMYFUNCTION("""COMPUTED_VALUE"""),"Materialize")</f>
        <v>Materialize</v>
      </c>
      <c r="D132" s="20"/>
      <c r="E132" s="20"/>
      <c r="F132" s="14" t="str">
        <f>IFERROR(__xludf.DUMMYFUNCTION("""COMPUTED_VALUE"""),"~да")</f>
        <v>~да</v>
      </c>
    </row>
    <row r="133">
      <c r="A133" s="21"/>
      <c r="B133" s="21"/>
    </row>
  </sheetData>
  <mergeCells count="30">
    <mergeCell ref="A1:F1"/>
    <mergeCell ref="A2:F2"/>
    <mergeCell ref="A3:F3"/>
    <mergeCell ref="A4:F4"/>
    <mergeCell ref="B5:B7"/>
    <mergeCell ref="C5:C6"/>
    <mergeCell ref="D5:F6"/>
    <mergeCell ref="B55:B60"/>
    <mergeCell ref="B61:B63"/>
    <mergeCell ref="B45:B54"/>
    <mergeCell ref="B65:B69"/>
    <mergeCell ref="B70:B87"/>
    <mergeCell ref="B88:B97"/>
    <mergeCell ref="A5:A7"/>
    <mergeCell ref="A8:A23"/>
    <mergeCell ref="B8:B20"/>
    <mergeCell ref="B21:B23"/>
    <mergeCell ref="A25:A63"/>
    <mergeCell ref="B25:B44"/>
    <mergeCell ref="A65:A97"/>
    <mergeCell ref="B123:B127"/>
    <mergeCell ref="B128:B130"/>
    <mergeCell ref="A99:A115"/>
    <mergeCell ref="B99:B106"/>
    <mergeCell ref="B107:B112"/>
    <mergeCell ref="B113:B115"/>
    <mergeCell ref="A117:A132"/>
    <mergeCell ref="B117:B118"/>
    <mergeCell ref="B119:B122"/>
    <mergeCell ref="B131:B132"/>
  </mergeCells>
  <hyperlinks>
    <hyperlink r:id="rId1" location="experience=junior" ref="A2"/>
    <hyperlink r:id="rId2" location="experience=middle" ref="A3"/>
    <hyperlink r:id="rId3" location="experience=junior" ref="A4"/>
    <hyperlink r:id="rId4" ref="C8"/>
    <hyperlink r:id="rId5" ref="C9"/>
    <hyperlink r:id="rId6" ref="C10"/>
    <hyperlink r:id="rId7" ref="C11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C25"/>
    <hyperlink r:id="rId21" ref="C26"/>
    <hyperlink r:id="rId22" ref="C27"/>
    <hyperlink r:id="rId23" ref="C28"/>
    <hyperlink r:id="rId24" ref="C29"/>
    <hyperlink r:id="rId25" ref="C30"/>
    <hyperlink r:id="rId26" ref="C31"/>
    <hyperlink r:id="rId27" ref="C32"/>
    <hyperlink r:id="rId28" ref="C33"/>
    <hyperlink r:id="rId29" ref="C34"/>
    <hyperlink r:id="rId30" ref="C35"/>
    <hyperlink r:id="rId31" ref="C36"/>
    <hyperlink r:id="rId32" ref="C37"/>
    <hyperlink r:id="rId33" ref="C38"/>
    <hyperlink r:id="rId34" ref="C39"/>
    <hyperlink r:id="rId35" ref="C40"/>
    <hyperlink r:id="rId36" ref="C41"/>
    <hyperlink r:id="rId37" ref="C42"/>
    <hyperlink r:id="rId38" ref="C43"/>
    <hyperlink r:id="rId39" ref="C44"/>
    <hyperlink r:id="rId40" ref="C45"/>
    <hyperlink r:id="rId41" ref="C46"/>
    <hyperlink r:id="rId42" ref="C47"/>
    <hyperlink r:id="rId43" ref="C48"/>
    <hyperlink r:id="rId44" ref="C49"/>
    <hyperlink r:id="rId45" ref="C50"/>
    <hyperlink r:id="rId46" ref="C51"/>
    <hyperlink r:id="rId47" ref="C52"/>
    <hyperlink r:id="rId48" ref="C53"/>
    <hyperlink r:id="rId49" ref="C54"/>
    <hyperlink r:id="rId50" ref="C55"/>
    <hyperlink r:id="rId51" ref="C56"/>
    <hyperlink r:id="rId52" ref="C57"/>
    <hyperlink r:id="rId53" ref="C58"/>
    <hyperlink r:id="rId54" ref="C59"/>
    <hyperlink r:id="rId55" ref="C60"/>
    <hyperlink r:id="rId56" location="implementation" ref="C61"/>
    <hyperlink r:id="rId57" ref="C62"/>
    <hyperlink r:id="rId58" ref="C63"/>
    <hyperlink r:id="rId59" ref="C65"/>
    <hyperlink r:id="rId60" ref="C66"/>
    <hyperlink r:id="rId61" ref="C67"/>
    <hyperlink r:id="rId62" ref="C68"/>
    <hyperlink r:id="rId63" ref="C69"/>
    <hyperlink r:id="rId64" ref="C70"/>
    <hyperlink r:id="rId65" ref="C71"/>
    <hyperlink r:id="rId66" ref="C72"/>
    <hyperlink r:id="rId67" ref="C73"/>
    <hyperlink r:id="rId68" ref="C74"/>
    <hyperlink r:id="rId69" ref="C75"/>
    <hyperlink r:id="rId70" ref="C76"/>
    <hyperlink r:id="rId71" ref="C77"/>
    <hyperlink r:id="rId72" ref="C78"/>
    <hyperlink r:id="rId73" ref="C79"/>
    <hyperlink r:id="rId74" ref="C80"/>
    <hyperlink r:id="rId75" ref="C81"/>
    <hyperlink r:id="rId76" ref="C82"/>
    <hyperlink r:id="rId77" ref="C83"/>
    <hyperlink r:id="rId78" ref="C84"/>
    <hyperlink r:id="rId79" ref="C85"/>
    <hyperlink r:id="rId80" ref="C86"/>
    <hyperlink r:id="rId81" ref="C87"/>
    <hyperlink r:id="rId82" ref="C88"/>
    <hyperlink r:id="rId83" ref="C89"/>
    <hyperlink r:id="rId84" ref="C90"/>
    <hyperlink r:id="rId85" ref="C91"/>
    <hyperlink r:id="rId86" ref="C92"/>
    <hyperlink r:id="rId87" ref="C93"/>
    <hyperlink r:id="rId88" ref="C94"/>
    <hyperlink r:id="rId89" ref="C95"/>
    <hyperlink r:id="rId90" ref="C96"/>
    <hyperlink r:id="rId91" ref="C97"/>
    <hyperlink r:id="rId92" ref="C99"/>
    <hyperlink r:id="rId93" ref="C100"/>
    <hyperlink r:id="rId94" ref="C101"/>
    <hyperlink r:id="rId95" ref="C102"/>
    <hyperlink r:id="rId96" ref="C103"/>
    <hyperlink r:id="rId97" ref="C104"/>
    <hyperlink r:id="rId98" ref="C105"/>
    <hyperlink r:id="rId99" ref="C106"/>
    <hyperlink r:id="rId100" ref="C107"/>
    <hyperlink r:id="rId101" ref="C108"/>
    <hyperlink r:id="rId102" ref="C109"/>
    <hyperlink r:id="rId103" ref="C110"/>
    <hyperlink r:id="rId104" ref="C111"/>
    <hyperlink r:id="rId105" ref="C112"/>
    <hyperlink r:id="rId106" ref="C113"/>
    <hyperlink r:id="rId107" ref="C114"/>
    <hyperlink r:id="rId108" ref="C115"/>
    <hyperlink r:id="rId109" ref="C117"/>
    <hyperlink r:id="rId110" ref="C118"/>
    <hyperlink r:id="rId111" ref="C119"/>
    <hyperlink r:id="rId112" ref="C121"/>
    <hyperlink r:id="rId113" ref="C122"/>
    <hyperlink r:id="rId114" ref="C123"/>
    <hyperlink r:id="rId115" ref="C124"/>
    <hyperlink r:id="rId116" ref="C125"/>
    <hyperlink r:id="rId117" ref="C126"/>
    <hyperlink r:id="rId118" ref="C127"/>
    <hyperlink r:id="rId119" ref="C128"/>
    <hyperlink r:id="rId120" ref="C129"/>
    <hyperlink r:id="rId121" ref="C130"/>
    <hyperlink r:id="rId122" ref="C131"/>
    <hyperlink r:id="rId123" ref="C132"/>
  </hyperlinks>
  <drawing r:id="rId124"/>
</worksheet>
</file>