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Objects="none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1597C562-BE2B-4650-BADA-966B3D7F8696}" xr6:coauthVersionLast="47" xr6:coauthVersionMax="47" xr10:uidLastSave="{00000000-0000-0000-0000-000000000000}"/>
  <bookViews>
    <workbookView xWindow="-120" yWindow="-120" windowWidth="29040" windowHeight="17640" tabRatio="579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9" l="1" a="1"/>
  <c r="P11" i="9" s="1"/>
  <c r="P8" i="9" a="1"/>
  <c r="P8" i="9" s="1"/>
  <c r="P9" i="9" a="1"/>
  <c r="P9" i="9" s="1"/>
  <c r="P10" i="9" a="1"/>
  <c r="P10" i="9"/>
  <c r="P14" i="9" a="1"/>
  <c r="P14" i="9"/>
  <c r="P15" i="9" a="1"/>
  <c r="P15" i="9" s="1"/>
  <c r="P16" i="9" a="1"/>
  <c r="P16" i="9" s="1"/>
  <c r="P17" i="9" a="1"/>
  <c r="P17" i="9" s="1"/>
  <c r="P18" i="9" a="1"/>
  <c r="P18" i="9" s="1"/>
  <c r="P21" i="9" a="1"/>
  <c r="P21" i="9"/>
  <c r="P22" i="9" a="1"/>
  <c r="P22" i="9" s="1"/>
  <c r="T6" i="9" a="1"/>
  <c r="T6" i="9" s="1"/>
  <c r="T7" i="9" a="1"/>
  <c r="T7" i="9"/>
  <c r="T8" i="9" a="1"/>
  <c r="T8" i="9"/>
  <c r="T9" i="9" a="1"/>
  <c r="T9" i="9" s="1"/>
  <c r="T10" i="9" a="1"/>
  <c r="T10" i="9"/>
  <c r="T11" i="9" a="1"/>
  <c r="T11" i="9"/>
  <c r="T12" i="9" a="1"/>
  <c r="T12" i="9" s="1"/>
  <c r="T13" i="9" a="1"/>
  <c r="T13" i="9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/>
  <c r="T20" i="9" a="1"/>
  <c r="T20" i="9" s="1"/>
  <c r="T21" i="9" a="1"/>
  <c r="T21" i="9"/>
  <c r="T22" i="9" a="1"/>
  <c r="T22" i="9" s="1"/>
  <c r="T23" i="9" a="1"/>
  <c r="T23" i="9"/>
  <c r="T24" i="9" a="1"/>
  <c r="T24" i="9"/>
  <c r="T25" i="9" a="1"/>
  <c r="T25" i="9" s="1"/>
  <c r="T26" i="9" a="1"/>
  <c r="T26" i="9"/>
  <c r="T27" i="9" a="1"/>
  <c r="T27" i="9"/>
  <c r="T28" i="9" a="1"/>
  <c r="T28" i="9" s="1"/>
  <c r="T29" i="9" a="1"/>
  <c r="T29" i="9"/>
  <c r="T30" i="9" a="1"/>
  <c r="T30" i="9" s="1"/>
  <c r="T31" i="9" a="1"/>
  <c r="T31" i="9"/>
  <c r="T32" i="9" a="1"/>
  <c r="T32" i="9"/>
  <c r="R22" i="9" a="1"/>
  <c r="R22" i="9"/>
  <c r="R23" i="9" a="1"/>
  <c r="R23" i="9" s="1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/>
  <c r="T4" i="9" a="1"/>
  <c r="T4" i="9" s="1"/>
  <c r="T5" i="9" a="1"/>
  <c r="T5" i="9" s="1"/>
  <c r="H32" i="9" a="1"/>
  <c r="H32" i="9" s="1"/>
  <c r="H33" i="9" a="1"/>
  <c r="H33" i="9" s="1"/>
  <c r="J5" i="9" a="1"/>
  <c r="J5" i="9" s="1"/>
  <c r="J5" i="4" a="1"/>
  <c r="J5" i="4" s="1"/>
  <c r="J6" i="4" a="1"/>
  <c r="J6" i="4" s="1"/>
  <c r="J7" i="4" a="1"/>
  <c r="J7" i="4" s="1"/>
  <c r="J8" i="4" a="1"/>
  <c r="J8" i="4" s="1"/>
  <c r="J4" i="4" a="1"/>
  <c r="J4" i="4" s="1"/>
  <c r="J12" i="9" a="1"/>
  <c r="J12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32" i="9" a="1"/>
  <c r="R32" i="9" s="1"/>
  <c r="R33" i="9" a="1"/>
  <c r="R33" i="9" s="1"/>
  <c r="R34" i="9" a="1"/>
  <c r="R34" i="9" s="1"/>
  <c r="P7" i="9" a="1"/>
  <c r="P7" i="9" s="1"/>
  <c r="P23" i="9" a="1"/>
  <c r="P23" i="9" s="1"/>
  <c r="P24" i="9" a="1"/>
  <c r="P24" i="9" s="1"/>
  <c r="P25" i="9" a="1"/>
  <c r="P25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N5" i="9" a="1"/>
  <c r="N5" i="9" s="1"/>
  <c r="N6" i="9" a="1"/>
  <c r="N6" i="9" s="1"/>
  <c r="N7" i="9" a="1"/>
  <c r="N7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3" i="9" a="1"/>
  <c r="L33" i="9" s="1"/>
  <c r="J8" i="9" a="1"/>
  <c r="J8" i="9" s="1"/>
  <c r="H10" i="9" a="1"/>
  <c r="H10" i="9" s="1"/>
  <c r="H11" i="9" a="1"/>
  <c r="H11" i="9" s="1"/>
  <c r="H12" i="9" a="1"/>
  <c r="H12" i="9" s="1"/>
  <c r="H13" i="9" a="1"/>
  <c r="H13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L21" i="3" a="1"/>
  <c r="L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J15" i="9" s="1" a="1"/>
  <c r="J15" i="9" s="1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J16" i="9" s="1" a="1"/>
  <c r="J16" i="9" s="1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J17" i="9" s="1" a="1"/>
  <c r="J17" i="9" s="1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J18" i="9" s="1" a="1"/>
  <c r="J18" i="9" s="1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J19" i="9" s="1" a="1"/>
  <c r="J19" i="9" s="1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I23" i="9" l="1"/>
  <c r="J23" i="9" s="1" a="1"/>
  <c r="J23" i="9" s="1"/>
  <c r="J22" i="9" a="1"/>
  <c r="J22" i="9" s="1"/>
  <c r="Q19" i="1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J24" i="9" s="1" a="1"/>
  <c r="J24" i="9" s="1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J25" i="9" s="1" a="1"/>
  <c r="J25" i="9" s="1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J26" i="9" s="1" a="1"/>
  <c r="J26" i="9" s="1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J29" i="9" s="1" a="1"/>
  <c r="J29" i="9" s="1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J30" i="9" s="1" a="1"/>
  <c r="J30" i="9" s="1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J31" i="9" s="1" a="1"/>
  <c r="J31" i="9" s="1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J32" i="9" s="1" a="1"/>
  <c r="J32" i="9" s="1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J33" i="9" s="1" a="1"/>
  <c r="J33" i="9" s="1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2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9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<sst xmlns="http://schemas.openxmlformats.org/spreadsheetml/2006/main" count="292" uniqueCount="106">
  <si>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</si>
  <si>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</si>
  <si>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</si>
  <si>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</si>
  <si>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</si>
  <si>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</si>
  <si>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</si>
  <si>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</si>
  <si>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</si>
  <si>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</si>
  <si>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</si>
  <si>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</si>
  <si>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</si>
  <si>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</si>
  <si>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</si>
  <si>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</si>
  <si>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</si>
  <si>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</si>
  <si>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</si>
  <si>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</si>
  <si>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</si>
  <si>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</si>
  <si>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</si>
  <si>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</si>
  <si>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</si>
  <si>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</si>
  <si>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</si>
  <si>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</si>
  <si>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</si>
  <si>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</si>
  <si>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</si>
  <si>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</si>
  <si>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</si>
  <si>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</si>
  <si>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</si>
  <si>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</si>
  <si>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</si>
  <si>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</si>
  <si>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</si>
  <si>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</si>
  <si>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</si>
  <si>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</si>
  <si>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</si>
  <si>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</si>
  <si>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</si>
  <si>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</si>
  <si>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</si>
  <si>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</si>
  <si>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</si>
  <si>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</si>
  <si>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</si>
  <si>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</si>
  <si>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</si>
  <si>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</si>
  <si>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</si>
  <si>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</si>
  <si>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</si>
  <si>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</si>
  <si>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</si>
  <si>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</si>
  <si>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</si>
  <si>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</si>
  <si>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</si>
  <si>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</si>
  <si>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</si>
  <si>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</si>
  <si>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</si>
  <si>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</si>
  <si>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</si>
  <si>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</si>
  <si>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</si>
  <si>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</si>
  <si>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</si>
  <si>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</si>
  <si>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</si>
  <si>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</si>
  <si>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</si>
  <si>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</si>
  <si>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</si>
  <si>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</si>
  <si>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</si>
  <si>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</si>
  <si>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</si>
  <si>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</si>
  <si>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</si>
  <si>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</si>
  <si>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</si>
  <si>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</si>
  <si>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</si>
  <si>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</si>
  <si>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</si>
  <si>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</si>
  <si>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</si>
  <si>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</si>
  <si>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</si>
  <si>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</si>
  <si>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</si>
  <si>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</si>
  <si>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F</t>
  </si>
  <si>
    <t>Prof. Dr. Dietmar Schorr</t>
  </si>
  <si>
    <t>Porsche</t>
  </si>
  <si>
    <t>p</t>
  </si>
  <si>
    <t>P</t>
  </si>
  <si>
    <t>Mobile Computing</t>
  </si>
  <si>
    <t>T3M40401  </t>
  </si>
  <si>
    <t>Prof. Dr.-Ing. Kai Becher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</si>
</sst>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11" fillId="14" borderId="0" xfId="0" applyFont="1" applyFill="1"/>
    <xf numFmtId="164" fontId="9" fillId="14" borderId="4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0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3" xfId="0" applyNumberFormat="1" applyFont="1" applyFill="1" applyBorder="1" applyAlignment="1">
      <alignment horizontal="center" vertical="center"/>
    </xf>
    <xf numFmtId="165" fontId="9" fillId="15" borderId="14" xfId="0" applyNumberFormat="1" applyFont="1" applyFill="1" applyBorder="1" applyAlignment="1">
      <alignment horizontal="center" vertical="center"/>
    </xf>
    <xf numFmtId="165" fontId="9" fillId="15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5" fontId="9" fillId="0" borderId="20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5" fontId="9" fillId="0" borderId="22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L21" totalsRowCount="1" headerRowDxfId="46" dataDxfId="45">
  <autoFilter ref="A1:L20" xr:uid="{4F3B1065-317B-4BEC-B040-1C2152005517}"/>
  <sortState xmlns:xlrd2="http://schemas.microsoft.com/office/spreadsheetml/2017/richdata2" ref="A2:L20">
    <sortCondition ref="C1:C20"/>
  </sortState>
  <tableColumns count="12">
    <tableColumn id="12" xr3:uid="{2C8AA6B6-31D0-4DF0-9DA9-0D8B08088E24}" name="Modulname" totalsRowLabel="Abschlussnote" dataDxfId="44" totalsRowDxfId="11"/>
    <tableColumn id="1" xr3:uid="{FF50EF13-B9B2-42C9-A37F-07237C42C851}" name="Bereich" dataDxfId="43" totalsRowDxfId="10"/>
    <tableColumn id="10" xr3:uid="{DE1BE470-5B26-4F88-8799-243B2BE03172}" name="Semester" dataDxfId="42" totalsRowDxfId="9"/>
    <tableColumn id="2" xr3:uid="{E64020FC-6A5D-4A49-BCE1-C2569FF59159}" name="Schlüssel" dataDxfId="41" totalsRowDxfId="8"/>
    <tableColumn id="4" xr3:uid="{8470E22C-4CE1-4553-8671-9BF5989AAE65}" name="Prüfungsart" dataDxfId="40" totalsRowDxfId="7"/>
    <tableColumn id="5" xr3:uid="{CF2D34DC-4E44-45F0-B25E-0FFB229BA18E}" name="LP" dataDxfId="39" totalsRowDxfId="6"/>
    <tableColumn id="6" xr3:uid="{80506F77-5504-411A-B364-0B22CC53A582}" name="Termin 1" dataDxfId="38" totalsRowDxfId="5"/>
    <tableColumn id="7" xr3:uid="{C9413F7D-7FA1-417F-B220-3B19C8279173}" name="Ort 1" dataDxfId="37" totalsRowDxfId="4"/>
    <tableColumn id="8" xr3:uid="{A89D3283-E2AE-4360-9A93-F5F27682296D}" name="Termin 2" dataDxfId="36" totalsRowDxfId="3"/>
    <tableColumn id="9" xr3:uid="{DDE1A5EF-F94C-417A-95CA-A29D4C689B48}" name="Ort 2" dataDxfId="35" totalsRowDxfId="2"/>
    <tableColumn id="11" xr3:uid="{F6C0E347-9701-496F-8B92-1BFEDFF8D817}" name="MODULVERANTWORTUNG" dataDxfId="34" totalsRowDxfId="1"/>
    <tableColumn id="14" xr3:uid="{A9A48352-3929-4E88-AACC-E1A6F11D63E3}" name="Note" totalsRowFunction="custom" dataDxfId="33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18T07:11:20.76" personId="{00CAF5A1-3185-49EF-893A-254A033DD426}" id="{D625988B-FD12-438F-B6F9-40477B429413}">
    <text>wird selten angeboten</text>
  </threadedComment>
  <threadedComment ref="A19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L28"/>
  <sheetViews>
    <sheetView tabSelected="1" zoomScale="105" zoomScaleNormal="105" workbookViewId="0">
      <pane xSplit="1" topLeftCell="B1" activePane="topRight" state="frozen"/>
      <selection pane="topRight" activeCell="K24" sqref="K24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9.7109375" style="2" customWidth="1"/>
    <col min="12" max="12" width="11.42578125" style="24"/>
    <col min="13" max="16384" width="11.42578125" style="2"/>
  </cols>
  <sheetData>
    <row r="1" spans="1:12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4" t="s">
        <v>11</v>
      </c>
    </row>
    <row r="2" spans="1:12" x14ac:dyDescent="0.25">
      <c r="A2" s="78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>
        <v>5</v>
      </c>
      <c r="G2" s="23">
        <v>45029</v>
      </c>
      <c r="H2" s="7" t="s">
        <v>17</v>
      </c>
      <c r="I2" s="23">
        <v>45061</v>
      </c>
      <c r="J2" s="7" t="s">
        <v>17</v>
      </c>
      <c r="K2" s="7" t="s">
        <v>18</v>
      </c>
      <c r="L2" s="25"/>
    </row>
    <row r="3" spans="1:12" x14ac:dyDescent="0.25">
      <c r="A3" s="78" t="s">
        <v>19</v>
      </c>
      <c r="B3" s="7" t="s">
        <v>13</v>
      </c>
      <c r="C3" s="7" t="s">
        <v>14</v>
      </c>
      <c r="D3" s="7" t="s">
        <v>20</v>
      </c>
      <c r="E3" s="7" t="s">
        <v>21</v>
      </c>
      <c r="F3" s="7">
        <v>5</v>
      </c>
      <c r="G3" s="23">
        <v>45036</v>
      </c>
      <c r="H3" s="7" t="s">
        <v>22</v>
      </c>
      <c r="I3" s="23">
        <v>45068</v>
      </c>
      <c r="J3" s="7" t="s">
        <v>17</v>
      </c>
      <c r="K3" s="7" t="s">
        <v>23</v>
      </c>
      <c r="L3" s="25"/>
    </row>
    <row r="4" spans="1:12" x14ac:dyDescent="0.25">
      <c r="A4" s="78" t="s">
        <v>24</v>
      </c>
      <c r="B4" s="7" t="s">
        <v>13</v>
      </c>
      <c r="C4" s="7" t="s">
        <v>14</v>
      </c>
      <c r="D4" s="7" t="s">
        <v>25</v>
      </c>
      <c r="E4" s="7" t="s">
        <v>26</v>
      </c>
      <c r="F4" s="7">
        <v>5</v>
      </c>
      <c r="G4" s="23">
        <v>45043</v>
      </c>
      <c r="H4" s="7" t="s">
        <v>22</v>
      </c>
      <c r="I4" s="23">
        <v>45082</v>
      </c>
      <c r="J4" s="7" t="s">
        <v>22</v>
      </c>
      <c r="K4" s="7" t="s">
        <v>99</v>
      </c>
      <c r="L4" s="25"/>
    </row>
    <row r="5" spans="1:12" x14ac:dyDescent="0.25">
      <c r="A5" s="78" t="s">
        <v>27</v>
      </c>
      <c r="B5" s="7" t="s">
        <v>13</v>
      </c>
      <c r="C5" s="7" t="s">
        <v>14</v>
      </c>
      <c r="D5" s="7" t="s">
        <v>28</v>
      </c>
      <c r="E5" s="7" t="s">
        <v>29</v>
      </c>
      <c r="F5" s="7">
        <v>5</v>
      </c>
      <c r="G5" s="23">
        <v>45120</v>
      </c>
      <c r="H5" s="7" t="s">
        <v>22</v>
      </c>
      <c r="I5" s="23">
        <v>45180</v>
      </c>
      <c r="J5" s="7" t="s">
        <v>22</v>
      </c>
      <c r="K5" s="7" t="s">
        <v>30</v>
      </c>
      <c r="L5" s="25"/>
    </row>
    <row r="6" spans="1:12" x14ac:dyDescent="0.25">
      <c r="A6" s="80" t="s">
        <v>35</v>
      </c>
      <c r="B6" s="9" t="s">
        <v>36</v>
      </c>
      <c r="C6" s="17" t="s">
        <v>32</v>
      </c>
      <c r="D6" s="17" t="s">
        <v>37</v>
      </c>
      <c r="E6" s="16" t="s">
        <v>26</v>
      </c>
      <c r="F6" s="17">
        <v>5</v>
      </c>
      <c r="G6" s="18">
        <v>45299</v>
      </c>
      <c r="H6" s="17" t="s">
        <v>22</v>
      </c>
      <c r="I6" s="18">
        <v>45330</v>
      </c>
      <c r="J6" s="17" t="s">
        <v>22</v>
      </c>
      <c r="K6" s="17" t="s">
        <v>38</v>
      </c>
      <c r="L6" s="26">
        <v>2.9</v>
      </c>
    </row>
    <row r="7" spans="1:12" x14ac:dyDescent="0.25">
      <c r="A7" s="79" t="s">
        <v>43</v>
      </c>
      <c r="B7" s="8" t="s">
        <v>44</v>
      </c>
      <c r="C7" s="14" t="s">
        <v>32</v>
      </c>
      <c r="D7" s="14" t="s">
        <v>45</v>
      </c>
      <c r="E7" s="14" t="s">
        <v>46</v>
      </c>
      <c r="F7" s="14">
        <v>5</v>
      </c>
      <c r="G7" s="15">
        <v>45323</v>
      </c>
      <c r="H7" s="14" t="s">
        <v>41</v>
      </c>
      <c r="I7" s="15">
        <v>45355</v>
      </c>
      <c r="J7" s="14" t="s">
        <v>22</v>
      </c>
      <c r="K7" s="14" t="s">
        <v>30</v>
      </c>
      <c r="L7" s="27">
        <v>1.3</v>
      </c>
    </row>
    <row r="8" spans="1:12" x14ac:dyDescent="0.25">
      <c r="A8" s="78" t="s">
        <v>31</v>
      </c>
      <c r="B8" s="7" t="s">
        <v>13</v>
      </c>
      <c r="C8" s="7" t="s">
        <v>32</v>
      </c>
      <c r="D8" s="7" t="s">
        <v>33</v>
      </c>
      <c r="E8" s="7" t="s">
        <v>26</v>
      </c>
      <c r="F8" s="7">
        <v>5</v>
      </c>
      <c r="G8" s="23">
        <v>45218</v>
      </c>
      <c r="H8" s="7" t="s">
        <v>22</v>
      </c>
      <c r="I8" s="23">
        <v>45250</v>
      </c>
      <c r="J8" s="7" t="s">
        <v>22</v>
      </c>
      <c r="K8" s="7" t="s">
        <v>34</v>
      </c>
      <c r="L8" s="25"/>
    </row>
    <row r="9" spans="1:12" x14ac:dyDescent="0.25">
      <c r="A9" s="78" t="s">
        <v>39</v>
      </c>
      <c r="B9" s="7" t="s">
        <v>13</v>
      </c>
      <c r="C9" s="7" t="s">
        <v>32</v>
      </c>
      <c r="D9" s="7" t="s">
        <v>40</v>
      </c>
      <c r="E9" s="7" t="s">
        <v>21</v>
      </c>
      <c r="F9" s="7">
        <v>5</v>
      </c>
      <c r="G9" s="23">
        <v>45320</v>
      </c>
      <c r="H9" s="7" t="s">
        <v>41</v>
      </c>
      <c r="I9" s="23">
        <v>45358</v>
      </c>
      <c r="J9" s="7" t="s">
        <v>41</v>
      </c>
      <c r="K9" s="7" t="s">
        <v>42</v>
      </c>
      <c r="L9" s="25"/>
    </row>
    <row r="10" spans="1:12" x14ac:dyDescent="0.25">
      <c r="A10" s="80" t="s">
        <v>54</v>
      </c>
      <c r="B10" s="9" t="s">
        <v>36</v>
      </c>
      <c r="C10" s="17" t="s">
        <v>49</v>
      </c>
      <c r="D10" s="17" t="s">
        <v>55</v>
      </c>
      <c r="E10" s="16" t="s">
        <v>56</v>
      </c>
      <c r="F10" s="17">
        <v>5</v>
      </c>
      <c r="G10" s="18">
        <v>45400</v>
      </c>
      <c r="H10" s="17" t="s">
        <v>22</v>
      </c>
      <c r="I10" s="18">
        <v>45439</v>
      </c>
      <c r="J10" s="17" t="s">
        <v>22</v>
      </c>
      <c r="K10" s="17" t="s">
        <v>53</v>
      </c>
      <c r="L10" s="26">
        <v>1.1000000000000001</v>
      </c>
    </row>
    <row r="11" spans="1:12" x14ac:dyDescent="0.25">
      <c r="A11" s="80" t="s">
        <v>57</v>
      </c>
      <c r="B11" s="9" t="s">
        <v>36</v>
      </c>
      <c r="C11" s="17" t="s">
        <v>49</v>
      </c>
      <c r="D11" s="17" t="s">
        <v>58</v>
      </c>
      <c r="E11" s="16" t="s">
        <v>26</v>
      </c>
      <c r="F11" s="17">
        <v>5</v>
      </c>
      <c r="G11" s="18">
        <v>45481</v>
      </c>
      <c r="H11" s="17" t="s">
        <v>22</v>
      </c>
      <c r="I11" s="18">
        <v>45502</v>
      </c>
      <c r="J11" s="17" t="s">
        <v>22</v>
      </c>
      <c r="K11" s="17" t="s">
        <v>59</v>
      </c>
      <c r="L11" s="26"/>
    </row>
    <row r="12" spans="1:12" x14ac:dyDescent="0.25">
      <c r="A12" s="82" t="s">
        <v>47</v>
      </c>
      <c r="B12" s="10" t="s">
        <v>48</v>
      </c>
      <c r="C12" s="19" t="s">
        <v>49</v>
      </c>
      <c r="D12" s="19" t="s">
        <v>50</v>
      </c>
      <c r="E12" s="19" t="s">
        <v>51</v>
      </c>
      <c r="F12" s="19">
        <v>5</v>
      </c>
      <c r="G12" s="20">
        <v>45393</v>
      </c>
      <c r="H12" s="19" t="s">
        <v>52</v>
      </c>
      <c r="I12" s="20">
        <v>45425</v>
      </c>
      <c r="J12" s="19" t="s">
        <v>22</v>
      </c>
      <c r="K12" s="19" t="s">
        <v>53</v>
      </c>
      <c r="L12" s="28">
        <v>2</v>
      </c>
    </row>
    <row r="13" spans="1:12" x14ac:dyDescent="0.25">
      <c r="A13" s="82" t="s">
        <v>63</v>
      </c>
      <c r="B13" s="10" t="s">
        <v>48</v>
      </c>
      <c r="C13" s="19" t="s">
        <v>49</v>
      </c>
      <c r="D13" s="19" t="s">
        <v>64</v>
      </c>
      <c r="E13" s="19" t="s">
        <v>65</v>
      </c>
      <c r="F13" s="19">
        <v>5</v>
      </c>
      <c r="G13" s="20">
        <v>45488</v>
      </c>
      <c r="H13" s="19" t="s">
        <v>41</v>
      </c>
      <c r="I13" s="20">
        <v>45547</v>
      </c>
      <c r="J13" s="19" t="s">
        <v>41</v>
      </c>
      <c r="K13" s="19" t="s">
        <v>66</v>
      </c>
      <c r="L13" s="28"/>
    </row>
    <row r="14" spans="1:12" x14ac:dyDescent="0.25">
      <c r="A14" s="13" t="s">
        <v>103</v>
      </c>
      <c r="B14" s="13" t="s">
        <v>98</v>
      </c>
      <c r="C14" s="21" t="s">
        <v>68</v>
      </c>
      <c r="D14" s="21" t="s">
        <v>104</v>
      </c>
      <c r="E14" s="21" t="s">
        <v>46</v>
      </c>
      <c r="F14" s="21">
        <v>5</v>
      </c>
      <c r="G14" s="22">
        <v>45600</v>
      </c>
      <c r="H14" s="21" t="s">
        <v>22</v>
      </c>
      <c r="I14" s="22">
        <v>45631</v>
      </c>
      <c r="J14" s="21" t="s">
        <v>22</v>
      </c>
      <c r="K14" s="21" t="s">
        <v>105</v>
      </c>
      <c r="L14" s="29"/>
    </row>
    <row r="15" spans="1:12" s="81" customFormat="1" x14ac:dyDescent="0.25">
      <c r="A15" s="9" t="s">
        <v>70</v>
      </c>
      <c r="B15" s="9" t="s">
        <v>36</v>
      </c>
      <c r="C15" s="17" t="s">
        <v>68</v>
      </c>
      <c r="D15" s="17"/>
      <c r="E15" s="17"/>
      <c r="F15" s="17">
        <v>5</v>
      </c>
      <c r="G15" s="18"/>
      <c r="H15" s="17"/>
      <c r="I15" s="18"/>
      <c r="J15" s="17"/>
      <c r="K15" s="17"/>
      <c r="L15" s="26"/>
    </row>
    <row r="16" spans="1:12" s="81" customFormat="1" x14ac:dyDescent="0.25">
      <c r="A16" s="9" t="s">
        <v>71</v>
      </c>
      <c r="B16" s="9" t="s">
        <v>36</v>
      </c>
      <c r="C16" s="17" t="s">
        <v>68</v>
      </c>
      <c r="D16" s="17"/>
      <c r="E16" s="17"/>
      <c r="F16" s="17">
        <v>10</v>
      </c>
      <c r="G16" s="18"/>
      <c r="H16" s="17"/>
      <c r="I16" s="18"/>
      <c r="J16" s="17"/>
      <c r="K16" s="17"/>
      <c r="L16" s="26"/>
    </row>
    <row r="17" spans="1:12" s="81" customFormat="1" x14ac:dyDescent="0.25">
      <c r="A17" s="8" t="s">
        <v>67</v>
      </c>
      <c r="B17" s="8" t="s">
        <v>44</v>
      </c>
      <c r="C17" s="14" t="s">
        <v>68</v>
      </c>
      <c r="D17" s="14" t="s">
        <v>69</v>
      </c>
      <c r="E17" s="14" t="s">
        <v>46</v>
      </c>
      <c r="F17" s="14">
        <v>5</v>
      </c>
      <c r="G17" s="15">
        <v>45691</v>
      </c>
      <c r="H17" s="14" t="s">
        <v>22</v>
      </c>
      <c r="I17" s="15">
        <v>45729</v>
      </c>
      <c r="J17" s="14" t="s">
        <v>22</v>
      </c>
      <c r="K17" s="14" t="s">
        <v>53</v>
      </c>
      <c r="L17" s="27"/>
    </row>
    <row r="18" spans="1:12" s="81" customFormat="1" x14ac:dyDescent="0.25">
      <c r="A18" s="9" t="s">
        <v>76</v>
      </c>
      <c r="B18" s="9" t="s">
        <v>36</v>
      </c>
      <c r="C18" s="17" t="s">
        <v>73</v>
      </c>
      <c r="D18" s="17"/>
      <c r="E18" s="17"/>
      <c r="F18" s="17">
        <v>25</v>
      </c>
      <c r="G18" s="18"/>
      <c r="H18" s="17"/>
      <c r="I18" s="18"/>
      <c r="J18" s="17"/>
      <c r="K18" s="17"/>
      <c r="L18" s="26"/>
    </row>
    <row r="19" spans="1:12" s="81" customFormat="1" x14ac:dyDescent="0.25">
      <c r="A19" s="10" t="s">
        <v>72</v>
      </c>
      <c r="B19" s="10" t="s">
        <v>48</v>
      </c>
      <c r="C19" s="19" t="s">
        <v>73</v>
      </c>
      <c r="D19" s="19" t="s">
        <v>74</v>
      </c>
      <c r="E19" s="19" t="s">
        <v>75</v>
      </c>
      <c r="F19" s="19">
        <v>5</v>
      </c>
      <c r="G19" s="20">
        <v>45782</v>
      </c>
      <c r="H19" s="19" t="s">
        <v>41</v>
      </c>
      <c r="I19" s="20">
        <v>45813</v>
      </c>
      <c r="J19" s="19" t="s">
        <v>41</v>
      </c>
      <c r="K19" s="19" t="s">
        <v>66</v>
      </c>
      <c r="L19" s="28"/>
    </row>
    <row r="20" spans="1:12" s="81" customFormat="1" x14ac:dyDescent="0.25">
      <c r="A20" s="8" t="s">
        <v>60</v>
      </c>
      <c r="B20" s="8" t="s">
        <v>44</v>
      </c>
      <c r="C20" s="14" t="s">
        <v>73</v>
      </c>
      <c r="D20" s="14" t="s">
        <v>61</v>
      </c>
      <c r="E20" s="14" t="s">
        <v>62</v>
      </c>
      <c r="F20" s="14">
        <v>5</v>
      </c>
      <c r="G20" s="15">
        <v>45848</v>
      </c>
      <c r="H20" s="14" t="s">
        <v>22</v>
      </c>
      <c r="I20" s="15">
        <v>45901</v>
      </c>
      <c r="J20" s="14" t="s">
        <v>22</v>
      </c>
      <c r="K20" s="14" t="s">
        <v>30</v>
      </c>
      <c r="L20" s="27"/>
    </row>
    <row r="21" spans="1:12" x14ac:dyDescent="0.25">
      <c r="A21" s="52" t="s">
        <v>77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 cm="1">
        <f t="array" ref="L21">SUMPRODUCT(IF(Modulliste[Note]&lt;&gt;"", Modulliste[Note]), Modulliste[LP]) / SUM(IF(Modulliste[Note]&lt;&gt;"", Modulliste[LP]))</f>
        <v>1.825</v>
      </c>
    </row>
    <row r="22" spans="1:12" x14ac:dyDescent="0.25">
      <c r="B22" s="3"/>
      <c r="C22" s="3"/>
    </row>
    <row r="23" spans="1:12" x14ac:dyDescent="0.25">
      <c r="B23" s="3"/>
      <c r="C23" s="3"/>
    </row>
    <row r="24" spans="1:12" x14ac:dyDescent="0.25">
      <c r="B24" s="4"/>
      <c r="C24" s="4"/>
    </row>
    <row r="25" spans="1:12" x14ac:dyDescent="0.25">
      <c r="A25"/>
      <c r="E25"/>
    </row>
    <row r="26" spans="1:12" x14ac:dyDescent="0.25">
      <c r="A26"/>
      <c r="E26"/>
      <c r="G26" s="12"/>
      <c r="H26" s="5"/>
      <c r="I26" s="12"/>
      <c r="J26" s="5"/>
    </row>
    <row r="27" spans="1:12" x14ac:dyDescent="0.25">
      <c r="A27"/>
      <c r="E27"/>
      <c r="G27" s="12"/>
      <c r="I27" s="12"/>
    </row>
    <row r="28" spans="1:12" x14ac:dyDescent="0.25">
      <c r="A28"/>
      <c r="E28"/>
      <c r="H28" s="5"/>
      <c r="J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9" sqref="AC9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2023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33" t="s">
        <v>85</v>
      </c>
      <c r="P3" s="43"/>
      <c r="Q3" s="33" t="s">
        <v>86</v>
      </c>
      <c r="R3" s="43"/>
      <c r="S3" s="33" t="s">
        <v>87</v>
      </c>
      <c r="T3" s="43"/>
      <c r="U3" s="33" t="s">
        <v>88</v>
      </c>
      <c r="V3" s="43"/>
      <c r="W3" s="33" t="s">
        <v>89</v>
      </c>
      <c r="X3" s="43"/>
      <c r="AC3" s="44" t="s">
        <v>90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91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cm="1">
        <f t="array" ref="J5">IF(SUM(COUNTIF(I5,Feiertage!$A$2:$A$13)),"F",I5)</f>
        <v>45048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92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93</v>
      </c>
      <c r="AA5" s="47">
        <f>COUNTIF(A4:X34,"U")</f>
        <v>26</v>
      </c>
      <c r="AC5" s="30" t="s">
        <v>94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92</v>
      </c>
      <c r="I6" s="37">
        <f t="shared" si="0"/>
        <v>45049</v>
      </c>
      <c r="J6" s="38" cm="1">
        <f t="array" ref="J6">IF(SUM(COUNTIF(I6,Feiertage!$A$2:$A$13)),"F",I6)</f>
        <v>45049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95</v>
      </c>
      <c r="AA6" s="49">
        <f>30-AA5</f>
        <v>4</v>
      </c>
      <c r="AC6" s="31" t="s">
        <v>26</v>
      </c>
    </row>
    <row r="7" spans="1:29" ht="19.5" thickBot="1" x14ac:dyDescent="0.3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92</v>
      </c>
      <c r="I7" s="37">
        <f t="shared" si="0"/>
        <v>45050</v>
      </c>
      <c r="J7" s="38" cm="1">
        <f t="array" ref="J7">IF(SUM(COUNTIF(I7,Feiertage!$A$2:$A$13)),"F",I7)</f>
        <v>45050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92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96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92</v>
      </c>
      <c r="I8" s="37">
        <f t="shared" si="0"/>
        <v>45051</v>
      </c>
      <c r="J8" s="35" cm="1">
        <f t="array" ref="J8">IF(SUM(COUNTIF(I8,Feiertage!$A$2:$A$13)),"F",I8)</f>
        <v>45051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92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97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92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92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92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92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92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92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92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92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92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92</v>
      </c>
      <c r="Q17" s="37">
        <f t="shared" si="0"/>
        <v>45183</v>
      </c>
      <c r="R17" s="38" t="s">
        <v>92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92</v>
      </c>
      <c r="Q18" s="37">
        <f t="shared" si="0"/>
        <v>45184</v>
      </c>
      <c r="R18" s="38" t="s">
        <v>92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92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92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92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92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92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92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92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32" priority="1">
      <formula>TODAY()=A4</formula>
    </cfRule>
    <cfRule type="expression" dxfId="31" priority="2">
      <formula>OR(A4="F",B4="F")</formula>
    </cfRule>
    <cfRule type="expression" dxfId="30" priority="3">
      <formula>OR(A4="U",B4="U")</formula>
    </cfRule>
    <cfRule type="expression" dxfId="29" priority="10">
      <formula>WEEKDAY(A4,2)&gt;5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2384E0C4-B432-4A69-9F1C-5FF116CB2572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2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3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T1" sqref="T1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2024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33" t="s">
        <v>85</v>
      </c>
      <c r="P3" s="43"/>
      <c r="Q3" s="33" t="s">
        <v>86</v>
      </c>
      <c r="R3" s="43"/>
      <c r="S3" s="33" t="s">
        <v>87</v>
      </c>
      <c r="T3" s="43"/>
      <c r="U3" s="33" t="s">
        <v>88</v>
      </c>
      <c r="V3" s="43"/>
      <c r="W3" s="33" t="s">
        <v>89</v>
      </c>
      <c r="X3" s="43"/>
      <c r="AC3" s="44" t="s">
        <v>90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69" t="s">
        <v>101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cm="1">
        <f t="array" ref="T4">IF(SUM(COUNTIF(S4,Feiertage!$B$2:$B$13)),"F",S4)</f>
        <v>45566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91</v>
      </c>
    </row>
    <row r="5" spans="1:29" ht="18.75" x14ac:dyDescent="0.25">
      <c r="A5" s="37">
        <f>IFERROR(IF(MONTH(A4+1)=MONTH(A$4),A4+1,""),"")</f>
        <v>45293</v>
      </c>
      <c r="B5" s="38" t="s">
        <v>92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cm="1">
        <f t="array" ref="J5">IF(SUM(COUNTIF(I5,Feiertage!$B$2:$B$13)),"F",I5)</f>
        <v>45414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66" t="s">
        <v>101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cm="1">
        <f t="array" ref="T5">IF(SUM(COUNTIF(S5,Feiertage!$B$2:$B$13)),"F",S5)</f>
        <v>45567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93</v>
      </c>
      <c r="AA5" s="47">
        <f>COUNTIF(A4:X34,"U")</f>
        <v>17</v>
      </c>
      <c r="AC5" s="30" t="s">
        <v>94</v>
      </c>
    </row>
    <row r="6" spans="1:29" ht="19.5" thickBot="1" x14ac:dyDescent="0.3">
      <c r="A6" s="37">
        <f>IFERROR(IF(MONTH(A5+1)=MONTH(A$4),A5+1,""),"")</f>
        <v>45294</v>
      </c>
      <c r="B6" s="38" t="s">
        <v>92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66" t="s">
        <v>101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66" t="s">
        <v>101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95</v>
      </c>
      <c r="AA6" s="49">
        <f>30-AA5</f>
        <v>13</v>
      </c>
      <c r="AC6" s="31" t="s">
        <v>26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92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66" t="s">
        <v>101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cm="1">
        <f t="array" ref="T7">IF(SUM(COUNTIF(S7,Feiertage!$B$2:$B$13)),"F",S7)</f>
        <v>45569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96</v>
      </c>
    </row>
    <row r="8" spans="1:29" ht="18.75" x14ac:dyDescent="0.25">
      <c r="A8" s="37">
        <f t="shared" si="9"/>
        <v>45296</v>
      </c>
      <c r="B8" s="38" t="s">
        <v>92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66" t="s">
        <v>101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66" t="s">
        <v>101</v>
      </c>
      <c r="O8" s="37">
        <f t="shared" si="5"/>
        <v>45509</v>
      </c>
      <c r="P8" s="38" cm="1">
        <f t="array" ref="P8">IF(SUM(COUNTIF(O8,Feiertage!$B$2:$B$13)),"F",O8)</f>
        <v>45509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97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65">
        <f t="shared" si="2"/>
        <v>45388</v>
      </c>
      <c r="H9" s="66" t="s">
        <v>101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66" t="s">
        <v>101</v>
      </c>
      <c r="O9" s="37">
        <f t="shared" si="5"/>
        <v>45510</v>
      </c>
      <c r="P9" s="38" cm="1">
        <f t="array" ref="P9">IF(SUM(COUNTIF(O9,Feiertage!$B$2:$B$13)),"F",O9)</f>
        <v>45510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  <c r="AC9" s="64" t="s">
        <v>100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66" t="s">
        <v>101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cm="1">
        <f t="array" ref="P10">IF(SUM(COUNTIF(O10,Feiertage!$B$2:$B$13)),"F",O10)</f>
        <v>45511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66" t="s">
        <v>101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cm="1">
        <f t="array" ref="P11">IF(SUM(COUNTIF(O11,Feiertage!$B$2:$B$13)),"F",O11)</f>
        <v>45512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66" t="s">
        <v>101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66" t="s">
        <v>101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66" t="s">
        <v>102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t="s">
        <v>92</v>
      </c>
      <c r="I14" s="37">
        <f t="shared" si="2"/>
        <v>45423</v>
      </c>
      <c r="J14" s="66" t="s">
        <v>101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t="s">
        <v>92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66" t="s">
        <v>101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66" t="s">
        <v>101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66" t="s">
        <v>101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66" t="s">
        <v>101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66" t="s">
        <v>101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t="s">
        <v>92</v>
      </c>
      <c r="I21" s="37">
        <f t="shared" ref="I21:I34" si="15">IFERROR(IF(MONTH(I20+1)=MONTH(I$4),I20+1,""),"")</f>
        <v>45430</v>
      </c>
      <c r="J21" s="66" t="s">
        <v>101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t="s">
        <v>92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66" t="s">
        <v>101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66" t="s">
        <v>101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66" t="s">
        <v>101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66" t="s">
        <v>101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67" t="s">
        <v>101</v>
      </c>
      <c r="Q26" s="72">
        <f t="shared" si="19"/>
        <v>45558</v>
      </c>
      <c r="R26" s="73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92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67" t="s">
        <v>101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67" t="s">
        <v>101</v>
      </c>
      <c r="Q27" s="74">
        <f t="shared" si="19"/>
        <v>45559</v>
      </c>
      <c r="R27" s="75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92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92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67" t="s">
        <v>101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74">
        <f t="shared" si="19"/>
        <v>45560</v>
      </c>
      <c r="R28" s="75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92</v>
      </c>
      <c r="G29" s="37">
        <f t="shared" si="14"/>
        <v>45408</v>
      </c>
      <c r="H29" s="66" t="s">
        <v>101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66" t="s">
        <v>101</v>
      </c>
      <c r="O29" s="37">
        <f t="shared" si="18"/>
        <v>45530</v>
      </c>
      <c r="P29" s="57" cm="1">
        <f t="array" ref="P29">IF(SUM(COUNTIF(O29,Feiertage!$B$2:$B$13)),"F",O29)</f>
        <v>45530</v>
      </c>
      <c r="Q29" s="74">
        <f t="shared" si="19"/>
        <v>45561</v>
      </c>
      <c r="R29" s="75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92</v>
      </c>
      <c r="G30" s="37">
        <f t="shared" si="14"/>
        <v>45409</v>
      </c>
      <c r="H30" s="66" t="s">
        <v>101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66" t="s">
        <v>101</v>
      </c>
      <c r="O30" s="37">
        <f t="shared" si="18"/>
        <v>45531</v>
      </c>
      <c r="P30" s="57" cm="1">
        <f t="array" ref="P30">IF(SUM(COUNTIF(O30,Feiertage!$B$2:$B$13)),"F",O30)</f>
        <v>45531</v>
      </c>
      <c r="Q30" s="74">
        <f t="shared" si="19"/>
        <v>45562</v>
      </c>
      <c r="R30" s="75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92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92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70" t="s">
        <v>101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76">
        <f t="shared" si="19"/>
        <v>45563</v>
      </c>
      <c r="R31" s="77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9.5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cm="1">
        <f t="array" ref="H32">IF(SUM(COUNTIF(G32,Feiertage!$B$2:$B$13)),"F",G32)</f>
        <v>45411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71" t="s">
        <v>101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cm="1">
        <f t="array" ref="H33">IF(SUM(COUNTIF(G33,Feiertage!$B$2:$B$13)),"F",G33)</f>
        <v>45412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66" t="s">
        <v>101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92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68" t="s">
        <v>101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68" t="s">
        <v>101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25" priority="1">
      <formula>TODAY()=A4</formula>
    </cfRule>
    <cfRule type="expression" dxfId="24" priority="2">
      <formula>OR(A4="F",B4="F")</formula>
    </cfRule>
    <cfRule type="expression" dxfId="23" priority="3">
      <formula>OR(A4="U",B4="U")</formula>
    </cfRule>
    <cfRule type="expression" dxfId="22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3078553-1D85-4963-A890-B3A458106B65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R5" sqref="R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2025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54" t="s">
        <v>85</v>
      </c>
      <c r="P3" s="55"/>
      <c r="Q3" s="54" t="s">
        <v>86</v>
      </c>
      <c r="R3" s="55"/>
      <c r="S3" s="54" t="s">
        <v>87</v>
      </c>
      <c r="T3" s="55"/>
      <c r="U3" s="54" t="s">
        <v>88</v>
      </c>
      <c r="V3" s="55"/>
      <c r="W3" s="54" t="s">
        <v>89</v>
      </c>
      <c r="X3" s="55"/>
      <c r="AC3" s="44" t="s">
        <v>90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91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93</v>
      </c>
      <c r="AA5" s="47">
        <f>COUNTIF(A4:X34,"U")</f>
        <v>0</v>
      </c>
      <c r="AC5" s="30" t="s">
        <v>94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95</v>
      </c>
      <c r="AA6" s="49">
        <f>30-AA5</f>
        <v>30</v>
      </c>
      <c r="AC6" s="31" t="s">
        <v>26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96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97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18" priority="1">
      <formula>TODAY()=A4</formula>
    </cfRule>
    <cfRule type="expression" dxfId="17" priority="2">
      <formula>OR(A4="F",B4="F")</formula>
    </cfRule>
    <cfRule type="expression" dxfId="16" priority="3">
      <formula>OR(A4="U",B4="U")</formula>
    </cfRule>
    <cfRule type="expression" dxfId="15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D835A6D3-5669-4DDA-85F0-3476276045A2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9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2024-10-16T05:55:49Z</dcterms:modified>
  <cp:category/>
  <cp:contentStatus/>
</cp:coreProperties>
</file>