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45" yWindow="825" windowWidth="18555" windowHeight="8850" activeTab="1"/>
  </bookViews>
  <sheets>
    <sheet name="Михалишки" sheetId="3" r:id="rId1"/>
    <sheet name="Стешицы" sheetId="4" r:id="rId2"/>
  </sheets>
  <calcPr calcId="145621"/>
</workbook>
</file>

<file path=xl/calcChain.xml><?xml version="1.0" encoding="utf-8"?>
<calcChain xmlns="http://schemas.openxmlformats.org/spreadsheetml/2006/main">
  <c r="W47" i="4" l="1"/>
  <c r="Z47" i="4"/>
  <c r="AA47" i="4" s="1"/>
  <c r="V47" i="4"/>
  <c r="Y47" i="4"/>
  <c r="W47" i="3"/>
  <c r="Z47" i="3"/>
  <c r="AA47" i="3" s="1"/>
  <c r="V47" i="3"/>
  <c r="Y47" i="3" s="1"/>
  <c r="U47" i="3"/>
  <c r="X47" i="3" s="1"/>
  <c r="U47" i="4" l="1"/>
  <c r="X47" i="4" s="1"/>
  <c r="W46" i="4" l="1"/>
  <c r="Z46" i="4" s="1"/>
  <c r="V46" i="4"/>
  <c r="Y46" i="4" s="1"/>
  <c r="U46" i="4"/>
  <c r="X46" i="4" s="1"/>
  <c r="W45" i="4"/>
  <c r="Z45" i="4" s="1"/>
  <c r="V45" i="4"/>
  <c r="Y45" i="4" s="1"/>
  <c r="U45" i="4"/>
  <c r="X45" i="4" s="1"/>
  <c r="W44" i="4"/>
  <c r="Z44" i="4" s="1"/>
  <c r="V44" i="4"/>
  <c r="Y44" i="4" s="1"/>
  <c r="U44" i="4"/>
  <c r="X44" i="4" s="1"/>
  <c r="W43" i="4"/>
  <c r="Z43" i="4" s="1"/>
  <c r="V43" i="4"/>
  <c r="Y43" i="4" s="1"/>
  <c r="U43" i="4"/>
  <c r="X43" i="4" s="1"/>
  <c r="W42" i="4"/>
  <c r="Z42" i="4" s="1"/>
  <c r="V42" i="4"/>
  <c r="Y42" i="4" s="1"/>
  <c r="U42" i="4"/>
  <c r="X42" i="4" s="1"/>
  <c r="W41" i="4"/>
  <c r="Z41" i="4" s="1"/>
  <c r="V41" i="4"/>
  <c r="Y41" i="4" s="1"/>
  <c r="U41" i="4"/>
  <c r="X41" i="4" s="1"/>
  <c r="W40" i="4"/>
  <c r="Z40" i="4" s="1"/>
  <c r="V40" i="4"/>
  <c r="Y40" i="4" s="1"/>
  <c r="U40" i="4"/>
  <c r="X40" i="4" s="1"/>
  <c r="W39" i="4"/>
  <c r="Z39" i="4" s="1"/>
  <c r="V39" i="4"/>
  <c r="Y39" i="4" s="1"/>
  <c r="U39" i="4"/>
  <c r="X39" i="4" s="1"/>
  <c r="W38" i="4"/>
  <c r="Z38" i="4" s="1"/>
  <c r="V38" i="4"/>
  <c r="Y38" i="4" s="1"/>
  <c r="U38" i="4"/>
  <c r="X38" i="4" s="1"/>
  <c r="W37" i="4"/>
  <c r="Z37" i="4" s="1"/>
  <c r="V37" i="4"/>
  <c r="Y37" i="4" s="1"/>
  <c r="U37" i="4"/>
  <c r="X37" i="4" s="1"/>
  <c r="W28" i="4"/>
  <c r="Z28" i="4" s="1"/>
  <c r="V28" i="4"/>
  <c r="Y28" i="4" s="1"/>
  <c r="U28" i="4"/>
  <c r="X28" i="4" s="1"/>
  <c r="W27" i="4"/>
  <c r="Z27" i="4" s="1"/>
  <c r="V27" i="4"/>
  <c r="Y27" i="4" s="1"/>
  <c r="U27" i="4"/>
  <c r="X27" i="4" s="1"/>
  <c r="W26" i="4"/>
  <c r="Z26" i="4" s="1"/>
  <c r="V26" i="4"/>
  <c r="Y26" i="4" s="1"/>
  <c r="U26" i="4"/>
  <c r="X26" i="4" s="1"/>
  <c r="W25" i="4"/>
  <c r="Z25" i="4" s="1"/>
  <c r="V25" i="4"/>
  <c r="Y25" i="4" s="1"/>
  <c r="U25" i="4"/>
  <c r="X25" i="4" s="1"/>
  <c r="W24" i="4"/>
  <c r="Z24" i="4" s="1"/>
  <c r="V24" i="4"/>
  <c r="Y24" i="4" s="1"/>
  <c r="U24" i="4"/>
  <c r="X24" i="4" s="1"/>
  <c r="W23" i="4"/>
  <c r="Z23" i="4" s="1"/>
  <c r="V23" i="4"/>
  <c r="Y23" i="4" s="1"/>
  <c r="U23" i="4"/>
  <c r="X23" i="4" s="1"/>
  <c r="W22" i="4"/>
  <c r="Z22" i="4" s="1"/>
  <c r="V22" i="4"/>
  <c r="Y22" i="4" s="1"/>
  <c r="U22" i="4"/>
  <c r="X22" i="4" s="1"/>
  <c r="W21" i="4"/>
  <c r="Z21" i="4" s="1"/>
  <c r="V21" i="4"/>
  <c r="Y21" i="4" s="1"/>
  <c r="U21" i="4"/>
  <c r="X21" i="4" s="1"/>
  <c r="W20" i="4"/>
  <c r="Z20" i="4" s="1"/>
  <c r="V20" i="4"/>
  <c r="Y20" i="4" s="1"/>
  <c r="U20" i="4"/>
  <c r="X20" i="4" s="1"/>
  <c r="W19" i="4"/>
  <c r="Z19" i="4" s="1"/>
  <c r="V19" i="4"/>
  <c r="Y19" i="4" s="1"/>
  <c r="U19" i="4"/>
  <c r="X19" i="4" s="1"/>
  <c r="W18" i="4"/>
  <c r="Z18" i="4" s="1"/>
  <c r="V18" i="4"/>
  <c r="Y18" i="4" s="1"/>
  <c r="U18" i="4"/>
  <c r="X18" i="4" s="1"/>
  <c r="W17" i="4"/>
  <c r="Z17" i="4" s="1"/>
  <c r="V17" i="4"/>
  <c r="Y17" i="4" s="1"/>
  <c r="U17" i="4"/>
  <c r="X17" i="4" s="1"/>
  <c r="W16" i="4"/>
  <c r="Z16" i="4" s="1"/>
  <c r="V16" i="4"/>
  <c r="Y16" i="4" s="1"/>
  <c r="U16" i="4"/>
  <c r="X16" i="4" s="1"/>
  <c r="W15" i="4"/>
  <c r="Z15" i="4" s="1"/>
  <c r="V15" i="4"/>
  <c r="Y15" i="4" s="1"/>
  <c r="U15" i="4"/>
  <c r="X15" i="4" s="1"/>
  <c r="W14" i="4"/>
  <c r="Z14" i="4" s="1"/>
  <c r="V14" i="4"/>
  <c r="Y14" i="4" s="1"/>
  <c r="U14" i="4"/>
  <c r="X14" i="4" s="1"/>
  <c r="W13" i="4"/>
  <c r="Z13" i="4" s="1"/>
  <c r="V13" i="4"/>
  <c r="Y13" i="4" s="1"/>
  <c r="U13" i="4"/>
  <c r="X13" i="4" s="1"/>
  <c r="W12" i="4"/>
  <c r="Z12" i="4" s="1"/>
  <c r="V12" i="4"/>
  <c r="Y12" i="4" s="1"/>
  <c r="U12" i="4"/>
  <c r="X12" i="4" s="1"/>
  <c r="W11" i="4"/>
  <c r="Z11" i="4" s="1"/>
  <c r="V11" i="4"/>
  <c r="Y11" i="4" s="1"/>
  <c r="U11" i="4"/>
  <c r="X11" i="4" s="1"/>
  <c r="W10" i="4"/>
  <c r="Z10" i="4" s="1"/>
  <c r="V10" i="4"/>
  <c r="Y10" i="4" s="1"/>
  <c r="U10" i="4"/>
  <c r="X10" i="4" s="1"/>
  <c r="AA21" i="4" l="1"/>
  <c r="AA13" i="4"/>
  <c r="AA14" i="4"/>
  <c r="AA22" i="4"/>
  <c r="AA10" i="4"/>
  <c r="AA11" i="4"/>
  <c r="AA12" i="4"/>
  <c r="AA19" i="4"/>
  <c r="AA20" i="4"/>
  <c r="AA17" i="4"/>
  <c r="AA16" i="4"/>
  <c r="AA18" i="4"/>
  <c r="AA15" i="4"/>
  <c r="AA45" i="4"/>
  <c r="AA44" i="4"/>
  <c r="AA43" i="4"/>
  <c r="AA42" i="4"/>
  <c r="AA40" i="4"/>
  <c r="AA39" i="4"/>
  <c r="AA38" i="4"/>
  <c r="AA41" i="4"/>
  <c r="AA37" i="4"/>
  <c r="AA28" i="4"/>
  <c r="AA27" i="4"/>
  <c r="AA26" i="4"/>
  <c r="AA25" i="4"/>
  <c r="AA24" i="4"/>
  <c r="AA23" i="4"/>
  <c r="AA46" i="4"/>
  <c r="T51" i="4"/>
  <c r="S51" i="4"/>
  <c r="R51" i="4"/>
  <c r="P51" i="4"/>
  <c r="O51" i="4"/>
  <c r="N51" i="4"/>
  <c r="M51" i="4"/>
  <c r="L51" i="4"/>
  <c r="K51" i="4"/>
  <c r="J51" i="4"/>
  <c r="H51" i="4"/>
  <c r="E51" i="4"/>
  <c r="D51" i="4"/>
  <c r="T50" i="4"/>
  <c r="S50" i="4"/>
  <c r="R50" i="4"/>
  <c r="P50" i="4"/>
  <c r="O50" i="4"/>
  <c r="N50" i="4"/>
  <c r="M50" i="4"/>
  <c r="L50" i="4"/>
  <c r="K50" i="4"/>
  <c r="J50" i="4"/>
  <c r="H50" i="4"/>
  <c r="E50" i="4"/>
  <c r="D50" i="4"/>
  <c r="W51" i="4"/>
  <c r="V51" i="4"/>
  <c r="U51" i="4"/>
  <c r="Y51" i="4" l="1"/>
  <c r="X50" i="4"/>
  <c r="X51" i="4"/>
  <c r="U50" i="4"/>
  <c r="Y50" i="4"/>
  <c r="V50" i="4"/>
  <c r="W50" i="4"/>
  <c r="W46" i="3"/>
  <c r="Z46" i="3" s="1"/>
  <c r="V46" i="3"/>
  <c r="Y46" i="3" s="1"/>
  <c r="U46" i="3"/>
  <c r="X46" i="3" s="1"/>
  <c r="W45" i="3"/>
  <c r="Z45" i="3" s="1"/>
  <c r="V45" i="3"/>
  <c r="Y45" i="3" s="1"/>
  <c r="U45" i="3"/>
  <c r="X45" i="3" s="1"/>
  <c r="AA51" i="4" l="1"/>
  <c r="AA50" i="4"/>
  <c r="Z51" i="4"/>
  <c r="Z50" i="4"/>
  <c r="AA45" i="3"/>
  <c r="AA46" i="3"/>
  <c r="E50" i="3" l="1"/>
  <c r="H50" i="3"/>
  <c r="J50" i="3"/>
  <c r="D50" i="3"/>
  <c r="K50" i="3"/>
  <c r="E49" i="3"/>
  <c r="H49" i="3"/>
  <c r="J49" i="3"/>
  <c r="D49" i="3"/>
  <c r="O50" i="3"/>
  <c r="P50" i="3"/>
  <c r="O49" i="3"/>
  <c r="P49" i="3"/>
  <c r="K49" i="3"/>
  <c r="L49" i="3"/>
  <c r="W38" i="3"/>
  <c r="Z38" i="3" s="1"/>
  <c r="W39" i="3"/>
  <c r="Z39" i="3" s="1"/>
  <c r="W40" i="3"/>
  <c r="Z40" i="3" s="1"/>
  <c r="W41" i="3"/>
  <c r="Z41" i="3" s="1"/>
  <c r="W42" i="3"/>
  <c r="Z42" i="3" s="1"/>
  <c r="W43" i="3"/>
  <c r="Z43" i="3" s="1"/>
  <c r="W44" i="3"/>
  <c r="Z44" i="3" s="1"/>
  <c r="W37" i="3"/>
  <c r="Z37" i="3" s="1"/>
  <c r="W10" i="3"/>
  <c r="Z10" i="3" s="1"/>
  <c r="W11" i="3"/>
  <c r="Z11" i="3" s="1"/>
  <c r="W12" i="3"/>
  <c r="Z12" i="3" s="1"/>
  <c r="W13" i="3"/>
  <c r="Z13" i="3" s="1"/>
  <c r="W14" i="3"/>
  <c r="Z14" i="3" s="1"/>
  <c r="W15" i="3"/>
  <c r="Z15" i="3" s="1"/>
  <c r="W16" i="3"/>
  <c r="Z16" i="3" s="1"/>
  <c r="W17" i="3"/>
  <c r="Z17" i="3" s="1"/>
  <c r="W18" i="3"/>
  <c r="Z18" i="3" s="1"/>
  <c r="W19" i="3"/>
  <c r="Z19" i="3" s="1"/>
  <c r="W20" i="3"/>
  <c r="Z20" i="3" s="1"/>
  <c r="W21" i="3"/>
  <c r="Z21" i="3" s="1"/>
  <c r="W22" i="3"/>
  <c r="Z22" i="3" s="1"/>
  <c r="W23" i="3"/>
  <c r="Z23" i="3" s="1"/>
  <c r="W24" i="3"/>
  <c r="Z24" i="3" s="1"/>
  <c r="W25" i="3"/>
  <c r="Z25" i="3" s="1"/>
  <c r="W26" i="3"/>
  <c r="Z26" i="3" s="1"/>
  <c r="W27" i="3"/>
  <c r="Z27" i="3" s="1"/>
  <c r="W28" i="3"/>
  <c r="Z28" i="3" s="1"/>
  <c r="V38" i="3"/>
  <c r="Y38" i="3" s="1"/>
  <c r="V39" i="3"/>
  <c r="Y39" i="3" s="1"/>
  <c r="V40" i="3"/>
  <c r="Y40" i="3" s="1"/>
  <c r="V41" i="3"/>
  <c r="Y41" i="3" s="1"/>
  <c r="V42" i="3"/>
  <c r="Y42" i="3" s="1"/>
  <c r="V43" i="3"/>
  <c r="Y43" i="3" s="1"/>
  <c r="V44" i="3"/>
  <c r="Y44" i="3" s="1"/>
  <c r="V37" i="3"/>
  <c r="Y37" i="3" s="1"/>
  <c r="V10" i="3"/>
  <c r="Y10" i="3" s="1"/>
  <c r="V11" i="3"/>
  <c r="Y11" i="3" s="1"/>
  <c r="V12" i="3"/>
  <c r="Y12" i="3" s="1"/>
  <c r="V13" i="3"/>
  <c r="Y13" i="3" s="1"/>
  <c r="V14" i="3"/>
  <c r="Y14" i="3" s="1"/>
  <c r="V15" i="3"/>
  <c r="Y15" i="3" s="1"/>
  <c r="V16" i="3"/>
  <c r="Y16" i="3" s="1"/>
  <c r="V17" i="3"/>
  <c r="Y17" i="3" s="1"/>
  <c r="V18" i="3"/>
  <c r="Y18" i="3" s="1"/>
  <c r="V19" i="3"/>
  <c r="Y19" i="3" s="1"/>
  <c r="V20" i="3"/>
  <c r="Y20" i="3" s="1"/>
  <c r="V21" i="3"/>
  <c r="Y21" i="3" s="1"/>
  <c r="V22" i="3"/>
  <c r="Y22" i="3" s="1"/>
  <c r="V23" i="3"/>
  <c r="Y23" i="3" s="1"/>
  <c r="V24" i="3"/>
  <c r="Y24" i="3" s="1"/>
  <c r="V25" i="3"/>
  <c r="Y25" i="3" s="1"/>
  <c r="V26" i="3"/>
  <c r="Y26" i="3" s="1"/>
  <c r="V27" i="3"/>
  <c r="Y27" i="3" s="1"/>
  <c r="V28" i="3"/>
  <c r="Y28" i="3" s="1"/>
  <c r="U38" i="3"/>
  <c r="X38" i="3" s="1"/>
  <c r="U39" i="3"/>
  <c r="X39" i="3" s="1"/>
  <c r="U40" i="3"/>
  <c r="X40" i="3" s="1"/>
  <c r="U41" i="3"/>
  <c r="X41" i="3" s="1"/>
  <c r="U42" i="3"/>
  <c r="X42" i="3" s="1"/>
  <c r="U43" i="3"/>
  <c r="X43" i="3" s="1"/>
  <c r="U44" i="3"/>
  <c r="X44" i="3" s="1"/>
  <c r="U37" i="3"/>
  <c r="X37" i="3" s="1"/>
  <c r="U10" i="3"/>
  <c r="X10" i="3" s="1"/>
  <c r="U11" i="3"/>
  <c r="X11" i="3" s="1"/>
  <c r="U12" i="3"/>
  <c r="X12" i="3" s="1"/>
  <c r="U13" i="3"/>
  <c r="X13" i="3" s="1"/>
  <c r="U14" i="3"/>
  <c r="X14" i="3" s="1"/>
  <c r="U15" i="3"/>
  <c r="X15" i="3" s="1"/>
  <c r="U16" i="3"/>
  <c r="X16" i="3" s="1"/>
  <c r="U17" i="3"/>
  <c r="X17" i="3" s="1"/>
  <c r="U18" i="3"/>
  <c r="X18" i="3" s="1"/>
  <c r="U19" i="3"/>
  <c r="X19" i="3" s="1"/>
  <c r="U20" i="3"/>
  <c r="X20" i="3" s="1"/>
  <c r="U21" i="3"/>
  <c r="X21" i="3" s="1"/>
  <c r="U22" i="3"/>
  <c r="X22" i="3" s="1"/>
  <c r="U23" i="3"/>
  <c r="X23" i="3" s="1"/>
  <c r="U24" i="3"/>
  <c r="X24" i="3" s="1"/>
  <c r="U25" i="3"/>
  <c r="X25" i="3" s="1"/>
  <c r="U26" i="3"/>
  <c r="X26" i="3" s="1"/>
  <c r="U27" i="3"/>
  <c r="X27" i="3" s="1"/>
  <c r="U28" i="3"/>
  <c r="X28" i="3" s="1"/>
  <c r="W50" i="3" l="1"/>
  <c r="V50" i="3"/>
  <c r="U50" i="3"/>
  <c r="Z50" i="3"/>
  <c r="W49" i="3"/>
  <c r="Z49" i="3"/>
  <c r="V49" i="3"/>
  <c r="U49" i="3"/>
  <c r="L50" i="3"/>
  <c r="X49" i="3" l="1"/>
  <c r="X50" i="3"/>
  <c r="Y50" i="3"/>
  <c r="Y49" i="3"/>
  <c r="AA41" i="3" l="1"/>
  <c r="AA40" i="3" l="1"/>
  <c r="AA38" i="3"/>
  <c r="AA42" i="3"/>
  <c r="AA37" i="3"/>
  <c r="AA39" i="3"/>
  <c r="AA44" i="3"/>
  <c r="AA43" i="3"/>
  <c r="AA28" i="3"/>
  <c r="AA26" i="3"/>
  <c r="AA24" i="3"/>
  <c r="AA22" i="3"/>
  <c r="AA20" i="3"/>
  <c r="AA18" i="3"/>
  <c r="AA16" i="3"/>
  <c r="AA14" i="3"/>
  <c r="AA12" i="3"/>
  <c r="AA10" i="3"/>
  <c r="AA27" i="3"/>
  <c r="AA25" i="3"/>
  <c r="AA23" i="3"/>
  <c r="AA21" i="3"/>
  <c r="AA19" i="3"/>
  <c r="AA17" i="3"/>
  <c r="AA15" i="3"/>
  <c r="AA13" i="3"/>
  <c r="AA11" i="3"/>
  <c r="N50" i="3"/>
  <c r="M50" i="3"/>
  <c r="N49" i="3"/>
  <c r="M49" i="3"/>
  <c r="AA50" i="3" l="1"/>
  <c r="AA49" i="3"/>
  <c r="T50" i="3"/>
  <c r="S50" i="3"/>
  <c r="R50" i="3"/>
  <c r="T49" i="3" l="1"/>
  <c r="S49" i="3"/>
  <c r="R49" i="3"/>
</calcChain>
</file>

<file path=xl/sharedStrings.xml><?xml version="1.0" encoding="utf-8"?>
<sst xmlns="http://schemas.openxmlformats.org/spreadsheetml/2006/main" count="334" uniqueCount="74">
  <si>
    <t>Hmax</t>
  </si>
  <si>
    <t>Год</t>
  </si>
  <si>
    <t xml:space="preserve">T воздуха </t>
  </si>
  <si>
    <t xml:space="preserve"> от D Smax </t>
  </si>
  <si>
    <t xml:space="preserve"> до D Smax </t>
  </si>
  <si>
    <t xml:space="preserve">до D Hmax </t>
  </si>
  <si>
    <t xml:space="preserve">от 01.03 </t>
  </si>
  <si>
    <t xml:space="preserve">за 3 месяца </t>
  </si>
  <si>
    <t>до 01.03</t>
  </si>
  <si>
    <t>Уровни воды</t>
  </si>
  <si>
    <t xml:space="preserve">Дата (D) </t>
  </si>
  <si>
    <t>мм</t>
  </si>
  <si>
    <t xml:space="preserve">Smax, </t>
  </si>
  <si>
    <t>Х</t>
  </si>
  <si>
    <t>Х₁</t>
  </si>
  <si>
    <t>Х₂</t>
  </si>
  <si>
    <t>Х₃</t>
  </si>
  <si>
    <t>Х*</t>
  </si>
  <si>
    <t xml:space="preserve"> через 0°C</t>
  </si>
  <si>
    <t xml:space="preserve">перехода </t>
  </si>
  <si>
    <t>Сумма</t>
  </si>
  <si>
    <t>Среднее</t>
  </si>
  <si>
    <t xml:space="preserve">Примечания </t>
  </si>
  <si>
    <t xml:space="preserve">2 Исключён из расчётов 1990 год, т.к. весеннего половодья не было. </t>
  </si>
  <si>
    <t>Smax</t>
  </si>
  <si>
    <t xml:space="preserve">Hmax, </t>
  </si>
  <si>
    <t xml:space="preserve">см над </t>
  </si>
  <si>
    <t xml:space="preserve"> поста</t>
  </si>
  <si>
    <t>"0"</t>
  </si>
  <si>
    <t>Дата (D)</t>
  </si>
  <si>
    <t xml:space="preserve">T возд. </t>
  </si>
  <si>
    <t>до D пер.</t>
  </si>
  <si>
    <t xml:space="preserve"> от D пер.</t>
  </si>
  <si>
    <r>
      <t>S</t>
    </r>
    <r>
      <rPr>
        <vertAlign val="subscript"/>
        <sz val="10"/>
        <color theme="1"/>
        <rFont val="Times New Roman"/>
        <family val="1"/>
        <charset val="204"/>
      </rPr>
      <t>28.02</t>
    </r>
    <r>
      <rPr>
        <sz val="10"/>
        <color theme="1"/>
        <rFont val="Times New Roman"/>
        <family val="1"/>
        <charset val="204"/>
      </rPr>
      <t xml:space="preserve">, </t>
    </r>
  </si>
  <si>
    <t>осенью</t>
  </si>
  <si>
    <t>осадки</t>
  </si>
  <si>
    <r>
      <t xml:space="preserve">Таблица  - Исходные данные к прогнозу максимальных уровней воды весеннего половодья </t>
    </r>
    <r>
      <rPr>
        <b/>
        <sz val="14"/>
        <rFont val="Times New Roman"/>
        <family val="1"/>
        <charset val="204"/>
      </rPr>
      <t>р.Вилия - Михалишки</t>
    </r>
  </si>
  <si>
    <t xml:space="preserve">Осадки за разные периоды , мм </t>
  </si>
  <si>
    <t>Глубина промерзания почвы</t>
  </si>
  <si>
    <r>
      <t>L</t>
    </r>
    <r>
      <rPr>
        <vertAlign val="subscript"/>
        <sz val="10"/>
        <color theme="1"/>
        <rFont val="Times New Roman"/>
        <family val="1"/>
        <charset val="204"/>
      </rPr>
      <t>28.02</t>
    </r>
    <r>
      <rPr>
        <sz val="10"/>
        <color theme="1"/>
        <rFont val="Times New Roman"/>
        <family val="1"/>
        <charset val="204"/>
      </rPr>
      <t xml:space="preserve">, </t>
    </r>
  </si>
  <si>
    <t>cм</t>
  </si>
  <si>
    <t xml:space="preserve">Lmax, </t>
  </si>
  <si>
    <r>
      <t>Q</t>
    </r>
    <r>
      <rPr>
        <vertAlign val="subscript"/>
        <sz val="10"/>
        <color theme="1"/>
        <rFont val="Times New Roman"/>
        <family val="1"/>
        <charset val="204"/>
      </rPr>
      <t>12</t>
    </r>
    <r>
      <rPr>
        <sz val="10"/>
        <color theme="1"/>
        <rFont val="Times New Roman"/>
        <family val="1"/>
        <charset val="204"/>
      </rPr>
      <t xml:space="preserve">, </t>
    </r>
  </si>
  <si>
    <r>
      <t>Q</t>
    </r>
    <r>
      <rPr>
        <vertAlign val="subscript"/>
        <sz val="10"/>
        <color theme="1"/>
        <rFont val="Times New Roman"/>
        <family val="1"/>
        <charset val="204"/>
      </rPr>
      <t>01</t>
    </r>
    <r>
      <rPr>
        <sz val="10"/>
        <color theme="1"/>
        <rFont val="Times New Roman"/>
        <family val="1"/>
        <charset val="204"/>
      </rPr>
      <t xml:space="preserve">, </t>
    </r>
  </si>
  <si>
    <r>
      <t>Q</t>
    </r>
    <r>
      <rPr>
        <vertAlign val="subscript"/>
        <sz val="10"/>
        <color theme="1"/>
        <rFont val="Times New Roman"/>
        <family val="1"/>
        <charset val="204"/>
      </rPr>
      <t>02</t>
    </r>
    <r>
      <rPr>
        <sz val="10"/>
        <color theme="1"/>
        <rFont val="Times New Roman"/>
        <family val="1"/>
        <charset val="204"/>
      </rPr>
      <t xml:space="preserve">, </t>
    </r>
  </si>
  <si>
    <r>
      <t>м</t>
    </r>
    <r>
      <rPr>
        <vertAlign val="superscript"/>
        <sz val="10"/>
        <color theme="1"/>
        <rFont val="Times New Roman"/>
        <family val="1"/>
        <charset val="204"/>
      </rPr>
      <t>3</t>
    </r>
    <r>
      <rPr>
        <sz val="10"/>
        <color theme="1"/>
        <rFont val="Times New Roman"/>
        <family val="1"/>
        <charset val="204"/>
      </rPr>
      <t>/с</t>
    </r>
  </si>
  <si>
    <t>Суммарный</t>
  </si>
  <si>
    <t>слой стока</t>
  </si>
  <si>
    <t>за зиму,</t>
  </si>
  <si>
    <t>Yзим,</t>
  </si>
  <si>
    <t>Среднемесячные расходы</t>
  </si>
  <si>
    <t xml:space="preserve">Дата </t>
  </si>
  <si>
    <t>Дата</t>
  </si>
  <si>
    <t>D Hmax</t>
  </si>
  <si>
    <t xml:space="preserve">до </t>
  </si>
  <si>
    <t xml:space="preserve"> D Hmax </t>
  </si>
  <si>
    <t>до</t>
  </si>
  <si>
    <t>декабрь</t>
  </si>
  <si>
    <t>январь</t>
  </si>
  <si>
    <t>февраль</t>
  </si>
  <si>
    <t>W,млн. м3</t>
  </si>
  <si>
    <t>Поверхностный слой стока,мм</t>
  </si>
  <si>
    <t>Поверхностный</t>
  </si>
  <si>
    <r>
      <t>4 Площадь водосбора 10300 км</t>
    </r>
    <r>
      <rPr>
        <vertAlign val="superscript"/>
        <sz val="11"/>
        <color theme="1"/>
        <rFont val="Times New Roman"/>
        <family val="1"/>
        <charset val="204"/>
      </rPr>
      <t>2</t>
    </r>
  </si>
  <si>
    <t>3 Коэффициент залесенности 0,32</t>
  </si>
  <si>
    <t xml:space="preserve">Осадки за разные периоды, мм </t>
  </si>
  <si>
    <t xml:space="preserve">Снегозапасы </t>
  </si>
  <si>
    <t>Объём стока  W,млн. м3</t>
  </si>
  <si>
    <t>Поверхностный слой стока. мм</t>
  </si>
  <si>
    <t>1 Исключены из расчётов 1995, 1997, 2000, 2002, 2014, 2016, 2020, 2022 года,  т.к. Нmax был сформирован в феврале (до составления прогноза).</t>
  </si>
  <si>
    <t xml:space="preserve">H на 28.02, </t>
  </si>
  <si>
    <t>3 Коэффициент залесенности 0,46</t>
  </si>
  <si>
    <r>
      <t>4 Площадь водосбора 1230 км</t>
    </r>
    <r>
      <rPr>
        <vertAlign val="superscript"/>
        <sz val="11"/>
        <color theme="1"/>
        <rFont val="Times New Roman"/>
        <family val="1"/>
        <charset val="204"/>
      </rPr>
      <t>2</t>
    </r>
  </si>
  <si>
    <r>
      <t xml:space="preserve">Таблица  - Исходные данные к прогнозу максимальных уровней воды весеннего половодья </t>
    </r>
    <r>
      <rPr>
        <b/>
        <sz val="14"/>
        <rFont val="Times New Roman"/>
        <family val="1"/>
        <charset val="204"/>
      </rPr>
      <t>р.Вилия - Стешицы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</si>
</sst>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\ _₽_-;\-* #,##0.00\ _₽_-;_-* &quot;-&quot;??\ _₽_-;_-@_-"/>
    <numFmt numFmtId="165" formatCode="0.0"/>
    <numFmt numFmtId="166" formatCode="_-* #,##0.0\ _₽_-;\-* #,##0.0\ _₽_-;_-* &quot;-&quot;??\ _₽_-;_-@_-"/>
    <numFmt numFmtId="167" formatCode="#,##0_ ;\-#,##0\ "/>
    <numFmt numFmtId="168" formatCode="[$-F800]dddd\,\ mmmm\ dd\,\ yyyy"/>
    <numFmt numFmtId="169" formatCode="d/m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20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165" fontId="2" fillId="0" borderId="12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165" fontId="2" fillId="0" borderId="13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Fill="1" applyBorder="1" applyAlignment="1">
      <alignment vertical="top"/>
    </xf>
    <xf numFmtId="1" fontId="0" fillId="0" borderId="0" xfId="0" applyNumberFormat="1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/>
    <xf numFmtId="0" fontId="4" fillId="0" borderId="18" xfId="0" applyFont="1" applyBorder="1" applyAlignment="1"/>
    <xf numFmtId="165" fontId="2" fillId="0" borderId="9" xfId="0" applyNumberFormat="1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1" fontId="1" fillId="0" borderId="9" xfId="0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8" fillId="0" borderId="0" xfId="0" applyNumberFormat="1" applyFont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7" fontId="1" fillId="0" borderId="9" xfId="1" applyNumberFormat="1" applyFont="1" applyFill="1" applyBorder="1" applyAlignment="1">
      <alignment horizontal="center"/>
    </xf>
    <xf numFmtId="165" fontId="1" fillId="0" borderId="9" xfId="0" applyNumberFormat="1" applyFont="1" applyFill="1" applyBorder="1" applyAlignment="1">
      <alignment horizontal="center"/>
    </xf>
    <xf numFmtId="167" fontId="1" fillId="0" borderId="1" xfId="1" applyNumberFormat="1" applyFont="1" applyFill="1" applyBorder="1" applyAlignment="1">
      <alignment horizontal="center"/>
    </xf>
    <xf numFmtId="165" fontId="1" fillId="0" borderId="20" xfId="0" applyNumberFormat="1" applyFont="1" applyBorder="1" applyAlignment="1">
      <alignment horizontal="center"/>
    </xf>
    <xf numFmtId="166" fontId="1" fillId="0" borderId="9" xfId="0" applyNumberFormat="1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6" fontId="1" fillId="0" borderId="1" xfId="0" applyNumberFormat="1" applyFont="1" applyFill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1" fontId="1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0" borderId="4" xfId="0" applyNumberFormat="1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" fontId="2" fillId="0" borderId="9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1" fontId="1" fillId="0" borderId="0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7" fontId="1" fillId="0" borderId="0" xfId="1" applyNumberFormat="1" applyFont="1" applyFill="1" applyBorder="1" applyAlignment="1">
      <alignment horizontal="center"/>
    </xf>
    <xf numFmtId="166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167" fontId="1" fillId="0" borderId="4" xfId="1" applyNumberFormat="1" applyFont="1" applyFill="1" applyBorder="1" applyAlignment="1">
      <alignment horizontal="center"/>
    </xf>
    <xf numFmtId="166" fontId="1" fillId="0" borderId="4" xfId="0" applyNumberFormat="1" applyFont="1" applyFill="1" applyBorder="1" applyAlignment="1">
      <alignment horizontal="center"/>
    </xf>
    <xf numFmtId="165" fontId="1" fillId="0" borderId="4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  <xf numFmtId="1" fontId="1" fillId="0" borderId="19" xfId="0" applyNumberFormat="1" applyFont="1" applyFill="1" applyBorder="1" applyAlignment="1">
      <alignment horizontal="center"/>
    </xf>
    <xf numFmtId="1" fontId="0" fillId="0" borderId="19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7" fontId="1" fillId="0" borderId="19" xfId="1" applyNumberFormat="1" applyFont="1" applyFill="1" applyBorder="1" applyAlignment="1">
      <alignment horizontal="center"/>
    </xf>
    <xf numFmtId="165" fontId="1" fillId="0" borderId="19" xfId="0" applyNumberFormat="1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14" fontId="1" fillId="0" borderId="7" xfId="0" applyNumberFormat="1" applyFont="1" applyFill="1" applyBorder="1" applyAlignment="1">
      <alignment horizontal="center"/>
    </xf>
    <xf numFmtId="14" fontId="1" fillId="0" borderId="7" xfId="0" applyNumberFormat="1" applyFont="1" applyBorder="1" applyAlignment="1">
      <alignment horizontal="center" vertical="center" wrapText="1"/>
    </xf>
    <xf numFmtId="16" fontId="1" fillId="0" borderId="7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0" fontId="1" fillId="0" borderId="19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/>
    </xf>
    <xf numFmtId="0" fontId="1" fillId="0" borderId="19" xfId="0" applyNumberFormat="1" applyFont="1" applyFill="1" applyBorder="1" applyAlignment="1">
      <alignment horizontal="center"/>
    </xf>
    <xf numFmtId="165" fontId="1" fillId="0" borderId="10" xfId="0" applyNumberFormat="1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0" xfId="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4" xfId="0" applyNumberFormat="1" applyFont="1" applyFill="1" applyBorder="1" applyAlignment="1">
      <alignment horizontal="center" vertical="center" wrapText="1"/>
    </xf>
    <xf numFmtId="1" fontId="1" fillId="0" borderId="4" xfId="0" applyNumberFormat="1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/>
    </xf>
    <xf numFmtId="1" fontId="0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/>
    </xf>
    <xf numFmtId="167" fontId="1" fillId="4" borderId="1" xfId="1" applyNumberFormat="1" applyFont="1" applyFill="1" applyBorder="1" applyAlignment="1">
      <alignment horizontal="center"/>
    </xf>
    <xf numFmtId="166" fontId="1" fillId="4" borderId="1" xfId="0" applyNumberFormat="1" applyFont="1" applyFill="1" applyBorder="1" applyAlignment="1">
      <alignment horizontal="center"/>
    </xf>
    <xf numFmtId="165" fontId="1" fillId="4" borderId="1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8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left"/>
    </xf>
    <xf numFmtId="0" fontId="11" fillId="2" borderId="18" xfId="0" applyFont="1" applyFill="1" applyBorder="1" applyAlignment="1">
      <alignment horizontal="left"/>
    </xf>
    <xf numFmtId="0" fontId="11" fillId="2" borderId="8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17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5" borderId="19" xfId="0" applyFont="1" applyFill="1" applyBorder="1" applyAlignment="1">
      <alignment horizontal="center" vertical="center" wrapText="1"/>
    </xf>
    <xf numFmtId="14" fontId="1" fillId="5" borderId="19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4" fontId="7" fillId="5" borderId="1" xfId="0" applyNumberFormat="1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/>
    </xf>
    <xf numFmtId="14" fontId="1" fillId="5" borderId="9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vertical="center" wrapText="1"/>
    </xf>
    <xf numFmtId="14" fontId="1" fillId="5" borderId="4" xfId="0" applyNumberFormat="1" applyFont="1" applyFill="1" applyBorder="1" applyAlignment="1">
      <alignment horizontal="center" vertical="center" wrapText="1"/>
    </xf>
    <xf numFmtId="0" fontId="0" fillId="5" borderId="19" xfId="0" applyFont="1" applyFill="1" applyBorder="1" applyAlignment="1">
      <alignment horizontal="center"/>
    </xf>
    <xf numFmtId="16" fontId="0" fillId="5" borderId="19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16" fontId="0" fillId="5" borderId="1" xfId="0" applyNumberFormat="1" applyFont="1" applyFill="1" applyBorder="1" applyAlignment="1">
      <alignment horizontal="center"/>
    </xf>
    <xf numFmtId="168" fontId="14" fillId="5" borderId="1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16" fontId="13" fillId="5" borderId="1" xfId="0" applyNumberFormat="1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16" fontId="1" fillId="5" borderId="21" xfId="0" applyNumberFormat="1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16" fontId="1" fillId="5" borderId="1" xfId="0" applyNumberFormat="1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16" fontId="1" fillId="5" borderId="4" xfId="0" applyNumberFormat="1" applyFont="1" applyFill="1" applyBorder="1" applyAlignment="1">
      <alignment horizontal="center"/>
    </xf>
    <xf numFmtId="1" fontId="1" fillId="5" borderId="19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1" fontId="7" fillId="5" borderId="1" xfId="0" applyNumberFormat="1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1" fontId="1" fillId="5" borderId="4" xfId="0" applyNumberFormat="1" applyFont="1" applyFill="1" applyBorder="1" applyAlignment="1">
      <alignment horizontal="center"/>
    </xf>
    <xf numFmtId="1" fontId="0" fillId="5" borderId="19" xfId="0" applyNumberFormat="1" applyFont="1" applyFill="1" applyBorder="1" applyAlignment="1">
      <alignment horizontal="center"/>
    </xf>
    <xf numFmtId="14" fontId="0" fillId="5" borderId="19" xfId="0" applyNumberFormat="1" applyFont="1" applyFill="1" applyBorder="1" applyAlignment="1">
      <alignment horizontal="center"/>
    </xf>
    <xf numFmtId="1" fontId="0" fillId="5" borderId="1" xfId="0" applyNumberFormat="1" applyFont="1" applyFill="1" applyBorder="1" applyAlignment="1">
      <alignment horizontal="center"/>
    </xf>
    <xf numFmtId="14" fontId="0" fillId="5" borderId="1" xfId="0" applyNumberFormat="1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14" fontId="1" fillId="5" borderId="20" xfId="0" applyNumberFormat="1" applyFont="1" applyFill="1" applyBorder="1" applyAlignment="1">
      <alignment horizontal="center"/>
    </xf>
    <xf numFmtId="14" fontId="1" fillId="5" borderId="4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9" xfId="0" applyFont="1" applyFill="1" applyBorder="1" applyAlignment="1"/>
    <xf numFmtId="169" fontId="1" fillId="5" borderId="19" xfId="0" applyNumberFormat="1" applyFont="1" applyFill="1" applyBorder="1" applyAlignment="1">
      <alignment horizontal="center"/>
    </xf>
    <xf numFmtId="165" fontId="1" fillId="5" borderId="19" xfId="0" applyNumberFormat="1" applyFont="1" applyFill="1" applyBorder="1" applyAlignment="1">
      <alignment horizontal="center"/>
    </xf>
    <xf numFmtId="169" fontId="1" fillId="5" borderId="1" xfId="0" applyNumberFormat="1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  <xf numFmtId="169" fontId="15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69" fontId="7" fillId="5" borderId="1" xfId="0" applyNumberFormat="1" applyFont="1" applyFill="1" applyBorder="1" applyAlignment="1">
      <alignment horizontal="center"/>
    </xf>
    <xf numFmtId="165" fontId="7" fillId="5" borderId="1" xfId="0" applyNumberFormat="1" applyFont="1" applyFill="1" applyBorder="1" applyAlignment="1">
      <alignment horizontal="center"/>
    </xf>
    <xf numFmtId="169" fontId="1" fillId="5" borderId="21" xfId="0" applyNumberFormat="1" applyFont="1" applyFill="1" applyBorder="1" applyAlignment="1">
      <alignment horizontal="center"/>
    </xf>
    <xf numFmtId="165" fontId="1" fillId="5" borderId="9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169" fontId="1" fillId="5" borderId="4" xfId="0" applyNumberFormat="1" applyFont="1" applyFill="1" applyBorder="1" applyAlignment="1">
      <alignment horizontal="center"/>
    </xf>
    <xf numFmtId="165" fontId="1" fillId="5" borderId="4" xfId="0" applyNumberFormat="1" applyFont="1" applyFill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Q56"/>
  <sheetViews>
    <sheetView zoomScale="118" zoomScaleNormal="118" workbookViewId="0">
      <selection activeCell="P4" sqref="P4:Q9"/>
    </sheetView>
  </sheetViews>
  <sheetFormatPr defaultColWidth="9.140625" defaultRowHeight="15" x14ac:dyDescent="0.25"/>
  <cols>
    <col min="1" max="1" width="4.42578125" style="3" customWidth="1"/>
    <col min="2" max="2" width="7.42578125" style="3" customWidth="1"/>
    <col min="3" max="3" width="12" style="3" customWidth="1"/>
    <col min="4" max="4" width="8.42578125" style="3" customWidth="1"/>
    <col min="5" max="5" width="8.5703125" style="3" customWidth="1"/>
    <col min="6" max="6" width="13.140625" style="3" customWidth="1"/>
    <col min="7" max="7" width="13.140625" style="2" customWidth="1"/>
    <col min="8" max="8" width="10" style="3" customWidth="1"/>
    <col min="9" max="9" width="14.28515625" style="3" customWidth="1"/>
    <col min="10" max="10" width="10.85546875" style="3" customWidth="1"/>
    <col min="11" max="11" width="10.7109375" style="3" customWidth="1"/>
    <col min="12" max="12" width="11.5703125" style="3" customWidth="1"/>
    <col min="13" max="13" width="11.42578125" style="3" customWidth="1"/>
    <col min="14" max="14" width="9.5703125" style="4" customWidth="1"/>
    <col min="15" max="15" width="6.85546875" style="3" customWidth="1"/>
    <col min="16" max="16" width="6.5703125" style="3" customWidth="1"/>
    <col min="17" max="17" width="11.85546875" style="3" customWidth="1"/>
    <col min="18" max="18" width="7.28515625" style="3" customWidth="1"/>
    <col min="19" max="19" width="8" style="3" customWidth="1"/>
    <col min="20" max="20" width="7.28515625" style="3" customWidth="1"/>
    <col min="21" max="21" width="9.140625" style="3" customWidth="1"/>
    <col min="22" max="22" width="9" style="3" bestFit="1" customWidth="1"/>
    <col min="23" max="23" width="10.85546875" style="3" customWidth="1"/>
    <col min="24" max="24" width="9" style="3" bestFit="1" customWidth="1"/>
    <col min="25" max="25" width="9" style="3" customWidth="1"/>
    <col min="26" max="26" width="9" style="3" bestFit="1" customWidth="1"/>
    <col min="27" max="27" width="14.85546875" style="3" customWidth="1"/>
    <col min="28" max="29" width="24" style="3" bestFit="1" customWidth="1"/>
    <col min="30" max="30" width="12.28515625" style="3" bestFit="1" customWidth="1"/>
    <col min="31" max="31" width="26.7109375" style="3" bestFit="1" customWidth="1"/>
    <col min="32" max="16384" width="9.140625" style="3"/>
  </cols>
  <sheetData>
    <row r="1" spans="1:407" s="48" customFormat="1" x14ac:dyDescent="0.25">
      <c r="G1" s="2"/>
      <c r="N1" s="4"/>
    </row>
    <row r="2" spans="1:407" ht="21" customHeight="1" x14ac:dyDescent="0.3">
      <c r="A2" s="39" t="s">
        <v>36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5"/>
      <c r="R2" s="5"/>
      <c r="S2" s="5"/>
      <c r="T2" s="45"/>
      <c r="U2" s="44"/>
      <c r="V2" s="44"/>
      <c r="W2" s="44"/>
      <c r="X2" s="44"/>
      <c r="Y2" s="44"/>
      <c r="Z2" s="44"/>
      <c r="AA2" s="44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</row>
    <row r="3" spans="1:407" s="65" customFormat="1" ht="14.25" customHeight="1" x14ac:dyDescent="0.2">
      <c r="A3" s="137" t="s">
        <v>1</v>
      </c>
      <c r="B3" s="138"/>
      <c r="C3" s="35"/>
      <c r="D3" s="120" t="s">
        <v>66</v>
      </c>
      <c r="E3" s="121"/>
      <c r="F3" s="122"/>
      <c r="G3" s="120" t="s">
        <v>9</v>
      </c>
      <c r="H3" s="121"/>
      <c r="I3" s="122"/>
      <c r="J3" s="128" t="s">
        <v>37</v>
      </c>
      <c r="K3" s="129"/>
      <c r="L3" s="129"/>
      <c r="M3" s="129"/>
      <c r="N3" s="130"/>
      <c r="O3" s="128" t="s">
        <v>38</v>
      </c>
      <c r="P3" s="129"/>
      <c r="Q3" s="130"/>
      <c r="R3" s="123" t="s">
        <v>50</v>
      </c>
      <c r="S3" s="124"/>
      <c r="T3" s="125"/>
      <c r="U3" s="120" t="s">
        <v>60</v>
      </c>
      <c r="V3" s="121"/>
      <c r="W3" s="122"/>
      <c r="X3" s="120" t="s">
        <v>61</v>
      </c>
      <c r="Y3" s="121"/>
      <c r="Z3" s="122"/>
      <c r="AA3" s="9" t="s">
        <v>62</v>
      </c>
    </row>
    <row r="4" spans="1:407" s="33" customFormat="1" ht="14.25" x14ac:dyDescent="0.25">
      <c r="A4" s="139"/>
      <c r="B4" s="140"/>
      <c r="C4" s="8" t="s">
        <v>10</v>
      </c>
      <c r="D4" s="9" t="s">
        <v>33</v>
      </c>
      <c r="E4" s="183" t="s">
        <v>12</v>
      </c>
      <c r="F4" s="183" t="s">
        <v>29</v>
      </c>
      <c r="G4" s="9" t="s">
        <v>70</v>
      </c>
      <c r="H4" s="186" t="s">
        <v>25</v>
      </c>
      <c r="I4" s="183" t="s">
        <v>51</v>
      </c>
      <c r="J4" s="187" t="s">
        <v>13</v>
      </c>
      <c r="K4" s="188" t="s">
        <v>14</v>
      </c>
      <c r="L4" s="32" t="s">
        <v>15</v>
      </c>
      <c r="M4" s="32" t="s">
        <v>16</v>
      </c>
      <c r="N4" s="12" t="s">
        <v>17</v>
      </c>
      <c r="O4" s="15" t="s">
        <v>39</v>
      </c>
      <c r="P4" s="185" t="s">
        <v>41</v>
      </c>
      <c r="Q4" s="183" t="s">
        <v>29</v>
      </c>
      <c r="R4" s="9" t="s">
        <v>42</v>
      </c>
      <c r="S4" s="9" t="s">
        <v>43</v>
      </c>
      <c r="T4" s="9" t="s">
        <v>44</v>
      </c>
      <c r="U4" s="15" t="s">
        <v>57</v>
      </c>
      <c r="V4" s="15" t="s">
        <v>58</v>
      </c>
      <c r="W4" s="15" t="s">
        <v>59</v>
      </c>
      <c r="X4" s="15" t="s">
        <v>57</v>
      </c>
      <c r="Y4" s="15" t="s">
        <v>58</v>
      </c>
      <c r="Z4" s="15" t="s">
        <v>59</v>
      </c>
      <c r="AA4" s="15" t="s">
        <v>47</v>
      </c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  <c r="CW4" s="66"/>
      <c r="CX4" s="66"/>
      <c r="CY4" s="66"/>
      <c r="CZ4" s="66"/>
      <c r="DA4" s="66"/>
      <c r="DB4" s="66"/>
      <c r="DC4" s="66"/>
      <c r="DD4" s="66"/>
      <c r="DE4" s="66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66"/>
      <c r="DV4" s="66"/>
      <c r="DW4" s="66"/>
      <c r="DX4" s="66"/>
      <c r="DY4" s="66"/>
      <c r="DZ4" s="66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66"/>
      <c r="EY4" s="66"/>
      <c r="EZ4" s="66"/>
      <c r="FA4" s="66"/>
      <c r="FB4" s="66"/>
      <c r="FC4" s="66"/>
      <c r="FD4" s="66"/>
      <c r="FE4" s="66"/>
      <c r="FF4" s="66"/>
      <c r="FG4" s="66"/>
      <c r="FH4" s="66"/>
      <c r="FI4" s="66"/>
      <c r="FJ4" s="66"/>
      <c r="FK4" s="66"/>
      <c r="FL4" s="66"/>
      <c r="FM4" s="66"/>
      <c r="FN4" s="66"/>
      <c r="FO4" s="66"/>
      <c r="FP4" s="66"/>
      <c r="FQ4" s="66"/>
      <c r="FR4" s="66"/>
      <c r="FS4" s="66"/>
      <c r="FT4" s="66"/>
      <c r="FU4" s="66"/>
      <c r="FV4" s="66"/>
      <c r="FW4" s="66"/>
      <c r="FX4" s="66"/>
      <c r="FY4" s="66"/>
      <c r="FZ4" s="66"/>
      <c r="GA4" s="66"/>
      <c r="GB4" s="66"/>
      <c r="GC4" s="66"/>
      <c r="GD4" s="66"/>
      <c r="GE4" s="66"/>
      <c r="GF4" s="66"/>
      <c r="GG4" s="66"/>
      <c r="GH4" s="66"/>
      <c r="GI4" s="66"/>
      <c r="GJ4" s="66"/>
      <c r="GK4" s="66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66"/>
      <c r="HR4" s="66"/>
      <c r="HS4" s="66"/>
      <c r="HT4" s="66"/>
      <c r="HU4" s="66"/>
      <c r="HV4" s="66"/>
      <c r="HW4" s="66"/>
      <c r="HX4" s="66"/>
      <c r="HY4" s="66"/>
      <c r="HZ4" s="66"/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  <c r="IO4" s="66"/>
      <c r="IP4" s="66"/>
      <c r="IQ4" s="66"/>
      <c r="IR4" s="66"/>
      <c r="IS4" s="66"/>
      <c r="IT4" s="66"/>
      <c r="IU4" s="66"/>
      <c r="IV4" s="66"/>
      <c r="IW4" s="66"/>
      <c r="IX4" s="66"/>
      <c r="IY4" s="66"/>
      <c r="IZ4" s="66"/>
      <c r="JA4" s="66"/>
      <c r="JB4" s="66"/>
      <c r="JC4" s="66"/>
      <c r="JD4" s="66"/>
      <c r="JE4" s="66"/>
      <c r="JF4" s="66"/>
      <c r="JG4" s="66"/>
      <c r="JH4" s="66"/>
      <c r="JI4" s="66"/>
      <c r="JJ4" s="66"/>
      <c r="JK4" s="66"/>
      <c r="JL4" s="66"/>
      <c r="JM4" s="66"/>
      <c r="JN4" s="66"/>
      <c r="JO4" s="66"/>
      <c r="JP4" s="66"/>
      <c r="JQ4" s="66"/>
      <c r="JR4" s="66"/>
      <c r="JS4" s="66"/>
      <c r="JT4" s="66"/>
      <c r="JU4" s="66"/>
      <c r="JV4" s="66"/>
      <c r="JW4" s="66"/>
      <c r="JX4" s="66"/>
      <c r="JY4" s="66"/>
      <c r="JZ4" s="66"/>
      <c r="KA4" s="66"/>
      <c r="KB4" s="66"/>
      <c r="KC4" s="66"/>
      <c r="KD4" s="66"/>
      <c r="KE4" s="66"/>
      <c r="KF4" s="66"/>
      <c r="KG4" s="66"/>
      <c r="KH4" s="66"/>
      <c r="KI4" s="66"/>
      <c r="KJ4" s="66"/>
      <c r="KK4" s="66"/>
      <c r="KL4" s="66"/>
      <c r="KM4" s="66"/>
      <c r="KN4" s="66"/>
      <c r="KO4" s="66"/>
      <c r="KP4" s="66"/>
      <c r="KQ4" s="66"/>
      <c r="KR4" s="66"/>
      <c r="KS4" s="66"/>
      <c r="KT4" s="66"/>
      <c r="KU4" s="66"/>
      <c r="KV4" s="66"/>
      <c r="KW4" s="66"/>
      <c r="KX4" s="66"/>
      <c r="KY4" s="66"/>
      <c r="KZ4" s="66"/>
      <c r="LA4" s="66"/>
      <c r="LB4" s="66"/>
      <c r="LC4" s="66"/>
      <c r="LD4" s="66"/>
      <c r="LE4" s="66"/>
      <c r="LF4" s="66"/>
      <c r="LG4" s="66"/>
      <c r="LH4" s="66"/>
      <c r="LI4" s="66"/>
      <c r="LJ4" s="66"/>
      <c r="LK4" s="66"/>
      <c r="LL4" s="66"/>
      <c r="LM4" s="66"/>
      <c r="LN4" s="66"/>
      <c r="LO4" s="66"/>
      <c r="LP4" s="66"/>
      <c r="LQ4" s="66"/>
      <c r="LR4" s="66"/>
      <c r="LS4" s="66"/>
      <c r="LT4" s="66"/>
      <c r="LU4" s="66"/>
      <c r="LV4" s="66"/>
      <c r="LW4" s="66"/>
      <c r="LX4" s="66"/>
      <c r="LY4" s="66"/>
      <c r="LZ4" s="66"/>
      <c r="MA4" s="66"/>
      <c r="MB4" s="66"/>
      <c r="MC4" s="66"/>
      <c r="MD4" s="66"/>
      <c r="ME4" s="66"/>
      <c r="MF4" s="66"/>
      <c r="MG4" s="66"/>
      <c r="MH4" s="66"/>
      <c r="MI4" s="66"/>
      <c r="MJ4" s="66"/>
      <c r="MK4" s="66"/>
      <c r="ML4" s="66"/>
      <c r="MM4" s="66"/>
      <c r="MN4" s="66"/>
      <c r="MO4" s="66"/>
      <c r="MP4" s="66"/>
      <c r="MQ4" s="66"/>
      <c r="MR4" s="66"/>
      <c r="MS4" s="66"/>
      <c r="MT4" s="66"/>
      <c r="MU4" s="66"/>
      <c r="MV4" s="66"/>
      <c r="MW4" s="66"/>
      <c r="MX4" s="66"/>
      <c r="MY4" s="66"/>
      <c r="MZ4" s="66"/>
      <c r="NA4" s="66"/>
      <c r="NB4" s="66"/>
      <c r="NC4" s="66"/>
      <c r="ND4" s="66"/>
      <c r="NE4" s="66"/>
      <c r="NF4" s="66"/>
      <c r="NG4" s="66"/>
      <c r="NH4" s="66"/>
      <c r="NI4" s="66"/>
      <c r="NJ4" s="66"/>
      <c r="NK4" s="66"/>
      <c r="NL4" s="66"/>
      <c r="NM4" s="66"/>
      <c r="NN4" s="66"/>
      <c r="NO4" s="66"/>
      <c r="NP4" s="66"/>
      <c r="NQ4" s="66"/>
      <c r="NR4" s="66"/>
      <c r="NS4" s="66"/>
      <c r="NT4" s="66"/>
      <c r="NU4" s="66"/>
      <c r="NV4" s="66"/>
      <c r="NW4" s="66"/>
      <c r="NX4" s="66"/>
      <c r="NY4" s="66"/>
      <c r="NZ4" s="66"/>
      <c r="OA4" s="66"/>
      <c r="OB4" s="66"/>
      <c r="OC4" s="66"/>
      <c r="OD4" s="66"/>
      <c r="OE4" s="66"/>
      <c r="OF4" s="66"/>
      <c r="OG4" s="66"/>
      <c r="OH4" s="66"/>
      <c r="OI4" s="66"/>
      <c r="OJ4" s="66"/>
      <c r="OK4" s="66"/>
      <c r="OL4" s="66"/>
      <c r="OM4" s="66"/>
      <c r="ON4" s="66"/>
      <c r="OO4" s="66"/>
      <c r="OP4" s="66"/>
      <c r="OQ4" s="66"/>
    </row>
    <row r="5" spans="1:407" s="33" customFormat="1" ht="15.6" customHeight="1" x14ac:dyDescent="0.2">
      <c r="A5" s="139"/>
      <c r="B5" s="140"/>
      <c r="C5" s="8" t="s">
        <v>19</v>
      </c>
      <c r="D5" s="14" t="s">
        <v>11</v>
      </c>
      <c r="E5" s="184" t="s">
        <v>11</v>
      </c>
      <c r="F5" s="185" t="s">
        <v>24</v>
      </c>
      <c r="G5" s="15" t="s">
        <v>26</v>
      </c>
      <c r="H5" s="189" t="s">
        <v>26</v>
      </c>
      <c r="I5" s="185" t="s">
        <v>0</v>
      </c>
      <c r="J5" s="190" t="s">
        <v>35</v>
      </c>
      <c r="K5" s="183" t="s">
        <v>35</v>
      </c>
      <c r="L5" s="9" t="s">
        <v>35</v>
      </c>
      <c r="M5" s="34" t="s">
        <v>35</v>
      </c>
      <c r="N5" s="31" t="s">
        <v>35</v>
      </c>
      <c r="O5" s="14" t="s">
        <v>40</v>
      </c>
      <c r="P5" s="185" t="s">
        <v>40</v>
      </c>
      <c r="Q5" s="185" t="s">
        <v>41</v>
      </c>
      <c r="R5" s="15" t="s">
        <v>45</v>
      </c>
      <c r="S5" s="15" t="s">
        <v>45</v>
      </c>
      <c r="T5" s="15" t="s">
        <v>45</v>
      </c>
      <c r="U5" s="15"/>
      <c r="V5" s="15"/>
      <c r="W5" s="15"/>
      <c r="X5" s="15"/>
      <c r="Y5" s="15"/>
      <c r="Z5" s="15"/>
      <c r="AA5" s="15" t="s">
        <v>48</v>
      </c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66"/>
      <c r="DE5" s="66"/>
      <c r="DF5" s="66"/>
      <c r="DG5" s="66"/>
      <c r="DH5" s="66"/>
      <c r="DI5" s="66"/>
      <c r="DJ5" s="66"/>
      <c r="DK5" s="66"/>
      <c r="DL5" s="66"/>
      <c r="DM5" s="66"/>
      <c r="DN5" s="66"/>
      <c r="DO5" s="66"/>
      <c r="DP5" s="66"/>
      <c r="DQ5" s="66"/>
      <c r="DR5" s="66"/>
      <c r="DS5" s="66"/>
      <c r="DT5" s="66"/>
      <c r="DU5" s="66"/>
      <c r="DV5" s="66"/>
      <c r="DW5" s="66"/>
      <c r="DX5" s="66"/>
      <c r="DY5" s="66"/>
      <c r="DZ5" s="66"/>
      <c r="EA5" s="66"/>
      <c r="EB5" s="66"/>
      <c r="EC5" s="66"/>
      <c r="ED5" s="66"/>
      <c r="EE5" s="66"/>
      <c r="EF5" s="66"/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6"/>
      <c r="ER5" s="66"/>
      <c r="ES5" s="66"/>
      <c r="ET5" s="66"/>
      <c r="EU5" s="66"/>
      <c r="EV5" s="66"/>
      <c r="EW5" s="66"/>
      <c r="EX5" s="66"/>
      <c r="EY5" s="66"/>
      <c r="EZ5" s="66"/>
      <c r="FA5" s="66"/>
      <c r="FB5" s="66"/>
      <c r="FC5" s="66"/>
      <c r="FD5" s="66"/>
      <c r="FE5" s="66"/>
      <c r="FF5" s="66"/>
      <c r="FG5" s="66"/>
      <c r="FH5" s="66"/>
      <c r="FI5" s="66"/>
      <c r="FJ5" s="66"/>
      <c r="FK5" s="66"/>
      <c r="FL5" s="66"/>
      <c r="FM5" s="66"/>
      <c r="FN5" s="66"/>
      <c r="FO5" s="66"/>
      <c r="FP5" s="66"/>
      <c r="FQ5" s="66"/>
      <c r="FR5" s="66"/>
      <c r="FS5" s="66"/>
      <c r="FT5" s="66"/>
      <c r="FU5" s="66"/>
      <c r="FV5" s="66"/>
      <c r="FW5" s="66"/>
      <c r="FX5" s="66"/>
      <c r="FY5" s="66"/>
      <c r="FZ5" s="66"/>
      <c r="GA5" s="66"/>
      <c r="GB5" s="66"/>
      <c r="GC5" s="66"/>
      <c r="GD5" s="66"/>
      <c r="GE5" s="66"/>
      <c r="GF5" s="66"/>
      <c r="GG5" s="66"/>
      <c r="GH5" s="66"/>
      <c r="GI5" s="66"/>
      <c r="GJ5" s="66"/>
      <c r="GK5" s="66"/>
      <c r="GL5" s="66"/>
      <c r="GM5" s="66"/>
      <c r="GN5" s="66"/>
      <c r="GO5" s="66"/>
      <c r="GP5" s="66"/>
      <c r="GQ5" s="66"/>
      <c r="GR5" s="66"/>
      <c r="GS5" s="66"/>
      <c r="GT5" s="66"/>
      <c r="GU5" s="66"/>
      <c r="GV5" s="66"/>
      <c r="GW5" s="66"/>
      <c r="GX5" s="66"/>
      <c r="GY5" s="66"/>
      <c r="GZ5" s="66"/>
      <c r="HA5" s="66"/>
      <c r="HB5" s="66"/>
      <c r="HC5" s="66"/>
      <c r="HD5" s="66"/>
      <c r="HE5" s="66"/>
      <c r="HF5" s="66"/>
      <c r="HG5" s="66"/>
      <c r="HH5" s="66"/>
      <c r="HI5" s="66"/>
      <c r="HJ5" s="66"/>
      <c r="HK5" s="66"/>
      <c r="HL5" s="66"/>
      <c r="HM5" s="66"/>
      <c r="HN5" s="66"/>
      <c r="HO5" s="66"/>
      <c r="HP5" s="66"/>
      <c r="HQ5" s="66"/>
      <c r="HR5" s="66"/>
      <c r="HS5" s="66"/>
      <c r="HT5" s="66"/>
      <c r="HU5" s="66"/>
      <c r="HV5" s="66"/>
      <c r="HW5" s="66"/>
      <c r="HX5" s="66"/>
      <c r="HY5" s="66"/>
      <c r="HZ5" s="66"/>
      <c r="IA5" s="66"/>
      <c r="IB5" s="66"/>
      <c r="IC5" s="66"/>
      <c r="ID5" s="66"/>
      <c r="IE5" s="66"/>
      <c r="IF5" s="66"/>
      <c r="IG5" s="66"/>
      <c r="IH5" s="66"/>
      <c r="II5" s="66"/>
      <c r="IJ5" s="66"/>
      <c r="IK5" s="66"/>
      <c r="IL5" s="66"/>
      <c r="IM5" s="66"/>
      <c r="IN5" s="66"/>
      <c r="IO5" s="66"/>
      <c r="IP5" s="66"/>
      <c r="IQ5" s="66"/>
      <c r="IR5" s="66"/>
      <c r="IS5" s="66"/>
      <c r="IT5" s="66"/>
      <c r="IU5" s="66"/>
      <c r="IV5" s="66"/>
      <c r="IW5" s="66"/>
      <c r="IX5" s="66"/>
      <c r="IY5" s="66"/>
      <c r="IZ5" s="66"/>
      <c r="JA5" s="66"/>
      <c r="JB5" s="66"/>
      <c r="JC5" s="66"/>
      <c r="JD5" s="66"/>
      <c r="JE5" s="66"/>
      <c r="JF5" s="66"/>
      <c r="JG5" s="66"/>
      <c r="JH5" s="66"/>
      <c r="JI5" s="66"/>
      <c r="JJ5" s="66"/>
      <c r="JK5" s="66"/>
      <c r="JL5" s="66"/>
      <c r="JM5" s="66"/>
      <c r="JN5" s="66"/>
      <c r="JO5" s="66"/>
      <c r="JP5" s="66"/>
      <c r="JQ5" s="66"/>
      <c r="JR5" s="66"/>
      <c r="JS5" s="66"/>
      <c r="JT5" s="66"/>
      <c r="JU5" s="66"/>
      <c r="JV5" s="66"/>
      <c r="JW5" s="66"/>
      <c r="JX5" s="66"/>
      <c r="JY5" s="66"/>
      <c r="JZ5" s="66"/>
      <c r="KA5" s="66"/>
      <c r="KB5" s="66"/>
      <c r="KC5" s="66"/>
      <c r="KD5" s="66"/>
      <c r="KE5" s="66"/>
      <c r="KF5" s="66"/>
      <c r="KG5" s="66"/>
      <c r="KH5" s="66"/>
      <c r="KI5" s="66"/>
      <c r="KJ5" s="66"/>
      <c r="KK5" s="66"/>
      <c r="KL5" s="66"/>
      <c r="KM5" s="66"/>
      <c r="KN5" s="66"/>
      <c r="KO5" s="66"/>
      <c r="KP5" s="66"/>
      <c r="KQ5" s="66"/>
      <c r="KR5" s="66"/>
      <c r="KS5" s="66"/>
      <c r="KT5" s="66"/>
      <c r="KU5" s="66"/>
      <c r="KV5" s="66"/>
      <c r="KW5" s="66"/>
      <c r="KX5" s="66"/>
      <c r="KY5" s="66"/>
      <c r="KZ5" s="66"/>
      <c r="LA5" s="66"/>
      <c r="LB5" s="66"/>
      <c r="LC5" s="66"/>
      <c r="LD5" s="66"/>
      <c r="LE5" s="66"/>
      <c r="LF5" s="66"/>
      <c r="LG5" s="66"/>
      <c r="LH5" s="66"/>
      <c r="LI5" s="66"/>
      <c r="LJ5" s="66"/>
      <c r="LK5" s="66"/>
      <c r="LL5" s="66"/>
      <c r="LM5" s="66"/>
      <c r="LN5" s="66"/>
      <c r="LO5" s="66"/>
      <c r="LP5" s="66"/>
      <c r="LQ5" s="66"/>
      <c r="LR5" s="66"/>
      <c r="LS5" s="66"/>
      <c r="LT5" s="66"/>
      <c r="LU5" s="66"/>
      <c r="LV5" s="66"/>
      <c r="LW5" s="66"/>
      <c r="LX5" s="66"/>
      <c r="LY5" s="66"/>
      <c r="LZ5" s="66"/>
      <c r="MA5" s="66"/>
      <c r="MB5" s="66"/>
      <c r="MC5" s="66"/>
      <c r="MD5" s="66"/>
      <c r="ME5" s="66"/>
      <c r="MF5" s="66"/>
      <c r="MG5" s="66"/>
      <c r="MH5" s="66"/>
      <c r="MI5" s="66"/>
      <c r="MJ5" s="66"/>
      <c r="MK5" s="66"/>
      <c r="ML5" s="66"/>
      <c r="MM5" s="66"/>
      <c r="MN5" s="66"/>
      <c r="MO5" s="66"/>
      <c r="MP5" s="66"/>
      <c r="MQ5" s="66"/>
      <c r="MR5" s="66"/>
      <c r="MS5" s="66"/>
      <c r="MT5" s="66"/>
      <c r="MU5" s="66"/>
      <c r="MV5" s="66"/>
      <c r="MW5" s="66"/>
      <c r="MX5" s="66"/>
      <c r="MY5" s="66"/>
      <c r="MZ5" s="66"/>
      <c r="NA5" s="66"/>
      <c r="NB5" s="66"/>
      <c r="NC5" s="66"/>
      <c r="ND5" s="66"/>
      <c r="NE5" s="66"/>
      <c r="NF5" s="66"/>
      <c r="NG5" s="66"/>
      <c r="NH5" s="66"/>
      <c r="NI5" s="66"/>
      <c r="NJ5" s="66"/>
      <c r="NK5" s="66"/>
      <c r="NL5" s="66"/>
      <c r="NM5" s="66"/>
      <c r="NN5" s="66"/>
      <c r="NO5" s="66"/>
      <c r="NP5" s="66"/>
      <c r="NQ5" s="66"/>
      <c r="NR5" s="66"/>
      <c r="NS5" s="66"/>
      <c r="NT5" s="66"/>
      <c r="NU5" s="66"/>
      <c r="NV5" s="66"/>
      <c r="NW5" s="66"/>
      <c r="NX5" s="66"/>
      <c r="NY5" s="66"/>
      <c r="NZ5" s="66"/>
      <c r="OA5" s="66"/>
      <c r="OB5" s="66"/>
      <c r="OC5" s="66"/>
      <c r="OD5" s="66"/>
      <c r="OE5" s="66"/>
      <c r="OF5" s="66"/>
      <c r="OG5" s="66"/>
      <c r="OH5" s="66"/>
      <c r="OI5" s="66"/>
      <c r="OJ5" s="66"/>
      <c r="OK5" s="66"/>
      <c r="OL5" s="66"/>
      <c r="OM5" s="66"/>
      <c r="ON5" s="66"/>
      <c r="OO5" s="66"/>
      <c r="OP5" s="66"/>
      <c r="OQ5" s="66"/>
    </row>
    <row r="6" spans="1:407" s="33" customFormat="1" ht="14.45" customHeight="1" x14ac:dyDescent="0.2">
      <c r="A6" s="139"/>
      <c r="B6" s="140"/>
      <c r="C6" s="13" t="s">
        <v>2</v>
      </c>
      <c r="D6" s="67"/>
      <c r="E6" s="184"/>
      <c r="F6" s="185"/>
      <c r="G6" s="30" t="s">
        <v>28</v>
      </c>
      <c r="H6" s="191" t="s">
        <v>28</v>
      </c>
      <c r="I6" s="185"/>
      <c r="J6" s="189" t="s">
        <v>32</v>
      </c>
      <c r="K6" s="185" t="s">
        <v>3</v>
      </c>
      <c r="L6" s="14" t="s">
        <v>6</v>
      </c>
      <c r="M6" s="14" t="s">
        <v>7</v>
      </c>
      <c r="N6" s="16" t="s">
        <v>32</v>
      </c>
      <c r="O6" s="38"/>
      <c r="P6" s="192"/>
      <c r="Q6" s="185"/>
      <c r="R6" s="15"/>
      <c r="S6" s="15"/>
      <c r="T6" s="15"/>
      <c r="U6" s="15"/>
      <c r="V6" s="15"/>
      <c r="W6" s="15"/>
      <c r="X6" s="15"/>
      <c r="Y6" s="15"/>
      <c r="Z6" s="15"/>
      <c r="AA6" s="15" t="s">
        <v>49</v>
      </c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66"/>
      <c r="CL6" s="66"/>
      <c r="CM6" s="66"/>
      <c r="CN6" s="66"/>
      <c r="CO6" s="66"/>
      <c r="CP6" s="66"/>
      <c r="CQ6" s="66"/>
      <c r="CR6" s="66"/>
      <c r="CS6" s="66"/>
      <c r="CT6" s="66"/>
      <c r="CU6" s="66"/>
      <c r="CV6" s="66"/>
      <c r="CW6" s="66"/>
      <c r="CX6" s="66"/>
      <c r="CY6" s="66"/>
      <c r="CZ6" s="66"/>
      <c r="DA6" s="66"/>
      <c r="DB6" s="66"/>
      <c r="DC6" s="66"/>
      <c r="DD6" s="66"/>
      <c r="DE6" s="66"/>
      <c r="DF6" s="66"/>
      <c r="DG6" s="66"/>
      <c r="DH6" s="66"/>
      <c r="DI6" s="66"/>
      <c r="DJ6" s="66"/>
      <c r="DK6" s="66"/>
      <c r="DL6" s="66"/>
      <c r="DM6" s="66"/>
      <c r="DN6" s="66"/>
      <c r="DO6" s="66"/>
      <c r="DP6" s="66"/>
      <c r="DQ6" s="66"/>
      <c r="DR6" s="66"/>
      <c r="DS6" s="66"/>
      <c r="DT6" s="66"/>
      <c r="DU6" s="66"/>
      <c r="DV6" s="66"/>
      <c r="DW6" s="66"/>
      <c r="DX6" s="66"/>
      <c r="DY6" s="66"/>
      <c r="DZ6" s="66"/>
      <c r="EA6" s="66"/>
      <c r="EB6" s="66"/>
      <c r="EC6" s="66"/>
      <c r="ED6" s="66"/>
      <c r="EE6" s="66"/>
      <c r="EF6" s="66"/>
      <c r="EG6" s="66"/>
      <c r="EH6" s="66"/>
      <c r="EI6" s="66"/>
      <c r="EJ6" s="66"/>
      <c r="EK6" s="66"/>
      <c r="EL6" s="66"/>
      <c r="EM6" s="66"/>
      <c r="EN6" s="66"/>
      <c r="EO6" s="66"/>
      <c r="EP6" s="66"/>
      <c r="EQ6" s="66"/>
      <c r="ER6" s="66"/>
      <c r="ES6" s="66"/>
      <c r="ET6" s="66"/>
      <c r="EU6" s="66"/>
      <c r="EV6" s="66"/>
      <c r="EW6" s="66"/>
      <c r="EX6" s="66"/>
      <c r="EY6" s="66"/>
      <c r="EZ6" s="66"/>
      <c r="FA6" s="66"/>
      <c r="FB6" s="66"/>
      <c r="FC6" s="66"/>
      <c r="FD6" s="66"/>
      <c r="FE6" s="66"/>
      <c r="FF6" s="66"/>
      <c r="FG6" s="66"/>
      <c r="FH6" s="66"/>
      <c r="FI6" s="66"/>
      <c r="FJ6" s="66"/>
      <c r="FK6" s="66"/>
      <c r="FL6" s="66"/>
      <c r="FM6" s="66"/>
      <c r="FN6" s="66"/>
      <c r="FO6" s="66"/>
      <c r="FP6" s="66"/>
      <c r="FQ6" s="66"/>
      <c r="FR6" s="66"/>
      <c r="FS6" s="66"/>
      <c r="FT6" s="66"/>
      <c r="FU6" s="66"/>
      <c r="FV6" s="66"/>
      <c r="FW6" s="66"/>
      <c r="FX6" s="66"/>
      <c r="FY6" s="66"/>
      <c r="FZ6" s="66"/>
      <c r="GA6" s="66"/>
      <c r="GB6" s="66"/>
      <c r="GC6" s="66"/>
      <c r="GD6" s="66"/>
      <c r="GE6" s="66"/>
      <c r="GF6" s="66"/>
      <c r="GG6" s="66"/>
      <c r="GH6" s="66"/>
      <c r="GI6" s="66"/>
      <c r="GJ6" s="66"/>
      <c r="GK6" s="66"/>
      <c r="GL6" s="66"/>
      <c r="GM6" s="66"/>
      <c r="GN6" s="66"/>
      <c r="GO6" s="66"/>
      <c r="GP6" s="66"/>
      <c r="GQ6" s="66"/>
      <c r="GR6" s="66"/>
      <c r="GS6" s="66"/>
      <c r="GT6" s="66"/>
      <c r="GU6" s="66"/>
      <c r="GV6" s="66"/>
      <c r="GW6" s="66"/>
      <c r="GX6" s="66"/>
      <c r="GY6" s="66"/>
      <c r="GZ6" s="66"/>
      <c r="HA6" s="66"/>
      <c r="HB6" s="66"/>
      <c r="HC6" s="66"/>
      <c r="HD6" s="66"/>
      <c r="HE6" s="66"/>
      <c r="HF6" s="66"/>
      <c r="HG6" s="66"/>
      <c r="HH6" s="66"/>
      <c r="HI6" s="66"/>
      <c r="HJ6" s="66"/>
      <c r="HK6" s="66"/>
      <c r="HL6" s="66"/>
      <c r="HM6" s="66"/>
      <c r="HN6" s="66"/>
      <c r="HO6" s="66"/>
      <c r="HP6" s="66"/>
      <c r="HQ6" s="66"/>
      <c r="HR6" s="66"/>
      <c r="HS6" s="66"/>
      <c r="HT6" s="66"/>
      <c r="HU6" s="66"/>
      <c r="HV6" s="66"/>
      <c r="HW6" s="66"/>
      <c r="HX6" s="66"/>
      <c r="HY6" s="66"/>
      <c r="HZ6" s="66"/>
      <c r="IA6" s="66"/>
      <c r="IB6" s="66"/>
      <c r="IC6" s="66"/>
      <c r="ID6" s="66"/>
      <c r="IE6" s="66"/>
      <c r="IF6" s="66"/>
      <c r="IG6" s="66"/>
      <c r="IH6" s="66"/>
      <c r="II6" s="66"/>
      <c r="IJ6" s="66"/>
      <c r="IK6" s="66"/>
      <c r="IL6" s="66"/>
      <c r="IM6" s="66"/>
      <c r="IN6" s="66"/>
      <c r="IO6" s="66"/>
      <c r="IP6" s="66"/>
      <c r="IQ6" s="66"/>
      <c r="IR6" s="66"/>
      <c r="IS6" s="66"/>
      <c r="IT6" s="66"/>
      <c r="IU6" s="66"/>
      <c r="IV6" s="66"/>
      <c r="IW6" s="66"/>
      <c r="IX6" s="66"/>
      <c r="IY6" s="66"/>
      <c r="IZ6" s="66"/>
      <c r="JA6" s="66"/>
      <c r="JB6" s="66"/>
      <c r="JC6" s="66"/>
      <c r="JD6" s="66"/>
      <c r="JE6" s="66"/>
      <c r="JF6" s="66"/>
      <c r="JG6" s="66"/>
      <c r="JH6" s="66"/>
      <c r="JI6" s="66"/>
      <c r="JJ6" s="66"/>
      <c r="JK6" s="66"/>
      <c r="JL6" s="66"/>
      <c r="JM6" s="66"/>
      <c r="JN6" s="66"/>
      <c r="JO6" s="66"/>
      <c r="JP6" s="66"/>
      <c r="JQ6" s="66"/>
      <c r="JR6" s="66"/>
      <c r="JS6" s="66"/>
      <c r="JT6" s="66"/>
      <c r="JU6" s="66"/>
      <c r="JV6" s="66"/>
      <c r="JW6" s="66"/>
      <c r="JX6" s="66"/>
      <c r="JY6" s="66"/>
      <c r="JZ6" s="66"/>
      <c r="KA6" s="66"/>
      <c r="KB6" s="66"/>
      <c r="KC6" s="66"/>
      <c r="KD6" s="66"/>
      <c r="KE6" s="66"/>
      <c r="KF6" s="66"/>
      <c r="KG6" s="66"/>
      <c r="KH6" s="66"/>
      <c r="KI6" s="66"/>
      <c r="KJ6" s="66"/>
      <c r="KK6" s="66"/>
      <c r="KL6" s="66"/>
      <c r="KM6" s="66"/>
      <c r="KN6" s="66"/>
      <c r="KO6" s="66"/>
      <c r="KP6" s="66"/>
      <c r="KQ6" s="66"/>
      <c r="KR6" s="66"/>
      <c r="KS6" s="66"/>
      <c r="KT6" s="66"/>
      <c r="KU6" s="66"/>
      <c r="KV6" s="66"/>
      <c r="KW6" s="66"/>
      <c r="KX6" s="66"/>
      <c r="KY6" s="66"/>
      <c r="KZ6" s="66"/>
      <c r="LA6" s="66"/>
      <c r="LB6" s="66"/>
      <c r="LC6" s="66"/>
      <c r="LD6" s="66"/>
      <c r="LE6" s="66"/>
      <c r="LF6" s="66"/>
      <c r="LG6" s="66"/>
      <c r="LH6" s="66"/>
      <c r="LI6" s="66"/>
      <c r="LJ6" s="66"/>
      <c r="LK6" s="66"/>
      <c r="LL6" s="66"/>
      <c r="LM6" s="66"/>
      <c r="LN6" s="66"/>
      <c r="LO6" s="66"/>
      <c r="LP6" s="66"/>
      <c r="LQ6" s="66"/>
      <c r="LR6" s="66"/>
      <c r="LS6" s="66"/>
      <c r="LT6" s="66"/>
      <c r="LU6" s="66"/>
      <c r="LV6" s="66"/>
      <c r="LW6" s="66"/>
      <c r="LX6" s="66"/>
      <c r="LY6" s="66"/>
      <c r="LZ6" s="66"/>
      <c r="MA6" s="66"/>
      <c r="MB6" s="66"/>
      <c r="MC6" s="66"/>
      <c r="MD6" s="66"/>
      <c r="ME6" s="66"/>
      <c r="MF6" s="66"/>
      <c r="MG6" s="66"/>
      <c r="MH6" s="66"/>
      <c r="MI6" s="66"/>
      <c r="MJ6" s="66"/>
      <c r="MK6" s="66"/>
      <c r="ML6" s="66"/>
      <c r="MM6" s="66"/>
      <c r="MN6" s="66"/>
      <c r="MO6" s="66"/>
      <c r="MP6" s="66"/>
      <c r="MQ6" s="66"/>
      <c r="MR6" s="66"/>
      <c r="MS6" s="66"/>
      <c r="MT6" s="66"/>
      <c r="MU6" s="66"/>
      <c r="MV6" s="66"/>
      <c r="MW6" s="66"/>
      <c r="MX6" s="66"/>
      <c r="MY6" s="66"/>
      <c r="MZ6" s="66"/>
      <c r="NA6" s="66"/>
      <c r="NB6" s="66"/>
      <c r="NC6" s="66"/>
      <c r="ND6" s="66"/>
      <c r="NE6" s="66"/>
      <c r="NF6" s="66"/>
      <c r="NG6" s="66"/>
      <c r="NH6" s="66"/>
      <c r="NI6" s="66"/>
      <c r="NJ6" s="66"/>
      <c r="NK6" s="66"/>
      <c r="NL6" s="66"/>
      <c r="NM6" s="66"/>
      <c r="NN6" s="66"/>
      <c r="NO6" s="66"/>
      <c r="NP6" s="66"/>
      <c r="NQ6" s="66"/>
      <c r="NR6" s="66"/>
      <c r="NS6" s="66"/>
      <c r="NT6" s="66"/>
      <c r="NU6" s="66"/>
      <c r="NV6" s="66"/>
      <c r="NW6" s="66"/>
      <c r="NX6" s="66"/>
      <c r="NY6" s="66"/>
      <c r="NZ6" s="66"/>
      <c r="OA6" s="66"/>
      <c r="OB6" s="66"/>
      <c r="OC6" s="66"/>
      <c r="OD6" s="66"/>
      <c r="OE6" s="66"/>
      <c r="OF6" s="66"/>
      <c r="OG6" s="66"/>
      <c r="OH6" s="66"/>
      <c r="OI6" s="66"/>
      <c r="OJ6" s="66"/>
      <c r="OK6" s="66"/>
      <c r="OL6" s="66"/>
      <c r="OM6" s="66"/>
      <c r="ON6" s="66"/>
      <c r="OO6" s="66"/>
      <c r="OP6" s="66"/>
      <c r="OQ6" s="66"/>
    </row>
    <row r="7" spans="1:407" s="33" customFormat="1" ht="14.45" customHeight="1" x14ac:dyDescent="0.2">
      <c r="A7" s="139"/>
      <c r="B7" s="140"/>
      <c r="C7" s="17" t="s">
        <v>18</v>
      </c>
      <c r="D7" s="15"/>
      <c r="E7" s="184"/>
      <c r="F7" s="185"/>
      <c r="G7" s="30" t="s">
        <v>27</v>
      </c>
      <c r="H7" s="191" t="s">
        <v>27</v>
      </c>
      <c r="I7" s="185"/>
      <c r="J7" s="185" t="s">
        <v>30</v>
      </c>
      <c r="K7" s="185" t="s">
        <v>56</v>
      </c>
      <c r="L7" s="15" t="s">
        <v>54</v>
      </c>
      <c r="M7" s="15" t="s">
        <v>31</v>
      </c>
      <c r="N7" s="15" t="s">
        <v>30</v>
      </c>
      <c r="O7" s="37"/>
      <c r="P7" s="185"/>
      <c r="Q7" s="185"/>
      <c r="R7" s="68"/>
      <c r="S7" s="15"/>
      <c r="T7" s="15"/>
      <c r="U7" s="15"/>
      <c r="V7" s="15"/>
      <c r="W7" s="15"/>
      <c r="X7" s="15"/>
      <c r="Y7" s="15"/>
      <c r="Z7" s="15"/>
      <c r="AA7" s="15" t="s">
        <v>11</v>
      </c>
    </row>
    <row r="8" spans="1:407" s="33" customFormat="1" ht="14.45" customHeight="1" x14ac:dyDescent="0.2">
      <c r="A8" s="139"/>
      <c r="B8" s="140"/>
      <c r="C8" s="17" t="s">
        <v>34</v>
      </c>
      <c r="D8" s="14"/>
      <c r="E8" s="184"/>
      <c r="F8" s="185"/>
      <c r="G8" s="15"/>
      <c r="H8" s="190"/>
      <c r="I8" s="185"/>
      <c r="J8" s="185" t="s">
        <v>18</v>
      </c>
      <c r="K8" s="185" t="s">
        <v>55</v>
      </c>
      <c r="L8" s="14" t="s">
        <v>53</v>
      </c>
      <c r="M8" s="14" t="s">
        <v>30</v>
      </c>
      <c r="N8" s="15" t="s">
        <v>18</v>
      </c>
      <c r="O8" s="37"/>
      <c r="P8" s="185"/>
      <c r="Q8" s="18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407" s="33" customFormat="1" ht="15" customHeight="1" thickBot="1" x14ac:dyDescent="0.25">
      <c r="A9" s="141"/>
      <c r="B9" s="142"/>
      <c r="C9" s="20"/>
      <c r="D9" s="20"/>
      <c r="E9" s="184"/>
      <c r="F9" s="185"/>
      <c r="G9" s="20"/>
      <c r="H9" s="191"/>
      <c r="I9" s="185"/>
      <c r="J9" s="185" t="s">
        <v>4</v>
      </c>
      <c r="K9" s="185"/>
      <c r="L9" s="14"/>
      <c r="M9" s="15" t="s">
        <v>18</v>
      </c>
      <c r="N9" s="40" t="s">
        <v>8</v>
      </c>
      <c r="O9" s="37"/>
      <c r="P9" s="185"/>
      <c r="Q9" s="18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407" s="48" customFormat="1" ht="15.75" thickTop="1" x14ac:dyDescent="0.25">
      <c r="A10" s="6">
        <v>1</v>
      </c>
      <c r="B10" s="23">
        <v>1985</v>
      </c>
      <c r="C10" s="47">
        <v>30997</v>
      </c>
      <c r="D10" s="23">
        <v>82</v>
      </c>
      <c r="E10" s="144">
        <v>90</v>
      </c>
      <c r="F10" s="145">
        <v>31116</v>
      </c>
      <c r="G10" s="106">
        <v>123</v>
      </c>
      <c r="H10" s="156">
        <v>260</v>
      </c>
      <c r="I10" s="157">
        <v>43919</v>
      </c>
      <c r="J10" s="170">
        <v>123</v>
      </c>
      <c r="K10" s="170">
        <v>20</v>
      </c>
      <c r="L10" s="81">
        <v>31</v>
      </c>
      <c r="M10" s="81">
        <v>143</v>
      </c>
      <c r="N10" s="81">
        <v>112</v>
      </c>
      <c r="O10" s="82">
        <v>71</v>
      </c>
      <c r="P10" s="176">
        <v>76</v>
      </c>
      <c r="Q10" s="177">
        <v>31116</v>
      </c>
      <c r="R10" s="83">
        <v>38.5</v>
      </c>
      <c r="S10" s="83">
        <v>27.9</v>
      </c>
      <c r="T10" s="83">
        <v>30.8</v>
      </c>
      <c r="U10" s="84">
        <f t="shared" ref="U10:U28" si="0">(R10*86400*31)/1000000</f>
        <v>103.11839999999999</v>
      </c>
      <c r="V10" s="84">
        <f t="shared" ref="V10:V28" si="1">(S10*86400*31)/1000000</f>
        <v>74.727360000000004</v>
      </c>
      <c r="W10" s="84">
        <f t="shared" ref="W10:W28" si="2">(T10*86400*28)/1000000</f>
        <v>74.511359999999996</v>
      </c>
      <c r="X10" s="85">
        <f t="shared" ref="X10:X28" si="3">U10/10300*1000</f>
        <v>10.011495145631066</v>
      </c>
      <c r="Y10" s="85">
        <f t="shared" ref="Y10:Y28" si="4">V10/10300*1000</f>
        <v>7.255083495145632</v>
      </c>
      <c r="Z10" s="85">
        <f t="shared" ref="Z10:Z28" si="5">W10/10300*1000</f>
        <v>7.2341126213592224</v>
      </c>
      <c r="AA10" s="85">
        <f t="shared" ref="AA10:AA28" si="6">SUM(X10:Z10)</f>
        <v>24.500691262135923</v>
      </c>
    </row>
    <row r="11" spans="1:407" s="48" customFormat="1" x14ac:dyDescent="0.25">
      <c r="A11" s="6">
        <v>2</v>
      </c>
      <c r="B11" s="23">
        <v>1986</v>
      </c>
      <c r="C11" s="47">
        <v>31366</v>
      </c>
      <c r="D11" s="23">
        <v>88</v>
      </c>
      <c r="E11" s="146">
        <v>92</v>
      </c>
      <c r="F11" s="147">
        <v>31468</v>
      </c>
      <c r="G11" s="6">
        <v>156</v>
      </c>
      <c r="H11" s="158">
        <v>284</v>
      </c>
      <c r="I11" s="159">
        <v>43920</v>
      </c>
      <c r="J11" s="171">
        <v>140</v>
      </c>
      <c r="K11" s="171">
        <v>23</v>
      </c>
      <c r="L11" s="7">
        <v>19</v>
      </c>
      <c r="M11" s="7">
        <v>192</v>
      </c>
      <c r="N11" s="7">
        <v>144</v>
      </c>
      <c r="O11" s="59">
        <v>81</v>
      </c>
      <c r="P11" s="178">
        <v>90</v>
      </c>
      <c r="Q11" s="179">
        <v>31481</v>
      </c>
      <c r="R11" s="6">
        <v>51.3</v>
      </c>
      <c r="S11" s="6">
        <v>44.4</v>
      </c>
      <c r="T11" s="6">
        <v>34.9</v>
      </c>
      <c r="U11" s="53">
        <f t="shared" si="0"/>
        <v>137.40191999999999</v>
      </c>
      <c r="V11" s="53">
        <f t="shared" si="1"/>
        <v>118.92095999999999</v>
      </c>
      <c r="W11" s="53">
        <f t="shared" si="2"/>
        <v>84.430080000000004</v>
      </c>
      <c r="X11" s="46">
        <f t="shared" si="3"/>
        <v>13.339992233009708</v>
      </c>
      <c r="Y11" s="46">
        <f t="shared" si="4"/>
        <v>11.54572427184466</v>
      </c>
      <c r="Z11" s="46">
        <f t="shared" si="5"/>
        <v>8.1970951456310672</v>
      </c>
      <c r="AA11" s="46">
        <f t="shared" si="6"/>
        <v>33.082811650485439</v>
      </c>
    </row>
    <row r="12" spans="1:407" s="48" customFormat="1" x14ac:dyDescent="0.25">
      <c r="A12" s="6">
        <v>3</v>
      </c>
      <c r="B12" s="23">
        <v>1987</v>
      </c>
      <c r="C12" s="47">
        <v>31753</v>
      </c>
      <c r="D12" s="23">
        <v>80</v>
      </c>
      <c r="E12" s="146">
        <v>92</v>
      </c>
      <c r="F12" s="147">
        <v>31861</v>
      </c>
      <c r="G12" s="6">
        <v>128</v>
      </c>
      <c r="H12" s="158">
        <v>369</v>
      </c>
      <c r="I12" s="159">
        <v>43922</v>
      </c>
      <c r="J12" s="171">
        <v>112</v>
      </c>
      <c r="K12" s="171">
        <v>16</v>
      </c>
      <c r="L12" s="7">
        <v>33</v>
      </c>
      <c r="M12" s="7">
        <v>151</v>
      </c>
      <c r="N12" s="7">
        <v>95</v>
      </c>
      <c r="O12" s="59">
        <v>80</v>
      </c>
      <c r="P12" s="178">
        <v>85</v>
      </c>
      <c r="Q12" s="179">
        <v>31867</v>
      </c>
      <c r="R12" s="6">
        <v>41.7</v>
      </c>
      <c r="S12" s="6">
        <v>31.4</v>
      </c>
      <c r="T12" s="6">
        <v>36.299999999999997</v>
      </c>
      <c r="U12" s="53">
        <f t="shared" si="0"/>
        <v>111.68928000000001</v>
      </c>
      <c r="V12" s="53">
        <f t="shared" si="1"/>
        <v>84.101759999999999</v>
      </c>
      <c r="W12" s="53">
        <f t="shared" si="2"/>
        <v>87.81695999999998</v>
      </c>
      <c r="X12" s="46">
        <f t="shared" si="3"/>
        <v>10.843619417475729</v>
      </c>
      <c r="Y12" s="46">
        <f t="shared" si="4"/>
        <v>8.1652194174757273</v>
      </c>
      <c r="Z12" s="46">
        <f t="shared" si="5"/>
        <v>8.5259184466019402</v>
      </c>
      <c r="AA12" s="46">
        <f t="shared" si="6"/>
        <v>27.534757281553397</v>
      </c>
    </row>
    <row r="13" spans="1:407" s="48" customFormat="1" x14ac:dyDescent="0.25">
      <c r="A13" s="22">
        <v>4</v>
      </c>
      <c r="B13" s="23">
        <v>1988</v>
      </c>
      <c r="C13" s="47">
        <v>32116</v>
      </c>
      <c r="D13" s="23">
        <v>24</v>
      </c>
      <c r="E13" s="146">
        <v>65</v>
      </c>
      <c r="F13" s="147">
        <v>32227</v>
      </c>
      <c r="G13" s="6">
        <v>153</v>
      </c>
      <c r="H13" s="158">
        <v>371</v>
      </c>
      <c r="I13" s="159">
        <v>43919</v>
      </c>
      <c r="J13" s="171">
        <v>175</v>
      </c>
      <c r="K13" s="171">
        <v>7</v>
      </c>
      <c r="L13" s="7">
        <v>60</v>
      </c>
      <c r="M13" s="7">
        <v>134</v>
      </c>
      <c r="N13" s="7">
        <v>119</v>
      </c>
      <c r="O13" s="59">
        <v>127</v>
      </c>
      <c r="P13" s="178">
        <v>135</v>
      </c>
      <c r="Q13" s="179">
        <v>32222</v>
      </c>
      <c r="R13" s="6">
        <v>53.8</v>
      </c>
      <c r="S13" s="6">
        <v>81.2</v>
      </c>
      <c r="T13" s="6">
        <v>49.7</v>
      </c>
      <c r="U13" s="53">
        <f t="shared" si="0"/>
        <v>144.09791999999999</v>
      </c>
      <c r="V13" s="53">
        <f t="shared" si="1"/>
        <v>217.48607999999999</v>
      </c>
      <c r="W13" s="53">
        <f t="shared" si="2"/>
        <v>120.23424</v>
      </c>
      <c r="X13" s="46">
        <f t="shared" si="3"/>
        <v>13.990089320388348</v>
      </c>
      <c r="Y13" s="46">
        <f t="shared" si="4"/>
        <v>21.115153398058251</v>
      </c>
      <c r="Z13" s="46">
        <f t="shared" si="5"/>
        <v>11.67322718446602</v>
      </c>
      <c r="AA13" s="46">
        <f t="shared" si="6"/>
        <v>46.778469902912619</v>
      </c>
    </row>
    <row r="14" spans="1:407" s="48" customFormat="1" x14ac:dyDescent="0.25">
      <c r="A14" s="22">
        <v>5</v>
      </c>
      <c r="B14" s="23">
        <v>1989</v>
      </c>
      <c r="C14" s="47">
        <v>32474</v>
      </c>
      <c r="D14" s="23">
        <v>0</v>
      </c>
      <c r="E14" s="146">
        <v>46</v>
      </c>
      <c r="F14" s="147">
        <v>32497</v>
      </c>
      <c r="G14" s="6">
        <v>122</v>
      </c>
      <c r="H14" s="158">
        <v>133</v>
      </c>
      <c r="I14" s="160">
        <v>32569</v>
      </c>
      <c r="J14" s="171">
        <v>39</v>
      </c>
      <c r="K14" s="171">
        <v>117</v>
      </c>
      <c r="L14" s="7">
        <v>3</v>
      </c>
      <c r="M14" s="7">
        <v>120</v>
      </c>
      <c r="N14" s="7">
        <v>174</v>
      </c>
      <c r="O14" s="59">
        <v>0</v>
      </c>
      <c r="P14" s="178">
        <v>36</v>
      </c>
      <c r="Q14" s="179">
        <v>32518</v>
      </c>
      <c r="R14" s="6">
        <v>41.4</v>
      </c>
      <c r="S14" s="6">
        <v>89.5</v>
      </c>
      <c r="T14" s="6">
        <v>70.900000000000006</v>
      </c>
      <c r="U14" s="53">
        <f t="shared" si="0"/>
        <v>110.88576</v>
      </c>
      <c r="V14" s="53">
        <f t="shared" si="1"/>
        <v>239.71680000000001</v>
      </c>
      <c r="W14" s="53">
        <f t="shared" si="2"/>
        <v>171.52128000000002</v>
      </c>
      <c r="X14" s="46">
        <f t="shared" si="3"/>
        <v>10.765607766990293</v>
      </c>
      <c r="Y14" s="46">
        <f t="shared" si="4"/>
        <v>23.27347572815534</v>
      </c>
      <c r="Z14" s="46">
        <f t="shared" si="5"/>
        <v>16.652551456310682</v>
      </c>
      <c r="AA14" s="46">
        <f t="shared" si="6"/>
        <v>50.691634951456315</v>
      </c>
    </row>
    <row r="15" spans="1:407" s="48" customFormat="1" x14ac:dyDescent="0.25">
      <c r="A15" s="22">
        <v>6</v>
      </c>
      <c r="B15" s="23">
        <v>1991</v>
      </c>
      <c r="C15" s="47">
        <v>33221</v>
      </c>
      <c r="D15" s="23">
        <v>8</v>
      </c>
      <c r="E15" s="146">
        <v>30</v>
      </c>
      <c r="F15" s="147">
        <v>33289</v>
      </c>
      <c r="G15" s="6">
        <v>232</v>
      </c>
      <c r="H15" s="158">
        <v>189</v>
      </c>
      <c r="I15" s="159">
        <v>43914</v>
      </c>
      <c r="J15" s="171">
        <v>80</v>
      </c>
      <c r="K15" s="171">
        <v>32</v>
      </c>
      <c r="L15" s="7">
        <v>19</v>
      </c>
      <c r="M15" s="7">
        <v>205</v>
      </c>
      <c r="N15" s="7">
        <v>93</v>
      </c>
      <c r="O15" s="59">
        <v>62</v>
      </c>
      <c r="P15" s="178">
        <v>75</v>
      </c>
      <c r="Q15" s="179">
        <v>33289</v>
      </c>
      <c r="R15" s="22">
        <v>81.400000000000006</v>
      </c>
      <c r="S15" s="22">
        <v>86.4</v>
      </c>
      <c r="T15" s="22">
        <v>62.8</v>
      </c>
      <c r="U15" s="53">
        <f t="shared" si="0"/>
        <v>218.02176000000003</v>
      </c>
      <c r="V15" s="53">
        <f t="shared" si="1"/>
        <v>231.41376000000002</v>
      </c>
      <c r="W15" s="53">
        <f t="shared" si="2"/>
        <v>151.92576</v>
      </c>
      <c r="X15" s="46">
        <f t="shared" si="3"/>
        <v>21.167161165048547</v>
      </c>
      <c r="Y15" s="46">
        <f t="shared" si="4"/>
        <v>22.467355339805827</v>
      </c>
      <c r="Z15" s="46">
        <f t="shared" si="5"/>
        <v>14.750073786407766</v>
      </c>
      <c r="AA15" s="46">
        <f t="shared" si="6"/>
        <v>58.384590291262143</v>
      </c>
    </row>
    <row r="16" spans="1:407" s="48" customFormat="1" x14ac:dyDescent="0.25">
      <c r="A16" s="22">
        <v>7</v>
      </c>
      <c r="B16" s="23">
        <v>1992</v>
      </c>
      <c r="C16" s="47">
        <v>33577</v>
      </c>
      <c r="D16" s="23">
        <v>2</v>
      </c>
      <c r="E16" s="146">
        <v>19</v>
      </c>
      <c r="F16" s="147">
        <v>33582</v>
      </c>
      <c r="G16" s="6">
        <v>118</v>
      </c>
      <c r="H16" s="158">
        <v>136</v>
      </c>
      <c r="I16" s="160">
        <v>33690</v>
      </c>
      <c r="J16" s="171">
        <v>3.1</v>
      </c>
      <c r="K16" s="171">
        <v>170</v>
      </c>
      <c r="L16" s="7">
        <v>52</v>
      </c>
      <c r="M16" s="7">
        <v>117</v>
      </c>
      <c r="N16" s="7">
        <v>120</v>
      </c>
      <c r="O16" s="59">
        <v>44</v>
      </c>
      <c r="P16" s="178">
        <v>45</v>
      </c>
      <c r="Q16" s="179">
        <v>33659</v>
      </c>
      <c r="R16" s="22">
        <v>1984</v>
      </c>
      <c r="S16" s="22">
        <v>39.4</v>
      </c>
      <c r="T16" s="22">
        <v>39.4</v>
      </c>
      <c r="U16" s="53">
        <f t="shared" si="0"/>
        <v>5313.9456</v>
      </c>
      <c r="V16" s="53">
        <f t="shared" si="1"/>
        <v>105.52896</v>
      </c>
      <c r="W16" s="53">
        <f t="shared" si="2"/>
        <v>95.316479999999999</v>
      </c>
      <c r="X16" s="46">
        <f t="shared" si="3"/>
        <v>515.91704854368936</v>
      </c>
      <c r="Y16" s="46">
        <f t="shared" si="4"/>
        <v>10.245530097087379</v>
      </c>
      <c r="Z16" s="46">
        <f t="shared" si="5"/>
        <v>9.2540271844660182</v>
      </c>
      <c r="AA16" s="46">
        <f t="shared" si="6"/>
        <v>535.41660582524275</v>
      </c>
    </row>
    <row r="17" spans="1:405" s="48" customFormat="1" x14ac:dyDescent="0.25">
      <c r="A17" s="22">
        <v>8</v>
      </c>
      <c r="B17" s="23">
        <v>1993</v>
      </c>
      <c r="C17" s="47">
        <v>33955</v>
      </c>
      <c r="D17" s="23">
        <v>20</v>
      </c>
      <c r="E17" s="146">
        <v>20</v>
      </c>
      <c r="F17" s="147">
        <v>34028</v>
      </c>
      <c r="G17" s="6">
        <v>91</v>
      </c>
      <c r="H17" s="158">
        <v>130</v>
      </c>
      <c r="I17" s="159">
        <v>43910</v>
      </c>
      <c r="J17" s="171">
        <v>101</v>
      </c>
      <c r="K17" s="171">
        <v>20</v>
      </c>
      <c r="L17" s="7">
        <v>20</v>
      </c>
      <c r="M17" s="7">
        <v>176</v>
      </c>
      <c r="N17" s="7">
        <v>102</v>
      </c>
      <c r="O17" s="59">
        <v>36</v>
      </c>
      <c r="P17" s="178">
        <v>47</v>
      </c>
      <c r="Q17" s="179">
        <v>34043</v>
      </c>
      <c r="R17" s="22">
        <v>45.8</v>
      </c>
      <c r="S17" s="22">
        <v>53.2</v>
      </c>
      <c r="T17" s="22">
        <v>52.7</v>
      </c>
      <c r="U17" s="53">
        <f t="shared" si="0"/>
        <v>122.67071999999999</v>
      </c>
      <c r="V17" s="53">
        <f t="shared" si="1"/>
        <v>142.49088</v>
      </c>
      <c r="W17" s="53">
        <f t="shared" si="2"/>
        <v>127.49184</v>
      </c>
      <c r="X17" s="46">
        <f t="shared" si="3"/>
        <v>11.909778640776699</v>
      </c>
      <c r="Y17" s="46">
        <f t="shared" si="4"/>
        <v>13.834066019417476</v>
      </c>
      <c r="Z17" s="46">
        <f t="shared" si="5"/>
        <v>12.37784854368932</v>
      </c>
      <c r="AA17" s="46">
        <f t="shared" si="6"/>
        <v>38.121693203883495</v>
      </c>
    </row>
    <row r="18" spans="1:405" s="48" customFormat="1" x14ac:dyDescent="0.25">
      <c r="A18" s="22">
        <v>9</v>
      </c>
      <c r="B18" s="23">
        <v>1994</v>
      </c>
      <c r="C18" s="47">
        <v>34281</v>
      </c>
      <c r="D18" s="23">
        <v>56</v>
      </c>
      <c r="E18" s="146">
        <v>70</v>
      </c>
      <c r="F18" s="147">
        <v>34398</v>
      </c>
      <c r="G18" s="6">
        <v>162</v>
      </c>
      <c r="H18" s="158">
        <v>416</v>
      </c>
      <c r="I18" s="159">
        <v>43901</v>
      </c>
      <c r="J18" s="171">
        <v>192</v>
      </c>
      <c r="K18" s="171">
        <v>6</v>
      </c>
      <c r="L18" s="7">
        <v>16</v>
      </c>
      <c r="M18" s="7">
        <v>201</v>
      </c>
      <c r="N18" s="7">
        <v>186</v>
      </c>
      <c r="O18" s="59">
        <v>66</v>
      </c>
      <c r="P18" s="178">
        <v>67</v>
      </c>
      <c r="Q18" s="179">
        <v>34403</v>
      </c>
      <c r="R18" s="22">
        <v>50.6</v>
      </c>
      <c r="S18" s="22">
        <v>102</v>
      </c>
      <c r="T18" s="46">
        <v>59</v>
      </c>
      <c r="U18" s="53">
        <f t="shared" si="0"/>
        <v>135.52704</v>
      </c>
      <c r="V18" s="53">
        <f t="shared" si="1"/>
        <v>273.1968</v>
      </c>
      <c r="W18" s="53">
        <f t="shared" si="2"/>
        <v>142.7328</v>
      </c>
      <c r="X18" s="46">
        <f t="shared" si="3"/>
        <v>13.157965048543689</v>
      </c>
      <c r="Y18" s="46">
        <f t="shared" si="4"/>
        <v>26.523961165048544</v>
      </c>
      <c r="Z18" s="46">
        <f t="shared" si="5"/>
        <v>13.857553398058252</v>
      </c>
      <c r="AA18" s="46">
        <f t="shared" si="6"/>
        <v>53.539479611650485</v>
      </c>
    </row>
    <row r="19" spans="1:405" s="48" customFormat="1" x14ac:dyDescent="0.25">
      <c r="A19" s="22">
        <v>10</v>
      </c>
      <c r="B19" s="23">
        <v>1996</v>
      </c>
      <c r="C19" s="47">
        <v>35005</v>
      </c>
      <c r="D19" s="23">
        <v>113</v>
      </c>
      <c r="E19" s="146">
        <v>131</v>
      </c>
      <c r="F19" s="147">
        <v>35144</v>
      </c>
      <c r="G19" s="6">
        <v>171</v>
      </c>
      <c r="H19" s="158">
        <v>270</v>
      </c>
      <c r="I19" s="159">
        <v>43937</v>
      </c>
      <c r="J19" s="171">
        <v>150</v>
      </c>
      <c r="K19" s="171">
        <v>21</v>
      </c>
      <c r="L19" s="7">
        <v>29</v>
      </c>
      <c r="M19" s="7">
        <v>200</v>
      </c>
      <c r="N19" s="7">
        <v>143</v>
      </c>
      <c r="O19" s="59">
        <v>43</v>
      </c>
      <c r="P19" s="178">
        <v>61</v>
      </c>
      <c r="Q19" s="179">
        <v>35110</v>
      </c>
      <c r="R19" s="46">
        <v>32.799999999999997</v>
      </c>
      <c r="S19" s="22">
        <v>33.1</v>
      </c>
      <c r="T19" s="46">
        <v>36</v>
      </c>
      <c r="U19" s="53">
        <f t="shared" si="0"/>
        <v>87.851519999999979</v>
      </c>
      <c r="V19" s="53">
        <f t="shared" si="1"/>
        <v>88.65504</v>
      </c>
      <c r="W19" s="53">
        <f t="shared" si="2"/>
        <v>87.091200000000001</v>
      </c>
      <c r="X19" s="46">
        <f t="shared" si="3"/>
        <v>8.5292737864077655</v>
      </c>
      <c r="Y19" s="46">
        <f t="shared" si="4"/>
        <v>8.6072854368932035</v>
      </c>
      <c r="Z19" s="46">
        <f t="shared" si="5"/>
        <v>8.4554563106796117</v>
      </c>
      <c r="AA19" s="46">
        <f t="shared" si="6"/>
        <v>25.592015533980582</v>
      </c>
    </row>
    <row r="20" spans="1:405" s="48" customFormat="1" x14ac:dyDescent="0.25">
      <c r="A20" s="22">
        <v>11</v>
      </c>
      <c r="B20" s="23">
        <v>1998</v>
      </c>
      <c r="C20" s="47">
        <v>35752</v>
      </c>
      <c r="D20" s="23">
        <v>0</v>
      </c>
      <c r="E20" s="146">
        <v>28</v>
      </c>
      <c r="F20" s="147">
        <v>35784</v>
      </c>
      <c r="G20" s="6">
        <v>136</v>
      </c>
      <c r="H20" s="158">
        <v>189</v>
      </c>
      <c r="I20" s="160">
        <v>35899</v>
      </c>
      <c r="J20" s="171">
        <v>43</v>
      </c>
      <c r="K20" s="171">
        <v>211</v>
      </c>
      <c r="L20" s="7">
        <v>88</v>
      </c>
      <c r="M20" s="7">
        <v>187</v>
      </c>
      <c r="N20" s="7">
        <v>172</v>
      </c>
      <c r="O20" s="59">
        <v>0</v>
      </c>
      <c r="P20" s="178">
        <v>40</v>
      </c>
      <c r="Q20" s="179">
        <v>35836</v>
      </c>
      <c r="R20" s="22">
        <v>39.6</v>
      </c>
      <c r="S20" s="22">
        <v>77.099999999999994</v>
      </c>
      <c r="T20" s="22">
        <v>79.3</v>
      </c>
      <c r="U20" s="53">
        <f t="shared" si="0"/>
        <v>106.06464</v>
      </c>
      <c r="V20" s="53">
        <f t="shared" si="1"/>
        <v>206.50463999999997</v>
      </c>
      <c r="W20" s="53">
        <f t="shared" si="2"/>
        <v>191.84255999999999</v>
      </c>
      <c r="X20" s="46">
        <f t="shared" si="3"/>
        <v>10.29753786407767</v>
      </c>
      <c r="Y20" s="46">
        <f t="shared" si="4"/>
        <v>20.048994174757279</v>
      </c>
      <c r="Z20" s="46">
        <f t="shared" si="5"/>
        <v>18.62549126213592</v>
      </c>
      <c r="AA20" s="46">
        <f t="shared" si="6"/>
        <v>48.972023300970875</v>
      </c>
    </row>
    <row r="21" spans="1:405" s="48" customFormat="1" x14ac:dyDescent="0.25">
      <c r="A21" s="22">
        <v>12</v>
      </c>
      <c r="B21" s="23">
        <v>1999</v>
      </c>
      <c r="C21" s="47">
        <v>36107</v>
      </c>
      <c r="D21" s="23">
        <v>65</v>
      </c>
      <c r="E21" s="146">
        <v>65</v>
      </c>
      <c r="F21" s="147">
        <v>36219</v>
      </c>
      <c r="G21" s="6">
        <v>156</v>
      </c>
      <c r="H21" s="158">
        <v>328</v>
      </c>
      <c r="I21" s="159">
        <v>43898</v>
      </c>
      <c r="J21" s="171">
        <v>161</v>
      </c>
      <c r="K21" s="171">
        <v>20</v>
      </c>
      <c r="L21" s="7">
        <v>19</v>
      </c>
      <c r="M21" s="7">
        <v>258</v>
      </c>
      <c r="N21" s="7">
        <v>163</v>
      </c>
      <c r="O21" s="59">
        <v>67</v>
      </c>
      <c r="P21" s="178">
        <v>68</v>
      </c>
      <c r="Q21" s="179">
        <v>36216</v>
      </c>
      <c r="R21" s="22">
        <v>64.099999999999994</v>
      </c>
      <c r="S21" s="22">
        <v>80.2</v>
      </c>
      <c r="T21" s="22">
        <v>63.3</v>
      </c>
      <c r="U21" s="53">
        <f t="shared" si="0"/>
        <v>171.68543999999997</v>
      </c>
      <c r="V21" s="53">
        <f t="shared" si="1"/>
        <v>214.80768</v>
      </c>
      <c r="W21" s="53">
        <f t="shared" si="2"/>
        <v>153.13535999999999</v>
      </c>
      <c r="X21" s="46">
        <f t="shared" si="3"/>
        <v>16.668489320388346</v>
      </c>
      <c r="Y21" s="46">
        <f t="shared" si="4"/>
        <v>20.855114563106799</v>
      </c>
      <c r="Z21" s="46">
        <f t="shared" si="5"/>
        <v>14.86751067961165</v>
      </c>
      <c r="AA21" s="46">
        <f t="shared" si="6"/>
        <v>52.39111456310679</v>
      </c>
    </row>
    <row r="22" spans="1:405" s="48" customFormat="1" x14ac:dyDescent="0.25">
      <c r="A22" s="22">
        <v>13</v>
      </c>
      <c r="B22" s="23">
        <v>2001</v>
      </c>
      <c r="C22" s="47">
        <v>36877</v>
      </c>
      <c r="D22" s="23">
        <v>19</v>
      </c>
      <c r="E22" s="146">
        <v>34</v>
      </c>
      <c r="F22" s="147">
        <v>36955</v>
      </c>
      <c r="G22" s="6">
        <v>167</v>
      </c>
      <c r="H22" s="158">
        <v>149</v>
      </c>
      <c r="I22" s="159">
        <v>43910</v>
      </c>
      <c r="J22" s="171">
        <v>103</v>
      </c>
      <c r="K22" s="171">
        <v>32</v>
      </c>
      <c r="L22" s="7">
        <v>39</v>
      </c>
      <c r="M22" s="7">
        <v>98</v>
      </c>
      <c r="N22" s="7">
        <v>89</v>
      </c>
      <c r="O22" s="59">
        <v>25</v>
      </c>
      <c r="P22" s="178">
        <v>28</v>
      </c>
      <c r="Q22" s="179">
        <v>36960</v>
      </c>
      <c r="R22" s="22">
        <v>41.4</v>
      </c>
      <c r="S22" s="22">
        <v>40.6</v>
      </c>
      <c r="T22" s="22">
        <v>45.2</v>
      </c>
      <c r="U22" s="53">
        <f t="shared" si="0"/>
        <v>110.88576</v>
      </c>
      <c r="V22" s="53">
        <f t="shared" si="1"/>
        <v>108.74303999999999</v>
      </c>
      <c r="W22" s="53">
        <f t="shared" si="2"/>
        <v>109.34784000000002</v>
      </c>
      <c r="X22" s="46">
        <f t="shared" si="3"/>
        <v>10.765607766990293</v>
      </c>
      <c r="Y22" s="46">
        <f t="shared" si="4"/>
        <v>10.557576699029125</v>
      </c>
      <c r="Z22" s="46">
        <f t="shared" si="5"/>
        <v>10.616295145631069</v>
      </c>
      <c r="AA22" s="46">
        <f t="shared" si="6"/>
        <v>31.939479611650491</v>
      </c>
    </row>
    <row r="23" spans="1:405" s="48" customFormat="1" x14ac:dyDescent="0.25">
      <c r="A23" s="22">
        <v>14</v>
      </c>
      <c r="B23" s="23">
        <v>2003</v>
      </c>
      <c r="C23" s="47">
        <v>37589</v>
      </c>
      <c r="D23" s="23">
        <v>28</v>
      </c>
      <c r="E23" s="146">
        <v>35</v>
      </c>
      <c r="F23" s="147">
        <v>37690</v>
      </c>
      <c r="G23" s="6">
        <v>113</v>
      </c>
      <c r="H23" s="158">
        <v>264</v>
      </c>
      <c r="I23" s="159">
        <v>43905</v>
      </c>
      <c r="J23" s="171">
        <v>73</v>
      </c>
      <c r="K23" s="171">
        <v>13</v>
      </c>
      <c r="L23" s="7">
        <v>17</v>
      </c>
      <c r="M23" s="7">
        <v>188</v>
      </c>
      <c r="N23" s="7">
        <v>68</v>
      </c>
      <c r="O23" s="59">
        <v>96</v>
      </c>
      <c r="P23" s="178">
        <v>97</v>
      </c>
      <c r="Q23" s="179">
        <v>37672</v>
      </c>
      <c r="R23" s="22">
        <v>32.299999999999997</v>
      </c>
      <c r="S23" s="22">
        <v>38.5</v>
      </c>
      <c r="T23" s="22">
        <v>31.4</v>
      </c>
      <c r="U23" s="53">
        <f t="shared" si="0"/>
        <v>86.512319999999988</v>
      </c>
      <c r="V23" s="53">
        <f t="shared" si="1"/>
        <v>103.11839999999999</v>
      </c>
      <c r="W23" s="53">
        <f t="shared" si="2"/>
        <v>75.962879999999998</v>
      </c>
      <c r="X23" s="46">
        <f t="shared" si="3"/>
        <v>8.3992543689320378</v>
      </c>
      <c r="Y23" s="46">
        <f t="shared" si="4"/>
        <v>10.011495145631066</v>
      </c>
      <c r="Z23" s="46">
        <f t="shared" si="5"/>
        <v>7.375036893203883</v>
      </c>
      <c r="AA23" s="46">
        <f t="shared" si="6"/>
        <v>25.785786407766988</v>
      </c>
    </row>
    <row r="24" spans="1:405" s="48" customFormat="1" ht="15" customHeight="1" x14ac:dyDescent="0.25">
      <c r="A24" s="22">
        <v>15</v>
      </c>
      <c r="B24" s="1">
        <v>2004</v>
      </c>
      <c r="C24" s="47">
        <v>37978</v>
      </c>
      <c r="D24" s="23">
        <v>69</v>
      </c>
      <c r="E24" s="148">
        <v>81</v>
      </c>
      <c r="F24" s="149">
        <v>38056</v>
      </c>
      <c r="G24" s="6">
        <v>182</v>
      </c>
      <c r="H24" s="161">
        <v>302</v>
      </c>
      <c r="I24" s="162">
        <v>43918</v>
      </c>
      <c r="J24" s="172">
        <v>164</v>
      </c>
      <c r="K24" s="172">
        <v>37</v>
      </c>
      <c r="L24" s="7">
        <v>46</v>
      </c>
      <c r="M24" s="7">
        <v>163</v>
      </c>
      <c r="N24" s="7">
        <v>159</v>
      </c>
      <c r="O24" s="58">
        <v>12</v>
      </c>
      <c r="P24" s="178">
        <v>22</v>
      </c>
      <c r="Q24" s="179">
        <v>37996</v>
      </c>
      <c r="R24" s="6">
        <v>53.1</v>
      </c>
      <c r="S24" s="6">
        <v>48.1</v>
      </c>
      <c r="T24" s="6">
        <v>83.2</v>
      </c>
      <c r="U24" s="53">
        <f t="shared" si="0"/>
        <v>142.22304</v>
      </c>
      <c r="V24" s="53">
        <f t="shared" si="1"/>
        <v>128.83104</v>
      </c>
      <c r="W24" s="53">
        <f t="shared" si="2"/>
        <v>201.27744000000001</v>
      </c>
      <c r="X24" s="46">
        <f t="shared" si="3"/>
        <v>13.808062135922331</v>
      </c>
      <c r="Y24" s="46">
        <f t="shared" si="4"/>
        <v>12.507867961165049</v>
      </c>
      <c r="Z24" s="46">
        <f t="shared" si="5"/>
        <v>19.541499029126214</v>
      </c>
      <c r="AA24" s="46">
        <f t="shared" si="6"/>
        <v>45.857429126213596</v>
      </c>
    </row>
    <row r="25" spans="1:405" s="48" customFormat="1" ht="15" customHeight="1" x14ac:dyDescent="0.25">
      <c r="A25" s="22">
        <v>16</v>
      </c>
      <c r="B25" s="1">
        <v>2005</v>
      </c>
      <c r="C25" s="47">
        <v>38308</v>
      </c>
      <c r="D25" s="23">
        <v>49</v>
      </c>
      <c r="E25" s="146">
        <v>84</v>
      </c>
      <c r="F25" s="147">
        <v>38426</v>
      </c>
      <c r="G25" s="6">
        <v>103</v>
      </c>
      <c r="H25" s="158">
        <v>185</v>
      </c>
      <c r="I25" s="159">
        <v>43910</v>
      </c>
      <c r="J25" s="171">
        <v>189</v>
      </c>
      <c r="K25" s="171">
        <v>23</v>
      </c>
      <c r="L25" s="7">
        <v>57</v>
      </c>
      <c r="M25" s="7">
        <v>182</v>
      </c>
      <c r="N25" s="7">
        <v>150</v>
      </c>
      <c r="O25" s="58">
        <v>29</v>
      </c>
      <c r="P25" s="178">
        <v>38</v>
      </c>
      <c r="Q25" s="179">
        <v>38431</v>
      </c>
      <c r="R25" s="6">
        <v>69.8</v>
      </c>
      <c r="S25" s="6">
        <v>66.400000000000006</v>
      </c>
      <c r="T25" s="6">
        <v>50.6</v>
      </c>
      <c r="U25" s="53">
        <f t="shared" si="0"/>
        <v>186.95231999999999</v>
      </c>
      <c r="V25" s="53">
        <f t="shared" si="1"/>
        <v>177.84576000000004</v>
      </c>
      <c r="W25" s="53">
        <f t="shared" si="2"/>
        <v>122.41152</v>
      </c>
      <c r="X25" s="46">
        <f t="shared" si="3"/>
        <v>18.150710679611649</v>
      </c>
      <c r="Y25" s="46">
        <f t="shared" si="4"/>
        <v>17.266578640776704</v>
      </c>
      <c r="Z25" s="46">
        <f t="shared" si="5"/>
        <v>11.884613592233009</v>
      </c>
      <c r="AA25" s="46">
        <f t="shared" si="6"/>
        <v>47.301902912621358</v>
      </c>
    </row>
    <row r="26" spans="1:405" s="48" customFormat="1" ht="15" customHeight="1" x14ac:dyDescent="0.25">
      <c r="A26" s="6">
        <v>17</v>
      </c>
      <c r="B26" s="1">
        <v>2006</v>
      </c>
      <c r="C26" s="80">
        <v>38674</v>
      </c>
      <c r="D26" s="23">
        <v>50</v>
      </c>
      <c r="E26" s="146">
        <v>79</v>
      </c>
      <c r="F26" s="147">
        <v>38791</v>
      </c>
      <c r="G26" s="6">
        <v>116</v>
      </c>
      <c r="H26" s="158">
        <v>248</v>
      </c>
      <c r="I26" s="159">
        <v>43926</v>
      </c>
      <c r="J26" s="171">
        <v>127</v>
      </c>
      <c r="K26" s="171">
        <v>22</v>
      </c>
      <c r="L26" s="7">
        <v>44</v>
      </c>
      <c r="M26" s="7">
        <v>95</v>
      </c>
      <c r="N26" s="7">
        <v>106</v>
      </c>
      <c r="O26" s="58">
        <v>98</v>
      </c>
      <c r="P26" s="178">
        <v>98</v>
      </c>
      <c r="Q26" s="179">
        <v>38776</v>
      </c>
      <c r="R26" s="6">
        <v>56.9</v>
      </c>
      <c r="S26" s="6">
        <v>50.9</v>
      </c>
      <c r="T26" s="6">
        <v>40.200000000000003</v>
      </c>
      <c r="U26" s="53">
        <f t="shared" si="0"/>
        <v>152.40096</v>
      </c>
      <c r="V26" s="53">
        <f t="shared" si="1"/>
        <v>136.33055999999999</v>
      </c>
      <c r="W26" s="53">
        <f t="shared" si="2"/>
        <v>97.251840000000016</v>
      </c>
      <c r="X26" s="46">
        <f t="shared" si="3"/>
        <v>14.796209708737864</v>
      </c>
      <c r="Y26" s="46">
        <f t="shared" si="4"/>
        <v>13.235976699029125</v>
      </c>
      <c r="Z26" s="46">
        <f t="shared" si="5"/>
        <v>9.4419262135922342</v>
      </c>
      <c r="AA26" s="46">
        <f t="shared" si="6"/>
        <v>37.474112621359225</v>
      </c>
    </row>
    <row r="27" spans="1:405" s="48" customFormat="1" ht="15" customHeight="1" x14ac:dyDescent="0.25">
      <c r="A27" s="22">
        <v>18</v>
      </c>
      <c r="B27" s="23">
        <v>2007</v>
      </c>
      <c r="C27" s="47">
        <v>39105</v>
      </c>
      <c r="D27" s="23">
        <v>60</v>
      </c>
      <c r="E27" s="146">
        <v>60</v>
      </c>
      <c r="F27" s="147">
        <v>39141</v>
      </c>
      <c r="G27" s="6">
        <v>133</v>
      </c>
      <c r="H27" s="158">
        <v>192</v>
      </c>
      <c r="I27" s="159">
        <v>43907</v>
      </c>
      <c r="J27" s="171">
        <v>57</v>
      </c>
      <c r="K27" s="171">
        <v>19</v>
      </c>
      <c r="L27" s="7">
        <v>18</v>
      </c>
      <c r="M27" s="7">
        <v>154</v>
      </c>
      <c r="N27" s="7">
        <v>59</v>
      </c>
      <c r="O27" s="58">
        <v>27</v>
      </c>
      <c r="P27" s="178">
        <v>27</v>
      </c>
      <c r="Q27" s="179">
        <v>39141</v>
      </c>
      <c r="R27" s="6">
        <v>61.4</v>
      </c>
      <c r="S27" s="6">
        <v>87.5</v>
      </c>
      <c r="T27" s="6">
        <v>77.5</v>
      </c>
      <c r="U27" s="53">
        <f t="shared" si="0"/>
        <v>164.45375999999999</v>
      </c>
      <c r="V27" s="53">
        <f t="shared" si="1"/>
        <v>234.36</v>
      </c>
      <c r="W27" s="53">
        <f t="shared" si="2"/>
        <v>187.488</v>
      </c>
      <c r="X27" s="46">
        <f t="shared" si="3"/>
        <v>15.966384466019418</v>
      </c>
      <c r="Y27" s="46">
        <f t="shared" si="4"/>
        <v>22.753398058252429</v>
      </c>
      <c r="Z27" s="46">
        <f t="shared" si="5"/>
        <v>18.202718446601942</v>
      </c>
      <c r="AA27" s="46">
        <f t="shared" si="6"/>
        <v>56.922500970873791</v>
      </c>
    </row>
    <row r="28" spans="1:405" s="48" customFormat="1" ht="15" customHeight="1" x14ac:dyDescent="0.25">
      <c r="A28" s="22">
        <v>19</v>
      </c>
      <c r="B28" s="23">
        <v>2008</v>
      </c>
      <c r="C28" s="47">
        <v>39439</v>
      </c>
      <c r="D28" s="23">
        <v>0</v>
      </c>
      <c r="E28" s="146">
        <v>23</v>
      </c>
      <c r="F28" s="147">
        <v>39532</v>
      </c>
      <c r="G28" s="6">
        <v>113</v>
      </c>
      <c r="H28" s="158">
        <v>164</v>
      </c>
      <c r="I28" s="159">
        <v>43943</v>
      </c>
      <c r="J28" s="171">
        <v>119</v>
      </c>
      <c r="K28" s="171">
        <v>74</v>
      </c>
      <c r="L28" s="7">
        <v>126</v>
      </c>
      <c r="M28" s="7">
        <v>142</v>
      </c>
      <c r="N28" s="7">
        <v>94</v>
      </c>
      <c r="O28" s="59">
        <v>14</v>
      </c>
      <c r="P28" s="178">
        <v>47</v>
      </c>
      <c r="Q28" s="179">
        <v>39457</v>
      </c>
      <c r="R28" s="6">
        <v>46.7</v>
      </c>
      <c r="S28" s="6">
        <v>46.9</v>
      </c>
      <c r="T28" s="6">
        <v>52.4</v>
      </c>
      <c r="U28" s="53">
        <f t="shared" si="0"/>
        <v>125.08128000000002</v>
      </c>
      <c r="V28" s="53">
        <f t="shared" si="1"/>
        <v>125.61696000000001</v>
      </c>
      <c r="W28" s="53">
        <f t="shared" si="2"/>
        <v>126.76608</v>
      </c>
      <c r="X28" s="46">
        <f t="shared" si="3"/>
        <v>12.143813592233013</v>
      </c>
      <c r="Y28" s="46">
        <f t="shared" si="4"/>
        <v>12.1958213592233</v>
      </c>
      <c r="Z28" s="46">
        <f t="shared" si="5"/>
        <v>12.307386407766991</v>
      </c>
      <c r="AA28" s="46">
        <f t="shared" si="6"/>
        <v>36.647021359223302</v>
      </c>
    </row>
    <row r="29" spans="1:405" ht="21" customHeight="1" x14ac:dyDescent="0.3">
      <c r="A29" s="87" t="s">
        <v>36</v>
      </c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39"/>
      <c r="P29" s="39"/>
      <c r="S29" s="36"/>
      <c r="U29" s="24"/>
      <c r="V29" s="24"/>
      <c r="W29" s="24"/>
      <c r="X29" s="24"/>
      <c r="Y29" s="24"/>
      <c r="Z29" s="24"/>
      <c r="AA29" s="24"/>
    </row>
    <row r="30" spans="1:405" s="65" customFormat="1" ht="14.25" customHeight="1" x14ac:dyDescent="0.2">
      <c r="A30" s="137" t="s">
        <v>1</v>
      </c>
      <c r="B30" s="138"/>
      <c r="C30" s="35"/>
      <c r="D30" s="120" t="s">
        <v>66</v>
      </c>
      <c r="E30" s="121"/>
      <c r="F30" s="122"/>
      <c r="G30" s="120" t="s">
        <v>9</v>
      </c>
      <c r="H30" s="121"/>
      <c r="I30" s="122"/>
      <c r="J30" s="128" t="s">
        <v>65</v>
      </c>
      <c r="K30" s="129"/>
      <c r="L30" s="129"/>
      <c r="M30" s="129"/>
      <c r="N30" s="129"/>
      <c r="O30" s="128" t="s">
        <v>38</v>
      </c>
      <c r="P30" s="129"/>
      <c r="Q30" s="130"/>
      <c r="R30" s="123" t="s">
        <v>50</v>
      </c>
      <c r="S30" s="124"/>
      <c r="T30" s="125"/>
      <c r="U30" s="120" t="s">
        <v>67</v>
      </c>
      <c r="V30" s="121"/>
      <c r="W30" s="122"/>
      <c r="X30" s="120" t="s">
        <v>68</v>
      </c>
      <c r="Y30" s="121"/>
      <c r="Z30" s="122"/>
      <c r="AA30" s="9" t="s">
        <v>46</v>
      </c>
    </row>
    <row r="31" spans="1:405" s="33" customFormat="1" ht="14.25" x14ac:dyDescent="0.25">
      <c r="A31" s="139"/>
      <c r="B31" s="140"/>
      <c r="C31" s="8" t="s">
        <v>10</v>
      </c>
      <c r="D31" s="9" t="s">
        <v>33</v>
      </c>
      <c r="E31" s="9" t="s">
        <v>12</v>
      </c>
      <c r="F31" s="9" t="s">
        <v>29</v>
      </c>
      <c r="G31" s="9" t="s">
        <v>70</v>
      </c>
      <c r="H31" s="10" t="s">
        <v>25</v>
      </c>
      <c r="I31" s="9" t="s">
        <v>10</v>
      </c>
      <c r="J31" s="79" t="s">
        <v>13</v>
      </c>
      <c r="K31" s="11" t="s">
        <v>14</v>
      </c>
      <c r="L31" s="79" t="s">
        <v>15</v>
      </c>
      <c r="M31" s="79" t="s">
        <v>16</v>
      </c>
      <c r="N31" s="12" t="s">
        <v>17</v>
      </c>
      <c r="O31" s="15" t="s">
        <v>39</v>
      </c>
      <c r="P31" s="15" t="s">
        <v>41</v>
      </c>
      <c r="Q31" s="9" t="s">
        <v>52</v>
      </c>
      <c r="R31" s="9" t="s">
        <v>42</v>
      </c>
      <c r="S31" s="9" t="s">
        <v>43</v>
      </c>
      <c r="T31" s="9" t="s">
        <v>44</v>
      </c>
      <c r="U31" s="15" t="s">
        <v>57</v>
      </c>
      <c r="V31" s="15" t="s">
        <v>58</v>
      </c>
      <c r="W31" s="15" t="s">
        <v>59</v>
      </c>
      <c r="X31" s="15" t="s">
        <v>57</v>
      </c>
      <c r="Y31" s="15" t="s">
        <v>58</v>
      </c>
      <c r="Z31" s="15" t="s">
        <v>59</v>
      </c>
      <c r="AA31" s="15" t="s">
        <v>47</v>
      </c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/>
      <c r="BR31" s="66"/>
      <c r="BS31" s="66"/>
      <c r="BT31" s="66"/>
      <c r="BU31" s="66"/>
      <c r="BV31" s="66"/>
      <c r="BW31" s="66"/>
      <c r="BX31" s="66"/>
      <c r="BY31" s="66"/>
      <c r="BZ31" s="66"/>
      <c r="CA31" s="66"/>
      <c r="CB31" s="66"/>
      <c r="CC31" s="66"/>
      <c r="CD31" s="66"/>
      <c r="CE31" s="66"/>
      <c r="CF31" s="66"/>
      <c r="CG31" s="66"/>
      <c r="CH31" s="66"/>
      <c r="CI31" s="66"/>
      <c r="CJ31" s="66"/>
      <c r="CK31" s="66"/>
      <c r="CL31" s="66"/>
      <c r="CM31" s="66"/>
      <c r="CN31" s="66"/>
      <c r="CO31" s="66"/>
      <c r="CP31" s="66"/>
      <c r="CQ31" s="66"/>
      <c r="CR31" s="66"/>
      <c r="CS31" s="66"/>
      <c r="CT31" s="66"/>
      <c r="CU31" s="66"/>
      <c r="CV31" s="66"/>
      <c r="CW31" s="66"/>
      <c r="CX31" s="66"/>
      <c r="CY31" s="66"/>
      <c r="CZ31" s="66"/>
      <c r="DA31" s="66"/>
      <c r="DB31" s="66"/>
      <c r="DC31" s="66"/>
      <c r="DD31" s="66"/>
      <c r="DE31" s="66"/>
      <c r="DF31" s="66"/>
      <c r="DG31" s="66"/>
      <c r="DH31" s="66"/>
      <c r="DI31" s="66"/>
      <c r="DJ31" s="66"/>
      <c r="DK31" s="66"/>
      <c r="DL31" s="66"/>
      <c r="DM31" s="66"/>
      <c r="DN31" s="66"/>
      <c r="DO31" s="66"/>
      <c r="DP31" s="66"/>
      <c r="DQ31" s="66"/>
      <c r="DR31" s="66"/>
      <c r="DS31" s="66"/>
      <c r="DT31" s="66"/>
      <c r="DU31" s="66"/>
      <c r="DV31" s="66"/>
      <c r="DW31" s="66"/>
      <c r="DX31" s="66"/>
      <c r="DY31" s="66"/>
      <c r="DZ31" s="66"/>
      <c r="EA31" s="66"/>
      <c r="EB31" s="66"/>
      <c r="EC31" s="66"/>
      <c r="ED31" s="66"/>
      <c r="EE31" s="66"/>
      <c r="EF31" s="66"/>
      <c r="EG31" s="66"/>
      <c r="EH31" s="66"/>
      <c r="EI31" s="66"/>
      <c r="EJ31" s="66"/>
      <c r="EK31" s="66"/>
      <c r="EL31" s="66"/>
      <c r="EM31" s="66"/>
      <c r="EN31" s="66"/>
      <c r="EO31" s="66"/>
      <c r="EP31" s="66"/>
      <c r="EQ31" s="66"/>
      <c r="ER31" s="66"/>
      <c r="ES31" s="66"/>
      <c r="ET31" s="66"/>
      <c r="EU31" s="66"/>
      <c r="EV31" s="66"/>
      <c r="EW31" s="66"/>
      <c r="EX31" s="66"/>
      <c r="EY31" s="66"/>
      <c r="EZ31" s="66"/>
      <c r="FA31" s="66"/>
      <c r="FB31" s="66"/>
      <c r="FC31" s="66"/>
      <c r="FD31" s="66"/>
      <c r="FE31" s="66"/>
      <c r="FF31" s="66"/>
      <c r="FG31" s="66"/>
      <c r="FH31" s="66"/>
      <c r="FI31" s="66"/>
      <c r="FJ31" s="66"/>
      <c r="FK31" s="66"/>
      <c r="FL31" s="66"/>
      <c r="FM31" s="66"/>
      <c r="FN31" s="66"/>
      <c r="FO31" s="66"/>
      <c r="FP31" s="66"/>
      <c r="FQ31" s="66"/>
      <c r="FR31" s="66"/>
      <c r="FS31" s="66"/>
      <c r="FT31" s="66"/>
      <c r="FU31" s="66"/>
      <c r="FV31" s="66"/>
      <c r="FW31" s="66"/>
      <c r="FX31" s="66"/>
      <c r="FY31" s="66"/>
      <c r="FZ31" s="66"/>
      <c r="GA31" s="66"/>
      <c r="GB31" s="66"/>
      <c r="GC31" s="66"/>
      <c r="GD31" s="66"/>
      <c r="GE31" s="66"/>
      <c r="GF31" s="66"/>
      <c r="GG31" s="66"/>
      <c r="GH31" s="66"/>
      <c r="GI31" s="66"/>
      <c r="GJ31" s="66"/>
      <c r="GK31" s="66"/>
      <c r="GL31" s="66"/>
      <c r="GM31" s="66"/>
      <c r="GN31" s="66"/>
      <c r="GO31" s="66"/>
      <c r="GP31" s="66"/>
      <c r="GQ31" s="66"/>
      <c r="GR31" s="66"/>
      <c r="GS31" s="66"/>
      <c r="GT31" s="66"/>
      <c r="GU31" s="66"/>
      <c r="GV31" s="66"/>
      <c r="GW31" s="66"/>
      <c r="GX31" s="66"/>
      <c r="GY31" s="66"/>
      <c r="GZ31" s="66"/>
      <c r="HA31" s="66"/>
      <c r="HB31" s="66"/>
      <c r="HC31" s="66"/>
      <c r="HD31" s="66"/>
      <c r="HE31" s="66"/>
      <c r="HF31" s="66"/>
      <c r="HG31" s="66"/>
      <c r="HH31" s="66"/>
      <c r="HI31" s="66"/>
      <c r="HJ31" s="66"/>
      <c r="HK31" s="66"/>
      <c r="HL31" s="66"/>
      <c r="HM31" s="66"/>
      <c r="HN31" s="66"/>
      <c r="HO31" s="66"/>
      <c r="HP31" s="66"/>
      <c r="HQ31" s="66"/>
      <c r="HR31" s="66"/>
      <c r="HS31" s="66"/>
      <c r="HT31" s="66"/>
      <c r="HU31" s="66"/>
      <c r="HV31" s="66"/>
      <c r="HW31" s="66"/>
      <c r="HX31" s="66"/>
      <c r="HY31" s="66"/>
      <c r="HZ31" s="66"/>
      <c r="IA31" s="66"/>
      <c r="IB31" s="66"/>
      <c r="IC31" s="66"/>
      <c r="ID31" s="66"/>
      <c r="IE31" s="66"/>
      <c r="IF31" s="66"/>
      <c r="IG31" s="66"/>
      <c r="IH31" s="66"/>
      <c r="II31" s="66"/>
      <c r="IJ31" s="66"/>
      <c r="IK31" s="66"/>
      <c r="IL31" s="66"/>
      <c r="IM31" s="66"/>
      <c r="IN31" s="66"/>
      <c r="IO31" s="66"/>
      <c r="IP31" s="66"/>
      <c r="IQ31" s="66"/>
      <c r="IR31" s="66"/>
      <c r="IS31" s="66"/>
      <c r="IT31" s="66"/>
      <c r="IU31" s="66"/>
      <c r="IV31" s="66"/>
      <c r="IW31" s="66"/>
      <c r="IX31" s="66"/>
      <c r="IY31" s="66"/>
      <c r="IZ31" s="66"/>
      <c r="JA31" s="66"/>
      <c r="JB31" s="66"/>
      <c r="JC31" s="66"/>
      <c r="JD31" s="66"/>
      <c r="JE31" s="66"/>
      <c r="JF31" s="66"/>
      <c r="JG31" s="66"/>
      <c r="JH31" s="66"/>
      <c r="JI31" s="66"/>
      <c r="JJ31" s="66"/>
      <c r="JK31" s="66"/>
      <c r="JL31" s="66"/>
      <c r="JM31" s="66"/>
      <c r="JN31" s="66"/>
      <c r="JO31" s="66"/>
      <c r="JP31" s="66"/>
      <c r="JQ31" s="66"/>
      <c r="JR31" s="66"/>
      <c r="JS31" s="66"/>
      <c r="JT31" s="66"/>
      <c r="JU31" s="66"/>
      <c r="JV31" s="66"/>
      <c r="JW31" s="66"/>
      <c r="JX31" s="66"/>
      <c r="JY31" s="66"/>
      <c r="JZ31" s="66"/>
      <c r="KA31" s="66"/>
      <c r="KB31" s="66"/>
      <c r="KC31" s="66"/>
      <c r="KD31" s="66"/>
      <c r="KE31" s="66"/>
      <c r="KF31" s="66"/>
      <c r="KG31" s="66"/>
      <c r="KH31" s="66"/>
      <c r="KI31" s="66"/>
      <c r="KJ31" s="66"/>
      <c r="KK31" s="66"/>
      <c r="KL31" s="66"/>
      <c r="KM31" s="66"/>
      <c r="KN31" s="66"/>
      <c r="KO31" s="66"/>
      <c r="KP31" s="66"/>
      <c r="KQ31" s="66"/>
      <c r="KR31" s="66"/>
      <c r="KS31" s="66"/>
      <c r="KT31" s="66"/>
      <c r="KU31" s="66"/>
      <c r="KV31" s="66"/>
      <c r="KW31" s="66"/>
      <c r="KX31" s="66"/>
      <c r="KY31" s="66"/>
      <c r="KZ31" s="66"/>
      <c r="LA31" s="66"/>
      <c r="LB31" s="66"/>
      <c r="LC31" s="66"/>
      <c r="LD31" s="66"/>
      <c r="LE31" s="66"/>
      <c r="LF31" s="66"/>
      <c r="LG31" s="66"/>
      <c r="LH31" s="66"/>
      <c r="LI31" s="66"/>
      <c r="LJ31" s="66"/>
      <c r="LK31" s="66"/>
      <c r="LL31" s="66"/>
      <c r="LM31" s="66"/>
      <c r="LN31" s="66"/>
      <c r="LO31" s="66"/>
      <c r="LP31" s="66"/>
      <c r="LQ31" s="66"/>
      <c r="LR31" s="66"/>
      <c r="LS31" s="66"/>
      <c r="LT31" s="66"/>
      <c r="LU31" s="66"/>
      <c r="LV31" s="66"/>
      <c r="LW31" s="66"/>
      <c r="LX31" s="66"/>
      <c r="LY31" s="66"/>
      <c r="LZ31" s="66"/>
      <c r="MA31" s="66"/>
      <c r="MB31" s="66"/>
      <c r="MC31" s="66"/>
      <c r="MD31" s="66"/>
      <c r="ME31" s="66"/>
      <c r="MF31" s="66"/>
      <c r="MG31" s="66"/>
      <c r="MH31" s="66"/>
      <c r="MI31" s="66"/>
      <c r="MJ31" s="66"/>
      <c r="MK31" s="66"/>
      <c r="ML31" s="66"/>
      <c r="MM31" s="66"/>
      <c r="MN31" s="66"/>
      <c r="MO31" s="66"/>
      <c r="MP31" s="66"/>
      <c r="MQ31" s="66"/>
      <c r="MR31" s="66"/>
      <c r="MS31" s="66"/>
      <c r="MT31" s="66"/>
      <c r="MU31" s="66"/>
      <c r="MV31" s="66"/>
      <c r="MW31" s="66"/>
      <c r="MX31" s="66"/>
      <c r="MY31" s="66"/>
      <c r="MZ31" s="66"/>
      <c r="NA31" s="66"/>
      <c r="NB31" s="66"/>
      <c r="NC31" s="66"/>
      <c r="ND31" s="66"/>
      <c r="NE31" s="66"/>
      <c r="NF31" s="66"/>
      <c r="NG31" s="66"/>
      <c r="NH31" s="66"/>
      <c r="NI31" s="66"/>
      <c r="NJ31" s="66"/>
      <c r="NK31" s="66"/>
      <c r="NL31" s="66"/>
      <c r="NM31" s="66"/>
      <c r="NN31" s="66"/>
      <c r="NO31" s="66"/>
      <c r="NP31" s="66"/>
      <c r="NQ31" s="66"/>
      <c r="NR31" s="66"/>
      <c r="NS31" s="66"/>
      <c r="NT31" s="66"/>
      <c r="NU31" s="66"/>
      <c r="NV31" s="66"/>
      <c r="NW31" s="66"/>
      <c r="NX31" s="66"/>
      <c r="NY31" s="66"/>
      <c r="NZ31" s="66"/>
      <c r="OA31" s="66"/>
      <c r="OB31" s="66"/>
      <c r="OC31" s="66"/>
      <c r="OD31" s="66"/>
      <c r="OE31" s="66"/>
      <c r="OF31" s="66"/>
      <c r="OG31" s="66"/>
      <c r="OH31" s="66"/>
      <c r="OI31" s="66"/>
      <c r="OJ31" s="66"/>
      <c r="OK31" s="66"/>
      <c r="OL31" s="66"/>
      <c r="OM31" s="66"/>
      <c r="ON31" s="66"/>
      <c r="OO31" s="66"/>
    </row>
    <row r="32" spans="1:405" s="33" customFormat="1" ht="15.75" x14ac:dyDescent="0.2">
      <c r="A32" s="139"/>
      <c r="B32" s="140"/>
      <c r="C32" s="8" t="s">
        <v>19</v>
      </c>
      <c r="D32" s="14" t="s">
        <v>11</v>
      </c>
      <c r="E32" s="14" t="s">
        <v>11</v>
      </c>
      <c r="F32" s="15" t="s">
        <v>24</v>
      </c>
      <c r="G32" s="15" t="s">
        <v>26</v>
      </c>
      <c r="H32" s="13" t="s">
        <v>26</v>
      </c>
      <c r="I32" s="15" t="s">
        <v>0</v>
      </c>
      <c r="J32" s="17" t="s">
        <v>35</v>
      </c>
      <c r="K32" s="9" t="s">
        <v>35</v>
      </c>
      <c r="L32" s="9" t="s">
        <v>35</v>
      </c>
      <c r="M32" s="88" t="s">
        <v>35</v>
      </c>
      <c r="N32" s="17" t="s">
        <v>35</v>
      </c>
      <c r="O32" s="14" t="s">
        <v>40</v>
      </c>
      <c r="P32" s="15" t="s">
        <v>40</v>
      </c>
      <c r="Q32" s="15" t="s">
        <v>41</v>
      </c>
      <c r="R32" s="37" t="s">
        <v>45</v>
      </c>
      <c r="S32" s="37" t="s">
        <v>45</v>
      </c>
      <c r="T32" s="37" t="s">
        <v>45</v>
      </c>
      <c r="U32" s="15"/>
      <c r="V32" s="15"/>
      <c r="W32" s="15"/>
      <c r="X32" s="15"/>
      <c r="Y32" s="15"/>
      <c r="Z32" s="15"/>
      <c r="AA32" s="15" t="s">
        <v>48</v>
      </c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6"/>
      <c r="BN32" s="66"/>
      <c r="BO32" s="66"/>
      <c r="BP32" s="66"/>
      <c r="BQ32" s="66"/>
      <c r="BR32" s="66"/>
      <c r="BS32" s="66"/>
      <c r="BT32" s="66"/>
      <c r="BU32" s="66"/>
      <c r="BV32" s="66"/>
      <c r="BW32" s="66"/>
      <c r="BX32" s="66"/>
      <c r="BY32" s="66"/>
      <c r="BZ32" s="66"/>
      <c r="CA32" s="66"/>
      <c r="CB32" s="66"/>
      <c r="CC32" s="66"/>
      <c r="CD32" s="66"/>
      <c r="CE32" s="66"/>
      <c r="CF32" s="66"/>
      <c r="CG32" s="66"/>
      <c r="CH32" s="66"/>
      <c r="CI32" s="66"/>
      <c r="CJ32" s="66"/>
      <c r="CK32" s="66"/>
      <c r="CL32" s="66"/>
      <c r="CM32" s="66"/>
      <c r="CN32" s="66"/>
      <c r="CO32" s="66"/>
      <c r="CP32" s="66"/>
      <c r="CQ32" s="66"/>
      <c r="CR32" s="66"/>
      <c r="CS32" s="66"/>
      <c r="CT32" s="66"/>
      <c r="CU32" s="66"/>
      <c r="CV32" s="66"/>
      <c r="CW32" s="66"/>
      <c r="CX32" s="66"/>
      <c r="CY32" s="66"/>
      <c r="CZ32" s="66"/>
      <c r="DA32" s="66"/>
      <c r="DB32" s="66"/>
      <c r="DC32" s="66"/>
      <c r="DD32" s="66"/>
      <c r="DE32" s="66"/>
      <c r="DF32" s="66"/>
      <c r="DG32" s="66"/>
      <c r="DH32" s="66"/>
      <c r="DI32" s="66"/>
      <c r="DJ32" s="66"/>
      <c r="DK32" s="66"/>
      <c r="DL32" s="66"/>
      <c r="DM32" s="66"/>
      <c r="DN32" s="66"/>
      <c r="DO32" s="66"/>
      <c r="DP32" s="66"/>
      <c r="DQ32" s="66"/>
      <c r="DR32" s="66"/>
      <c r="DS32" s="66"/>
      <c r="DT32" s="66"/>
      <c r="DU32" s="66"/>
      <c r="DV32" s="66"/>
      <c r="DW32" s="66"/>
      <c r="DX32" s="66"/>
      <c r="DY32" s="66"/>
      <c r="DZ32" s="66"/>
      <c r="EA32" s="66"/>
      <c r="EB32" s="66"/>
      <c r="EC32" s="66"/>
      <c r="ED32" s="66"/>
      <c r="EE32" s="66"/>
      <c r="EF32" s="66"/>
      <c r="EG32" s="66"/>
      <c r="EH32" s="66"/>
      <c r="EI32" s="66"/>
      <c r="EJ32" s="66"/>
      <c r="EK32" s="66"/>
      <c r="EL32" s="66"/>
      <c r="EM32" s="66"/>
      <c r="EN32" s="66"/>
      <c r="EO32" s="66"/>
      <c r="EP32" s="66"/>
      <c r="EQ32" s="66"/>
      <c r="ER32" s="66"/>
      <c r="ES32" s="66"/>
      <c r="ET32" s="66"/>
      <c r="EU32" s="66"/>
      <c r="EV32" s="66"/>
      <c r="EW32" s="66"/>
      <c r="EX32" s="66"/>
      <c r="EY32" s="66"/>
      <c r="EZ32" s="66"/>
      <c r="FA32" s="66"/>
      <c r="FB32" s="66"/>
      <c r="FC32" s="66"/>
      <c r="FD32" s="66"/>
      <c r="FE32" s="66"/>
      <c r="FF32" s="66"/>
      <c r="FG32" s="66"/>
      <c r="FH32" s="66"/>
      <c r="FI32" s="66"/>
      <c r="FJ32" s="66"/>
      <c r="FK32" s="66"/>
      <c r="FL32" s="66"/>
      <c r="FM32" s="66"/>
      <c r="FN32" s="66"/>
      <c r="FO32" s="66"/>
      <c r="FP32" s="66"/>
      <c r="FQ32" s="66"/>
      <c r="FR32" s="66"/>
      <c r="FS32" s="66"/>
      <c r="FT32" s="66"/>
      <c r="FU32" s="66"/>
      <c r="FV32" s="66"/>
      <c r="FW32" s="66"/>
      <c r="FX32" s="66"/>
      <c r="FY32" s="66"/>
      <c r="FZ32" s="66"/>
      <c r="GA32" s="66"/>
      <c r="GB32" s="66"/>
      <c r="GC32" s="66"/>
      <c r="GD32" s="66"/>
      <c r="GE32" s="66"/>
      <c r="GF32" s="66"/>
      <c r="GG32" s="66"/>
      <c r="GH32" s="66"/>
      <c r="GI32" s="66"/>
      <c r="GJ32" s="66"/>
      <c r="GK32" s="66"/>
      <c r="GL32" s="66"/>
      <c r="GM32" s="66"/>
      <c r="GN32" s="66"/>
      <c r="GO32" s="66"/>
      <c r="GP32" s="66"/>
      <c r="GQ32" s="66"/>
      <c r="GR32" s="66"/>
      <c r="GS32" s="66"/>
      <c r="GT32" s="66"/>
      <c r="GU32" s="66"/>
      <c r="GV32" s="66"/>
      <c r="GW32" s="66"/>
      <c r="GX32" s="66"/>
      <c r="GY32" s="66"/>
      <c r="GZ32" s="66"/>
      <c r="HA32" s="66"/>
      <c r="HB32" s="66"/>
      <c r="HC32" s="66"/>
      <c r="HD32" s="66"/>
      <c r="HE32" s="66"/>
      <c r="HF32" s="66"/>
      <c r="HG32" s="66"/>
      <c r="HH32" s="66"/>
      <c r="HI32" s="66"/>
      <c r="HJ32" s="66"/>
      <c r="HK32" s="66"/>
      <c r="HL32" s="66"/>
      <c r="HM32" s="66"/>
      <c r="HN32" s="66"/>
      <c r="HO32" s="66"/>
      <c r="HP32" s="66"/>
      <c r="HQ32" s="66"/>
      <c r="HR32" s="66"/>
      <c r="HS32" s="66"/>
      <c r="HT32" s="66"/>
      <c r="HU32" s="66"/>
      <c r="HV32" s="66"/>
      <c r="HW32" s="66"/>
      <c r="HX32" s="66"/>
      <c r="HY32" s="66"/>
      <c r="HZ32" s="66"/>
      <c r="IA32" s="66"/>
      <c r="IB32" s="66"/>
      <c r="IC32" s="66"/>
      <c r="ID32" s="66"/>
      <c r="IE32" s="66"/>
      <c r="IF32" s="66"/>
      <c r="IG32" s="66"/>
      <c r="IH32" s="66"/>
      <c r="II32" s="66"/>
      <c r="IJ32" s="66"/>
      <c r="IK32" s="66"/>
      <c r="IL32" s="66"/>
      <c r="IM32" s="66"/>
      <c r="IN32" s="66"/>
      <c r="IO32" s="66"/>
      <c r="IP32" s="66"/>
      <c r="IQ32" s="66"/>
      <c r="IR32" s="66"/>
      <c r="IS32" s="66"/>
      <c r="IT32" s="66"/>
      <c r="IU32" s="66"/>
      <c r="IV32" s="66"/>
      <c r="IW32" s="66"/>
      <c r="IX32" s="66"/>
      <c r="IY32" s="66"/>
      <c r="IZ32" s="66"/>
      <c r="JA32" s="66"/>
      <c r="JB32" s="66"/>
      <c r="JC32" s="66"/>
      <c r="JD32" s="66"/>
      <c r="JE32" s="66"/>
      <c r="JF32" s="66"/>
      <c r="JG32" s="66"/>
      <c r="JH32" s="66"/>
      <c r="JI32" s="66"/>
      <c r="JJ32" s="66"/>
      <c r="JK32" s="66"/>
      <c r="JL32" s="66"/>
      <c r="JM32" s="66"/>
      <c r="JN32" s="66"/>
      <c r="JO32" s="66"/>
      <c r="JP32" s="66"/>
      <c r="JQ32" s="66"/>
      <c r="JR32" s="66"/>
      <c r="JS32" s="66"/>
      <c r="JT32" s="66"/>
      <c r="JU32" s="66"/>
      <c r="JV32" s="66"/>
      <c r="JW32" s="66"/>
      <c r="JX32" s="66"/>
      <c r="JY32" s="66"/>
      <c r="JZ32" s="66"/>
      <c r="KA32" s="66"/>
      <c r="KB32" s="66"/>
      <c r="KC32" s="66"/>
      <c r="KD32" s="66"/>
      <c r="KE32" s="66"/>
      <c r="KF32" s="66"/>
      <c r="KG32" s="66"/>
      <c r="KH32" s="66"/>
      <c r="KI32" s="66"/>
      <c r="KJ32" s="66"/>
      <c r="KK32" s="66"/>
      <c r="KL32" s="66"/>
      <c r="KM32" s="66"/>
      <c r="KN32" s="66"/>
      <c r="KO32" s="66"/>
      <c r="KP32" s="66"/>
      <c r="KQ32" s="66"/>
      <c r="KR32" s="66"/>
      <c r="KS32" s="66"/>
      <c r="KT32" s="66"/>
      <c r="KU32" s="66"/>
      <c r="KV32" s="66"/>
      <c r="KW32" s="66"/>
      <c r="KX32" s="66"/>
      <c r="KY32" s="66"/>
      <c r="KZ32" s="66"/>
      <c r="LA32" s="66"/>
      <c r="LB32" s="66"/>
      <c r="LC32" s="66"/>
      <c r="LD32" s="66"/>
      <c r="LE32" s="66"/>
      <c r="LF32" s="66"/>
      <c r="LG32" s="66"/>
      <c r="LH32" s="66"/>
      <c r="LI32" s="66"/>
      <c r="LJ32" s="66"/>
      <c r="LK32" s="66"/>
      <c r="LL32" s="66"/>
      <c r="LM32" s="66"/>
      <c r="LN32" s="66"/>
      <c r="LO32" s="66"/>
      <c r="LP32" s="66"/>
      <c r="LQ32" s="66"/>
      <c r="LR32" s="66"/>
      <c r="LS32" s="66"/>
      <c r="LT32" s="66"/>
      <c r="LU32" s="66"/>
      <c r="LV32" s="66"/>
      <c r="LW32" s="66"/>
      <c r="LX32" s="66"/>
      <c r="LY32" s="66"/>
      <c r="LZ32" s="66"/>
      <c r="MA32" s="66"/>
      <c r="MB32" s="66"/>
      <c r="MC32" s="66"/>
      <c r="MD32" s="66"/>
      <c r="ME32" s="66"/>
      <c r="MF32" s="66"/>
      <c r="MG32" s="66"/>
      <c r="MH32" s="66"/>
      <c r="MI32" s="66"/>
      <c r="MJ32" s="66"/>
      <c r="MK32" s="66"/>
      <c r="ML32" s="66"/>
      <c r="MM32" s="66"/>
      <c r="MN32" s="66"/>
      <c r="MO32" s="66"/>
      <c r="MP32" s="66"/>
      <c r="MQ32" s="66"/>
      <c r="MR32" s="66"/>
      <c r="MS32" s="66"/>
      <c r="MT32" s="66"/>
      <c r="MU32" s="66"/>
      <c r="MV32" s="66"/>
      <c r="MW32" s="66"/>
      <c r="MX32" s="66"/>
      <c r="MY32" s="66"/>
      <c r="MZ32" s="66"/>
      <c r="NA32" s="66"/>
      <c r="NB32" s="66"/>
      <c r="NC32" s="66"/>
      <c r="ND32" s="66"/>
      <c r="NE32" s="66"/>
      <c r="NF32" s="66"/>
      <c r="NG32" s="66"/>
      <c r="NH32" s="66"/>
      <c r="NI32" s="66"/>
      <c r="NJ32" s="66"/>
      <c r="NK32" s="66"/>
      <c r="NL32" s="66"/>
      <c r="NM32" s="66"/>
      <c r="NN32" s="66"/>
      <c r="NO32" s="66"/>
      <c r="NP32" s="66"/>
      <c r="NQ32" s="66"/>
      <c r="NR32" s="66"/>
      <c r="NS32" s="66"/>
      <c r="NT32" s="66"/>
      <c r="NU32" s="66"/>
      <c r="NV32" s="66"/>
      <c r="NW32" s="66"/>
      <c r="NX32" s="66"/>
      <c r="NY32" s="66"/>
      <c r="NZ32" s="66"/>
      <c r="OA32" s="66"/>
      <c r="OB32" s="66"/>
      <c r="OC32" s="66"/>
      <c r="OD32" s="66"/>
      <c r="OE32" s="66"/>
      <c r="OF32" s="66"/>
      <c r="OG32" s="66"/>
      <c r="OH32" s="66"/>
      <c r="OI32" s="66"/>
      <c r="OJ32" s="66"/>
      <c r="OK32" s="66"/>
      <c r="OL32" s="66"/>
      <c r="OM32" s="66"/>
      <c r="ON32" s="66"/>
      <c r="OO32" s="66"/>
    </row>
    <row r="33" spans="1:27" s="33" customFormat="1" ht="12.75" x14ac:dyDescent="0.2">
      <c r="A33" s="139"/>
      <c r="B33" s="140"/>
      <c r="C33" s="13" t="s">
        <v>2</v>
      </c>
      <c r="D33" s="14"/>
      <c r="E33" s="14"/>
      <c r="F33" s="15"/>
      <c r="G33" s="30" t="s">
        <v>28</v>
      </c>
      <c r="H33" s="30" t="s">
        <v>28</v>
      </c>
      <c r="I33" s="15"/>
      <c r="J33" s="13" t="s">
        <v>32</v>
      </c>
      <c r="K33" s="15" t="s">
        <v>3</v>
      </c>
      <c r="L33" s="14" t="s">
        <v>6</v>
      </c>
      <c r="M33" s="14" t="s">
        <v>7</v>
      </c>
      <c r="N33" s="16" t="s">
        <v>32</v>
      </c>
      <c r="O33" s="38"/>
      <c r="P33" s="38"/>
      <c r="Q33" s="37"/>
      <c r="R33" s="37"/>
      <c r="S33" s="37"/>
      <c r="T33" s="37"/>
      <c r="U33" s="15"/>
      <c r="V33" s="15"/>
      <c r="W33" s="15"/>
      <c r="X33" s="15"/>
      <c r="Y33" s="15"/>
      <c r="Z33" s="15"/>
      <c r="AA33" s="15" t="s">
        <v>49</v>
      </c>
    </row>
    <row r="34" spans="1:27" s="33" customFormat="1" ht="12.75" x14ac:dyDescent="0.2">
      <c r="A34" s="139"/>
      <c r="B34" s="140"/>
      <c r="C34" s="17" t="s">
        <v>18</v>
      </c>
      <c r="D34" s="15"/>
      <c r="E34" s="15"/>
      <c r="F34" s="15"/>
      <c r="G34" s="30" t="s">
        <v>27</v>
      </c>
      <c r="H34" s="30" t="s">
        <v>27</v>
      </c>
      <c r="I34" s="15"/>
      <c r="J34" s="15" t="s">
        <v>30</v>
      </c>
      <c r="K34" s="15" t="s">
        <v>5</v>
      </c>
      <c r="L34" s="15" t="s">
        <v>5</v>
      </c>
      <c r="M34" s="15" t="s">
        <v>31</v>
      </c>
      <c r="N34" s="15" t="s">
        <v>30</v>
      </c>
      <c r="O34" s="37"/>
      <c r="P34" s="37"/>
      <c r="Q34" s="37"/>
      <c r="R34" s="37"/>
      <c r="S34" s="37"/>
      <c r="T34" s="37"/>
      <c r="U34" s="15"/>
      <c r="V34" s="15"/>
      <c r="W34" s="15"/>
      <c r="X34" s="15"/>
      <c r="Y34" s="15"/>
      <c r="Z34" s="15"/>
      <c r="AA34" s="15" t="s">
        <v>11</v>
      </c>
    </row>
    <row r="35" spans="1:27" s="33" customFormat="1" ht="12.75" x14ac:dyDescent="0.2">
      <c r="A35" s="139"/>
      <c r="B35" s="140"/>
      <c r="C35" s="17" t="s">
        <v>34</v>
      </c>
      <c r="D35" s="14"/>
      <c r="E35" s="14"/>
      <c r="F35" s="15"/>
      <c r="G35" s="15"/>
      <c r="H35" s="17"/>
      <c r="I35" s="15"/>
      <c r="J35" s="15" t="s">
        <v>18</v>
      </c>
      <c r="K35" s="15"/>
      <c r="L35" s="14"/>
      <c r="M35" s="14" t="s">
        <v>30</v>
      </c>
      <c r="N35" s="15" t="s">
        <v>18</v>
      </c>
      <c r="O35" s="37"/>
      <c r="P35" s="37"/>
      <c r="Q35" s="37"/>
      <c r="R35" s="37"/>
      <c r="S35" s="37"/>
      <c r="T35" s="37"/>
      <c r="U35" s="15"/>
      <c r="V35" s="15"/>
      <c r="W35" s="15"/>
      <c r="X35" s="15"/>
      <c r="Y35" s="15"/>
      <c r="Z35" s="15"/>
      <c r="AA35" s="15"/>
    </row>
    <row r="36" spans="1:27" s="69" customFormat="1" ht="15" customHeight="1" thickBot="1" x14ac:dyDescent="0.25">
      <c r="A36" s="141"/>
      <c r="B36" s="142"/>
      <c r="C36" s="18"/>
      <c r="D36" s="19"/>
      <c r="E36" s="19"/>
      <c r="F36" s="20"/>
      <c r="G36" s="20"/>
      <c r="H36" s="18"/>
      <c r="I36" s="20"/>
      <c r="J36" s="20" t="s">
        <v>4</v>
      </c>
      <c r="K36" s="20"/>
      <c r="L36" s="19"/>
      <c r="M36" s="19" t="s">
        <v>18</v>
      </c>
      <c r="N36" s="21" t="s">
        <v>8</v>
      </c>
      <c r="O36" s="37"/>
      <c r="P36" s="37"/>
      <c r="Q36" s="37"/>
      <c r="R36" s="37"/>
      <c r="S36" s="37"/>
      <c r="T36" s="37"/>
      <c r="U36" s="20"/>
      <c r="V36" s="20"/>
      <c r="W36" s="20"/>
      <c r="X36" s="20"/>
      <c r="Y36" s="20"/>
      <c r="Z36" s="20"/>
      <c r="AA36" s="20"/>
    </row>
    <row r="37" spans="1:27" s="2" customFormat="1" ht="15" customHeight="1" thickTop="1" x14ac:dyDescent="0.25">
      <c r="A37" s="28">
        <v>20</v>
      </c>
      <c r="B37" s="89">
        <v>2009</v>
      </c>
      <c r="C37" s="64">
        <v>39790</v>
      </c>
      <c r="D37" s="42">
        <v>36</v>
      </c>
      <c r="E37" s="150">
        <v>36</v>
      </c>
      <c r="F37" s="151">
        <v>39872</v>
      </c>
      <c r="G37" s="106">
        <v>121</v>
      </c>
      <c r="H37" s="163">
        <v>134</v>
      </c>
      <c r="I37" s="164">
        <v>43922</v>
      </c>
      <c r="J37" s="173">
        <v>88</v>
      </c>
      <c r="K37" s="174">
        <v>34</v>
      </c>
      <c r="L37" s="42">
        <v>31</v>
      </c>
      <c r="M37" s="42">
        <v>133</v>
      </c>
      <c r="N37" s="43">
        <v>88</v>
      </c>
      <c r="O37" s="50">
        <v>33</v>
      </c>
      <c r="P37" s="180">
        <v>41</v>
      </c>
      <c r="Q37" s="181">
        <v>39833</v>
      </c>
      <c r="R37" s="54">
        <v>46.7</v>
      </c>
      <c r="S37" s="54">
        <v>37.200000000000003</v>
      </c>
      <c r="T37" s="54">
        <v>38.200000000000003</v>
      </c>
      <c r="U37" s="51">
        <f>(R37*86400*31)/1000000</f>
        <v>125.08128000000002</v>
      </c>
      <c r="V37" s="51">
        <f>(S37*86400*31)/1000000</f>
        <v>99.63648000000002</v>
      </c>
      <c r="W37" s="51">
        <f>(T37*86400*28)/1000000</f>
        <v>92.413440000000008</v>
      </c>
      <c r="X37" s="55">
        <f>U37/10300*1000</f>
        <v>12.143813592233013</v>
      </c>
      <c r="Y37" s="55">
        <f t="shared" ref="Y37:Z37" si="7">V37/10300*1000</f>
        <v>9.6734446601941766</v>
      </c>
      <c r="Z37" s="55">
        <f t="shared" si="7"/>
        <v>8.9721786407767006</v>
      </c>
      <c r="AA37" s="52">
        <f t="shared" ref="AA37:AA47" si="8">SUM(X37:Z37)</f>
        <v>30.789436893203888</v>
      </c>
    </row>
    <row r="38" spans="1:27" s="2" customFormat="1" ht="15" customHeight="1" x14ac:dyDescent="0.25">
      <c r="A38" s="22">
        <v>21</v>
      </c>
      <c r="B38" s="23">
        <v>2010</v>
      </c>
      <c r="C38" s="47">
        <v>40158</v>
      </c>
      <c r="D38" s="22">
        <v>70</v>
      </c>
      <c r="E38" s="152">
        <v>84</v>
      </c>
      <c r="F38" s="153">
        <v>40252</v>
      </c>
      <c r="G38" s="6">
        <v>204</v>
      </c>
      <c r="H38" s="165">
        <v>439</v>
      </c>
      <c r="I38" s="166">
        <v>43912</v>
      </c>
      <c r="J38" s="152">
        <v>153</v>
      </c>
      <c r="K38" s="152">
        <v>23</v>
      </c>
      <c r="L38" s="22">
        <v>40</v>
      </c>
      <c r="M38" s="22">
        <v>243</v>
      </c>
      <c r="N38" s="7">
        <v>139</v>
      </c>
      <c r="O38" s="6">
        <v>76</v>
      </c>
      <c r="P38" s="152">
        <v>80</v>
      </c>
      <c r="Q38" s="153">
        <v>40224</v>
      </c>
      <c r="R38" s="56">
        <v>86</v>
      </c>
      <c r="S38" s="56">
        <v>59.2</v>
      </c>
      <c r="T38" s="56">
        <v>61.6</v>
      </c>
      <c r="U38" s="53">
        <f t="shared" ref="U38:U47" si="9">(R38*86400*31)/1000000</f>
        <v>230.3424</v>
      </c>
      <c r="V38" s="53">
        <f t="shared" ref="V38:V47" si="10">(S38*86400*31)/1000000</f>
        <v>158.56128000000001</v>
      </c>
      <c r="W38" s="53">
        <f t="shared" ref="W38:W47" si="11">(T38*86400*28)/1000000</f>
        <v>149.02271999999999</v>
      </c>
      <c r="X38" s="57">
        <f t="shared" ref="X38:X47" si="12">U38/10300*1000</f>
        <v>22.363339805825241</v>
      </c>
      <c r="Y38" s="57">
        <f t="shared" ref="Y38:Y47" si="13">V38/10300*1000</f>
        <v>15.394299029126215</v>
      </c>
      <c r="Z38" s="57">
        <f t="shared" ref="Z38:Z47" si="14">W38/10300*1000</f>
        <v>14.468225242718445</v>
      </c>
      <c r="AA38" s="46">
        <f t="shared" si="8"/>
        <v>52.225864077669904</v>
      </c>
    </row>
    <row r="39" spans="1:27" s="2" customFormat="1" ht="15" customHeight="1" x14ac:dyDescent="0.25">
      <c r="A39" s="22">
        <v>22</v>
      </c>
      <c r="B39" s="22">
        <v>2011</v>
      </c>
      <c r="C39" s="47">
        <v>40508</v>
      </c>
      <c r="D39" s="22">
        <v>72</v>
      </c>
      <c r="E39" s="152">
        <v>86</v>
      </c>
      <c r="F39" s="153">
        <v>40579</v>
      </c>
      <c r="G39" s="6">
        <v>185</v>
      </c>
      <c r="H39" s="165">
        <v>172</v>
      </c>
      <c r="I39" s="166">
        <v>43932</v>
      </c>
      <c r="J39" s="152">
        <v>138</v>
      </c>
      <c r="K39" s="152">
        <v>51</v>
      </c>
      <c r="L39" s="22">
        <v>28</v>
      </c>
      <c r="M39" s="22">
        <v>196</v>
      </c>
      <c r="N39" s="7">
        <v>150</v>
      </c>
      <c r="O39" s="6">
        <v>31</v>
      </c>
      <c r="P39" s="152">
        <v>37</v>
      </c>
      <c r="Q39" s="153">
        <v>40617</v>
      </c>
      <c r="R39" s="56">
        <v>49</v>
      </c>
      <c r="S39" s="56">
        <v>74.2</v>
      </c>
      <c r="T39" s="56">
        <v>82.5</v>
      </c>
      <c r="U39" s="53">
        <f t="shared" si="9"/>
        <v>131.24160000000001</v>
      </c>
      <c r="V39" s="53">
        <f t="shared" si="10"/>
        <v>198.73728</v>
      </c>
      <c r="W39" s="53">
        <f t="shared" si="11"/>
        <v>199.584</v>
      </c>
      <c r="X39" s="57">
        <f t="shared" si="12"/>
        <v>12.741902912621359</v>
      </c>
      <c r="Y39" s="57">
        <f t="shared" si="13"/>
        <v>19.294881553398056</v>
      </c>
      <c r="Z39" s="57">
        <f t="shared" si="14"/>
        <v>19.377087378640777</v>
      </c>
      <c r="AA39" s="46">
        <f t="shared" si="8"/>
        <v>51.413871844660193</v>
      </c>
    </row>
    <row r="40" spans="1:27" s="2" customFormat="1" ht="15" customHeight="1" x14ac:dyDescent="0.25">
      <c r="A40" s="6">
        <v>23</v>
      </c>
      <c r="B40" s="6">
        <v>2012</v>
      </c>
      <c r="C40" s="47">
        <v>40897</v>
      </c>
      <c r="D40" s="22">
        <v>43</v>
      </c>
      <c r="E40" s="152">
        <v>43</v>
      </c>
      <c r="F40" s="153">
        <v>40967</v>
      </c>
      <c r="G40" s="6">
        <v>174</v>
      </c>
      <c r="H40" s="165">
        <v>207</v>
      </c>
      <c r="I40" s="166">
        <v>43906</v>
      </c>
      <c r="J40" s="152">
        <v>113</v>
      </c>
      <c r="K40" s="152">
        <v>18</v>
      </c>
      <c r="L40" s="22">
        <v>14</v>
      </c>
      <c r="M40" s="22">
        <v>104</v>
      </c>
      <c r="N40" s="7">
        <v>116</v>
      </c>
      <c r="O40" s="6">
        <v>44</v>
      </c>
      <c r="P40" s="152">
        <v>47</v>
      </c>
      <c r="Q40" s="153">
        <v>40964</v>
      </c>
      <c r="R40" s="56">
        <v>54.6</v>
      </c>
      <c r="S40" s="56">
        <v>66.599999999999994</v>
      </c>
      <c r="T40" s="56">
        <v>51.4</v>
      </c>
      <c r="U40" s="53">
        <f t="shared" si="9"/>
        <v>146.24064000000001</v>
      </c>
      <c r="V40" s="53">
        <f t="shared" si="10"/>
        <v>178.38143999999997</v>
      </c>
      <c r="W40" s="53">
        <f t="shared" si="11"/>
        <v>124.34688</v>
      </c>
      <c r="X40" s="57">
        <f t="shared" si="12"/>
        <v>14.198120388349516</v>
      </c>
      <c r="Y40" s="57">
        <f t="shared" si="13"/>
        <v>17.318586407766986</v>
      </c>
      <c r="Z40" s="57">
        <f t="shared" si="14"/>
        <v>12.072512621359223</v>
      </c>
      <c r="AA40" s="46">
        <f t="shared" si="8"/>
        <v>43.589219417475725</v>
      </c>
    </row>
    <row r="41" spans="1:27" s="2" customFormat="1" ht="15" customHeight="1" x14ac:dyDescent="0.25">
      <c r="A41" s="22">
        <v>24</v>
      </c>
      <c r="B41" s="22">
        <v>2013</v>
      </c>
      <c r="C41" s="47">
        <v>41245</v>
      </c>
      <c r="D41" s="22">
        <v>87</v>
      </c>
      <c r="E41" s="152">
        <v>132</v>
      </c>
      <c r="F41" s="153">
        <v>41369</v>
      </c>
      <c r="G41" s="6">
        <v>150</v>
      </c>
      <c r="H41" s="165">
        <v>320</v>
      </c>
      <c r="I41" s="166">
        <v>43941</v>
      </c>
      <c r="J41" s="152">
        <v>199</v>
      </c>
      <c r="K41" s="152">
        <v>19</v>
      </c>
      <c r="L41" s="22">
        <v>62</v>
      </c>
      <c r="M41" s="22">
        <v>207</v>
      </c>
      <c r="N41" s="7">
        <v>148</v>
      </c>
      <c r="O41" s="22">
        <v>11</v>
      </c>
      <c r="P41" s="152">
        <v>20</v>
      </c>
      <c r="Q41" s="153">
        <v>41310</v>
      </c>
      <c r="R41" s="46">
        <v>56.5</v>
      </c>
      <c r="S41" s="46">
        <v>53.9</v>
      </c>
      <c r="T41" s="46">
        <v>57</v>
      </c>
      <c r="U41" s="53">
        <f t="shared" si="9"/>
        <v>151.3296</v>
      </c>
      <c r="V41" s="53">
        <f t="shared" si="10"/>
        <v>144.36575999999999</v>
      </c>
      <c r="W41" s="53">
        <f t="shared" si="11"/>
        <v>137.89439999999999</v>
      </c>
      <c r="X41" s="57">
        <f t="shared" si="12"/>
        <v>14.692194174757281</v>
      </c>
      <c r="Y41" s="57">
        <f t="shared" si="13"/>
        <v>14.016093203883495</v>
      </c>
      <c r="Z41" s="57">
        <f t="shared" si="14"/>
        <v>13.387805825242717</v>
      </c>
      <c r="AA41" s="46">
        <f t="shared" si="8"/>
        <v>42.096093203883491</v>
      </c>
    </row>
    <row r="42" spans="1:27" s="2" customFormat="1" ht="15" customHeight="1" x14ac:dyDescent="0.25">
      <c r="A42" s="22">
        <v>25</v>
      </c>
      <c r="B42" s="23">
        <v>2015</v>
      </c>
      <c r="C42" s="47">
        <v>41961</v>
      </c>
      <c r="D42" s="23">
        <v>2</v>
      </c>
      <c r="E42" s="148">
        <v>15</v>
      </c>
      <c r="F42" s="149">
        <v>42035</v>
      </c>
      <c r="G42" s="6">
        <v>111</v>
      </c>
      <c r="H42" s="167">
        <v>123</v>
      </c>
      <c r="I42" s="166">
        <v>43895</v>
      </c>
      <c r="J42" s="171">
        <v>126</v>
      </c>
      <c r="K42" s="171">
        <v>104</v>
      </c>
      <c r="L42" s="7">
        <v>8</v>
      </c>
      <c r="M42" s="7">
        <v>157</v>
      </c>
      <c r="N42" s="7">
        <v>163</v>
      </c>
      <c r="O42" s="7">
        <v>35</v>
      </c>
      <c r="P42" s="171">
        <v>39</v>
      </c>
      <c r="Q42" s="153">
        <v>42073</v>
      </c>
      <c r="R42" s="46">
        <v>43.4</v>
      </c>
      <c r="S42" s="46">
        <v>61.2</v>
      </c>
      <c r="T42" s="46">
        <v>61.5</v>
      </c>
      <c r="U42" s="53">
        <f t="shared" si="9"/>
        <v>116.24256</v>
      </c>
      <c r="V42" s="53">
        <f t="shared" si="10"/>
        <v>163.91808</v>
      </c>
      <c r="W42" s="53">
        <f t="shared" si="11"/>
        <v>148.7808</v>
      </c>
      <c r="X42" s="57">
        <f t="shared" si="12"/>
        <v>11.285685436893203</v>
      </c>
      <c r="Y42" s="57">
        <f t="shared" si="13"/>
        <v>15.914376699029127</v>
      </c>
      <c r="Z42" s="57">
        <f t="shared" si="14"/>
        <v>14.44473786407767</v>
      </c>
      <c r="AA42" s="46">
        <f t="shared" si="8"/>
        <v>41.644800000000004</v>
      </c>
    </row>
    <row r="43" spans="1:27" s="2" customFormat="1" ht="15" customHeight="1" x14ac:dyDescent="0.25">
      <c r="A43" s="6">
        <v>26</v>
      </c>
      <c r="B43" s="23">
        <v>2017</v>
      </c>
      <c r="C43" s="47">
        <v>42682</v>
      </c>
      <c r="D43" s="23">
        <v>0</v>
      </c>
      <c r="E43" s="146">
        <v>32</v>
      </c>
      <c r="F43" s="147">
        <v>42755</v>
      </c>
      <c r="G43" s="6">
        <v>171</v>
      </c>
      <c r="H43" s="165">
        <v>238</v>
      </c>
      <c r="I43" s="166">
        <v>43903</v>
      </c>
      <c r="J43" s="171">
        <v>128</v>
      </c>
      <c r="K43" s="171">
        <v>85</v>
      </c>
      <c r="L43" s="7">
        <v>48</v>
      </c>
      <c r="M43" s="7">
        <v>233</v>
      </c>
      <c r="N43" s="7">
        <v>167</v>
      </c>
      <c r="O43" s="7">
        <v>53</v>
      </c>
      <c r="P43" s="171">
        <v>55</v>
      </c>
      <c r="Q43" s="153">
        <v>42786</v>
      </c>
      <c r="R43" s="22">
        <v>103</v>
      </c>
      <c r="S43" s="22">
        <v>77.3</v>
      </c>
      <c r="T43" s="22">
        <v>74.900000000000006</v>
      </c>
      <c r="U43" s="53">
        <f t="shared" si="9"/>
        <v>275.87520000000001</v>
      </c>
      <c r="V43" s="53">
        <f t="shared" si="10"/>
        <v>207.04032000000001</v>
      </c>
      <c r="W43" s="53">
        <f t="shared" si="11"/>
        <v>181.19808000000003</v>
      </c>
      <c r="X43" s="57">
        <f t="shared" si="12"/>
        <v>26.784000000000002</v>
      </c>
      <c r="Y43" s="57">
        <f t="shared" si="13"/>
        <v>20.101001941747572</v>
      </c>
      <c r="Z43" s="57">
        <f t="shared" si="14"/>
        <v>17.59204660194175</v>
      </c>
      <c r="AA43" s="46">
        <f t="shared" si="8"/>
        <v>64.477048543689321</v>
      </c>
    </row>
    <row r="44" spans="1:27" s="2" customFormat="1" ht="15" customHeight="1" x14ac:dyDescent="0.25">
      <c r="A44" s="2">
        <v>27</v>
      </c>
      <c r="B44" s="25">
        <v>2018</v>
      </c>
      <c r="C44" s="64">
        <v>43108</v>
      </c>
      <c r="D44" s="25">
        <v>35</v>
      </c>
      <c r="E44" s="154">
        <v>58</v>
      </c>
      <c r="F44" s="155">
        <v>43169</v>
      </c>
      <c r="G44" s="6">
        <v>125</v>
      </c>
      <c r="H44" s="168">
        <v>202</v>
      </c>
      <c r="I44" s="169">
        <v>43927</v>
      </c>
      <c r="J44" s="175">
        <v>38</v>
      </c>
      <c r="K44" s="175">
        <v>28</v>
      </c>
      <c r="L44" s="26">
        <v>38</v>
      </c>
      <c r="M44" s="26">
        <v>193</v>
      </c>
      <c r="N44" s="26">
        <v>28</v>
      </c>
      <c r="O44" s="26">
        <v>41</v>
      </c>
      <c r="P44" s="175">
        <v>46</v>
      </c>
      <c r="Q44" s="182">
        <v>43179</v>
      </c>
      <c r="R44" s="49">
        <v>98.7</v>
      </c>
      <c r="S44" s="49">
        <v>95.8</v>
      </c>
      <c r="T44" s="49">
        <v>69.900000000000006</v>
      </c>
      <c r="U44" s="76">
        <f t="shared" si="9"/>
        <v>264.35807999999997</v>
      </c>
      <c r="V44" s="76">
        <f t="shared" si="10"/>
        <v>256.59071999999998</v>
      </c>
      <c r="W44" s="76">
        <f t="shared" si="11"/>
        <v>169.10208000000003</v>
      </c>
      <c r="X44" s="77">
        <f t="shared" si="12"/>
        <v>25.665833009708738</v>
      </c>
      <c r="Y44" s="77">
        <f t="shared" si="13"/>
        <v>24.911720388349512</v>
      </c>
      <c r="Z44" s="77">
        <f t="shared" si="14"/>
        <v>16.417677669902915</v>
      </c>
      <c r="AA44" s="78">
        <f t="shared" si="8"/>
        <v>66.995231067961157</v>
      </c>
    </row>
    <row r="45" spans="1:27" s="28" customFormat="1" ht="15" customHeight="1" x14ac:dyDescent="0.25">
      <c r="A45" s="22">
        <v>28</v>
      </c>
      <c r="B45" s="23">
        <v>2019</v>
      </c>
      <c r="C45" s="47">
        <v>43424</v>
      </c>
      <c r="D45" s="23">
        <v>6</v>
      </c>
      <c r="E45" s="146">
        <v>65</v>
      </c>
      <c r="F45" s="147">
        <v>43496</v>
      </c>
      <c r="G45" s="6">
        <v>112</v>
      </c>
      <c r="H45" s="165">
        <v>133</v>
      </c>
      <c r="I45" s="166">
        <v>45004</v>
      </c>
      <c r="J45" s="171">
        <v>121</v>
      </c>
      <c r="K45" s="171">
        <v>54</v>
      </c>
      <c r="L45" s="7">
        <v>33</v>
      </c>
      <c r="M45" s="7">
        <v>151</v>
      </c>
      <c r="N45" s="7">
        <v>141</v>
      </c>
      <c r="O45" s="7">
        <v>17</v>
      </c>
      <c r="P45" s="171">
        <v>24</v>
      </c>
      <c r="Q45" s="153">
        <v>43444</v>
      </c>
      <c r="R45" s="22">
        <v>50.3</v>
      </c>
      <c r="S45" s="22">
        <v>51.9</v>
      </c>
      <c r="T45" s="22">
        <v>63.2</v>
      </c>
      <c r="U45" s="53">
        <f t="shared" si="9"/>
        <v>134.72352000000001</v>
      </c>
      <c r="V45" s="53">
        <f t="shared" si="10"/>
        <v>139.00896</v>
      </c>
      <c r="W45" s="53">
        <f t="shared" si="11"/>
        <v>152.89344</v>
      </c>
      <c r="X45" s="57">
        <f t="shared" si="12"/>
        <v>13.079953398058253</v>
      </c>
      <c r="Y45" s="57">
        <f t="shared" si="13"/>
        <v>13.496015533980582</v>
      </c>
      <c r="Z45" s="57">
        <f t="shared" si="14"/>
        <v>14.844023300970873</v>
      </c>
      <c r="AA45" s="46">
        <f t="shared" si="8"/>
        <v>41.419992233009708</v>
      </c>
    </row>
    <row r="46" spans="1:27" s="28" customFormat="1" ht="15" customHeight="1" x14ac:dyDescent="0.25">
      <c r="A46" s="22">
        <v>29</v>
      </c>
      <c r="B46" s="23">
        <v>2021</v>
      </c>
      <c r="C46" s="47">
        <v>44172</v>
      </c>
      <c r="D46" s="23">
        <v>1</v>
      </c>
      <c r="E46" s="146">
        <v>56</v>
      </c>
      <c r="F46" s="147">
        <v>44242</v>
      </c>
      <c r="G46" s="6">
        <v>164</v>
      </c>
      <c r="H46" s="165">
        <v>172</v>
      </c>
      <c r="I46" s="166">
        <v>44986</v>
      </c>
      <c r="J46" s="171">
        <v>117</v>
      </c>
      <c r="K46" s="171">
        <v>4</v>
      </c>
      <c r="L46" s="7">
        <v>0</v>
      </c>
      <c r="M46" s="7">
        <v>120</v>
      </c>
      <c r="N46" s="7">
        <v>121</v>
      </c>
      <c r="O46" s="7">
        <v>2</v>
      </c>
      <c r="P46" s="171">
        <v>17</v>
      </c>
      <c r="Q46" s="153">
        <v>44185</v>
      </c>
      <c r="R46" s="22">
        <v>43.6</v>
      </c>
      <c r="S46" s="22">
        <v>41.8</v>
      </c>
      <c r="T46" s="22">
        <v>41.8</v>
      </c>
      <c r="U46" s="53">
        <f t="shared" si="9"/>
        <v>116.77824</v>
      </c>
      <c r="V46" s="53">
        <f t="shared" si="10"/>
        <v>111.95711999999999</v>
      </c>
      <c r="W46" s="53">
        <f t="shared" si="11"/>
        <v>101.12255999999998</v>
      </c>
      <c r="X46" s="57">
        <f t="shared" si="12"/>
        <v>11.337693203883495</v>
      </c>
      <c r="Y46" s="57">
        <f t="shared" si="13"/>
        <v>10.869623300970874</v>
      </c>
      <c r="Z46" s="57">
        <f t="shared" si="14"/>
        <v>9.8177242718446571</v>
      </c>
      <c r="AA46" s="46">
        <f t="shared" si="8"/>
        <v>32.025040776699029</v>
      </c>
    </row>
    <row r="47" spans="1:27" s="119" customFormat="1" ht="15" customHeight="1" x14ac:dyDescent="0.25">
      <c r="A47" s="111">
        <v>30</v>
      </c>
      <c r="B47" s="112">
        <v>2023</v>
      </c>
      <c r="C47" s="113">
        <v>44882</v>
      </c>
      <c r="D47" s="112">
        <v>18</v>
      </c>
      <c r="E47" s="146">
        <v>51</v>
      </c>
      <c r="F47" s="147">
        <v>44915</v>
      </c>
      <c r="G47" s="114">
        <v>143</v>
      </c>
      <c r="H47" s="152">
        <v>237</v>
      </c>
      <c r="I47" s="166">
        <v>45020</v>
      </c>
      <c r="J47" s="171">
        <v>69.900000000000006</v>
      </c>
      <c r="K47" s="171">
        <v>259</v>
      </c>
      <c r="L47" s="115">
        <v>83.2</v>
      </c>
      <c r="M47" s="115">
        <v>211.3</v>
      </c>
      <c r="N47" s="115">
        <v>240.3</v>
      </c>
      <c r="O47" s="115">
        <v>9</v>
      </c>
      <c r="P47" s="171">
        <v>18</v>
      </c>
      <c r="Q47" s="153">
        <v>45000</v>
      </c>
      <c r="R47" s="111">
        <v>53.2</v>
      </c>
      <c r="S47" s="111">
        <v>117.4</v>
      </c>
      <c r="T47" s="111">
        <v>106.8</v>
      </c>
      <c r="U47" s="116">
        <f t="shared" si="9"/>
        <v>142.49088</v>
      </c>
      <c r="V47" s="116">
        <f t="shared" si="10"/>
        <v>314.44416000000001</v>
      </c>
      <c r="W47" s="116">
        <f t="shared" si="11"/>
        <v>258.37056000000001</v>
      </c>
      <c r="X47" s="117">
        <f t="shared" si="12"/>
        <v>13.834066019417476</v>
      </c>
      <c r="Y47" s="117">
        <f t="shared" si="13"/>
        <v>30.52855922330097</v>
      </c>
      <c r="Z47" s="117">
        <f t="shared" si="14"/>
        <v>25.084520388349514</v>
      </c>
      <c r="AA47" s="118">
        <f t="shared" si="8"/>
        <v>69.447145631067954</v>
      </c>
    </row>
    <row r="48" spans="1:27" s="2" customFormat="1" x14ac:dyDescent="0.25">
      <c r="A48" s="127"/>
      <c r="B48" s="127"/>
      <c r="C48" s="127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90"/>
    </row>
    <row r="49" spans="1:27" s="2" customFormat="1" x14ac:dyDescent="0.25">
      <c r="A49" s="131" t="s">
        <v>20</v>
      </c>
      <c r="B49" s="132"/>
      <c r="C49" s="133"/>
      <c r="D49" s="61">
        <f>SUM(D10:D28,D37:D44)</f>
        <v>1158</v>
      </c>
      <c r="E49" s="61">
        <f>SUM(E10:E28,E37:E44)</f>
        <v>1630</v>
      </c>
      <c r="F49" s="61"/>
      <c r="G49" s="61"/>
      <c r="H49" s="61">
        <f>SUM(H10:H28,H37:H44)</f>
        <v>6414</v>
      </c>
      <c r="I49" s="61"/>
      <c r="J49" s="61">
        <f t="shared" ref="J49:P49" si="15">SUM(J10:J28,J37:J44)</f>
        <v>3134.1</v>
      </c>
      <c r="K49" s="62">
        <f t="shared" si="15"/>
        <v>1245</v>
      </c>
      <c r="L49" s="62">
        <f t="shared" si="15"/>
        <v>1005</v>
      </c>
      <c r="M49" s="62">
        <f t="shared" si="15"/>
        <v>4572</v>
      </c>
      <c r="N49" s="62">
        <f t="shared" si="15"/>
        <v>3347</v>
      </c>
      <c r="O49" s="62">
        <f t="shared" si="15"/>
        <v>1302</v>
      </c>
      <c r="P49" s="62">
        <f t="shared" si="15"/>
        <v>1547</v>
      </c>
      <c r="Q49" s="63"/>
      <c r="R49" s="62">
        <f t="shared" ref="R49:AA49" si="16">SUM(R10:R28,R37:R44)</f>
        <v>3424.5</v>
      </c>
      <c r="S49" s="62">
        <f t="shared" si="16"/>
        <v>1650.1000000000001</v>
      </c>
      <c r="T49" s="62">
        <f t="shared" si="16"/>
        <v>1492.6000000000001</v>
      </c>
      <c r="U49" s="62">
        <f t="shared" si="16"/>
        <v>9172.1808000000001</v>
      </c>
      <c r="V49" s="62">
        <f t="shared" si="16"/>
        <v>4419.6278400000001</v>
      </c>
      <c r="W49" s="62">
        <f t="shared" si="16"/>
        <v>3610.8979199999994</v>
      </c>
      <c r="X49" s="62">
        <f t="shared" si="16"/>
        <v>890.50299029126234</v>
      </c>
      <c r="Y49" s="62">
        <f t="shared" si="16"/>
        <v>429.09008155339808</v>
      </c>
      <c r="Z49" s="62">
        <f t="shared" si="16"/>
        <v>350.5726135922331</v>
      </c>
      <c r="AA49" s="62">
        <f t="shared" si="16"/>
        <v>1670.1656854368937</v>
      </c>
    </row>
    <row r="50" spans="1:27" s="2" customFormat="1" x14ac:dyDescent="0.25">
      <c r="A50" s="134" t="s">
        <v>21</v>
      </c>
      <c r="B50" s="135"/>
      <c r="C50" s="136"/>
      <c r="D50" s="62">
        <f>AVERAGE(D10:D28,D37:D44)</f>
        <v>42.888888888888886</v>
      </c>
      <c r="E50" s="62">
        <f>AVERAGE(E10:E28,E37:E44)</f>
        <v>60.370370370370374</v>
      </c>
      <c r="F50" s="61"/>
      <c r="G50" s="61"/>
      <c r="H50" s="62">
        <f>AVERAGE(H10:H28,H37:H44)</f>
        <v>237.55555555555554</v>
      </c>
      <c r="I50" s="61"/>
      <c r="J50" s="62">
        <f t="shared" ref="J50:P50" si="17">AVERAGE(J10:J28,J37:J44)</f>
        <v>116.07777777777777</v>
      </c>
      <c r="K50" s="62">
        <f t="shared" si="17"/>
        <v>46.111111111111114</v>
      </c>
      <c r="L50" s="62">
        <f t="shared" si="17"/>
        <v>37.222222222222221</v>
      </c>
      <c r="M50" s="62">
        <f t="shared" si="17"/>
        <v>169.33333333333334</v>
      </c>
      <c r="N50" s="62">
        <f t="shared" si="17"/>
        <v>123.96296296296296</v>
      </c>
      <c r="O50" s="62">
        <f t="shared" si="17"/>
        <v>48.222222222222221</v>
      </c>
      <c r="P50" s="62">
        <f t="shared" si="17"/>
        <v>57.296296296296298</v>
      </c>
      <c r="Q50" s="63"/>
      <c r="R50" s="62">
        <f t="shared" ref="R50:AA50" si="18">AVERAGE(R10:R28,R37:R44)</f>
        <v>126.83333333333333</v>
      </c>
      <c r="S50" s="62">
        <f t="shared" si="18"/>
        <v>61.114814814814821</v>
      </c>
      <c r="T50" s="62">
        <f t="shared" si="18"/>
        <v>55.281481481481485</v>
      </c>
      <c r="U50" s="62">
        <f t="shared" si="18"/>
        <v>339.71039999999999</v>
      </c>
      <c r="V50" s="62">
        <f t="shared" si="18"/>
        <v>163.68992</v>
      </c>
      <c r="W50" s="62">
        <f t="shared" si="18"/>
        <v>133.73695999999998</v>
      </c>
      <c r="X50" s="62">
        <f t="shared" si="18"/>
        <v>32.981592233009714</v>
      </c>
      <c r="Y50" s="62">
        <f t="shared" si="18"/>
        <v>15.892225242718448</v>
      </c>
      <c r="Z50" s="62">
        <f t="shared" si="18"/>
        <v>12.984170873786411</v>
      </c>
      <c r="AA50" s="62">
        <f t="shared" si="18"/>
        <v>61.857988349514578</v>
      </c>
    </row>
    <row r="52" spans="1:27" x14ac:dyDescent="0.25">
      <c r="A52" s="27" t="s">
        <v>22</v>
      </c>
      <c r="B52" s="28"/>
      <c r="C52" s="27"/>
      <c r="D52" s="27"/>
      <c r="E52" s="28"/>
      <c r="F52" s="28"/>
      <c r="G52" s="28"/>
      <c r="H52" s="27"/>
      <c r="I52" s="27"/>
      <c r="J52" s="28"/>
      <c r="K52" s="28"/>
      <c r="L52" s="28"/>
      <c r="M52" s="28"/>
      <c r="N52" s="29"/>
    </row>
    <row r="53" spans="1:27" x14ac:dyDescent="0.25">
      <c r="A53" s="143" t="s">
        <v>69</v>
      </c>
      <c r="B53" s="143"/>
      <c r="C53" s="143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</row>
    <row r="54" spans="1:27" x14ac:dyDescent="0.25">
      <c r="A54" s="143" t="s">
        <v>23</v>
      </c>
      <c r="B54" s="143"/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</row>
    <row r="55" spans="1:27" x14ac:dyDescent="0.25">
      <c r="A55" s="126" t="s">
        <v>64</v>
      </c>
      <c r="B55" s="126"/>
      <c r="C55" s="126"/>
      <c r="D55" s="126"/>
      <c r="E55" s="126"/>
      <c r="F55" s="126"/>
      <c r="G55" s="126"/>
      <c r="H55" s="126"/>
      <c r="I55" s="126"/>
      <c r="J55" s="126"/>
      <c r="K55" s="126"/>
      <c r="L55" s="126"/>
      <c r="M55" s="126"/>
      <c r="N55" s="126"/>
      <c r="O55" s="126"/>
      <c r="P55" s="126"/>
    </row>
    <row r="56" spans="1:27" ht="18" x14ac:dyDescent="0.25">
      <c r="A56" s="126" t="s">
        <v>63</v>
      </c>
      <c r="B56" s="126"/>
      <c r="C56" s="126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</row>
  </sheetData>
  <mergeCells count="23">
    <mergeCell ref="A56:P56"/>
    <mergeCell ref="A48:C48"/>
    <mergeCell ref="J3:N3"/>
    <mergeCell ref="A49:C49"/>
    <mergeCell ref="J30:N30"/>
    <mergeCell ref="A50:C50"/>
    <mergeCell ref="A3:B9"/>
    <mergeCell ref="D3:F3"/>
    <mergeCell ref="D30:F30"/>
    <mergeCell ref="A30:B36"/>
    <mergeCell ref="A54:P54"/>
    <mergeCell ref="A53:P53"/>
    <mergeCell ref="A55:P55"/>
    <mergeCell ref="O30:Q30"/>
    <mergeCell ref="G30:I30"/>
    <mergeCell ref="O3:Q3"/>
    <mergeCell ref="G3:I3"/>
    <mergeCell ref="U3:W3"/>
    <mergeCell ref="X3:Z3"/>
    <mergeCell ref="U30:W30"/>
    <mergeCell ref="X30:Z30"/>
    <mergeCell ref="R3:T3"/>
    <mergeCell ref="R30:T30"/>
  </mergeCells>
  <pageMargins left="0.19685039370078741" right="7.874015748031496E-2" top="1.1811023622047245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Q57"/>
  <sheetViews>
    <sheetView tabSelected="1" topLeftCell="A28" zoomScaleNormal="100" workbookViewId="0">
      <selection activeCell="T35" sqref="T35"/>
    </sheetView>
  </sheetViews>
  <sheetFormatPr defaultColWidth="9.140625" defaultRowHeight="15" x14ac:dyDescent="0.25"/>
  <cols>
    <col min="1" max="1" width="4.42578125" style="48" customWidth="1"/>
    <col min="2" max="2" width="7.42578125" style="48" customWidth="1"/>
    <col min="3" max="3" width="12" style="48" customWidth="1"/>
    <col min="4" max="4" width="8.42578125" style="48" customWidth="1"/>
    <col min="5" max="5" width="8.5703125" style="48" customWidth="1"/>
    <col min="6" max="7" width="13.140625" style="48" customWidth="1"/>
    <col min="8" max="8" width="10" style="48" customWidth="1"/>
    <col min="9" max="9" width="14.42578125" style="48" customWidth="1"/>
    <col min="10" max="10" width="10.85546875" style="48" customWidth="1"/>
    <col min="11" max="11" width="10.7109375" style="48" customWidth="1"/>
    <col min="12" max="12" width="11.5703125" style="48" customWidth="1"/>
    <col min="13" max="13" width="11.42578125" style="48" customWidth="1"/>
    <col min="14" max="14" width="9.5703125" style="4" customWidth="1"/>
    <col min="15" max="15" width="6.85546875" style="48" customWidth="1"/>
    <col min="16" max="16" width="6.5703125" style="48" customWidth="1"/>
    <col min="17" max="17" width="11.85546875" style="48" customWidth="1"/>
    <col min="18" max="18" width="7.28515625" style="48" customWidth="1"/>
    <col min="19" max="19" width="8" style="48" customWidth="1"/>
    <col min="20" max="20" width="7.28515625" style="48" customWidth="1"/>
    <col min="21" max="21" width="9.140625" style="48" customWidth="1"/>
    <col min="22" max="22" width="9" style="48" bestFit="1" customWidth="1"/>
    <col min="23" max="23" width="10.85546875" style="48" customWidth="1"/>
    <col min="24" max="24" width="9" style="48" bestFit="1" customWidth="1"/>
    <col min="25" max="25" width="9" style="48" customWidth="1"/>
    <col min="26" max="26" width="9" style="48" bestFit="1" customWidth="1"/>
    <col min="27" max="27" width="14.85546875" style="48" customWidth="1"/>
    <col min="28" max="29" width="24" style="48" bestFit="1" customWidth="1"/>
    <col min="30" max="30" width="12.28515625" style="48" bestFit="1" customWidth="1"/>
    <col min="31" max="31" width="26.7109375" style="48" bestFit="1" customWidth="1"/>
    <col min="32" max="16384" width="9.140625" style="48"/>
  </cols>
  <sheetData>
    <row r="2" spans="1:407" ht="21" customHeight="1" x14ac:dyDescent="0.3">
      <c r="A2" s="39" t="s">
        <v>73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5"/>
      <c r="R2" s="5"/>
      <c r="S2" s="5"/>
      <c r="T2" s="45"/>
      <c r="U2" s="44"/>
      <c r="V2" s="44"/>
      <c r="W2" s="44"/>
      <c r="X2" s="44"/>
      <c r="Y2" s="44"/>
      <c r="Z2" s="44"/>
      <c r="AA2" s="44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</row>
    <row r="3" spans="1:407" s="65" customFormat="1" ht="14.25" customHeight="1" x14ac:dyDescent="0.2">
      <c r="A3" s="137" t="s">
        <v>1</v>
      </c>
      <c r="B3" s="138"/>
      <c r="C3" s="35"/>
      <c r="D3" s="120" t="s">
        <v>66</v>
      </c>
      <c r="E3" s="121"/>
      <c r="F3" s="122"/>
      <c r="G3" s="120" t="s">
        <v>9</v>
      </c>
      <c r="H3" s="121"/>
      <c r="I3" s="122"/>
      <c r="J3" s="128" t="s">
        <v>37</v>
      </c>
      <c r="K3" s="129"/>
      <c r="L3" s="129"/>
      <c r="M3" s="129"/>
      <c r="N3" s="130"/>
      <c r="O3" s="128" t="s">
        <v>38</v>
      </c>
      <c r="P3" s="129"/>
      <c r="Q3" s="130"/>
      <c r="R3" s="123" t="s">
        <v>50</v>
      </c>
      <c r="S3" s="124"/>
      <c r="T3" s="125"/>
      <c r="U3" s="120" t="s">
        <v>60</v>
      </c>
      <c r="V3" s="121"/>
      <c r="W3" s="122"/>
      <c r="X3" s="120" t="s">
        <v>61</v>
      </c>
      <c r="Y3" s="121"/>
      <c r="Z3" s="122"/>
      <c r="AA3" s="9" t="s">
        <v>62</v>
      </c>
    </row>
    <row r="4" spans="1:407" s="33" customFormat="1" ht="14.25" x14ac:dyDescent="0.25">
      <c r="A4" s="139"/>
      <c r="B4" s="140"/>
      <c r="C4" s="8" t="s">
        <v>10</v>
      </c>
      <c r="D4" s="9" t="s">
        <v>33</v>
      </c>
      <c r="E4" s="9" t="s">
        <v>12</v>
      </c>
      <c r="F4" s="9" t="s">
        <v>29</v>
      </c>
      <c r="G4" s="9" t="s">
        <v>70</v>
      </c>
      <c r="H4" s="10" t="s">
        <v>25</v>
      </c>
      <c r="I4" s="9" t="s">
        <v>51</v>
      </c>
      <c r="J4" s="96" t="s">
        <v>13</v>
      </c>
      <c r="K4" s="11" t="s">
        <v>14</v>
      </c>
      <c r="L4" s="96" t="s">
        <v>15</v>
      </c>
      <c r="M4" s="96" t="s">
        <v>16</v>
      </c>
      <c r="N4" s="12" t="s">
        <v>17</v>
      </c>
      <c r="O4" s="15" t="s">
        <v>39</v>
      </c>
      <c r="P4" s="15" t="s">
        <v>41</v>
      </c>
      <c r="Q4" s="9" t="s">
        <v>29</v>
      </c>
      <c r="R4" s="9" t="s">
        <v>42</v>
      </c>
      <c r="S4" s="9" t="s">
        <v>43</v>
      </c>
      <c r="T4" s="9" t="s">
        <v>44</v>
      </c>
      <c r="U4" s="15" t="s">
        <v>57</v>
      </c>
      <c r="V4" s="15" t="s">
        <v>58</v>
      </c>
      <c r="W4" s="15" t="s">
        <v>59</v>
      </c>
      <c r="X4" s="15" t="s">
        <v>57</v>
      </c>
      <c r="Y4" s="15" t="s">
        <v>58</v>
      </c>
      <c r="Z4" s="15" t="s">
        <v>59</v>
      </c>
      <c r="AA4" s="15" t="s">
        <v>47</v>
      </c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  <c r="CW4" s="66"/>
      <c r="CX4" s="66"/>
      <c r="CY4" s="66"/>
      <c r="CZ4" s="66"/>
      <c r="DA4" s="66"/>
      <c r="DB4" s="66"/>
      <c r="DC4" s="66"/>
      <c r="DD4" s="66"/>
      <c r="DE4" s="66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66"/>
      <c r="DV4" s="66"/>
      <c r="DW4" s="66"/>
      <c r="DX4" s="66"/>
      <c r="DY4" s="66"/>
      <c r="DZ4" s="66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66"/>
      <c r="EY4" s="66"/>
      <c r="EZ4" s="66"/>
      <c r="FA4" s="66"/>
      <c r="FB4" s="66"/>
      <c r="FC4" s="66"/>
      <c r="FD4" s="66"/>
      <c r="FE4" s="66"/>
      <c r="FF4" s="66"/>
      <c r="FG4" s="66"/>
      <c r="FH4" s="66"/>
      <c r="FI4" s="66"/>
      <c r="FJ4" s="66"/>
      <c r="FK4" s="66"/>
      <c r="FL4" s="66"/>
      <c r="FM4" s="66"/>
      <c r="FN4" s="66"/>
      <c r="FO4" s="66"/>
      <c r="FP4" s="66"/>
      <c r="FQ4" s="66"/>
      <c r="FR4" s="66"/>
      <c r="FS4" s="66"/>
      <c r="FT4" s="66"/>
      <c r="FU4" s="66"/>
      <c r="FV4" s="66"/>
      <c r="FW4" s="66"/>
      <c r="FX4" s="66"/>
      <c r="FY4" s="66"/>
      <c r="FZ4" s="66"/>
      <c r="GA4" s="66"/>
      <c r="GB4" s="66"/>
      <c r="GC4" s="66"/>
      <c r="GD4" s="66"/>
      <c r="GE4" s="66"/>
      <c r="GF4" s="66"/>
      <c r="GG4" s="66"/>
      <c r="GH4" s="66"/>
      <c r="GI4" s="66"/>
      <c r="GJ4" s="66"/>
      <c r="GK4" s="66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66"/>
      <c r="HR4" s="66"/>
      <c r="HS4" s="66"/>
      <c r="HT4" s="66"/>
      <c r="HU4" s="66"/>
      <c r="HV4" s="66"/>
      <c r="HW4" s="66"/>
      <c r="HX4" s="66"/>
      <c r="HY4" s="66"/>
      <c r="HZ4" s="66"/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  <c r="IO4" s="66"/>
      <c r="IP4" s="66"/>
      <c r="IQ4" s="66"/>
      <c r="IR4" s="66"/>
      <c r="IS4" s="66"/>
      <c r="IT4" s="66"/>
      <c r="IU4" s="66"/>
      <c r="IV4" s="66"/>
      <c r="IW4" s="66"/>
      <c r="IX4" s="66"/>
      <c r="IY4" s="66"/>
      <c r="IZ4" s="66"/>
      <c r="JA4" s="66"/>
      <c r="JB4" s="66"/>
      <c r="JC4" s="66"/>
      <c r="JD4" s="66"/>
      <c r="JE4" s="66"/>
      <c r="JF4" s="66"/>
      <c r="JG4" s="66"/>
      <c r="JH4" s="66"/>
      <c r="JI4" s="66"/>
      <c r="JJ4" s="66"/>
      <c r="JK4" s="66"/>
      <c r="JL4" s="66"/>
      <c r="JM4" s="66"/>
      <c r="JN4" s="66"/>
      <c r="JO4" s="66"/>
      <c r="JP4" s="66"/>
      <c r="JQ4" s="66"/>
      <c r="JR4" s="66"/>
      <c r="JS4" s="66"/>
      <c r="JT4" s="66"/>
      <c r="JU4" s="66"/>
      <c r="JV4" s="66"/>
      <c r="JW4" s="66"/>
      <c r="JX4" s="66"/>
      <c r="JY4" s="66"/>
      <c r="JZ4" s="66"/>
      <c r="KA4" s="66"/>
      <c r="KB4" s="66"/>
      <c r="KC4" s="66"/>
      <c r="KD4" s="66"/>
      <c r="KE4" s="66"/>
      <c r="KF4" s="66"/>
      <c r="KG4" s="66"/>
      <c r="KH4" s="66"/>
      <c r="KI4" s="66"/>
      <c r="KJ4" s="66"/>
      <c r="KK4" s="66"/>
      <c r="KL4" s="66"/>
      <c r="KM4" s="66"/>
      <c r="KN4" s="66"/>
      <c r="KO4" s="66"/>
      <c r="KP4" s="66"/>
      <c r="KQ4" s="66"/>
      <c r="KR4" s="66"/>
      <c r="KS4" s="66"/>
      <c r="KT4" s="66"/>
      <c r="KU4" s="66"/>
      <c r="KV4" s="66"/>
      <c r="KW4" s="66"/>
      <c r="KX4" s="66"/>
      <c r="KY4" s="66"/>
      <c r="KZ4" s="66"/>
      <c r="LA4" s="66"/>
      <c r="LB4" s="66"/>
      <c r="LC4" s="66"/>
      <c r="LD4" s="66"/>
      <c r="LE4" s="66"/>
      <c r="LF4" s="66"/>
      <c r="LG4" s="66"/>
      <c r="LH4" s="66"/>
      <c r="LI4" s="66"/>
      <c r="LJ4" s="66"/>
      <c r="LK4" s="66"/>
      <c r="LL4" s="66"/>
      <c r="LM4" s="66"/>
      <c r="LN4" s="66"/>
      <c r="LO4" s="66"/>
      <c r="LP4" s="66"/>
      <c r="LQ4" s="66"/>
      <c r="LR4" s="66"/>
      <c r="LS4" s="66"/>
      <c r="LT4" s="66"/>
      <c r="LU4" s="66"/>
      <c r="LV4" s="66"/>
      <c r="LW4" s="66"/>
      <c r="LX4" s="66"/>
      <c r="LY4" s="66"/>
      <c r="LZ4" s="66"/>
      <c r="MA4" s="66"/>
      <c r="MB4" s="66"/>
      <c r="MC4" s="66"/>
      <c r="MD4" s="66"/>
      <c r="ME4" s="66"/>
      <c r="MF4" s="66"/>
      <c r="MG4" s="66"/>
      <c r="MH4" s="66"/>
      <c r="MI4" s="66"/>
      <c r="MJ4" s="66"/>
      <c r="MK4" s="66"/>
      <c r="ML4" s="66"/>
      <c r="MM4" s="66"/>
      <c r="MN4" s="66"/>
      <c r="MO4" s="66"/>
      <c r="MP4" s="66"/>
      <c r="MQ4" s="66"/>
      <c r="MR4" s="66"/>
      <c r="MS4" s="66"/>
      <c r="MT4" s="66"/>
      <c r="MU4" s="66"/>
      <c r="MV4" s="66"/>
      <c r="MW4" s="66"/>
      <c r="MX4" s="66"/>
      <c r="MY4" s="66"/>
      <c r="MZ4" s="66"/>
      <c r="NA4" s="66"/>
      <c r="NB4" s="66"/>
      <c r="NC4" s="66"/>
      <c r="ND4" s="66"/>
      <c r="NE4" s="66"/>
      <c r="NF4" s="66"/>
      <c r="NG4" s="66"/>
      <c r="NH4" s="66"/>
      <c r="NI4" s="66"/>
      <c r="NJ4" s="66"/>
      <c r="NK4" s="66"/>
      <c r="NL4" s="66"/>
      <c r="NM4" s="66"/>
      <c r="NN4" s="66"/>
      <c r="NO4" s="66"/>
      <c r="NP4" s="66"/>
      <c r="NQ4" s="66"/>
      <c r="NR4" s="66"/>
      <c r="NS4" s="66"/>
      <c r="NT4" s="66"/>
      <c r="NU4" s="66"/>
      <c r="NV4" s="66"/>
      <c r="NW4" s="66"/>
      <c r="NX4" s="66"/>
      <c r="NY4" s="66"/>
      <c r="NZ4" s="66"/>
      <c r="OA4" s="66"/>
      <c r="OB4" s="66"/>
      <c r="OC4" s="66"/>
      <c r="OD4" s="66"/>
      <c r="OE4" s="66"/>
      <c r="OF4" s="66"/>
      <c r="OG4" s="66"/>
      <c r="OH4" s="66"/>
      <c r="OI4" s="66"/>
      <c r="OJ4" s="66"/>
      <c r="OK4" s="66"/>
      <c r="OL4" s="66"/>
      <c r="OM4" s="66"/>
      <c r="ON4" s="66"/>
      <c r="OO4" s="66"/>
      <c r="OP4" s="66"/>
      <c r="OQ4" s="66"/>
    </row>
    <row r="5" spans="1:407" s="33" customFormat="1" ht="15.6" customHeight="1" x14ac:dyDescent="0.2">
      <c r="A5" s="139"/>
      <c r="B5" s="140"/>
      <c r="C5" s="8" t="s">
        <v>19</v>
      </c>
      <c r="D5" s="14" t="s">
        <v>11</v>
      </c>
      <c r="E5" s="14" t="s">
        <v>11</v>
      </c>
      <c r="F5" s="15" t="s">
        <v>24</v>
      </c>
      <c r="G5" s="15" t="s">
        <v>26</v>
      </c>
      <c r="H5" s="13" t="s">
        <v>26</v>
      </c>
      <c r="I5" s="15" t="s">
        <v>0</v>
      </c>
      <c r="J5" s="33" t="s">
        <v>35</v>
      </c>
      <c r="K5" s="31" t="s">
        <v>35</v>
      </c>
      <c r="L5" s="9" t="s">
        <v>35</v>
      </c>
      <c r="M5" s="34" t="s">
        <v>35</v>
      </c>
      <c r="N5" s="31" t="s">
        <v>35</v>
      </c>
      <c r="O5" s="14" t="s">
        <v>40</v>
      </c>
      <c r="P5" s="15" t="s">
        <v>40</v>
      </c>
      <c r="Q5" s="15" t="s">
        <v>41</v>
      </c>
      <c r="R5" s="15" t="s">
        <v>45</v>
      </c>
      <c r="S5" s="15" t="s">
        <v>45</v>
      </c>
      <c r="T5" s="15" t="s">
        <v>45</v>
      </c>
      <c r="U5" s="15"/>
      <c r="V5" s="15"/>
      <c r="W5" s="15"/>
      <c r="X5" s="15"/>
      <c r="Y5" s="15"/>
      <c r="Z5" s="15"/>
      <c r="AA5" s="15" t="s">
        <v>48</v>
      </c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66"/>
      <c r="DE5" s="66"/>
      <c r="DF5" s="66"/>
      <c r="DG5" s="66"/>
      <c r="DH5" s="66"/>
      <c r="DI5" s="66"/>
      <c r="DJ5" s="66"/>
      <c r="DK5" s="66"/>
      <c r="DL5" s="66"/>
      <c r="DM5" s="66"/>
      <c r="DN5" s="66"/>
      <c r="DO5" s="66"/>
      <c r="DP5" s="66"/>
      <c r="DQ5" s="66"/>
      <c r="DR5" s="66"/>
      <c r="DS5" s="66"/>
      <c r="DT5" s="66"/>
      <c r="DU5" s="66"/>
      <c r="DV5" s="66"/>
      <c r="DW5" s="66"/>
      <c r="DX5" s="66"/>
      <c r="DY5" s="66"/>
      <c r="DZ5" s="66"/>
      <c r="EA5" s="66"/>
      <c r="EB5" s="66"/>
      <c r="EC5" s="66"/>
      <c r="ED5" s="66"/>
      <c r="EE5" s="66"/>
      <c r="EF5" s="66"/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6"/>
      <c r="ER5" s="66"/>
      <c r="ES5" s="66"/>
      <c r="ET5" s="66"/>
      <c r="EU5" s="66"/>
      <c r="EV5" s="66"/>
      <c r="EW5" s="66"/>
      <c r="EX5" s="66"/>
      <c r="EY5" s="66"/>
      <c r="EZ5" s="66"/>
      <c r="FA5" s="66"/>
      <c r="FB5" s="66"/>
      <c r="FC5" s="66"/>
      <c r="FD5" s="66"/>
      <c r="FE5" s="66"/>
      <c r="FF5" s="66"/>
      <c r="FG5" s="66"/>
      <c r="FH5" s="66"/>
      <c r="FI5" s="66"/>
      <c r="FJ5" s="66"/>
      <c r="FK5" s="66"/>
      <c r="FL5" s="66"/>
      <c r="FM5" s="66"/>
      <c r="FN5" s="66"/>
      <c r="FO5" s="66"/>
      <c r="FP5" s="66"/>
      <c r="FQ5" s="66"/>
      <c r="FR5" s="66"/>
      <c r="FS5" s="66"/>
      <c r="FT5" s="66"/>
      <c r="FU5" s="66"/>
      <c r="FV5" s="66"/>
      <c r="FW5" s="66"/>
      <c r="FX5" s="66"/>
      <c r="FY5" s="66"/>
      <c r="FZ5" s="66"/>
      <c r="GA5" s="66"/>
      <c r="GB5" s="66"/>
      <c r="GC5" s="66"/>
      <c r="GD5" s="66"/>
      <c r="GE5" s="66"/>
      <c r="GF5" s="66"/>
      <c r="GG5" s="66"/>
      <c r="GH5" s="66"/>
      <c r="GI5" s="66"/>
      <c r="GJ5" s="66"/>
      <c r="GK5" s="66"/>
      <c r="GL5" s="66"/>
      <c r="GM5" s="66"/>
      <c r="GN5" s="66"/>
      <c r="GO5" s="66"/>
      <c r="GP5" s="66"/>
      <c r="GQ5" s="66"/>
      <c r="GR5" s="66"/>
      <c r="GS5" s="66"/>
      <c r="GT5" s="66"/>
      <c r="GU5" s="66"/>
      <c r="GV5" s="66"/>
      <c r="GW5" s="66"/>
      <c r="GX5" s="66"/>
      <c r="GY5" s="66"/>
      <c r="GZ5" s="66"/>
      <c r="HA5" s="66"/>
      <c r="HB5" s="66"/>
      <c r="HC5" s="66"/>
      <c r="HD5" s="66"/>
      <c r="HE5" s="66"/>
      <c r="HF5" s="66"/>
      <c r="HG5" s="66"/>
      <c r="HH5" s="66"/>
      <c r="HI5" s="66"/>
      <c r="HJ5" s="66"/>
      <c r="HK5" s="66"/>
      <c r="HL5" s="66"/>
      <c r="HM5" s="66"/>
      <c r="HN5" s="66"/>
      <c r="HO5" s="66"/>
      <c r="HP5" s="66"/>
      <c r="HQ5" s="66"/>
      <c r="HR5" s="66"/>
      <c r="HS5" s="66"/>
      <c r="HT5" s="66"/>
      <c r="HU5" s="66"/>
      <c r="HV5" s="66"/>
      <c r="HW5" s="66"/>
      <c r="HX5" s="66"/>
      <c r="HY5" s="66"/>
      <c r="HZ5" s="66"/>
      <c r="IA5" s="66"/>
      <c r="IB5" s="66"/>
      <c r="IC5" s="66"/>
      <c r="ID5" s="66"/>
      <c r="IE5" s="66"/>
      <c r="IF5" s="66"/>
      <c r="IG5" s="66"/>
      <c r="IH5" s="66"/>
      <c r="II5" s="66"/>
      <c r="IJ5" s="66"/>
      <c r="IK5" s="66"/>
      <c r="IL5" s="66"/>
      <c r="IM5" s="66"/>
      <c r="IN5" s="66"/>
      <c r="IO5" s="66"/>
      <c r="IP5" s="66"/>
      <c r="IQ5" s="66"/>
      <c r="IR5" s="66"/>
      <c r="IS5" s="66"/>
      <c r="IT5" s="66"/>
      <c r="IU5" s="66"/>
      <c r="IV5" s="66"/>
      <c r="IW5" s="66"/>
      <c r="IX5" s="66"/>
      <c r="IY5" s="66"/>
      <c r="IZ5" s="66"/>
      <c r="JA5" s="66"/>
      <c r="JB5" s="66"/>
      <c r="JC5" s="66"/>
      <c r="JD5" s="66"/>
      <c r="JE5" s="66"/>
      <c r="JF5" s="66"/>
      <c r="JG5" s="66"/>
      <c r="JH5" s="66"/>
      <c r="JI5" s="66"/>
      <c r="JJ5" s="66"/>
      <c r="JK5" s="66"/>
      <c r="JL5" s="66"/>
      <c r="JM5" s="66"/>
      <c r="JN5" s="66"/>
      <c r="JO5" s="66"/>
      <c r="JP5" s="66"/>
      <c r="JQ5" s="66"/>
      <c r="JR5" s="66"/>
      <c r="JS5" s="66"/>
      <c r="JT5" s="66"/>
      <c r="JU5" s="66"/>
      <c r="JV5" s="66"/>
      <c r="JW5" s="66"/>
      <c r="JX5" s="66"/>
      <c r="JY5" s="66"/>
      <c r="JZ5" s="66"/>
      <c r="KA5" s="66"/>
      <c r="KB5" s="66"/>
      <c r="KC5" s="66"/>
      <c r="KD5" s="66"/>
      <c r="KE5" s="66"/>
      <c r="KF5" s="66"/>
      <c r="KG5" s="66"/>
      <c r="KH5" s="66"/>
      <c r="KI5" s="66"/>
      <c r="KJ5" s="66"/>
      <c r="KK5" s="66"/>
      <c r="KL5" s="66"/>
      <c r="KM5" s="66"/>
      <c r="KN5" s="66"/>
      <c r="KO5" s="66"/>
      <c r="KP5" s="66"/>
      <c r="KQ5" s="66"/>
      <c r="KR5" s="66"/>
      <c r="KS5" s="66"/>
      <c r="KT5" s="66"/>
      <c r="KU5" s="66"/>
      <c r="KV5" s="66"/>
      <c r="KW5" s="66"/>
      <c r="KX5" s="66"/>
      <c r="KY5" s="66"/>
      <c r="KZ5" s="66"/>
      <c r="LA5" s="66"/>
      <c r="LB5" s="66"/>
      <c r="LC5" s="66"/>
      <c r="LD5" s="66"/>
      <c r="LE5" s="66"/>
      <c r="LF5" s="66"/>
      <c r="LG5" s="66"/>
      <c r="LH5" s="66"/>
      <c r="LI5" s="66"/>
      <c r="LJ5" s="66"/>
      <c r="LK5" s="66"/>
      <c r="LL5" s="66"/>
      <c r="LM5" s="66"/>
      <c r="LN5" s="66"/>
      <c r="LO5" s="66"/>
      <c r="LP5" s="66"/>
      <c r="LQ5" s="66"/>
      <c r="LR5" s="66"/>
      <c r="LS5" s="66"/>
      <c r="LT5" s="66"/>
      <c r="LU5" s="66"/>
      <c r="LV5" s="66"/>
      <c r="LW5" s="66"/>
      <c r="LX5" s="66"/>
      <c r="LY5" s="66"/>
      <c r="LZ5" s="66"/>
      <c r="MA5" s="66"/>
      <c r="MB5" s="66"/>
      <c r="MC5" s="66"/>
      <c r="MD5" s="66"/>
      <c r="ME5" s="66"/>
      <c r="MF5" s="66"/>
      <c r="MG5" s="66"/>
      <c r="MH5" s="66"/>
      <c r="MI5" s="66"/>
      <c r="MJ5" s="66"/>
      <c r="MK5" s="66"/>
      <c r="ML5" s="66"/>
      <c r="MM5" s="66"/>
      <c r="MN5" s="66"/>
      <c r="MO5" s="66"/>
      <c r="MP5" s="66"/>
      <c r="MQ5" s="66"/>
      <c r="MR5" s="66"/>
      <c r="MS5" s="66"/>
      <c r="MT5" s="66"/>
      <c r="MU5" s="66"/>
      <c r="MV5" s="66"/>
      <c r="MW5" s="66"/>
      <c r="MX5" s="66"/>
      <c r="MY5" s="66"/>
      <c r="MZ5" s="66"/>
      <c r="NA5" s="66"/>
      <c r="NB5" s="66"/>
      <c r="NC5" s="66"/>
      <c r="ND5" s="66"/>
      <c r="NE5" s="66"/>
      <c r="NF5" s="66"/>
      <c r="NG5" s="66"/>
      <c r="NH5" s="66"/>
      <c r="NI5" s="66"/>
      <c r="NJ5" s="66"/>
      <c r="NK5" s="66"/>
      <c r="NL5" s="66"/>
      <c r="NM5" s="66"/>
      <c r="NN5" s="66"/>
      <c r="NO5" s="66"/>
      <c r="NP5" s="66"/>
      <c r="NQ5" s="66"/>
      <c r="NR5" s="66"/>
      <c r="NS5" s="66"/>
      <c r="NT5" s="66"/>
      <c r="NU5" s="66"/>
      <c r="NV5" s="66"/>
      <c r="NW5" s="66"/>
      <c r="NX5" s="66"/>
      <c r="NY5" s="66"/>
      <c r="NZ5" s="66"/>
      <c r="OA5" s="66"/>
      <c r="OB5" s="66"/>
      <c r="OC5" s="66"/>
      <c r="OD5" s="66"/>
      <c r="OE5" s="66"/>
      <c r="OF5" s="66"/>
      <c r="OG5" s="66"/>
      <c r="OH5" s="66"/>
      <c r="OI5" s="66"/>
      <c r="OJ5" s="66"/>
      <c r="OK5" s="66"/>
      <c r="OL5" s="66"/>
      <c r="OM5" s="66"/>
      <c r="ON5" s="66"/>
      <c r="OO5" s="66"/>
      <c r="OP5" s="66"/>
      <c r="OQ5" s="66"/>
    </row>
    <row r="6" spans="1:407" s="33" customFormat="1" ht="14.45" customHeight="1" x14ac:dyDescent="0.2">
      <c r="A6" s="139"/>
      <c r="B6" s="140"/>
      <c r="C6" s="13" t="s">
        <v>2</v>
      </c>
      <c r="D6" s="67"/>
      <c r="E6" s="67"/>
      <c r="F6" s="37"/>
      <c r="G6" s="15" t="s">
        <v>28</v>
      </c>
      <c r="H6" s="30" t="s">
        <v>28</v>
      </c>
      <c r="I6" s="37"/>
      <c r="J6" s="13" t="s">
        <v>32</v>
      </c>
      <c r="K6" s="15" t="s">
        <v>3</v>
      </c>
      <c r="L6" s="14" t="s">
        <v>6</v>
      </c>
      <c r="M6" s="14" t="s">
        <v>7</v>
      </c>
      <c r="N6" s="16" t="s">
        <v>32</v>
      </c>
      <c r="O6" s="38"/>
      <c r="P6" s="38"/>
      <c r="Q6" s="37"/>
      <c r="R6" s="15"/>
      <c r="S6" s="15"/>
      <c r="T6" s="15"/>
      <c r="U6" s="15"/>
      <c r="V6" s="15"/>
      <c r="W6" s="15"/>
      <c r="X6" s="15"/>
      <c r="Y6" s="15"/>
      <c r="Z6" s="15"/>
      <c r="AA6" s="15" t="s">
        <v>49</v>
      </c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66"/>
      <c r="CL6" s="66"/>
      <c r="CM6" s="66"/>
      <c r="CN6" s="66"/>
      <c r="CO6" s="66"/>
      <c r="CP6" s="66"/>
      <c r="CQ6" s="66"/>
      <c r="CR6" s="66"/>
      <c r="CS6" s="66"/>
      <c r="CT6" s="66"/>
      <c r="CU6" s="66"/>
      <c r="CV6" s="66"/>
      <c r="CW6" s="66"/>
      <c r="CX6" s="66"/>
      <c r="CY6" s="66"/>
      <c r="CZ6" s="66"/>
      <c r="DA6" s="66"/>
      <c r="DB6" s="66"/>
      <c r="DC6" s="66"/>
      <c r="DD6" s="66"/>
      <c r="DE6" s="66"/>
      <c r="DF6" s="66"/>
      <c r="DG6" s="66"/>
      <c r="DH6" s="66"/>
      <c r="DI6" s="66"/>
      <c r="DJ6" s="66"/>
      <c r="DK6" s="66"/>
      <c r="DL6" s="66"/>
      <c r="DM6" s="66"/>
      <c r="DN6" s="66"/>
      <c r="DO6" s="66"/>
      <c r="DP6" s="66"/>
      <c r="DQ6" s="66"/>
      <c r="DR6" s="66"/>
      <c r="DS6" s="66"/>
      <c r="DT6" s="66"/>
      <c r="DU6" s="66"/>
      <c r="DV6" s="66"/>
      <c r="DW6" s="66"/>
      <c r="DX6" s="66"/>
      <c r="DY6" s="66"/>
      <c r="DZ6" s="66"/>
      <c r="EA6" s="66"/>
      <c r="EB6" s="66"/>
      <c r="EC6" s="66"/>
      <c r="ED6" s="66"/>
      <c r="EE6" s="66"/>
      <c r="EF6" s="66"/>
      <c r="EG6" s="66"/>
      <c r="EH6" s="66"/>
      <c r="EI6" s="66"/>
      <c r="EJ6" s="66"/>
      <c r="EK6" s="66"/>
      <c r="EL6" s="66"/>
      <c r="EM6" s="66"/>
      <c r="EN6" s="66"/>
      <c r="EO6" s="66"/>
      <c r="EP6" s="66"/>
      <c r="EQ6" s="66"/>
      <c r="ER6" s="66"/>
      <c r="ES6" s="66"/>
      <c r="ET6" s="66"/>
      <c r="EU6" s="66"/>
      <c r="EV6" s="66"/>
      <c r="EW6" s="66"/>
      <c r="EX6" s="66"/>
      <c r="EY6" s="66"/>
      <c r="EZ6" s="66"/>
      <c r="FA6" s="66"/>
      <c r="FB6" s="66"/>
      <c r="FC6" s="66"/>
      <c r="FD6" s="66"/>
      <c r="FE6" s="66"/>
      <c r="FF6" s="66"/>
      <c r="FG6" s="66"/>
      <c r="FH6" s="66"/>
      <c r="FI6" s="66"/>
      <c r="FJ6" s="66"/>
      <c r="FK6" s="66"/>
      <c r="FL6" s="66"/>
      <c r="FM6" s="66"/>
      <c r="FN6" s="66"/>
      <c r="FO6" s="66"/>
      <c r="FP6" s="66"/>
      <c r="FQ6" s="66"/>
      <c r="FR6" s="66"/>
      <c r="FS6" s="66"/>
      <c r="FT6" s="66"/>
      <c r="FU6" s="66"/>
      <c r="FV6" s="66"/>
      <c r="FW6" s="66"/>
      <c r="FX6" s="66"/>
      <c r="FY6" s="66"/>
      <c r="FZ6" s="66"/>
      <c r="GA6" s="66"/>
      <c r="GB6" s="66"/>
      <c r="GC6" s="66"/>
      <c r="GD6" s="66"/>
      <c r="GE6" s="66"/>
      <c r="GF6" s="66"/>
      <c r="GG6" s="66"/>
      <c r="GH6" s="66"/>
      <c r="GI6" s="66"/>
      <c r="GJ6" s="66"/>
      <c r="GK6" s="66"/>
      <c r="GL6" s="66"/>
      <c r="GM6" s="66"/>
      <c r="GN6" s="66"/>
      <c r="GO6" s="66"/>
      <c r="GP6" s="66"/>
      <c r="GQ6" s="66"/>
      <c r="GR6" s="66"/>
      <c r="GS6" s="66"/>
      <c r="GT6" s="66"/>
      <c r="GU6" s="66"/>
      <c r="GV6" s="66"/>
      <c r="GW6" s="66"/>
      <c r="GX6" s="66"/>
      <c r="GY6" s="66"/>
      <c r="GZ6" s="66"/>
      <c r="HA6" s="66"/>
      <c r="HB6" s="66"/>
      <c r="HC6" s="66"/>
      <c r="HD6" s="66"/>
      <c r="HE6" s="66"/>
      <c r="HF6" s="66"/>
      <c r="HG6" s="66"/>
      <c r="HH6" s="66"/>
      <c r="HI6" s="66"/>
      <c r="HJ6" s="66"/>
      <c r="HK6" s="66"/>
      <c r="HL6" s="66"/>
      <c r="HM6" s="66"/>
      <c r="HN6" s="66"/>
      <c r="HO6" s="66"/>
      <c r="HP6" s="66"/>
      <c r="HQ6" s="66"/>
      <c r="HR6" s="66"/>
      <c r="HS6" s="66"/>
      <c r="HT6" s="66"/>
      <c r="HU6" s="66"/>
      <c r="HV6" s="66"/>
      <c r="HW6" s="66"/>
      <c r="HX6" s="66"/>
      <c r="HY6" s="66"/>
      <c r="HZ6" s="66"/>
      <c r="IA6" s="66"/>
      <c r="IB6" s="66"/>
      <c r="IC6" s="66"/>
      <c r="ID6" s="66"/>
      <c r="IE6" s="66"/>
      <c r="IF6" s="66"/>
      <c r="IG6" s="66"/>
      <c r="IH6" s="66"/>
      <c r="II6" s="66"/>
      <c r="IJ6" s="66"/>
      <c r="IK6" s="66"/>
      <c r="IL6" s="66"/>
      <c r="IM6" s="66"/>
      <c r="IN6" s="66"/>
      <c r="IO6" s="66"/>
      <c r="IP6" s="66"/>
      <c r="IQ6" s="66"/>
      <c r="IR6" s="66"/>
      <c r="IS6" s="66"/>
      <c r="IT6" s="66"/>
      <c r="IU6" s="66"/>
      <c r="IV6" s="66"/>
      <c r="IW6" s="66"/>
      <c r="IX6" s="66"/>
      <c r="IY6" s="66"/>
      <c r="IZ6" s="66"/>
      <c r="JA6" s="66"/>
      <c r="JB6" s="66"/>
      <c r="JC6" s="66"/>
      <c r="JD6" s="66"/>
      <c r="JE6" s="66"/>
      <c r="JF6" s="66"/>
      <c r="JG6" s="66"/>
      <c r="JH6" s="66"/>
      <c r="JI6" s="66"/>
      <c r="JJ6" s="66"/>
      <c r="JK6" s="66"/>
      <c r="JL6" s="66"/>
      <c r="JM6" s="66"/>
      <c r="JN6" s="66"/>
      <c r="JO6" s="66"/>
      <c r="JP6" s="66"/>
      <c r="JQ6" s="66"/>
      <c r="JR6" s="66"/>
      <c r="JS6" s="66"/>
      <c r="JT6" s="66"/>
      <c r="JU6" s="66"/>
      <c r="JV6" s="66"/>
      <c r="JW6" s="66"/>
      <c r="JX6" s="66"/>
      <c r="JY6" s="66"/>
      <c r="JZ6" s="66"/>
      <c r="KA6" s="66"/>
      <c r="KB6" s="66"/>
      <c r="KC6" s="66"/>
      <c r="KD6" s="66"/>
      <c r="KE6" s="66"/>
      <c r="KF6" s="66"/>
      <c r="KG6" s="66"/>
      <c r="KH6" s="66"/>
      <c r="KI6" s="66"/>
      <c r="KJ6" s="66"/>
      <c r="KK6" s="66"/>
      <c r="KL6" s="66"/>
      <c r="KM6" s="66"/>
      <c r="KN6" s="66"/>
      <c r="KO6" s="66"/>
      <c r="KP6" s="66"/>
      <c r="KQ6" s="66"/>
      <c r="KR6" s="66"/>
      <c r="KS6" s="66"/>
      <c r="KT6" s="66"/>
      <c r="KU6" s="66"/>
      <c r="KV6" s="66"/>
      <c r="KW6" s="66"/>
      <c r="KX6" s="66"/>
      <c r="KY6" s="66"/>
      <c r="KZ6" s="66"/>
      <c r="LA6" s="66"/>
      <c r="LB6" s="66"/>
      <c r="LC6" s="66"/>
      <c r="LD6" s="66"/>
      <c r="LE6" s="66"/>
      <c r="LF6" s="66"/>
      <c r="LG6" s="66"/>
      <c r="LH6" s="66"/>
      <c r="LI6" s="66"/>
      <c r="LJ6" s="66"/>
      <c r="LK6" s="66"/>
      <c r="LL6" s="66"/>
      <c r="LM6" s="66"/>
      <c r="LN6" s="66"/>
      <c r="LO6" s="66"/>
      <c r="LP6" s="66"/>
      <c r="LQ6" s="66"/>
      <c r="LR6" s="66"/>
      <c r="LS6" s="66"/>
      <c r="LT6" s="66"/>
      <c r="LU6" s="66"/>
      <c r="LV6" s="66"/>
      <c r="LW6" s="66"/>
      <c r="LX6" s="66"/>
      <c r="LY6" s="66"/>
      <c r="LZ6" s="66"/>
      <c r="MA6" s="66"/>
      <c r="MB6" s="66"/>
      <c r="MC6" s="66"/>
      <c r="MD6" s="66"/>
      <c r="ME6" s="66"/>
      <c r="MF6" s="66"/>
      <c r="MG6" s="66"/>
      <c r="MH6" s="66"/>
      <c r="MI6" s="66"/>
      <c r="MJ6" s="66"/>
      <c r="MK6" s="66"/>
      <c r="ML6" s="66"/>
      <c r="MM6" s="66"/>
      <c r="MN6" s="66"/>
      <c r="MO6" s="66"/>
      <c r="MP6" s="66"/>
      <c r="MQ6" s="66"/>
      <c r="MR6" s="66"/>
      <c r="MS6" s="66"/>
      <c r="MT6" s="66"/>
      <c r="MU6" s="66"/>
      <c r="MV6" s="66"/>
      <c r="MW6" s="66"/>
      <c r="MX6" s="66"/>
      <c r="MY6" s="66"/>
      <c r="MZ6" s="66"/>
      <c r="NA6" s="66"/>
      <c r="NB6" s="66"/>
      <c r="NC6" s="66"/>
      <c r="ND6" s="66"/>
      <c r="NE6" s="66"/>
      <c r="NF6" s="66"/>
      <c r="NG6" s="66"/>
      <c r="NH6" s="66"/>
      <c r="NI6" s="66"/>
      <c r="NJ6" s="66"/>
      <c r="NK6" s="66"/>
      <c r="NL6" s="66"/>
      <c r="NM6" s="66"/>
      <c r="NN6" s="66"/>
      <c r="NO6" s="66"/>
      <c r="NP6" s="66"/>
      <c r="NQ6" s="66"/>
      <c r="NR6" s="66"/>
      <c r="NS6" s="66"/>
      <c r="NT6" s="66"/>
      <c r="NU6" s="66"/>
      <c r="NV6" s="66"/>
      <c r="NW6" s="66"/>
      <c r="NX6" s="66"/>
      <c r="NY6" s="66"/>
      <c r="NZ6" s="66"/>
      <c r="OA6" s="66"/>
      <c r="OB6" s="66"/>
      <c r="OC6" s="66"/>
      <c r="OD6" s="66"/>
      <c r="OE6" s="66"/>
      <c r="OF6" s="66"/>
      <c r="OG6" s="66"/>
      <c r="OH6" s="66"/>
      <c r="OI6" s="66"/>
      <c r="OJ6" s="66"/>
      <c r="OK6" s="66"/>
      <c r="OL6" s="66"/>
      <c r="OM6" s="66"/>
      <c r="ON6" s="66"/>
      <c r="OO6" s="66"/>
      <c r="OP6" s="66"/>
      <c r="OQ6" s="66"/>
    </row>
    <row r="7" spans="1:407" s="33" customFormat="1" ht="14.45" customHeight="1" x14ac:dyDescent="0.2">
      <c r="A7" s="139"/>
      <c r="B7" s="140"/>
      <c r="C7" s="17" t="s">
        <v>18</v>
      </c>
      <c r="D7" s="15"/>
      <c r="E7" s="14"/>
      <c r="F7" s="15"/>
      <c r="G7" s="15" t="s">
        <v>27</v>
      </c>
      <c r="H7" s="30" t="s">
        <v>27</v>
      </c>
      <c r="I7" s="15"/>
      <c r="J7" s="15" t="s">
        <v>30</v>
      </c>
      <c r="K7" s="15" t="s">
        <v>56</v>
      </c>
      <c r="L7" s="15" t="s">
        <v>54</v>
      </c>
      <c r="M7" s="15" t="s">
        <v>31</v>
      </c>
      <c r="N7" s="15" t="s">
        <v>30</v>
      </c>
      <c r="O7" s="37"/>
      <c r="P7" s="37"/>
      <c r="Q7" s="37"/>
      <c r="R7" s="68"/>
      <c r="S7" s="15"/>
      <c r="T7" s="15"/>
      <c r="U7" s="15"/>
      <c r="V7" s="15"/>
      <c r="W7" s="15"/>
      <c r="X7" s="15"/>
      <c r="Y7" s="15"/>
      <c r="Z7" s="15"/>
      <c r="AA7" s="15" t="s">
        <v>11</v>
      </c>
    </row>
    <row r="8" spans="1:407" s="33" customFormat="1" ht="14.45" customHeight="1" x14ac:dyDescent="0.2">
      <c r="A8" s="139"/>
      <c r="B8" s="140"/>
      <c r="C8" s="17" t="s">
        <v>34</v>
      </c>
      <c r="D8" s="14"/>
      <c r="E8" s="14"/>
      <c r="F8" s="15"/>
      <c r="G8" s="15"/>
      <c r="I8" s="15"/>
      <c r="J8" s="15" t="s">
        <v>18</v>
      </c>
      <c r="K8" s="15" t="s">
        <v>55</v>
      </c>
      <c r="L8" s="14" t="s">
        <v>53</v>
      </c>
      <c r="M8" s="14" t="s">
        <v>30</v>
      </c>
      <c r="N8" s="15" t="s">
        <v>18</v>
      </c>
      <c r="O8" s="37"/>
      <c r="P8" s="37"/>
      <c r="Q8" s="37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407" s="33" customFormat="1" ht="15" customHeight="1" thickBot="1" x14ac:dyDescent="0.25">
      <c r="A9" s="141"/>
      <c r="B9" s="142"/>
      <c r="C9" s="20"/>
      <c r="D9" s="15"/>
      <c r="E9" s="14"/>
      <c r="F9" s="15"/>
      <c r="G9" s="20"/>
      <c r="H9" s="30"/>
      <c r="I9" s="15"/>
      <c r="J9" s="15" t="s">
        <v>4</v>
      </c>
      <c r="K9" s="15"/>
      <c r="L9" s="14"/>
      <c r="M9" s="15" t="s">
        <v>18</v>
      </c>
      <c r="N9" s="40" t="s">
        <v>8</v>
      </c>
      <c r="O9" s="37"/>
      <c r="P9" s="37"/>
      <c r="Q9" s="37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407" s="24" customFormat="1" ht="15.75" thickTop="1" x14ac:dyDescent="0.25">
      <c r="A10" s="22">
        <v>1</v>
      </c>
      <c r="B10" s="23">
        <v>1985</v>
      </c>
      <c r="C10" s="47">
        <v>30997</v>
      </c>
      <c r="D10" s="86">
        <v>93</v>
      </c>
      <c r="E10" s="144">
        <v>99</v>
      </c>
      <c r="F10" s="145">
        <v>31116</v>
      </c>
      <c r="G10" s="98">
        <v>139</v>
      </c>
      <c r="H10" s="173">
        <v>281</v>
      </c>
      <c r="I10" s="193">
        <v>45018</v>
      </c>
      <c r="J10" s="194">
        <v>155.9</v>
      </c>
      <c r="K10" s="194">
        <v>38.5</v>
      </c>
      <c r="L10" s="85">
        <v>48</v>
      </c>
      <c r="M10" s="85">
        <v>184.2</v>
      </c>
      <c r="N10" s="85">
        <v>146.1</v>
      </c>
      <c r="O10" s="82">
        <v>68</v>
      </c>
      <c r="P10" s="176">
        <v>72</v>
      </c>
      <c r="Q10" s="177">
        <v>31118</v>
      </c>
      <c r="R10" s="41">
        <v>6.2</v>
      </c>
      <c r="S10" s="41">
        <v>4.66</v>
      </c>
      <c r="T10" s="41">
        <v>4.5</v>
      </c>
      <c r="U10" s="84">
        <f t="shared" ref="U10:V28" si="0">(R10*86400*31)/1000000</f>
        <v>16.606079999999999</v>
      </c>
      <c r="V10" s="84">
        <f t="shared" si="0"/>
        <v>12.481344</v>
      </c>
      <c r="W10" s="84">
        <f t="shared" ref="W10:W28" si="1">(T10*86400*28)/1000000</f>
        <v>10.8864</v>
      </c>
      <c r="X10" s="85">
        <f t="shared" ref="X10:Z28" si="2">U10/10300*1000</f>
        <v>1.612240776699029</v>
      </c>
      <c r="Y10" s="85">
        <f t="shared" si="2"/>
        <v>1.2117809708737866</v>
      </c>
      <c r="Z10" s="85">
        <f t="shared" si="2"/>
        <v>1.0569320388349515</v>
      </c>
      <c r="AA10" s="85">
        <f t="shared" ref="AA10:AA28" si="3">SUM(X10:Z10)</f>
        <v>3.8809537864077668</v>
      </c>
    </row>
    <row r="11" spans="1:407" s="24" customFormat="1" x14ac:dyDescent="0.25">
      <c r="A11" s="22">
        <v>2</v>
      </c>
      <c r="B11" s="23">
        <v>1986</v>
      </c>
      <c r="C11" s="47">
        <v>31366</v>
      </c>
      <c r="D11" s="23">
        <v>94</v>
      </c>
      <c r="E11" s="146">
        <v>96</v>
      </c>
      <c r="F11" s="147">
        <v>31468</v>
      </c>
      <c r="G11" s="99">
        <v>143</v>
      </c>
      <c r="H11" s="152">
        <v>292</v>
      </c>
      <c r="I11" s="195">
        <v>45014</v>
      </c>
      <c r="J11" s="196">
        <v>139.1</v>
      </c>
      <c r="K11" s="196">
        <v>16.7</v>
      </c>
      <c r="L11" s="46">
        <v>14.1</v>
      </c>
      <c r="M11" s="46">
        <v>244.2</v>
      </c>
      <c r="N11" s="46">
        <v>142.19999999999999</v>
      </c>
      <c r="O11" s="59">
        <v>82</v>
      </c>
      <c r="P11" s="178">
        <v>91</v>
      </c>
      <c r="Q11" s="179">
        <v>31481</v>
      </c>
      <c r="R11" s="22">
        <v>7.29</v>
      </c>
      <c r="S11" s="22">
        <v>4.4000000000000004</v>
      </c>
      <c r="T11" s="22">
        <v>5.77</v>
      </c>
      <c r="U11" s="53">
        <f t="shared" si="0"/>
        <v>19.525535999999999</v>
      </c>
      <c r="V11" s="53">
        <f t="shared" si="0"/>
        <v>11.784960000000002</v>
      </c>
      <c r="W11" s="53">
        <f t="shared" si="1"/>
        <v>13.958783999999998</v>
      </c>
      <c r="X11" s="46">
        <f t="shared" si="2"/>
        <v>1.8956831067961164</v>
      </c>
      <c r="Y11" s="46">
        <f t="shared" si="2"/>
        <v>1.144170873786408</v>
      </c>
      <c r="Z11" s="46">
        <f t="shared" si="2"/>
        <v>1.3552217475728152</v>
      </c>
      <c r="AA11" s="46">
        <f t="shared" si="3"/>
        <v>4.3950757281553399</v>
      </c>
    </row>
    <row r="12" spans="1:407" s="24" customFormat="1" x14ac:dyDescent="0.25">
      <c r="A12" s="22">
        <v>3</v>
      </c>
      <c r="B12" s="23">
        <v>1987</v>
      </c>
      <c r="C12" s="47">
        <v>31754</v>
      </c>
      <c r="D12" s="23">
        <v>105</v>
      </c>
      <c r="E12" s="146">
        <v>105</v>
      </c>
      <c r="F12" s="147">
        <v>31836</v>
      </c>
      <c r="G12" s="99">
        <v>140</v>
      </c>
      <c r="H12" s="152">
        <v>275</v>
      </c>
      <c r="I12" s="195">
        <v>45018</v>
      </c>
      <c r="J12" s="196">
        <v>102.5</v>
      </c>
      <c r="K12" s="196">
        <v>30.4</v>
      </c>
      <c r="L12" s="46">
        <v>30.4</v>
      </c>
      <c r="M12" s="46">
        <v>155.9</v>
      </c>
      <c r="N12" s="46">
        <v>102.5</v>
      </c>
      <c r="O12" s="59">
        <v>103</v>
      </c>
      <c r="P12" s="178">
        <v>121</v>
      </c>
      <c r="Q12" s="179">
        <v>31867</v>
      </c>
      <c r="R12" s="22">
        <v>5.14</v>
      </c>
      <c r="S12" s="22">
        <v>3.55</v>
      </c>
      <c r="T12" s="22">
        <v>3.95</v>
      </c>
      <c r="U12" s="53">
        <f t="shared" si="0"/>
        <v>13.766976</v>
      </c>
      <c r="V12" s="53">
        <f t="shared" si="0"/>
        <v>9.5083199999999994</v>
      </c>
      <c r="W12" s="53">
        <f t="shared" si="1"/>
        <v>9.5558399999999999</v>
      </c>
      <c r="X12" s="46">
        <f t="shared" si="2"/>
        <v>1.3365996116504855</v>
      </c>
      <c r="Y12" s="46">
        <f t="shared" si="2"/>
        <v>0.92313786407766985</v>
      </c>
      <c r="Z12" s="46">
        <f t="shared" si="2"/>
        <v>0.92775145631067957</v>
      </c>
      <c r="AA12" s="46">
        <f t="shared" si="3"/>
        <v>3.1874889320388351</v>
      </c>
    </row>
    <row r="13" spans="1:407" s="24" customFormat="1" x14ac:dyDescent="0.25">
      <c r="A13" s="22">
        <v>4</v>
      </c>
      <c r="B13" s="23">
        <v>1988</v>
      </c>
      <c r="C13" s="47">
        <v>32115</v>
      </c>
      <c r="D13" s="23">
        <v>29</v>
      </c>
      <c r="E13" s="146">
        <v>65</v>
      </c>
      <c r="F13" s="147">
        <v>32227</v>
      </c>
      <c r="G13" s="99">
        <v>135</v>
      </c>
      <c r="H13" s="152">
        <v>291</v>
      </c>
      <c r="I13" s="195">
        <v>45014</v>
      </c>
      <c r="J13" s="196">
        <v>163</v>
      </c>
      <c r="K13" s="196">
        <v>3.3</v>
      </c>
      <c r="L13" s="46">
        <v>49</v>
      </c>
      <c r="M13" s="46">
        <v>144.4</v>
      </c>
      <c r="N13" s="46">
        <v>115.5</v>
      </c>
      <c r="O13" s="59">
        <v>81</v>
      </c>
      <c r="P13" s="178">
        <v>87</v>
      </c>
      <c r="Q13" s="179">
        <v>32183</v>
      </c>
      <c r="R13" s="22">
        <v>6.04</v>
      </c>
      <c r="S13" s="22">
        <v>10.9</v>
      </c>
      <c r="T13" s="22">
        <v>5.57</v>
      </c>
      <c r="U13" s="53">
        <f t="shared" si="0"/>
        <v>16.177536</v>
      </c>
      <c r="V13" s="53">
        <f t="shared" si="0"/>
        <v>29.194559999999999</v>
      </c>
      <c r="W13" s="53">
        <f t="shared" si="1"/>
        <v>13.474944000000001</v>
      </c>
      <c r="X13" s="46">
        <f t="shared" si="2"/>
        <v>1.5706345631067959</v>
      </c>
      <c r="Y13" s="46">
        <f t="shared" si="2"/>
        <v>2.8344233009708737</v>
      </c>
      <c r="Z13" s="46">
        <f t="shared" si="2"/>
        <v>1.3082469902912623</v>
      </c>
      <c r="AA13" s="46">
        <f t="shared" si="3"/>
        <v>5.713304854368932</v>
      </c>
    </row>
    <row r="14" spans="1:407" s="24" customFormat="1" x14ac:dyDescent="0.25">
      <c r="A14" s="22">
        <v>5</v>
      </c>
      <c r="B14" s="23">
        <v>1989</v>
      </c>
      <c r="C14" s="47">
        <v>32474</v>
      </c>
      <c r="D14" s="23">
        <v>0</v>
      </c>
      <c r="E14" s="146">
        <v>51</v>
      </c>
      <c r="F14" s="147">
        <v>32497</v>
      </c>
      <c r="G14" s="99">
        <v>160</v>
      </c>
      <c r="H14" s="152">
        <v>260</v>
      </c>
      <c r="I14" s="195">
        <v>44943</v>
      </c>
      <c r="J14" s="196">
        <v>36.1</v>
      </c>
      <c r="K14" s="196">
        <v>75.099999999999994</v>
      </c>
      <c r="L14" s="97"/>
      <c r="M14" s="46">
        <v>75.400000000000006</v>
      </c>
      <c r="N14" s="46">
        <v>161.19999999999999</v>
      </c>
      <c r="O14" s="59">
        <v>0</v>
      </c>
      <c r="P14" s="178">
        <v>23</v>
      </c>
      <c r="Q14" s="179">
        <v>32518</v>
      </c>
      <c r="R14" s="22">
        <v>5.92</v>
      </c>
      <c r="S14" s="22">
        <v>16.5</v>
      </c>
      <c r="T14" s="22">
        <v>10.5</v>
      </c>
      <c r="U14" s="53">
        <f t="shared" si="0"/>
        <v>15.856128</v>
      </c>
      <c r="V14" s="53">
        <f t="shared" si="0"/>
        <v>44.193600000000004</v>
      </c>
      <c r="W14" s="53">
        <f t="shared" si="1"/>
        <v>25.401599999999998</v>
      </c>
      <c r="X14" s="46">
        <f t="shared" si="2"/>
        <v>1.5394299029126213</v>
      </c>
      <c r="Y14" s="46">
        <f t="shared" si="2"/>
        <v>4.2906407766990302</v>
      </c>
      <c r="Z14" s="46">
        <f t="shared" si="2"/>
        <v>2.4661747572815531</v>
      </c>
      <c r="AA14" s="46">
        <f t="shared" si="3"/>
        <v>8.296245436893205</v>
      </c>
    </row>
    <row r="15" spans="1:407" s="24" customFormat="1" x14ac:dyDescent="0.25">
      <c r="A15" s="22">
        <v>6</v>
      </c>
      <c r="B15" s="23">
        <v>1991</v>
      </c>
      <c r="C15" s="47">
        <v>33222</v>
      </c>
      <c r="D15" s="23">
        <v>2</v>
      </c>
      <c r="E15" s="146">
        <v>22</v>
      </c>
      <c r="F15" s="147">
        <v>33289</v>
      </c>
      <c r="G15" s="99">
        <v>203</v>
      </c>
      <c r="H15" s="152">
        <v>220</v>
      </c>
      <c r="I15" s="195">
        <v>44984</v>
      </c>
      <c r="J15" s="196">
        <v>76.099999999999994</v>
      </c>
      <c r="K15" s="196">
        <v>14.6</v>
      </c>
      <c r="L15" s="97"/>
      <c r="M15" s="46">
        <v>195</v>
      </c>
      <c r="N15" s="46">
        <v>90.5</v>
      </c>
      <c r="O15" s="59">
        <v>94</v>
      </c>
      <c r="P15" s="178">
        <v>97</v>
      </c>
      <c r="Q15" s="179">
        <v>33284</v>
      </c>
      <c r="R15" s="22">
        <v>10.6</v>
      </c>
      <c r="S15" s="22">
        <v>11.7</v>
      </c>
      <c r="T15" s="22">
        <v>9.99</v>
      </c>
      <c r="U15" s="53">
        <f t="shared" si="0"/>
        <v>28.39104</v>
      </c>
      <c r="V15" s="53">
        <f t="shared" si="0"/>
        <v>31.337279999999996</v>
      </c>
      <c r="W15" s="53">
        <f t="shared" si="1"/>
        <v>24.167808000000001</v>
      </c>
      <c r="X15" s="46">
        <f t="shared" si="2"/>
        <v>2.756411650485437</v>
      </c>
      <c r="Y15" s="46">
        <f t="shared" si="2"/>
        <v>3.0424543689320385</v>
      </c>
      <c r="Z15" s="46">
        <f t="shared" si="2"/>
        <v>2.3463891262135923</v>
      </c>
      <c r="AA15" s="46">
        <f t="shared" si="3"/>
        <v>8.1452551456310687</v>
      </c>
    </row>
    <row r="16" spans="1:407" s="24" customFormat="1" x14ac:dyDescent="0.25">
      <c r="A16" s="22">
        <v>7</v>
      </c>
      <c r="B16" s="23">
        <v>1992</v>
      </c>
      <c r="C16" s="47">
        <v>33577</v>
      </c>
      <c r="D16" s="23">
        <v>0</v>
      </c>
      <c r="E16" s="146">
        <v>23</v>
      </c>
      <c r="F16" s="147">
        <v>33582</v>
      </c>
      <c r="G16" s="99">
        <v>146</v>
      </c>
      <c r="H16" s="152">
        <v>166</v>
      </c>
      <c r="I16" s="195">
        <v>44990</v>
      </c>
      <c r="J16" s="196">
        <v>3.5</v>
      </c>
      <c r="K16" s="196">
        <v>119.6</v>
      </c>
      <c r="L16" s="46">
        <v>3.8</v>
      </c>
      <c r="M16" s="46">
        <v>107.6</v>
      </c>
      <c r="N16" s="46">
        <v>117.4</v>
      </c>
      <c r="O16" s="59">
        <v>41</v>
      </c>
      <c r="P16" s="178">
        <v>43</v>
      </c>
      <c r="Q16" s="179">
        <v>33659</v>
      </c>
      <c r="R16" s="22">
        <v>5.79</v>
      </c>
      <c r="S16" s="22">
        <v>6.79</v>
      </c>
      <c r="T16" s="22">
        <v>8.09</v>
      </c>
      <c r="U16" s="53">
        <f t="shared" si="0"/>
        <v>15.507936000000001</v>
      </c>
      <c r="V16" s="53">
        <f t="shared" si="0"/>
        <v>18.186336000000001</v>
      </c>
      <c r="W16" s="53">
        <f t="shared" si="1"/>
        <v>19.571328000000001</v>
      </c>
      <c r="X16" s="46">
        <f t="shared" si="2"/>
        <v>1.5056248543689321</v>
      </c>
      <c r="Y16" s="46">
        <f t="shared" si="2"/>
        <v>1.7656636893203885</v>
      </c>
      <c r="Z16" s="46">
        <f t="shared" si="2"/>
        <v>1.900128932038835</v>
      </c>
      <c r="AA16" s="46">
        <f t="shared" si="3"/>
        <v>5.1714174757281555</v>
      </c>
    </row>
    <row r="17" spans="1:405" s="24" customFormat="1" x14ac:dyDescent="0.25">
      <c r="A17" s="22">
        <v>8</v>
      </c>
      <c r="B17" s="23">
        <v>1993</v>
      </c>
      <c r="C17" s="47">
        <v>33955</v>
      </c>
      <c r="D17" s="23">
        <v>19</v>
      </c>
      <c r="E17" s="146">
        <v>20</v>
      </c>
      <c r="F17" s="147">
        <v>34020</v>
      </c>
      <c r="G17" s="99">
        <v>138</v>
      </c>
      <c r="H17" s="152">
        <v>198</v>
      </c>
      <c r="I17" s="195">
        <v>45004</v>
      </c>
      <c r="J17" s="196">
        <v>92.8</v>
      </c>
      <c r="K17" s="196">
        <v>29.7</v>
      </c>
      <c r="L17" s="46">
        <v>22.2</v>
      </c>
      <c r="M17" s="46">
        <v>190.2</v>
      </c>
      <c r="N17" s="46">
        <v>98.2</v>
      </c>
      <c r="O17" s="59">
        <v>43</v>
      </c>
      <c r="P17" s="178">
        <v>52</v>
      </c>
      <c r="Q17" s="179">
        <v>34043</v>
      </c>
      <c r="R17" s="22">
        <v>6.83</v>
      </c>
      <c r="S17" s="22">
        <v>9.34</v>
      </c>
      <c r="T17" s="22">
        <v>8.3000000000000007</v>
      </c>
      <c r="U17" s="53">
        <f t="shared" si="0"/>
        <v>18.293472000000001</v>
      </c>
      <c r="V17" s="53">
        <f t="shared" si="0"/>
        <v>25.016255999999998</v>
      </c>
      <c r="W17" s="53">
        <f t="shared" si="1"/>
        <v>20.079360000000005</v>
      </c>
      <c r="X17" s="46">
        <f t="shared" si="2"/>
        <v>1.7760652427184467</v>
      </c>
      <c r="Y17" s="46">
        <f t="shared" si="2"/>
        <v>2.4287627184466016</v>
      </c>
      <c r="Z17" s="46">
        <f t="shared" si="2"/>
        <v>1.9494524271844667</v>
      </c>
      <c r="AA17" s="46">
        <f t="shared" si="3"/>
        <v>6.1542803883495143</v>
      </c>
    </row>
    <row r="18" spans="1:405" s="24" customFormat="1" x14ac:dyDescent="0.25">
      <c r="A18" s="22">
        <v>9</v>
      </c>
      <c r="B18" s="23">
        <v>1994</v>
      </c>
      <c r="C18" s="47">
        <v>34281</v>
      </c>
      <c r="D18" s="23">
        <v>50</v>
      </c>
      <c r="E18" s="146">
        <v>70</v>
      </c>
      <c r="F18" s="147">
        <v>34398</v>
      </c>
      <c r="G18" s="99">
        <v>139</v>
      </c>
      <c r="H18" s="152">
        <v>286</v>
      </c>
      <c r="I18" s="195">
        <v>44999</v>
      </c>
      <c r="J18" s="196">
        <v>185.7</v>
      </c>
      <c r="K18" s="196">
        <v>23.3</v>
      </c>
      <c r="L18" s="46">
        <v>38.1</v>
      </c>
      <c r="M18" s="46">
        <v>166.9</v>
      </c>
      <c r="N18" s="46">
        <v>177.4</v>
      </c>
      <c r="O18" s="59">
        <v>91</v>
      </c>
      <c r="P18" s="178">
        <v>94</v>
      </c>
      <c r="Q18" s="179">
        <v>34313</v>
      </c>
      <c r="R18" s="22">
        <v>10</v>
      </c>
      <c r="S18" s="22">
        <v>14.7</v>
      </c>
      <c r="T18" s="46">
        <v>6.29</v>
      </c>
      <c r="U18" s="53">
        <f t="shared" si="0"/>
        <v>26.783999999999999</v>
      </c>
      <c r="V18" s="53">
        <f t="shared" si="0"/>
        <v>39.372480000000003</v>
      </c>
      <c r="W18" s="53">
        <f t="shared" si="1"/>
        <v>15.216768</v>
      </c>
      <c r="X18" s="46">
        <f t="shared" si="2"/>
        <v>2.6003883495145632</v>
      </c>
      <c r="Y18" s="46">
        <f t="shared" si="2"/>
        <v>3.8225708737864084</v>
      </c>
      <c r="Z18" s="46">
        <f t="shared" si="2"/>
        <v>1.4773561165048543</v>
      </c>
      <c r="AA18" s="46">
        <f t="shared" si="3"/>
        <v>7.9003153398058252</v>
      </c>
    </row>
    <row r="19" spans="1:405" s="24" customFormat="1" x14ac:dyDescent="0.25">
      <c r="A19" s="22">
        <v>10</v>
      </c>
      <c r="B19" s="23">
        <v>1996</v>
      </c>
      <c r="C19" s="47">
        <v>35006</v>
      </c>
      <c r="D19" s="23">
        <v>111</v>
      </c>
      <c r="E19" s="146">
        <v>130</v>
      </c>
      <c r="F19" s="147">
        <v>35144</v>
      </c>
      <c r="G19" s="99">
        <v>148</v>
      </c>
      <c r="H19" s="152">
        <v>277</v>
      </c>
      <c r="I19" s="195">
        <v>45031</v>
      </c>
      <c r="J19" s="196">
        <v>148.19999999999999</v>
      </c>
      <c r="K19" s="196">
        <v>19.3</v>
      </c>
      <c r="L19" s="46">
        <v>27.1</v>
      </c>
      <c r="M19" s="46">
        <v>222.3</v>
      </c>
      <c r="N19" s="46">
        <v>141.80000000000001</v>
      </c>
      <c r="O19" s="110">
        <v>0</v>
      </c>
      <c r="P19" s="178">
        <v>76</v>
      </c>
      <c r="Q19" s="179">
        <v>35105</v>
      </c>
      <c r="R19" s="46">
        <v>5.63</v>
      </c>
      <c r="S19" s="22">
        <v>4.93</v>
      </c>
      <c r="T19" s="46">
        <v>4.63</v>
      </c>
      <c r="U19" s="53">
        <f t="shared" si="0"/>
        <v>15.079392</v>
      </c>
      <c r="V19" s="53">
        <f t="shared" si="0"/>
        <v>13.204511999999999</v>
      </c>
      <c r="W19" s="53">
        <f t="shared" si="1"/>
        <v>11.200896</v>
      </c>
      <c r="X19" s="46">
        <f t="shared" si="2"/>
        <v>1.4640186407766991</v>
      </c>
      <c r="Y19" s="46">
        <f t="shared" si="2"/>
        <v>1.2819914563106796</v>
      </c>
      <c r="Z19" s="46">
        <f t="shared" si="2"/>
        <v>1.0874656310679613</v>
      </c>
      <c r="AA19" s="46">
        <f t="shared" si="3"/>
        <v>3.83347572815534</v>
      </c>
    </row>
    <row r="20" spans="1:405" s="24" customFormat="1" x14ac:dyDescent="0.25">
      <c r="A20" s="22">
        <v>11</v>
      </c>
      <c r="B20" s="23">
        <v>1998</v>
      </c>
      <c r="C20" s="47">
        <v>35758</v>
      </c>
      <c r="D20" s="23">
        <v>0</v>
      </c>
      <c r="E20" s="146">
        <v>30</v>
      </c>
      <c r="F20" s="147">
        <v>35784</v>
      </c>
      <c r="G20" s="99">
        <v>165</v>
      </c>
      <c r="H20" s="152">
        <v>207</v>
      </c>
      <c r="I20" s="197">
        <v>45000</v>
      </c>
      <c r="J20" s="196">
        <v>34.9</v>
      </c>
      <c r="K20" s="196">
        <v>148.19999999999999</v>
      </c>
      <c r="L20" s="46">
        <v>37.299999999999997</v>
      </c>
      <c r="M20" s="46">
        <v>195.3</v>
      </c>
      <c r="N20" s="46">
        <v>151.4</v>
      </c>
      <c r="O20" s="59">
        <v>0</v>
      </c>
      <c r="P20" s="178">
        <v>39</v>
      </c>
      <c r="Q20" s="179">
        <v>35836</v>
      </c>
      <c r="R20" s="22">
        <v>6.79</v>
      </c>
      <c r="S20" s="22">
        <v>12.6</v>
      </c>
      <c r="T20" s="22">
        <v>12.5</v>
      </c>
      <c r="U20" s="53">
        <f t="shared" si="0"/>
        <v>18.186336000000001</v>
      </c>
      <c r="V20" s="53">
        <f t="shared" si="0"/>
        <v>33.747839999999997</v>
      </c>
      <c r="W20" s="53">
        <f t="shared" si="1"/>
        <v>30.24</v>
      </c>
      <c r="X20" s="46">
        <f t="shared" si="2"/>
        <v>1.7656636893203885</v>
      </c>
      <c r="Y20" s="46">
        <f t="shared" si="2"/>
        <v>3.2764893203883489</v>
      </c>
      <c r="Z20" s="46">
        <f t="shared" si="2"/>
        <v>2.9359223300970871</v>
      </c>
      <c r="AA20" s="46">
        <f t="shared" si="3"/>
        <v>7.9780753398058248</v>
      </c>
    </row>
    <row r="21" spans="1:405" s="24" customFormat="1" x14ac:dyDescent="0.25">
      <c r="A21" s="22">
        <v>12</v>
      </c>
      <c r="B21" s="23">
        <v>1999</v>
      </c>
      <c r="C21" s="47">
        <v>36107</v>
      </c>
      <c r="D21" s="23">
        <v>67</v>
      </c>
      <c r="E21" s="146">
        <v>67</v>
      </c>
      <c r="F21" s="147">
        <v>36219</v>
      </c>
      <c r="G21" s="99">
        <v>166</v>
      </c>
      <c r="H21" s="152">
        <v>292</v>
      </c>
      <c r="I21" s="195">
        <v>45015</v>
      </c>
      <c r="J21" s="196">
        <v>159.4</v>
      </c>
      <c r="K21" s="196">
        <v>55.4</v>
      </c>
      <c r="L21" s="46">
        <v>54.2</v>
      </c>
      <c r="M21" s="46">
        <v>244.7</v>
      </c>
      <c r="N21" s="46">
        <v>159.80000000000001</v>
      </c>
      <c r="O21" s="59">
        <v>64</v>
      </c>
      <c r="P21" s="178">
        <v>64</v>
      </c>
      <c r="Q21" s="179">
        <v>36211</v>
      </c>
      <c r="R21" s="22">
        <v>10.5</v>
      </c>
      <c r="S21" s="22">
        <v>13.3</v>
      </c>
      <c r="T21" s="22">
        <v>9.19</v>
      </c>
      <c r="U21" s="53">
        <f t="shared" si="0"/>
        <v>28.123200000000001</v>
      </c>
      <c r="V21" s="53">
        <f t="shared" si="0"/>
        <v>35.622720000000001</v>
      </c>
      <c r="W21" s="53">
        <f t="shared" si="1"/>
        <v>22.232448000000002</v>
      </c>
      <c r="X21" s="46">
        <f t="shared" si="2"/>
        <v>2.7304077669902913</v>
      </c>
      <c r="Y21" s="46">
        <f t="shared" si="2"/>
        <v>3.4585165048543689</v>
      </c>
      <c r="Z21" s="46">
        <f t="shared" si="2"/>
        <v>2.1584900970873786</v>
      </c>
      <c r="AA21" s="46">
        <f t="shared" si="3"/>
        <v>8.3474143689320393</v>
      </c>
    </row>
    <row r="22" spans="1:405" s="24" customFormat="1" x14ac:dyDescent="0.25">
      <c r="A22" s="22">
        <v>13</v>
      </c>
      <c r="B22" s="23">
        <v>2001</v>
      </c>
      <c r="C22" s="47">
        <v>36878</v>
      </c>
      <c r="D22" s="23">
        <v>31</v>
      </c>
      <c r="E22" s="146">
        <v>49</v>
      </c>
      <c r="F22" s="147">
        <v>36960</v>
      </c>
      <c r="G22" s="99">
        <v>138</v>
      </c>
      <c r="H22" s="152">
        <v>216</v>
      </c>
      <c r="I22" s="195">
        <v>45001</v>
      </c>
      <c r="J22" s="196">
        <v>121.4</v>
      </c>
      <c r="K22" s="196">
        <v>3.5</v>
      </c>
      <c r="L22" s="46">
        <v>20.9</v>
      </c>
      <c r="M22" s="46">
        <v>102.1</v>
      </c>
      <c r="N22" s="46">
        <v>104</v>
      </c>
      <c r="O22" s="59">
        <v>29</v>
      </c>
      <c r="P22" s="178">
        <v>29</v>
      </c>
      <c r="Q22" s="179">
        <v>36947</v>
      </c>
      <c r="R22" s="22">
        <v>6.57</v>
      </c>
      <c r="S22" s="22">
        <v>6.49</v>
      </c>
      <c r="T22" s="22">
        <v>8.09</v>
      </c>
      <c r="U22" s="53">
        <f t="shared" si="0"/>
        <v>17.597087999999999</v>
      </c>
      <c r="V22" s="53">
        <f t="shared" si="0"/>
        <v>17.382815999999998</v>
      </c>
      <c r="W22" s="53">
        <f t="shared" si="1"/>
        <v>19.571328000000001</v>
      </c>
      <c r="X22" s="46">
        <f t="shared" si="2"/>
        <v>1.7084551456310679</v>
      </c>
      <c r="Y22" s="46">
        <f t="shared" si="2"/>
        <v>1.6876520388349514</v>
      </c>
      <c r="Z22" s="46">
        <f t="shared" si="2"/>
        <v>1.900128932038835</v>
      </c>
      <c r="AA22" s="46">
        <f t="shared" si="3"/>
        <v>5.2962361165048542</v>
      </c>
    </row>
    <row r="23" spans="1:405" s="24" customFormat="1" x14ac:dyDescent="0.25">
      <c r="A23" s="22">
        <v>14</v>
      </c>
      <c r="B23" s="23">
        <v>2003</v>
      </c>
      <c r="C23" s="47">
        <v>37589</v>
      </c>
      <c r="D23" s="23">
        <v>31</v>
      </c>
      <c r="E23" s="146">
        <v>38</v>
      </c>
      <c r="F23" s="147">
        <v>37690</v>
      </c>
      <c r="G23" s="99">
        <v>122</v>
      </c>
      <c r="H23" s="152">
        <v>198</v>
      </c>
      <c r="I23" s="195">
        <v>45000</v>
      </c>
      <c r="J23" s="196">
        <v>80</v>
      </c>
      <c r="K23" s="196">
        <v>12.4</v>
      </c>
      <c r="L23" s="46">
        <v>14.7</v>
      </c>
      <c r="M23" s="46">
        <v>187.1</v>
      </c>
      <c r="N23" s="46">
        <v>78.099999999999994</v>
      </c>
      <c r="O23" s="59">
        <v>93</v>
      </c>
      <c r="P23" s="178">
        <v>95</v>
      </c>
      <c r="Q23" s="179">
        <v>37690</v>
      </c>
      <c r="R23" s="22">
        <v>3.4</v>
      </c>
      <c r="S23" s="22">
        <v>5.21</v>
      </c>
      <c r="T23" s="22">
        <v>5.08</v>
      </c>
      <c r="U23" s="53">
        <f t="shared" si="0"/>
        <v>9.10656</v>
      </c>
      <c r="V23" s="53">
        <f t="shared" si="0"/>
        <v>13.954464</v>
      </c>
      <c r="W23" s="53">
        <f t="shared" si="1"/>
        <v>12.289536</v>
      </c>
      <c r="X23" s="46">
        <f t="shared" si="2"/>
        <v>0.88413203883495151</v>
      </c>
      <c r="Y23" s="46">
        <f t="shared" si="2"/>
        <v>1.3548023300970873</v>
      </c>
      <c r="Z23" s="46">
        <f t="shared" si="2"/>
        <v>1.1931588349514561</v>
      </c>
      <c r="AA23" s="46">
        <f t="shared" si="3"/>
        <v>3.432093203883495</v>
      </c>
    </row>
    <row r="24" spans="1:405" s="24" customFormat="1" ht="15" customHeight="1" x14ac:dyDescent="0.25">
      <c r="A24" s="22">
        <v>15</v>
      </c>
      <c r="B24" s="23">
        <v>2004</v>
      </c>
      <c r="C24" s="47">
        <v>37978</v>
      </c>
      <c r="D24" s="23">
        <v>82</v>
      </c>
      <c r="E24" s="148">
        <v>91</v>
      </c>
      <c r="F24" s="149">
        <v>38056</v>
      </c>
      <c r="G24" s="100">
        <v>192</v>
      </c>
      <c r="H24" s="198">
        <v>296</v>
      </c>
      <c r="I24" s="199">
        <v>45007</v>
      </c>
      <c r="J24" s="200">
        <v>157.69999999999999</v>
      </c>
      <c r="K24" s="200">
        <v>35</v>
      </c>
      <c r="L24" s="46">
        <v>43.5</v>
      </c>
      <c r="M24" s="46">
        <v>161.6</v>
      </c>
      <c r="N24" s="46">
        <v>152.9</v>
      </c>
      <c r="O24" s="58">
        <v>19</v>
      </c>
      <c r="P24" s="178">
        <v>25</v>
      </c>
      <c r="Q24" s="179">
        <v>37996</v>
      </c>
      <c r="R24" s="22">
        <v>7.56</v>
      </c>
      <c r="S24" s="22">
        <v>6.8</v>
      </c>
      <c r="T24" s="22">
        <v>12.5</v>
      </c>
      <c r="U24" s="53">
        <f t="shared" si="0"/>
        <v>20.248704</v>
      </c>
      <c r="V24" s="53">
        <f t="shared" si="0"/>
        <v>18.21312</v>
      </c>
      <c r="W24" s="53">
        <f t="shared" si="1"/>
        <v>30.24</v>
      </c>
      <c r="X24" s="46">
        <f t="shared" si="2"/>
        <v>1.9658935922330099</v>
      </c>
      <c r="Y24" s="46">
        <f t="shared" si="2"/>
        <v>1.768264077669903</v>
      </c>
      <c r="Z24" s="46">
        <f t="shared" si="2"/>
        <v>2.9359223300970871</v>
      </c>
      <c r="AA24" s="46">
        <f t="shared" si="3"/>
        <v>6.6700800000000005</v>
      </c>
    </row>
    <row r="25" spans="1:405" ht="15" customHeight="1" x14ac:dyDescent="0.25">
      <c r="A25" s="22">
        <v>16</v>
      </c>
      <c r="B25" s="1">
        <v>2005</v>
      </c>
      <c r="C25" s="47">
        <v>38310</v>
      </c>
      <c r="D25" s="23">
        <v>45</v>
      </c>
      <c r="E25" s="146">
        <v>80</v>
      </c>
      <c r="F25" s="147">
        <v>38426</v>
      </c>
      <c r="G25" s="99">
        <v>136</v>
      </c>
      <c r="H25" s="152">
        <v>220</v>
      </c>
      <c r="I25" s="195">
        <v>45025</v>
      </c>
      <c r="J25" s="196">
        <v>162.6</v>
      </c>
      <c r="K25" s="196">
        <v>17.399999999999999</v>
      </c>
      <c r="L25" s="46">
        <v>51.9</v>
      </c>
      <c r="M25" s="46">
        <v>207.7</v>
      </c>
      <c r="N25" s="46">
        <v>127.4</v>
      </c>
      <c r="O25" s="58">
        <v>47</v>
      </c>
      <c r="P25" s="178">
        <v>62</v>
      </c>
      <c r="Q25" s="179">
        <v>38431</v>
      </c>
      <c r="R25" s="6">
        <v>10.3</v>
      </c>
      <c r="S25" s="6">
        <v>11</v>
      </c>
      <c r="T25" s="6">
        <v>8.4700000000000006</v>
      </c>
      <c r="U25" s="53">
        <f t="shared" si="0"/>
        <v>27.587520000000005</v>
      </c>
      <c r="V25" s="53">
        <f t="shared" si="0"/>
        <v>29.462399999999999</v>
      </c>
      <c r="W25" s="53">
        <f t="shared" si="1"/>
        <v>20.490624</v>
      </c>
      <c r="X25" s="46">
        <f t="shared" si="2"/>
        <v>2.6784000000000003</v>
      </c>
      <c r="Y25" s="46">
        <f t="shared" si="2"/>
        <v>2.8604271844660194</v>
      </c>
      <c r="Z25" s="46">
        <f t="shared" si="2"/>
        <v>1.9893809708737866</v>
      </c>
      <c r="AA25" s="46">
        <f t="shared" si="3"/>
        <v>7.5282081553398061</v>
      </c>
    </row>
    <row r="26" spans="1:405" ht="15" customHeight="1" x14ac:dyDescent="0.25">
      <c r="A26" s="6">
        <v>17</v>
      </c>
      <c r="B26" s="23">
        <v>2006</v>
      </c>
      <c r="C26" s="80">
        <v>38674</v>
      </c>
      <c r="D26" s="23">
        <v>50</v>
      </c>
      <c r="E26" s="146">
        <v>90</v>
      </c>
      <c r="F26" s="147">
        <v>38791</v>
      </c>
      <c r="G26" s="99">
        <v>141</v>
      </c>
      <c r="H26" s="152">
        <v>279</v>
      </c>
      <c r="I26" s="195">
        <v>45022</v>
      </c>
      <c r="J26" s="196">
        <v>120</v>
      </c>
      <c r="K26" s="196">
        <v>32.799999999999997</v>
      </c>
      <c r="L26" s="46">
        <v>59</v>
      </c>
      <c r="M26" s="46">
        <v>93.2</v>
      </c>
      <c r="N26" s="46">
        <v>95.7</v>
      </c>
      <c r="O26" s="58">
        <v>112</v>
      </c>
      <c r="P26" s="178">
        <v>112</v>
      </c>
      <c r="Q26" s="179">
        <v>38776</v>
      </c>
      <c r="R26" s="6">
        <v>8.83</v>
      </c>
      <c r="S26" s="6">
        <v>6.19</v>
      </c>
      <c r="T26" s="6">
        <v>4.72</v>
      </c>
      <c r="U26" s="53">
        <f t="shared" si="0"/>
        <v>23.650272000000001</v>
      </c>
      <c r="V26" s="53">
        <f t="shared" si="0"/>
        <v>16.579295999999999</v>
      </c>
      <c r="W26" s="53">
        <f t="shared" si="1"/>
        <v>11.418623999999999</v>
      </c>
      <c r="X26" s="46">
        <f t="shared" si="2"/>
        <v>2.2961429126213591</v>
      </c>
      <c r="Y26" s="46">
        <f t="shared" si="2"/>
        <v>1.6096403883495145</v>
      </c>
      <c r="Z26" s="46">
        <f t="shared" si="2"/>
        <v>1.10860427184466</v>
      </c>
      <c r="AA26" s="46">
        <f t="shared" si="3"/>
        <v>5.0143875728155338</v>
      </c>
    </row>
    <row r="27" spans="1:405" s="24" customFormat="1" ht="15" customHeight="1" x14ac:dyDescent="0.25">
      <c r="A27" s="22">
        <v>18</v>
      </c>
      <c r="B27" s="23">
        <v>2007</v>
      </c>
      <c r="C27" s="47">
        <v>39105</v>
      </c>
      <c r="D27" s="23">
        <v>67</v>
      </c>
      <c r="E27" s="146">
        <v>67</v>
      </c>
      <c r="F27" s="147">
        <v>39141</v>
      </c>
      <c r="G27" s="99">
        <v>161</v>
      </c>
      <c r="H27" s="152">
        <v>240</v>
      </c>
      <c r="I27" s="195">
        <v>44954</v>
      </c>
      <c r="J27" s="196">
        <v>55</v>
      </c>
      <c r="K27" s="196"/>
      <c r="L27" s="97"/>
      <c r="M27" s="46">
        <v>149</v>
      </c>
      <c r="N27" s="46">
        <v>57.6</v>
      </c>
      <c r="O27" s="59">
        <v>23</v>
      </c>
      <c r="P27" s="178">
        <v>23</v>
      </c>
      <c r="Q27" s="179">
        <v>39141</v>
      </c>
      <c r="R27" s="22">
        <v>7.66</v>
      </c>
      <c r="S27" s="22">
        <v>16.100000000000001</v>
      </c>
      <c r="T27" s="22">
        <v>14.5</v>
      </c>
      <c r="U27" s="53">
        <f t="shared" si="0"/>
        <v>20.516544</v>
      </c>
      <c r="V27" s="53">
        <f t="shared" si="0"/>
        <v>43.122240000000005</v>
      </c>
      <c r="W27" s="53">
        <f t="shared" si="1"/>
        <v>35.078400000000002</v>
      </c>
      <c r="X27" s="46">
        <f t="shared" si="2"/>
        <v>1.9918974757281556</v>
      </c>
      <c r="Y27" s="46">
        <f t="shared" si="2"/>
        <v>4.1866252427184474</v>
      </c>
      <c r="Z27" s="46">
        <f t="shared" si="2"/>
        <v>3.4056699029126216</v>
      </c>
      <c r="AA27" s="46">
        <f t="shared" si="3"/>
        <v>9.5841926213592252</v>
      </c>
    </row>
    <row r="28" spans="1:405" s="24" customFormat="1" ht="15" customHeight="1" x14ac:dyDescent="0.25">
      <c r="A28" s="22">
        <v>19</v>
      </c>
      <c r="B28" s="23">
        <v>2008</v>
      </c>
      <c r="C28" s="47">
        <v>39439</v>
      </c>
      <c r="D28" s="23">
        <v>0</v>
      </c>
      <c r="E28" s="146">
        <v>29</v>
      </c>
      <c r="F28" s="147">
        <v>39532</v>
      </c>
      <c r="G28" s="99">
        <v>168</v>
      </c>
      <c r="H28" s="152">
        <v>227</v>
      </c>
      <c r="I28" s="195">
        <v>45031</v>
      </c>
      <c r="J28" s="196">
        <v>142.5</v>
      </c>
      <c r="K28" s="196">
        <v>63.9</v>
      </c>
      <c r="L28" s="46">
        <v>110.7</v>
      </c>
      <c r="M28" s="46">
        <v>138.30000000000001</v>
      </c>
      <c r="N28" s="46">
        <v>82.7</v>
      </c>
      <c r="O28" s="59">
        <v>20</v>
      </c>
      <c r="P28" s="178">
        <v>42</v>
      </c>
      <c r="Q28" s="179">
        <v>39457</v>
      </c>
      <c r="R28" s="22">
        <v>8.35</v>
      </c>
      <c r="S28" s="22">
        <v>5.48</v>
      </c>
      <c r="T28" s="22">
        <v>9.09</v>
      </c>
      <c r="U28" s="53">
        <f t="shared" si="0"/>
        <v>22.364640000000001</v>
      </c>
      <c r="V28" s="53">
        <f t="shared" si="0"/>
        <v>14.677632000000003</v>
      </c>
      <c r="W28" s="53">
        <f t="shared" si="1"/>
        <v>21.990528000000001</v>
      </c>
      <c r="X28" s="46">
        <f t="shared" si="2"/>
        <v>2.1713242718446599</v>
      </c>
      <c r="Y28" s="46">
        <f t="shared" si="2"/>
        <v>1.425012815533981</v>
      </c>
      <c r="Z28" s="46">
        <f t="shared" si="2"/>
        <v>2.1350027184466023</v>
      </c>
      <c r="AA28" s="46">
        <f t="shared" si="3"/>
        <v>5.7313398058252432</v>
      </c>
    </row>
    <row r="29" spans="1:405" ht="21" customHeight="1" x14ac:dyDescent="0.3">
      <c r="A29" s="87" t="s">
        <v>73</v>
      </c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39"/>
      <c r="P29" s="39"/>
      <c r="S29" s="36"/>
      <c r="U29" s="24"/>
      <c r="V29" s="24"/>
      <c r="W29" s="24"/>
      <c r="X29" s="24"/>
      <c r="Y29" s="24"/>
      <c r="Z29" s="24"/>
      <c r="AA29" s="24"/>
    </row>
    <row r="30" spans="1:405" s="65" customFormat="1" ht="14.25" customHeight="1" x14ac:dyDescent="0.2">
      <c r="A30" s="137" t="s">
        <v>1</v>
      </c>
      <c r="B30" s="138"/>
      <c r="C30" s="35"/>
      <c r="D30" s="120" t="s">
        <v>66</v>
      </c>
      <c r="E30" s="121"/>
      <c r="F30" s="122"/>
      <c r="G30" s="120" t="s">
        <v>9</v>
      </c>
      <c r="H30" s="121"/>
      <c r="I30" s="122"/>
      <c r="J30" s="128" t="s">
        <v>65</v>
      </c>
      <c r="K30" s="129"/>
      <c r="L30" s="129"/>
      <c r="M30" s="129"/>
      <c r="N30" s="129"/>
      <c r="O30" s="128" t="s">
        <v>38</v>
      </c>
      <c r="P30" s="129"/>
      <c r="Q30" s="130"/>
      <c r="R30" s="123" t="s">
        <v>50</v>
      </c>
      <c r="S30" s="124"/>
      <c r="T30" s="125"/>
      <c r="U30" s="120" t="s">
        <v>67</v>
      </c>
      <c r="V30" s="121"/>
      <c r="W30" s="122"/>
      <c r="X30" s="120" t="s">
        <v>68</v>
      </c>
      <c r="Y30" s="121"/>
      <c r="Z30" s="122"/>
      <c r="AA30" s="9" t="s">
        <v>46</v>
      </c>
    </row>
    <row r="31" spans="1:405" s="33" customFormat="1" ht="14.25" x14ac:dyDescent="0.25">
      <c r="A31" s="139"/>
      <c r="B31" s="140"/>
      <c r="C31" s="8" t="s">
        <v>10</v>
      </c>
      <c r="D31" s="9" t="s">
        <v>33</v>
      </c>
      <c r="E31" s="9" t="s">
        <v>12</v>
      </c>
      <c r="F31" s="9" t="s">
        <v>29</v>
      </c>
      <c r="G31" s="9" t="s">
        <v>70</v>
      </c>
      <c r="H31" s="10" t="s">
        <v>25</v>
      </c>
      <c r="I31" s="9" t="s">
        <v>10</v>
      </c>
      <c r="J31" s="96" t="s">
        <v>13</v>
      </c>
      <c r="K31" s="11" t="s">
        <v>14</v>
      </c>
      <c r="L31" s="96" t="s">
        <v>15</v>
      </c>
      <c r="M31" s="96" t="s">
        <v>16</v>
      </c>
      <c r="N31" s="12" t="s">
        <v>17</v>
      </c>
      <c r="O31" s="15" t="s">
        <v>39</v>
      </c>
      <c r="P31" s="15" t="s">
        <v>41</v>
      </c>
      <c r="Q31" s="9" t="s">
        <v>52</v>
      </c>
      <c r="R31" s="9" t="s">
        <v>42</v>
      </c>
      <c r="S31" s="9" t="s">
        <v>43</v>
      </c>
      <c r="T31" s="9" t="s">
        <v>44</v>
      </c>
      <c r="U31" s="15" t="s">
        <v>57</v>
      </c>
      <c r="V31" s="15" t="s">
        <v>58</v>
      </c>
      <c r="W31" s="15" t="s">
        <v>59</v>
      </c>
      <c r="X31" s="15" t="s">
        <v>57</v>
      </c>
      <c r="Y31" s="15" t="s">
        <v>58</v>
      </c>
      <c r="Z31" s="15" t="s">
        <v>59</v>
      </c>
      <c r="AA31" s="15" t="s">
        <v>47</v>
      </c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/>
      <c r="BR31" s="66"/>
      <c r="BS31" s="66"/>
      <c r="BT31" s="66"/>
      <c r="BU31" s="66"/>
      <c r="BV31" s="66"/>
      <c r="BW31" s="66"/>
      <c r="BX31" s="66"/>
      <c r="BY31" s="66"/>
      <c r="BZ31" s="66"/>
      <c r="CA31" s="66"/>
      <c r="CB31" s="66"/>
      <c r="CC31" s="66"/>
      <c r="CD31" s="66"/>
      <c r="CE31" s="66"/>
      <c r="CF31" s="66"/>
      <c r="CG31" s="66"/>
      <c r="CH31" s="66"/>
      <c r="CI31" s="66"/>
      <c r="CJ31" s="66"/>
      <c r="CK31" s="66"/>
      <c r="CL31" s="66"/>
      <c r="CM31" s="66"/>
      <c r="CN31" s="66"/>
      <c r="CO31" s="66"/>
      <c r="CP31" s="66"/>
      <c r="CQ31" s="66"/>
      <c r="CR31" s="66"/>
      <c r="CS31" s="66"/>
      <c r="CT31" s="66"/>
      <c r="CU31" s="66"/>
      <c r="CV31" s="66"/>
      <c r="CW31" s="66"/>
      <c r="CX31" s="66"/>
      <c r="CY31" s="66"/>
      <c r="CZ31" s="66"/>
      <c r="DA31" s="66"/>
      <c r="DB31" s="66"/>
      <c r="DC31" s="66"/>
      <c r="DD31" s="66"/>
      <c r="DE31" s="66"/>
      <c r="DF31" s="66"/>
      <c r="DG31" s="66"/>
      <c r="DH31" s="66"/>
      <c r="DI31" s="66"/>
      <c r="DJ31" s="66"/>
      <c r="DK31" s="66"/>
      <c r="DL31" s="66"/>
      <c r="DM31" s="66"/>
      <c r="DN31" s="66"/>
      <c r="DO31" s="66"/>
      <c r="DP31" s="66"/>
      <c r="DQ31" s="66"/>
      <c r="DR31" s="66"/>
      <c r="DS31" s="66"/>
      <c r="DT31" s="66"/>
      <c r="DU31" s="66"/>
      <c r="DV31" s="66"/>
      <c r="DW31" s="66"/>
      <c r="DX31" s="66"/>
      <c r="DY31" s="66"/>
      <c r="DZ31" s="66"/>
      <c r="EA31" s="66"/>
      <c r="EB31" s="66"/>
      <c r="EC31" s="66"/>
      <c r="ED31" s="66"/>
      <c r="EE31" s="66"/>
      <c r="EF31" s="66"/>
      <c r="EG31" s="66"/>
      <c r="EH31" s="66"/>
      <c r="EI31" s="66"/>
      <c r="EJ31" s="66"/>
      <c r="EK31" s="66"/>
      <c r="EL31" s="66"/>
      <c r="EM31" s="66"/>
      <c r="EN31" s="66"/>
      <c r="EO31" s="66"/>
      <c r="EP31" s="66"/>
      <c r="EQ31" s="66"/>
      <c r="ER31" s="66"/>
      <c r="ES31" s="66"/>
      <c r="ET31" s="66"/>
      <c r="EU31" s="66"/>
      <c r="EV31" s="66"/>
      <c r="EW31" s="66"/>
      <c r="EX31" s="66"/>
      <c r="EY31" s="66"/>
      <c r="EZ31" s="66"/>
      <c r="FA31" s="66"/>
      <c r="FB31" s="66"/>
      <c r="FC31" s="66"/>
      <c r="FD31" s="66"/>
      <c r="FE31" s="66"/>
      <c r="FF31" s="66"/>
      <c r="FG31" s="66"/>
      <c r="FH31" s="66"/>
      <c r="FI31" s="66"/>
      <c r="FJ31" s="66"/>
      <c r="FK31" s="66"/>
      <c r="FL31" s="66"/>
      <c r="FM31" s="66"/>
      <c r="FN31" s="66"/>
      <c r="FO31" s="66"/>
      <c r="FP31" s="66"/>
      <c r="FQ31" s="66"/>
      <c r="FR31" s="66"/>
      <c r="FS31" s="66"/>
      <c r="FT31" s="66"/>
      <c r="FU31" s="66"/>
      <c r="FV31" s="66"/>
      <c r="FW31" s="66"/>
      <c r="FX31" s="66"/>
      <c r="FY31" s="66"/>
      <c r="FZ31" s="66"/>
      <c r="GA31" s="66"/>
      <c r="GB31" s="66"/>
      <c r="GC31" s="66"/>
      <c r="GD31" s="66"/>
      <c r="GE31" s="66"/>
      <c r="GF31" s="66"/>
      <c r="GG31" s="66"/>
      <c r="GH31" s="66"/>
      <c r="GI31" s="66"/>
      <c r="GJ31" s="66"/>
      <c r="GK31" s="66"/>
      <c r="GL31" s="66"/>
      <c r="GM31" s="66"/>
      <c r="GN31" s="66"/>
      <c r="GO31" s="66"/>
      <c r="GP31" s="66"/>
      <c r="GQ31" s="66"/>
      <c r="GR31" s="66"/>
      <c r="GS31" s="66"/>
      <c r="GT31" s="66"/>
      <c r="GU31" s="66"/>
      <c r="GV31" s="66"/>
      <c r="GW31" s="66"/>
      <c r="GX31" s="66"/>
      <c r="GY31" s="66"/>
      <c r="GZ31" s="66"/>
      <c r="HA31" s="66"/>
      <c r="HB31" s="66"/>
      <c r="HC31" s="66"/>
      <c r="HD31" s="66"/>
      <c r="HE31" s="66"/>
      <c r="HF31" s="66"/>
      <c r="HG31" s="66"/>
      <c r="HH31" s="66"/>
      <c r="HI31" s="66"/>
      <c r="HJ31" s="66"/>
      <c r="HK31" s="66"/>
      <c r="HL31" s="66"/>
      <c r="HM31" s="66"/>
      <c r="HN31" s="66"/>
      <c r="HO31" s="66"/>
      <c r="HP31" s="66"/>
      <c r="HQ31" s="66"/>
      <c r="HR31" s="66"/>
      <c r="HS31" s="66"/>
      <c r="HT31" s="66"/>
      <c r="HU31" s="66"/>
      <c r="HV31" s="66"/>
      <c r="HW31" s="66"/>
      <c r="HX31" s="66"/>
      <c r="HY31" s="66"/>
      <c r="HZ31" s="66"/>
      <c r="IA31" s="66"/>
      <c r="IB31" s="66"/>
      <c r="IC31" s="66"/>
      <c r="ID31" s="66"/>
      <c r="IE31" s="66"/>
      <c r="IF31" s="66"/>
      <c r="IG31" s="66"/>
      <c r="IH31" s="66"/>
      <c r="II31" s="66"/>
      <c r="IJ31" s="66"/>
      <c r="IK31" s="66"/>
      <c r="IL31" s="66"/>
      <c r="IM31" s="66"/>
      <c r="IN31" s="66"/>
      <c r="IO31" s="66"/>
      <c r="IP31" s="66"/>
      <c r="IQ31" s="66"/>
      <c r="IR31" s="66"/>
      <c r="IS31" s="66"/>
      <c r="IT31" s="66"/>
      <c r="IU31" s="66"/>
      <c r="IV31" s="66"/>
      <c r="IW31" s="66"/>
      <c r="IX31" s="66"/>
      <c r="IY31" s="66"/>
      <c r="IZ31" s="66"/>
      <c r="JA31" s="66"/>
      <c r="JB31" s="66"/>
      <c r="JC31" s="66"/>
      <c r="JD31" s="66"/>
      <c r="JE31" s="66"/>
      <c r="JF31" s="66"/>
      <c r="JG31" s="66"/>
      <c r="JH31" s="66"/>
      <c r="JI31" s="66"/>
      <c r="JJ31" s="66"/>
      <c r="JK31" s="66"/>
      <c r="JL31" s="66"/>
      <c r="JM31" s="66"/>
      <c r="JN31" s="66"/>
      <c r="JO31" s="66"/>
      <c r="JP31" s="66"/>
      <c r="JQ31" s="66"/>
      <c r="JR31" s="66"/>
      <c r="JS31" s="66"/>
      <c r="JT31" s="66"/>
      <c r="JU31" s="66"/>
      <c r="JV31" s="66"/>
      <c r="JW31" s="66"/>
      <c r="JX31" s="66"/>
      <c r="JY31" s="66"/>
      <c r="JZ31" s="66"/>
      <c r="KA31" s="66"/>
      <c r="KB31" s="66"/>
      <c r="KC31" s="66"/>
      <c r="KD31" s="66"/>
      <c r="KE31" s="66"/>
      <c r="KF31" s="66"/>
      <c r="KG31" s="66"/>
      <c r="KH31" s="66"/>
      <c r="KI31" s="66"/>
      <c r="KJ31" s="66"/>
      <c r="KK31" s="66"/>
      <c r="KL31" s="66"/>
      <c r="KM31" s="66"/>
      <c r="KN31" s="66"/>
      <c r="KO31" s="66"/>
      <c r="KP31" s="66"/>
      <c r="KQ31" s="66"/>
      <c r="KR31" s="66"/>
      <c r="KS31" s="66"/>
      <c r="KT31" s="66"/>
      <c r="KU31" s="66"/>
      <c r="KV31" s="66"/>
      <c r="KW31" s="66"/>
      <c r="KX31" s="66"/>
      <c r="KY31" s="66"/>
      <c r="KZ31" s="66"/>
      <c r="LA31" s="66"/>
      <c r="LB31" s="66"/>
      <c r="LC31" s="66"/>
      <c r="LD31" s="66"/>
      <c r="LE31" s="66"/>
      <c r="LF31" s="66"/>
      <c r="LG31" s="66"/>
      <c r="LH31" s="66"/>
      <c r="LI31" s="66"/>
      <c r="LJ31" s="66"/>
      <c r="LK31" s="66"/>
      <c r="LL31" s="66"/>
      <c r="LM31" s="66"/>
      <c r="LN31" s="66"/>
      <c r="LO31" s="66"/>
      <c r="LP31" s="66"/>
      <c r="LQ31" s="66"/>
      <c r="LR31" s="66"/>
      <c r="LS31" s="66"/>
      <c r="LT31" s="66"/>
      <c r="LU31" s="66"/>
      <c r="LV31" s="66"/>
      <c r="LW31" s="66"/>
      <c r="LX31" s="66"/>
      <c r="LY31" s="66"/>
      <c r="LZ31" s="66"/>
      <c r="MA31" s="66"/>
      <c r="MB31" s="66"/>
      <c r="MC31" s="66"/>
      <c r="MD31" s="66"/>
      <c r="ME31" s="66"/>
      <c r="MF31" s="66"/>
      <c r="MG31" s="66"/>
      <c r="MH31" s="66"/>
      <c r="MI31" s="66"/>
      <c r="MJ31" s="66"/>
      <c r="MK31" s="66"/>
      <c r="ML31" s="66"/>
      <c r="MM31" s="66"/>
      <c r="MN31" s="66"/>
      <c r="MO31" s="66"/>
      <c r="MP31" s="66"/>
      <c r="MQ31" s="66"/>
      <c r="MR31" s="66"/>
      <c r="MS31" s="66"/>
      <c r="MT31" s="66"/>
      <c r="MU31" s="66"/>
      <c r="MV31" s="66"/>
      <c r="MW31" s="66"/>
      <c r="MX31" s="66"/>
      <c r="MY31" s="66"/>
      <c r="MZ31" s="66"/>
      <c r="NA31" s="66"/>
      <c r="NB31" s="66"/>
      <c r="NC31" s="66"/>
      <c r="ND31" s="66"/>
      <c r="NE31" s="66"/>
      <c r="NF31" s="66"/>
      <c r="NG31" s="66"/>
      <c r="NH31" s="66"/>
      <c r="NI31" s="66"/>
      <c r="NJ31" s="66"/>
      <c r="NK31" s="66"/>
      <c r="NL31" s="66"/>
      <c r="NM31" s="66"/>
      <c r="NN31" s="66"/>
      <c r="NO31" s="66"/>
      <c r="NP31" s="66"/>
      <c r="NQ31" s="66"/>
      <c r="NR31" s="66"/>
      <c r="NS31" s="66"/>
      <c r="NT31" s="66"/>
      <c r="NU31" s="66"/>
      <c r="NV31" s="66"/>
      <c r="NW31" s="66"/>
      <c r="NX31" s="66"/>
      <c r="NY31" s="66"/>
      <c r="NZ31" s="66"/>
      <c r="OA31" s="66"/>
      <c r="OB31" s="66"/>
      <c r="OC31" s="66"/>
      <c r="OD31" s="66"/>
      <c r="OE31" s="66"/>
      <c r="OF31" s="66"/>
      <c r="OG31" s="66"/>
      <c r="OH31" s="66"/>
      <c r="OI31" s="66"/>
      <c r="OJ31" s="66"/>
      <c r="OK31" s="66"/>
      <c r="OL31" s="66"/>
      <c r="OM31" s="66"/>
      <c r="ON31" s="66"/>
      <c r="OO31" s="66"/>
    </row>
    <row r="32" spans="1:405" s="33" customFormat="1" ht="15.75" x14ac:dyDescent="0.2">
      <c r="A32" s="139"/>
      <c r="B32" s="140"/>
      <c r="C32" s="8" t="s">
        <v>19</v>
      </c>
      <c r="D32" s="14" t="s">
        <v>11</v>
      </c>
      <c r="E32" s="14" t="s">
        <v>11</v>
      </c>
      <c r="F32" s="15" t="s">
        <v>24</v>
      </c>
      <c r="G32" s="15" t="s">
        <v>26</v>
      </c>
      <c r="H32" s="13" t="s">
        <v>26</v>
      </c>
      <c r="I32" s="15" t="s">
        <v>0</v>
      </c>
      <c r="J32" s="17" t="s">
        <v>35</v>
      </c>
      <c r="K32" s="9" t="s">
        <v>35</v>
      </c>
      <c r="L32" s="9" t="s">
        <v>35</v>
      </c>
      <c r="M32" s="88" t="s">
        <v>35</v>
      </c>
      <c r="N32" s="17" t="s">
        <v>35</v>
      </c>
      <c r="O32" s="14" t="s">
        <v>40</v>
      </c>
      <c r="P32" s="15" t="s">
        <v>40</v>
      </c>
      <c r="Q32" s="15" t="s">
        <v>41</v>
      </c>
      <c r="R32" s="37" t="s">
        <v>45</v>
      </c>
      <c r="S32" s="37" t="s">
        <v>45</v>
      </c>
      <c r="T32" s="37" t="s">
        <v>45</v>
      </c>
      <c r="U32" s="15"/>
      <c r="V32" s="15"/>
      <c r="W32" s="15"/>
      <c r="X32" s="15"/>
      <c r="Y32" s="15"/>
      <c r="Z32" s="15"/>
      <c r="AA32" s="15" t="s">
        <v>48</v>
      </c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6"/>
      <c r="BN32" s="66"/>
      <c r="BO32" s="66"/>
      <c r="BP32" s="66"/>
      <c r="BQ32" s="66"/>
      <c r="BR32" s="66"/>
      <c r="BS32" s="66"/>
      <c r="BT32" s="66"/>
      <c r="BU32" s="66"/>
      <c r="BV32" s="66"/>
      <c r="BW32" s="66"/>
      <c r="BX32" s="66"/>
      <c r="BY32" s="66"/>
      <c r="BZ32" s="66"/>
      <c r="CA32" s="66"/>
      <c r="CB32" s="66"/>
      <c r="CC32" s="66"/>
      <c r="CD32" s="66"/>
      <c r="CE32" s="66"/>
      <c r="CF32" s="66"/>
      <c r="CG32" s="66"/>
      <c r="CH32" s="66"/>
      <c r="CI32" s="66"/>
      <c r="CJ32" s="66"/>
      <c r="CK32" s="66"/>
      <c r="CL32" s="66"/>
      <c r="CM32" s="66"/>
      <c r="CN32" s="66"/>
      <c r="CO32" s="66"/>
      <c r="CP32" s="66"/>
      <c r="CQ32" s="66"/>
      <c r="CR32" s="66"/>
      <c r="CS32" s="66"/>
      <c r="CT32" s="66"/>
      <c r="CU32" s="66"/>
      <c r="CV32" s="66"/>
      <c r="CW32" s="66"/>
      <c r="CX32" s="66"/>
      <c r="CY32" s="66"/>
      <c r="CZ32" s="66"/>
      <c r="DA32" s="66"/>
      <c r="DB32" s="66"/>
      <c r="DC32" s="66"/>
      <c r="DD32" s="66"/>
      <c r="DE32" s="66"/>
      <c r="DF32" s="66"/>
      <c r="DG32" s="66"/>
      <c r="DH32" s="66"/>
      <c r="DI32" s="66"/>
      <c r="DJ32" s="66"/>
      <c r="DK32" s="66"/>
      <c r="DL32" s="66"/>
      <c r="DM32" s="66"/>
      <c r="DN32" s="66"/>
      <c r="DO32" s="66"/>
      <c r="DP32" s="66"/>
      <c r="DQ32" s="66"/>
      <c r="DR32" s="66"/>
      <c r="DS32" s="66"/>
      <c r="DT32" s="66"/>
      <c r="DU32" s="66"/>
      <c r="DV32" s="66"/>
      <c r="DW32" s="66"/>
      <c r="DX32" s="66"/>
      <c r="DY32" s="66"/>
      <c r="DZ32" s="66"/>
      <c r="EA32" s="66"/>
      <c r="EB32" s="66"/>
      <c r="EC32" s="66"/>
      <c r="ED32" s="66"/>
      <c r="EE32" s="66"/>
      <c r="EF32" s="66"/>
      <c r="EG32" s="66"/>
      <c r="EH32" s="66"/>
      <c r="EI32" s="66"/>
      <c r="EJ32" s="66"/>
      <c r="EK32" s="66"/>
      <c r="EL32" s="66"/>
      <c r="EM32" s="66"/>
      <c r="EN32" s="66"/>
      <c r="EO32" s="66"/>
      <c r="EP32" s="66"/>
      <c r="EQ32" s="66"/>
      <c r="ER32" s="66"/>
      <c r="ES32" s="66"/>
      <c r="ET32" s="66"/>
      <c r="EU32" s="66"/>
      <c r="EV32" s="66"/>
      <c r="EW32" s="66"/>
      <c r="EX32" s="66"/>
      <c r="EY32" s="66"/>
      <c r="EZ32" s="66"/>
      <c r="FA32" s="66"/>
      <c r="FB32" s="66"/>
      <c r="FC32" s="66"/>
      <c r="FD32" s="66"/>
      <c r="FE32" s="66"/>
      <c r="FF32" s="66"/>
      <c r="FG32" s="66"/>
      <c r="FH32" s="66"/>
      <c r="FI32" s="66"/>
      <c r="FJ32" s="66"/>
      <c r="FK32" s="66"/>
      <c r="FL32" s="66"/>
      <c r="FM32" s="66"/>
      <c r="FN32" s="66"/>
      <c r="FO32" s="66"/>
      <c r="FP32" s="66"/>
      <c r="FQ32" s="66"/>
      <c r="FR32" s="66"/>
      <c r="FS32" s="66"/>
      <c r="FT32" s="66"/>
      <c r="FU32" s="66"/>
      <c r="FV32" s="66"/>
      <c r="FW32" s="66"/>
      <c r="FX32" s="66"/>
      <c r="FY32" s="66"/>
      <c r="FZ32" s="66"/>
      <c r="GA32" s="66"/>
      <c r="GB32" s="66"/>
      <c r="GC32" s="66"/>
      <c r="GD32" s="66"/>
      <c r="GE32" s="66"/>
      <c r="GF32" s="66"/>
      <c r="GG32" s="66"/>
      <c r="GH32" s="66"/>
      <c r="GI32" s="66"/>
      <c r="GJ32" s="66"/>
      <c r="GK32" s="66"/>
      <c r="GL32" s="66"/>
      <c r="GM32" s="66"/>
      <c r="GN32" s="66"/>
      <c r="GO32" s="66"/>
      <c r="GP32" s="66"/>
      <c r="GQ32" s="66"/>
      <c r="GR32" s="66"/>
      <c r="GS32" s="66"/>
      <c r="GT32" s="66"/>
      <c r="GU32" s="66"/>
      <c r="GV32" s="66"/>
      <c r="GW32" s="66"/>
      <c r="GX32" s="66"/>
      <c r="GY32" s="66"/>
      <c r="GZ32" s="66"/>
      <c r="HA32" s="66"/>
      <c r="HB32" s="66"/>
      <c r="HC32" s="66"/>
      <c r="HD32" s="66"/>
      <c r="HE32" s="66"/>
      <c r="HF32" s="66"/>
      <c r="HG32" s="66"/>
      <c r="HH32" s="66"/>
      <c r="HI32" s="66"/>
      <c r="HJ32" s="66"/>
      <c r="HK32" s="66"/>
      <c r="HL32" s="66"/>
      <c r="HM32" s="66"/>
      <c r="HN32" s="66"/>
      <c r="HO32" s="66"/>
      <c r="HP32" s="66"/>
      <c r="HQ32" s="66"/>
      <c r="HR32" s="66"/>
      <c r="HS32" s="66"/>
      <c r="HT32" s="66"/>
      <c r="HU32" s="66"/>
      <c r="HV32" s="66"/>
      <c r="HW32" s="66"/>
      <c r="HX32" s="66"/>
      <c r="HY32" s="66"/>
      <c r="HZ32" s="66"/>
      <c r="IA32" s="66"/>
      <c r="IB32" s="66"/>
      <c r="IC32" s="66"/>
      <c r="ID32" s="66"/>
      <c r="IE32" s="66"/>
      <c r="IF32" s="66"/>
      <c r="IG32" s="66"/>
      <c r="IH32" s="66"/>
      <c r="II32" s="66"/>
      <c r="IJ32" s="66"/>
      <c r="IK32" s="66"/>
      <c r="IL32" s="66"/>
      <c r="IM32" s="66"/>
      <c r="IN32" s="66"/>
      <c r="IO32" s="66"/>
      <c r="IP32" s="66"/>
      <c r="IQ32" s="66"/>
      <c r="IR32" s="66"/>
      <c r="IS32" s="66"/>
      <c r="IT32" s="66"/>
      <c r="IU32" s="66"/>
      <c r="IV32" s="66"/>
      <c r="IW32" s="66"/>
      <c r="IX32" s="66"/>
      <c r="IY32" s="66"/>
      <c r="IZ32" s="66"/>
      <c r="JA32" s="66"/>
      <c r="JB32" s="66"/>
      <c r="JC32" s="66"/>
      <c r="JD32" s="66"/>
      <c r="JE32" s="66"/>
      <c r="JF32" s="66"/>
      <c r="JG32" s="66"/>
      <c r="JH32" s="66"/>
      <c r="JI32" s="66"/>
      <c r="JJ32" s="66"/>
      <c r="JK32" s="66"/>
      <c r="JL32" s="66"/>
      <c r="JM32" s="66"/>
      <c r="JN32" s="66"/>
      <c r="JO32" s="66"/>
      <c r="JP32" s="66"/>
      <c r="JQ32" s="66"/>
      <c r="JR32" s="66"/>
      <c r="JS32" s="66"/>
      <c r="JT32" s="66"/>
      <c r="JU32" s="66"/>
      <c r="JV32" s="66"/>
      <c r="JW32" s="66"/>
      <c r="JX32" s="66"/>
      <c r="JY32" s="66"/>
      <c r="JZ32" s="66"/>
      <c r="KA32" s="66"/>
      <c r="KB32" s="66"/>
      <c r="KC32" s="66"/>
      <c r="KD32" s="66"/>
      <c r="KE32" s="66"/>
      <c r="KF32" s="66"/>
      <c r="KG32" s="66"/>
      <c r="KH32" s="66"/>
      <c r="KI32" s="66"/>
      <c r="KJ32" s="66"/>
      <c r="KK32" s="66"/>
      <c r="KL32" s="66"/>
      <c r="KM32" s="66"/>
      <c r="KN32" s="66"/>
      <c r="KO32" s="66"/>
      <c r="KP32" s="66"/>
      <c r="KQ32" s="66"/>
      <c r="KR32" s="66"/>
      <c r="KS32" s="66"/>
      <c r="KT32" s="66"/>
      <c r="KU32" s="66"/>
      <c r="KV32" s="66"/>
      <c r="KW32" s="66"/>
      <c r="KX32" s="66"/>
      <c r="KY32" s="66"/>
      <c r="KZ32" s="66"/>
      <c r="LA32" s="66"/>
      <c r="LB32" s="66"/>
      <c r="LC32" s="66"/>
      <c r="LD32" s="66"/>
      <c r="LE32" s="66"/>
      <c r="LF32" s="66"/>
      <c r="LG32" s="66"/>
      <c r="LH32" s="66"/>
      <c r="LI32" s="66"/>
      <c r="LJ32" s="66"/>
      <c r="LK32" s="66"/>
      <c r="LL32" s="66"/>
      <c r="LM32" s="66"/>
      <c r="LN32" s="66"/>
      <c r="LO32" s="66"/>
      <c r="LP32" s="66"/>
      <c r="LQ32" s="66"/>
      <c r="LR32" s="66"/>
      <c r="LS32" s="66"/>
      <c r="LT32" s="66"/>
      <c r="LU32" s="66"/>
      <c r="LV32" s="66"/>
      <c r="LW32" s="66"/>
      <c r="LX32" s="66"/>
      <c r="LY32" s="66"/>
      <c r="LZ32" s="66"/>
      <c r="MA32" s="66"/>
      <c r="MB32" s="66"/>
      <c r="MC32" s="66"/>
      <c r="MD32" s="66"/>
      <c r="ME32" s="66"/>
      <c r="MF32" s="66"/>
      <c r="MG32" s="66"/>
      <c r="MH32" s="66"/>
      <c r="MI32" s="66"/>
      <c r="MJ32" s="66"/>
      <c r="MK32" s="66"/>
      <c r="ML32" s="66"/>
      <c r="MM32" s="66"/>
      <c r="MN32" s="66"/>
      <c r="MO32" s="66"/>
      <c r="MP32" s="66"/>
      <c r="MQ32" s="66"/>
      <c r="MR32" s="66"/>
      <c r="MS32" s="66"/>
      <c r="MT32" s="66"/>
      <c r="MU32" s="66"/>
      <c r="MV32" s="66"/>
      <c r="MW32" s="66"/>
      <c r="MX32" s="66"/>
      <c r="MY32" s="66"/>
      <c r="MZ32" s="66"/>
      <c r="NA32" s="66"/>
      <c r="NB32" s="66"/>
      <c r="NC32" s="66"/>
      <c r="ND32" s="66"/>
      <c r="NE32" s="66"/>
      <c r="NF32" s="66"/>
      <c r="NG32" s="66"/>
      <c r="NH32" s="66"/>
      <c r="NI32" s="66"/>
      <c r="NJ32" s="66"/>
      <c r="NK32" s="66"/>
      <c r="NL32" s="66"/>
      <c r="NM32" s="66"/>
      <c r="NN32" s="66"/>
      <c r="NO32" s="66"/>
      <c r="NP32" s="66"/>
      <c r="NQ32" s="66"/>
      <c r="NR32" s="66"/>
      <c r="NS32" s="66"/>
      <c r="NT32" s="66"/>
      <c r="NU32" s="66"/>
      <c r="NV32" s="66"/>
      <c r="NW32" s="66"/>
      <c r="NX32" s="66"/>
      <c r="NY32" s="66"/>
      <c r="NZ32" s="66"/>
      <c r="OA32" s="66"/>
      <c r="OB32" s="66"/>
      <c r="OC32" s="66"/>
      <c r="OD32" s="66"/>
      <c r="OE32" s="66"/>
      <c r="OF32" s="66"/>
      <c r="OG32" s="66"/>
      <c r="OH32" s="66"/>
      <c r="OI32" s="66"/>
      <c r="OJ32" s="66"/>
      <c r="OK32" s="66"/>
      <c r="OL32" s="66"/>
      <c r="OM32" s="66"/>
      <c r="ON32" s="66"/>
      <c r="OO32" s="66"/>
    </row>
    <row r="33" spans="1:27" s="33" customFormat="1" ht="12.75" x14ac:dyDescent="0.2">
      <c r="A33" s="139"/>
      <c r="B33" s="140"/>
      <c r="C33" s="13" t="s">
        <v>2</v>
      </c>
      <c r="D33" s="14"/>
      <c r="E33" s="14"/>
      <c r="F33" s="15"/>
      <c r="G33" s="15" t="s">
        <v>28</v>
      </c>
      <c r="H33" s="30" t="s">
        <v>28</v>
      </c>
      <c r="I33" s="15"/>
      <c r="J33" s="13" t="s">
        <v>32</v>
      </c>
      <c r="K33" s="15" t="s">
        <v>3</v>
      </c>
      <c r="L33" s="14" t="s">
        <v>6</v>
      </c>
      <c r="M33" s="14" t="s">
        <v>7</v>
      </c>
      <c r="N33" s="16" t="s">
        <v>32</v>
      </c>
      <c r="O33" s="38"/>
      <c r="P33" s="38"/>
      <c r="Q33" s="37"/>
      <c r="R33" s="37"/>
      <c r="S33" s="37"/>
      <c r="T33" s="37"/>
      <c r="U33" s="15"/>
      <c r="V33" s="15"/>
      <c r="W33" s="15"/>
      <c r="X33" s="15"/>
      <c r="Y33" s="15"/>
      <c r="Z33" s="15"/>
      <c r="AA33" s="15" t="s">
        <v>49</v>
      </c>
    </row>
    <row r="34" spans="1:27" s="33" customFormat="1" ht="12.75" x14ac:dyDescent="0.2">
      <c r="A34" s="139"/>
      <c r="B34" s="140"/>
      <c r="C34" s="17" t="s">
        <v>18</v>
      </c>
      <c r="D34" s="15"/>
      <c r="E34" s="15"/>
      <c r="F34" s="15"/>
      <c r="G34" s="15" t="s">
        <v>27</v>
      </c>
      <c r="H34" s="30" t="s">
        <v>27</v>
      </c>
      <c r="I34" s="15"/>
      <c r="J34" s="15" t="s">
        <v>30</v>
      </c>
      <c r="K34" s="15" t="s">
        <v>5</v>
      </c>
      <c r="L34" s="15" t="s">
        <v>5</v>
      </c>
      <c r="M34" s="15" t="s">
        <v>31</v>
      </c>
      <c r="N34" s="15" t="s">
        <v>30</v>
      </c>
      <c r="O34" s="37"/>
      <c r="P34" s="37"/>
      <c r="Q34" s="37"/>
      <c r="R34" s="37"/>
      <c r="S34" s="37"/>
      <c r="T34" s="37"/>
      <c r="U34" s="15"/>
      <c r="V34" s="15"/>
      <c r="W34" s="15"/>
      <c r="X34" s="15"/>
      <c r="Y34" s="15"/>
      <c r="Z34" s="15"/>
      <c r="AA34" s="15" t="s">
        <v>11</v>
      </c>
    </row>
    <row r="35" spans="1:27" s="33" customFormat="1" ht="12.75" x14ac:dyDescent="0.2">
      <c r="A35" s="139"/>
      <c r="B35" s="140"/>
      <c r="C35" s="17" t="s">
        <v>34</v>
      </c>
      <c r="D35" s="14"/>
      <c r="E35" s="14"/>
      <c r="F35" s="15"/>
      <c r="G35" s="15"/>
      <c r="H35" s="17"/>
      <c r="I35" s="15"/>
      <c r="J35" s="15" t="s">
        <v>18</v>
      </c>
      <c r="K35" s="15"/>
      <c r="L35" s="14"/>
      <c r="M35" s="14" t="s">
        <v>30</v>
      </c>
      <c r="N35" s="15" t="s">
        <v>18</v>
      </c>
      <c r="O35" s="37"/>
      <c r="P35" s="37"/>
      <c r="Q35" s="37"/>
      <c r="R35" s="37"/>
      <c r="S35" s="37"/>
      <c r="T35" s="37"/>
      <c r="U35" s="15"/>
      <c r="V35" s="15"/>
      <c r="W35" s="15"/>
      <c r="X35" s="15"/>
      <c r="Y35" s="15"/>
      <c r="Z35" s="15"/>
      <c r="AA35" s="15"/>
    </row>
    <row r="36" spans="1:27" s="69" customFormat="1" ht="15" customHeight="1" thickBot="1" x14ac:dyDescent="0.25">
      <c r="A36" s="141"/>
      <c r="B36" s="142"/>
      <c r="C36" s="18"/>
      <c r="D36" s="19"/>
      <c r="E36" s="19"/>
      <c r="F36" s="20"/>
      <c r="G36" s="20"/>
      <c r="H36" s="18"/>
      <c r="I36" s="20"/>
      <c r="J36" s="20" t="s">
        <v>4</v>
      </c>
      <c r="K36" s="20"/>
      <c r="L36" s="19"/>
      <c r="M36" s="19" t="s">
        <v>18</v>
      </c>
      <c r="N36" s="21" t="s">
        <v>8</v>
      </c>
      <c r="O36" s="37"/>
      <c r="P36" s="37"/>
      <c r="Q36" s="37"/>
      <c r="R36" s="37"/>
      <c r="S36" s="37"/>
      <c r="T36" s="37"/>
      <c r="U36" s="20"/>
      <c r="V36" s="20"/>
      <c r="W36" s="20"/>
      <c r="X36" s="20"/>
      <c r="Y36" s="20"/>
      <c r="Z36" s="20"/>
      <c r="AA36" s="20"/>
    </row>
    <row r="37" spans="1:27" s="28" customFormat="1" ht="15" customHeight="1" thickTop="1" x14ac:dyDescent="0.25">
      <c r="A37" s="28">
        <v>20</v>
      </c>
      <c r="B37" s="89">
        <v>2009</v>
      </c>
      <c r="C37" s="64">
        <v>39795</v>
      </c>
      <c r="D37" s="42">
        <v>66</v>
      </c>
      <c r="E37" s="150">
        <v>66</v>
      </c>
      <c r="F37" s="151">
        <v>39872</v>
      </c>
      <c r="G37" s="102">
        <v>140</v>
      </c>
      <c r="H37" s="163">
        <v>233</v>
      </c>
      <c r="I37" s="201">
        <v>45020</v>
      </c>
      <c r="J37" s="194">
        <v>84.5</v>
      </c>
      <c r="K37" s="202">
        <v>29</v>
      </c>
      <c r="L37" s="103">
        <v>26.7</v>
      </c>
      <c r="M37" s="103">
        <v>105.8</v>
      </c>
      <c r="N37" s="52">
        <v>85.2</v>
      </c>
      <c r="O37" s="104">
        <v>31</v>
      </c>
      <c r="P37" s="180">
        <v>35</v>
      </c>
      <c r="Q37" s="181">
        <v>39833</v>
      </c>
      <c r="R37" s="105">
        <v>7.23</v>
      </c>
      <c r="S37" s="105">
        <v>6.85</v>
      </c>
      <c r="T37" s="105">
        <v>7.23</v>
      </c>
      <c r="U37" s="51">
        <f>(R37*86400*31)/1000000</f>
        <v>19.364832</v>
      </c>
      <c r="V37" s="51">
        <f>(S37*86400*31)/1000000</f>
        <v>18.34704</v>
      </c>
      <c r="W37" s="51">
        <f>(T37*86400*28)/1000000</f>
        <v>17.490815999999999</v>
      </c>
      <c r="X37" s="55">
        <f>U37/10300*1000</f>
        <v>1.8800807766990293</v>
      </c>
      <c r="Y37" s="55">
        <f t="shared" ref="Y37:Z47" si="4">V37/10300*1000</f>
        <v>1.7812660194174759</v>
      </c>
      <c r="Z37" s="55">
        <f t="shared" si="4"/>
        <v>1.6981374757281551</v>
      </c>
      <c r="AA37" s="52">
        <f t="shared" ref="AA37:AA47" si="5">SUM(X37:Z37)</f>
        <v>5.3594842718446607</v>
      </c>
    </row>
    <row r="38" spans="1:27" s="28" customFormat="1" ht="15" customHeight="1" x14ac:dyDescent="0.25">
      <c r="A38" s="22">
        <v>21</v>
      </c>
      <c r="B38" s="23">
        <v>2010</v>
      </c>
      <c r="C38" s="47">
        <v>40157</v>
      </c>
      <c r="D38" s="22">
        <v>83</v>
      </c>
      <c r="E38" s="152">
        <v>101</v>
      </c>
      <c r="F38" s="153">
        <v>40252</v>
      </c>
      <c r="G38" s="101">
        <v>149</v>
      </c>
      <c r="H38" s="152">
        <v>321</v>
      </c>
      <c r="I38" s="195">
        <v>45009</v>
      </c>
      <c r="J38" s="196">
        <v>127.8</v>
      </c>
      <c r="K38" s="196">
        <v>21.8</v>
      </c>
      <c r="L38" s="46">
        <v>36.6</v>
      </c>
      <c r="M38" s="46">
        <v>257.10000000000002</v>
      </c>
      <c r="N38" s="46">
        <v>118</v>
      </c>
      <c r="O38" s="22">
        <v>57</v>
      </c>
      <c r="P38" s="152">
        <v>59</v>
      </c>
      <c r="Q38" s="153">
        <v>40234</v>
      </c>
      <c r="R38" s="101">
        <v>9.91</v>
      </c>
      <c r="S38" s="101">
        <v>6.63</v>
      </c>
      <c r="T38" s="101">
        <v>6.11</v>
      </c>
      <c r="U38" s="53">
        <f t="shared" ref="U38:V47" si="6">(R38*86400*31)/1000000</f>
        <v>26.542943999999999</v>
      </c>
      <c r="V38" s="53">
        <f t="shared" si="6"/>
        <v>17.757791999999998</v>
      </c>
      <c r="W38" s="53">
        <f t="shared" ref="W38:W47" si="7">(T38*86400*28)/1000000</f>
        <v>14.781312</v>
      </c>
      <c r="X38" s="57">
        <f t="shared" ref="X38:X47" si="8">U38/10300*1000</f>
        <v>2.576984854368932</v>
      </c>
      <c r="Y38" s="57">
        <f t="shared" si="4"/>
        <v>1.7240574757281553</v>
      </c>
      <c r="Z38" s="57">
        <f t="shared" si="4"/>
        <v>1.4350788349514563</v>
      </c>
      <c r="AA38" s="46">
        <f t="shared" si="5"/>
        <v>5.7361211650485435</v>
      </c>
    </row>
    <row r="39" spans="1:27" s="28" customFormat="1" ht="15" customHeight="1" x14ac:dyDescent="0.25">
      <c r="A39" s="22">
        <v>22</v>
      </c>
      <c r="B39" s="22">
        <v>2011</v>
      </c>
      <c r="C39" s="47">
        <v>40509</v>
      </c>
      <c r="D39" s="22">
        <v>85</v>
      </c>
      <c r="E39" s="152">
        <v>94</v>
      </c>
      <c r="F39" s="153">
        <v>40579</v>
      </c>
      <c r="G39" s="101">
        <v>167</v>
      </c>
      <c r="H39" s="152">
        <v>242</v>
      </c>
      <c r="I39" s="195">
        <v>45011</v>
      </c>
      <c r="J39" s="196">
        <v>129.6</v>
      </c>
      <c r="K39" s="196">
        <v>26.9</v>
      </c>
      <c r="L39" s="46">
        <v>7.7</v>
      </c>
      <c r="M39" s="46">
        <v>169.7</v>
      </c>
      <c r="N39" s="46">
        <v>141.80000000000001</v>
      </c>
      <c r="O39" s="22">
        <v>11</v>
      </c>
      <c r="P39" s="152">
        <v>16</v>
      </c>
      <c r="Q39" s="153">
        <v>40522</v>
      </c>
      <c r="R39" s="101">
        <v>6.57</v>
      </c>
      <c r="S39" s="101">
        <v>8.24</v>
      </c>
      <c r="T39" s="101">
        <v>8.2799999999999994</v>
      </c>
      <c r="U39" s="53">
        <f t="shared" si="6"/>
        <v>17.597087999999999</v>
      </c>
      <c r="V39" s="53">
        <f t="shared" si="6"/>
        <v>22.070015999999999</v>
      </c>
      <c r="W39" s="53">
        <f t="shared" si="7"/>
        <v>20.030975999999999</v>
      </c>
      <c r="X39" s="57">
        <f t="shared" si="8"/>
        <v>1.7084551456310679</v>
      </c>
      <c r="Y39" s="57">
        <f t="shared" si="4"/>
        <v>2.1427199999999997</v>
      </c>
      <c r="Z39" s="57">
        <f t="shared" si="4"/>
        <v>1.9447549514563105</v>
      </c>
      <c r="AA39" s="46">
        <f t="shared" si="5"/>
        <v>5.7959300970873784</v>
      </c>
    </row>
    <row r="40" spans="1:27" s="28" customFormat="1" ht="15" customHeight="1" x14ac:dyDescent="0.25">
      <c r="A40" s="22">
        <v>23</v>
      </c>
      <c r="B40" s="22">
        <v>2012</v>
      </c>
      <c r="C40" s="47">
        <v>40915</v>
      </c>
      <c r="D40" s="22">
        <v>53</v>
      </c>
      <c r="E40" s="152">
        <v>53</v>
      </c>
      <c r="F40" s="153">
        <v>40967</v>
      </c>
      <c r="G40" s="101">
        <v>184</v>
      </c>
      <c r="H40" s="152">
        <v>235</v>
      </c>
      <c r="I40" s="195">
        <v>45011</v>
      </c>
      <c r="J40" s="196">
        <v>72.599999999999994</v>
      </c>
      <c r="K40" s="196">
        <v>33.299999999999997</v>
      </c>
      <c r="L40" s="46">
        <v>29.4</v>
      </c>
      <c r="M40" s="46">
        <v>128.4</v>
      </c>
      <c r="N40" s="46">
        <v>74.8</v>
      </c>
      <c r="O40" s="22">
        <v>48</v>
      </c>
      <c r="P40" s="152">
        <v>48</v>
      </c>
      <c r="Q40" s="153">
        <v>40967</v>
      </c>
      <c r="R40" s="101">
        <v>6.86</v>
      </c>
      <c r="S40" s="101">
        <v>7.97</v>
      </c>
      <c r="T40" s="101">
        <v>5.27</v>
      </c>
      <c r="U40" s="53">
        <f t="shared" si="6"/>
        <v>18.373823999999999</v>
      </c>
      <c r="V40" s="53">
        <f t="shared" si="6"/>
        <v>21.346848000000001</v>
      </c>
      <c r="W40" s="53">
        <f t="shared" si="7"/>
        <v>12.749183999999998</v>
      </c>
      <c r="X40" s="57">
        <f t="shared" si="8"/>
        <v>1.7838664077669901</v>
      </c>
      <c r="Y40" s="57">
        <f t="shared" si="4"/>
        <v>2.0725095145631069</v>
      </c>
      <c r="Z40" s="57">
        <f t="shared" si="4"/>
        <v>1.2377848543689318</v>
      </c>
      <c r="AA40" s="46">
        <f t="shared" si="5"/>
        <v>5.0941607766990291</v>
      </c>
    </row>
    <row r="41" spans="1:27" s="28" customFormat="1" ht="15" customHeight="1" x14ac:dyDescent="0.25">
      <c r="A41" s="22">
        <v>24</v>
      </c>
      <c r="B41" s="22">
        <v>2013</v>
      </c>
      <c r="C41" s="47">
        <v>41245</v>
      </c>
      <c r="D41" s="22">
        <v>94</v>
      </c>
      <c r="E41" s="152">
        <v>146</v>
      </c>
      <c r="F41" s="153">
        <v>41369</v>
      </c>
      <c r="G41" s="101">
        <v>128</v>
      </c>
      <c r="H41" s="152">
        <v>281</v>
      </c>
      <c r="I41" s="195">
        <v>45032</v>
      </c>
      <c r="J41" s="196">
        <v>175.3</v>
      </c>
      <c r="K41" s="196">
        <v>13.3</v>
      </c>
      <c r="L41" s="46">
        <v>54.5</v>
      </c>
      <c r="M41" s="46">
        <v>189.1</v>
      </c>
      <c r="N41" s="46">
        <v>128.30000000000001</v>
      </c>
      <c r="O41" s="22">
        <v>15</v>
      </c>
      <c r="P41" s="152">
        <v>27</v>
      </c>
      <c r="Q41" s="153">
        <v>41305</v>
      </c>
      <c r="R41" s="101">
        <v>5.77</v>
      </c>
      <c r="S41" s="101">
        <v>6.31</v>
      </c>
      <c r="T41" s="101">
        <v>7.19</v>
      </c>
      <c r="U41" s="53">
        <f t="shared" si="6"/>
        <v>15.454367999999999</v>
      </c>
      <c r="V41" s="53">
        <f t="shared" si="6"/>
        <v>16.900704000000001</v>
      </c>
      <c r="W41" s="53">
        <f t="shared" si="7"/>
        <v>17.394048000000002</v>
      </c>
      <c r="X41" s="57">
        <f t="shared" si="8"/>
        <v>1.5004240776699029</v>
      </c>
      <c r="Y41" s="57">
        <f t="shared" si="4"/>
        <v>1.6408450485436894</v>
      </c>
      <c r="Z41" s="57">
        <f t="shared" si="4"/>
        <v>1.6887425242718448</v>
      </c>
      <c r="AA41" s="46">
        <f t="shared" si="5"/>
        <v>4.8300116504854369</v>
      </c>
    </row>
    <row r="42" spans="1:27" s="28" customFormat="1" ht="15" customHeight="1" x14ac:dyDescent="0.25">
      <c r="A42" s="22">
        <v>25</v>
      </c>
      <c r="B42" s="23">
        <v>2015</v>
      </c>
      <c r="C42" s="47">
        <v>41961</v>
      </c>
      <c r="D42" s="23">
        <v>2</v>
      </c>
      <c r="E42" s="148">
        <v>30</v>
      </c>
      <c r="F42" s="149">
        <v>42035</v>
      </c>
      <c r="G42" s="100">
        <v>199</v>
      </c>
      <c r="H42" s="198">
        <v>200</v>
      </c>
      <c r="I42" s="195">
        <v>44985</v>
      </c>
      <c r="J42" s="196">
        <v>108.5</v>
      </c>
      <c r="K42" s="196">
        <v>29</v>
      </c>
      <c r="L42" s="97"/>
      <c r="M42" s="46">
        <v>185.7</v>
      </c>
      <c r="N42" s="46">
        <v>132.5</v>
      </c>
      <c r="O42" s="7">
        <v>47</v>
      </c>
      <c r="P42" s="171">
        <v>55</v>
      </c>
      <c r="Q42" s="153">
        <v>41685</v>
      </c>
      <c r="R42" s="101">
        <v>9.19</v>
      </c>
      <c r="S42" s="101">
        <v>6.66</v>
      </c>
      <c r="T42" s="101">
        <v>7.37</v>
      </c>
      <c r="U42" s="53">
        <f t="shared" si="6"/>
        <v>24.614495999999999</v>
      </c>
      <c r="V42" s="53">
        <f t="shared" si="6"/>
        <v>17.838144</v>
      </c>
      <c r="W42" s="53">
        <f t="shared" si="7"/>
        <v>17.829504</v>
      </c>
      <c r="X42" s="57">
        <f t="shared" si="8"/>
        <v>2.3897568932038835</v>
      </c>
      <c r="Y42" s="57">
        <f t="shared" si="4"/>
        <v>1.7318586407766989</v>
      </c>
      <c r="Z42" s="57">
        <f t="shared" si="4"/>
        <v>1.7310198058252428</v>
      </c>
      <c r="AA42" s="46">
        <f t="shared" si="5"/>
        <v>5.8526353398058255</v>
      </c>
    </row>
    <row r="43" spans="1:27" s="28" customFormat="1" ht="15" customHeight="1" x14ac:dyDescent="0.25">
      <c r="A43" s="22">
        <v>26</v>
      </c>
      <c r="B43" s="23">
        <v>2017</v>
      </c>
      <c r="C43" s="47">
        <v>42682</v>
      </c>
      <c r="D43" s="23">
        <v>0</v>
      </c>
      <c r="E43" s="146">
        <v>37</v>
      </c>
      <c r="F43" s="147">
        <v>42755</v>
      </c>
      <c r="G43" s="99">
        <v>223</v>
      </c>
      <c r="H43" s="152">
        <v>267</v>
      </c>
      <c r="I43" s="195">
        <v>44995</v>
      </c>
      <c r="J43" s="196">
        <v>108.7</v>
      </c>
      <c r="K43" s="196">
        <v>77.2</v>
      </c>
      <c r="L43" s="46">
        <v>45.4</v>
      </c>
      <c r="M43" s="46">
        <v>208.7</v>
      </c>
      <c r="N43" s="46">
        <v>144.1</v>
      </c>
      <c r="O43" s="7">
        <v>51</v>
      </c>
      <c r="P43" s="171">
        <v>53</v>
      </c>
      <c r="Q43" s="153">
        <v>42791</v>
      </c>
      <c r="R43" s="101">
        <v>6.95</v>
      </c>
      <c r="S43" s="101">
        <v>8.4700000000000006</v>
      </c>
      <c r="T43" s="101">
        <v>8.5399999999999991</v>
      </c>
      <c r="U43" s="53">
        <f t="shared" si="6"/>
        <v>18.614879999999999</v>
      </c>
      <c r="V43" s="53">
        <f t="shared" si="6"/>
        <v>22.686048</v>
      </c>
      <c r="W43" s="53">
        <f t="shared" si="7"/>
        <v>20.659967999999996</v>
      </c>
      <c r="X43" s="57">
        <f t="shared" si="8"/>
        <v>1.8072699029126211</v>
      </c>
      <c r="Y43" s="57">
        <f t="shared" si="4"/>
        <v>2.202528932038835</v>
      </c>
      <c r="Z43" s="57">
        <f t="shared" si="4"/>
        <v>2.0058221359223296</v>
      </c>
      <c r="AA43" s="46">
        <f t="shared" si="5"/>
        <v>6.015620970873786</v>
      </c>
    </row>
    <row r="44" spans="1:27" s="28" customFormat="1" ht="15" customHeight="1" x14ac:dyDescent="0.25">
      <c r="A44" s="28">
        <v>27</v>
      </c>
      <c r="B44" s="89">
        <v>2018</v>
      </c>
      <c r="C44" s="64">
        <v>43108</v>
      </c>
      <c r="D44" s="89">
        <v>39</v>
      </c>
      <c r="E44" s="154">
        <v>61</v>
      </c>
      <c r="F44" s="155">
        <v>43169</v>
      </c>
      <c r="G44" s="107">
        <v>186</v>
      </c>
      <c r="H44" s="203">
        <v>266</v>
      </c>
      <c r="I44" s="204">
        <v>45022</v>
      </c>
      <c r="J44" s="205">
        <v>81.900000000000006</v>
      </c>
      <c r="K44" s="205">
        <v>21</v>
      </c>
      <c r="L44" s="78">
        <v>42.6</v>
      </c>
      <c r="M44" s="78">
        <v>192.8</v>
      </c>
      <c r="N44" s="78">
        <v>64.8</v>
      </c>
      <c r="O44" s="108">
        <v>44</v>
      </c>
      <c r="P44" s="175">
        <v>45</v>
      </c>
      <c r="Q44" s="182">
        <v>43179</v>
      </c>
      <c r="R44" s="109">
        <v>13</v>
      </c>
      <c r="S44" s="109">
        <v>13.2</v>
      </c>
      <c r="T44" s="109">
        <v>9.1999999999999993</v>
      </c>
      <c r="U44" s="76">
        <f t="shared" si="6"/>
        <v>34.819200000000002</v>
      </c>
      <c r="V44" s="76">
        <f t="shared" si="6"/>
        <v>35.354880000000001</v>
      </c>
      <c r="W44" s="76">
        <f t="shared" si="7"/>
        <v>22.256639999999997</v>
      </c>
      <c r="X44" s="77">
        <f t="shared" si="8"/>
        <v>3.3805048543689322</v>
      </c>
      <c r="Y44" s="77">
        <f t="shared" si="4"/>
        <v>3.4325126213592236</v>
      </c>
      <c r="Z44" s="77">
        <f t="shared" si="4"/>
        <v>2.160838834951456</v>
      </c>
      <c r="AA44" s="78">
        <f t="shared" si="5"/>
        <v>8.9738563106796114</v>
      </c>
    </row>
    <row r="45" spans="1:27" s="28" customFormat="1" ht="15" customHeight="1" x14ac:dyDescent="0.25">
      <c r="A45" s="22">
        <v>28</v>
      </c>
      <c r="B45" s="23">
        <v>2019</v>
      </c>
      <c r="C45" s="47">
        <v>43424</v>
      </c>
      <c r="D45" s="23">
        <v>1</v>
      </c>
      <c r="E45" s="146">
        <v>67</v>
      </c>
      <c r="F45" s="147">
        <v>43496</v>
      </c>
      <c r="G45" s="99">
        <v>164</v>
      </c>
      <c r="H45" s="152">
        <v>200</v>
      </c>
      <c r="I45" s="195">
        <v>44997</v>
      </c>
      <c r="J45" s="196">
        <v>107.8</v>
      </c>
      <c r="K45" s="196">
        <v>36.9</v>
      </c>
      <c r="L45" s="46">
        <v>17.5</v>
      </c>
      <c r="M45" s="46">
        <v>157.6</v>
      </c>
      <c r="N45" s="46">
        <v>126.3</v>
      </c>
      <c r="O45" s="7">
        <v>11</v>
      </c>
      <c r="P45" s="171">
        <v>18</v>
      </c>
      <c r="Q45" s="153">
        <v>43444</v>
      </c>
      <c r="R45" s="101">
        <v>6.64</v>
      </c>
      <c r="S45" s="101">
        <v>6.65</v>
      </c>
      <c r="T45" s="101">
        <v>8.5299999999999994</v>
      </c>
      <c r="U45" s="53">
        <f t="shared" si="6"/>
        <v>17.784576000000001</v>
      </c>
      <c r="V45" s="53">
        <f t="shared" si="6"/>
        <v>17.811360000000001</v>
      </c>
      <c r="W45" s="53">
        <f t="shared" si="7"/>
        <v>20.635776</v>
      </c>
      <c r="X45" s="57">
        <f t="shared" si="8"/>
        <v>1.72665786407767</v>
      </c>
      <c r="Y45" s="57">
        <f t="shared" si="4"/>
        <v>1.7292582524271845</v>
      </c>
      <c r="Z45" s="57">
        <f t="shared" si="4"/>
        <v>2.0034733980582526</v>
      </c>
      <c r="AA45" s="46">
        <f t="shared" si="5"/>
        <v>5.4593895145631066</v>
      </c>
    </row>
    <row r="46" spans="1:27" s="28" customFormat="1" ht="15" customHeight="1" x14ac:dyDescent="0.25">
      <c r="A46" s="22">
        <v>29</v>
      </c>
      <c r="B46" s="23">
        <v>2021</v>
      </c>
      <c r="C46" s="47">
        <v>44172</v>
      </c>
      <c r="D46" s="23">
        <v>0</v>
      </c>
      <c r="E46" s="146">
        <v>60</v>
      </c>
      <c r="F46" s="147">
        <v>44237</v>
      </c>
      <c r="G46" s="99">
        <v>200</v>
      </c>
      <c r="H46" s="152">
        <v>212</v>
      </c>
      <c r="I46" s="195">
        <v>44987</v>
      </c>
      <c r="J46" s="196">
        <v>104</v>
      </c>
      <c r="K46" s="196">
        <v>7.3</v>
      </c>
      <c r="L46" s="46">
        <v>0</v>
      </c>
      <c r="M46" s="46">
        <v>120.1</v>
      </c>
      <c r="N46" s="46">
        <v>111</v>
      </c>
      <c r="O46" s="7">
        <v>0</v>
      </c>
      <c r="P46" s="171">
        <v>19</v>
      </c>
      <c r="Q46" s="153">
        <v>44175</v>
      </c>
      <c r="R46" s="101">
        <v>8.3000000000000007</v>
      </c>
      <c r="S46" s="101">
        <v>7.49</v>
      </c>
      <c r="T46" s="101">
        <v>7.18</v>
      </c>
      <c r="U46" s="53">
        <f t="shared" si="6"/>
        <v>22.230720000000005</v>
      </c>
      <c r="V46" s="53">
        <f t="shared" si="6"/>
        <v>20.061216000000002</v>
      </c>
      <c r="W46" s="53">
        <f t="shared" si="7"/>
        <v>17.369855999999999</v>
      </c>
      <c r="X46" s="57">
        <f t="shared" si="8"/>
        <v>2.158322330097088</v>
      </c>
      <c r="Y46" s="57">
        <f t="shared" si="4"/>
        <v>1.947690873786408</v>
      </c>
      <c r="Z46" s="57">
        <f t="shared" si="4"/>
        <v>1.6863937864077667</v>
      </c>
      <c r="AA46" s="46">
        <f t="shared" si="5"/>
        <v>5.792406990291262</v>
      </c>
    </row>
    <row r="47" spans="1:27" s="28" customFormat="1" ht="15" customHeight="1" x14ac:dyDescent="0.25">
      <c r="A47" s="22">
        <v>30</v>
      </c>
      <c r="B47" s="23">
        <v>2023</v>
      </c>
      <c r="C47" s="47">
        <v>44882</v>
      </c>
      <c r="D47" s="23">
        <v>35</v>
      </c>
      <c r="E47" s="146">
        <v>48</v>
      </c>
      <c r="F47" s="147">
        <v>44915</v>
      </c>
      <c r="G47" s="99">
        <v>188</v>
      </c>
      <c r="H47" s="152">
        <v>281</v>
      </c>
      <c r="I47" s="195">
        <v>45013</v>
      </c>
      <c r="J47" s="196">
        <v>71.2</v>
      </c>
      <c r="K47" s="196">
        <v>231.9</v>
      </c>
      <c r="L47" s="46">
        <v>62.3</v>
      </c>
      <c r="M47" s="46">
        <v>108.1</v>
      </c>
      <c r="N47" s="46">
        <v>235.1</v>
      </c>
      <c r="O47" s="7">
        <v>8</v>
      </c>
      <c r="P47" s="171">
        <v>8</v>
      </c>
      <c r="Q47" s="153">
        <v>44995</v>
      </c>
      <c r="R47" s="101">
        <v>7.5</v>
      </c>
      <c r="S47" s="101">
        <v>17.5</v>
      </c>
      <c r="T47" s="101">
        <v>10.6</v>
      </c>
      <c r="U47" s="53">
        <f t="shared" si="6"/>
        <v>20.088000000000001</v>
      </c>
      <c r="V47" s="53">
        <f t="shared" si="6"/>
        <v>46.872</v>
      </c>
      <c r="W47" s="53">
        <f t="shared" si="7"/>
        <v>25.643519999999999</v>
      </c>
      <c r="X47" s="57">
        <f t="shared" si="8"/>
        <v>1.9502912621359223</v>
      </c>
      <c r="Y47" s="57">
        <f t="shared" si="4"/>
        <v>4.5506796116504855</v>
      </c>
      <c r="Z47" s="57">
        <f t="shared" si="4"/>
        <v>2.4896621359223299</v>
      </c>
      <c r="AA47" s="46">
        <f t="shared" si="5"/>
        <v>8.9906330097087377</v>
      </c>
    </row>
    <row r="48" spans="1:27" s="2" customFormat="1" ht="15" customHeight="1" x14ac:dyDescent="0.25">
      <c r="A48" s="60"/>
      <c r="B48" s="91"/>
      <c r="C48" s="92"/>
      <c r="D48" s="91"/>
      <c r="E48" s="91"/>
      <c r="F48" s="93"/>
      <c r="G48" s="93"/>
      <c r="H48" s="60"/>
      <c r="I48" s="94"/>
      <c r="J48" s="95"/>
      <c r="K48" s="95"/>
      <c r="L48" s="95"/>
      <c r="M48" s="95"/>
      <c r="N48" s="95"/>
      <c r="O48" s="95"/>
      <c r="P48" s="70"/>
      <c r="Q48" s="71"/>
      <c r="R48" s="72"/>
      <c r="S48" s="72"/>
      <c r="T48" s="72"/>
      <c r="U48" s="73"/>
      <c r="V48" s="73"/>
      <c r="W48" s="73"/>
      <c r="X48" s="74"/>
      <c r="Y48" s="74"/>
      <c r="Z48" s="74"/>
      <c r="AA48" s="75"/>
    </row>
    <row r="49" spans="1:27" s="2" customFormat="1" x14ac:dyDescent="0.25">
      <c r="A49" s="127"/>
      <c r="B49" s="127"/>
      <c r="C49" s="127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90"/>
    </row>
    <row r="50" spans="1:27" s="2" customFormat="1" x14ac:dyDescent="0.25">
      <c r="A50" s="131" t="s">
        <v>20</v>
      </c>
      <c r="B50" s="132"/>
      <c r="C50" s="133"/>
      <c r="D50" s="61">
        <f>SUM(D10:D28,D37:D44)</f>
        <v>1298</v>
      </c>
      <c r="E50" s="61">
        <f>SUM(E10:E28,E37:E44)</f>
        <v>1810</v>
      </c>
      <c r="F50" s="61"/>
      <c r="G50" s="61"/>
      <c r="H50" s="61">
        <f>SUM(H10:H28,H37:H44)</f>
        <v>6766</v>
      </c>
      <c r="I50" s="61"/>
      <c r="J50" s="61">
        <f t="shared" ref="J50:P50" si="9">SUM(J10:J28,J37:J44)</f>
        <v>3025.3000000000006</v>
      </c>
      <c r="K50" s="62">
        <f t="shared" si="9"/>
        <v>990.5999999999998</v>
      </c>
      <c r="L50" s="62">
        <f t="shared" si="9"/>
        <v>867.80000000000007</v>
      </c>
      <c r="M50" s="62">
        <f t="shared" si="9"/>
        <v>4602.3999999999996</v>
      </c>
      <c r="N50" s="62">
        <f t="shared" si="9"/>
        <v>3191.9</v>
      </c>
      <c r="O50" s="62">
        <f t="shared" si="9"/>
        <v>1314</v>
      </c>
      <c r="P50" s="62">
        <f t="shared" si="9"/>
        <v>1585</v>
      </c>
      <c r="Q50" s="63"/>
      <c r="R50" s="62">
        <f t="shared" ref="R50:AA50" si="10">SUM(R10:R28,R37:R44)</f>
        <v>204.88</v>
      </c>
      <c r="S50" s="62">
        <f t="shared" si="10"/>
        <v>234.96999999999994</v>
      </c>
      <c r="T50" s="62">
        <f t="shared" si="10"/>
        <v>210.92000000000002</v>
      </c>
      <c r="U50" s="62">
        <f t="shared" si="10"/>
        <v>548.75059199999987</v>
      </c>
      <c r="V50" s="62">
        <f t="shared" si="10"/>
        <v>629.34364800000014</v>
      </c>
      <c r="W50" s="62">
        <f t="shared" si="10"/>
        <v>510.25766400000003</v>
      </c>
      <c r="X50" s="62">
        <f t="shared" si="10"/>
        <v>53.276756504854376</v>
      </c>
      <c r="Y50" s="62">
        <f t="shared" si="10"/>
        <v>61.101325048543686</v>
      </c>
      <c r="Z50" s="62">
        <f t="shared" si="10"/>
        <v>49.539579029126209</v>
      </c>
      <c r="AA50" s="62">
        <f t="shared" si="10"/>
        <v>163.91766058252429</v>
      </c>
    </row>
    <row r="51" spans="1:27" s="2" customFormat="1" x14ac:dyDescent="0.25">
      <c r="A51" s="134" t="s">
        <v>21</v>
      </c>
      <c r="B51" s="135"/>
      <c r="C51" s="136"/>
      <c r="D51" s="62">
        <f>AVERAGE(D10:D28,D37:D44)</f>
        <v>48.074074074074076</v>
      </c>
      <c r="E51" s="62">
        <f>AVERAGE(E10:E28,E37:E44)</f>
        <v>67.037037037037038</v>
      </c>
      <c r="F51" s="61"/>
      <c r="G51" s="61"/>
      <c r="H51" s="62">
        <f>AVERAGE(H10:H28,H37:H44)</f>
        <v>250.59259259259258</v>
      </c>
      <c r="I51" s="61"/>
      <c r="J51" s="62">
        <f t="shared" ref="J51:P51" si="11">AVERAGE(J10:J28,J37:J44)</f>
        <v>112.04814814814817</v>
      </c>
      <c r="K51" s="62">
        <f t="shared" si="11"/>
        <v>38.099999999999994</v>
      </c>
      <c r="L51" s="62">
        <f t="shared" si="11"/>
        <v>37.730434782608697</v>
      </c>
      <c r="M51" s="62">
        <f t="shared" si="11"/>
        <v>170.45925925925926</v>
      </c>
      <c r="N51" s="62">
        <f t="shared" si="11"/>
        <v>118.21851851851852</v>
      </c>
      <c r="O51" s="62">
        <f t="shared" si="11"/>
        <v>48.666666666666664</v>
      </c>
      <c r="P51" s="62">
        <f t="shared" si="11"/>
        <v>58.703703703703702</v>
      </c>
      <c r="Q51" s="63"/>
      <c r="R51" s="62">
        <f t="shared" ref="R51:AA51" si="12">AVERAGE(R10:R28,R37:R44)</f>
        <v>7.5881481481481483</v>
      </c>
      <c r="S51" s="62">
        <f t="shared" si="12"/>
        <v>8.7025925925925911</v>
      </c>
      <c r="T51" s="62">
        <f t="shared" si="12"/>
        <v>7.811851851851852</v>
      </c>
      <c r="U51" s="62">
        <f t="shared" si="12"/>
        <v>20.324095999999994</v>
      </c>
      <c r="V51" s="62">
        <f t="shared" si="12"/>
        <v>23.309024000000004</v>
      </c>
      <c r="W51" s="62">
        <f t="shared" si="12"/>
        <v>18.898432</v>
      </c>
      <c r="X51" s="62">
        <f t="shared" si="12"/>
        <v>1.9732132038834953</v>
      </c>
      <c r="Y51" s="62">
        <f t="shared" si="12"/>
        <v>2.2630120388349515</v>
      </c>
      <c r="Z51" s="62">
        <f t="shared" si="12"/>
        <v>1.8347992233009707</v>
      </c>
      <c r="AA51" s="62">
        <f t="shared" si="12"/>
        <v>6.0710244660194181</v>
      </c>
    </row>
    <row r="53" spans="1:27" x14ac:dyDescent="0.25">
      <c r="A53" s="27" t="s">
        <v>22</v>
      </c>
      <c r="B53" s="28"/>
      <c r="C53" s="27"/>
      <c r="D53" s="27"/>
      <c r="E53" s="28"/>
      <c r="F53" s="28"/>
      <c r="G53" s="28"/>
      <c r="H53" s="27"/>
      <c r="I53" s="27"/>
      <c r="J53" s="28"/>
      <c r="K53" s="28"/>
      <c r="L53" s="28"/>
      <c r="M53" s="28"/>
      <c r="N53" s="29"/>
    </row>
    <row r="54" spans="1:27" x14ac:dyDescent="0.25">
      <c r="A54" s="143" t="s">
        <v>69</v>
      </c>
      <c r="B54" s="143"/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</row>
    <row r="55" spans="1:27" x14ac:dyDescent="0.25">
      <c r="A55" s="143" t="s">
        <v>23</v>
      </c>
      <c r="B55" s="143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</row>
    <row r="56" spans="1:27" x14ac:dyDescent="0.25">
      <c r="A56" s="126" t="s">
        <v>71</v>
      </c>
      <c r="B56" s="126"/>
      <c r="C56" s="126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</row>
    <row r="57" spans="1:27" ht="18" x14ac:dyDescent="0.25">
      <c r="A57" s="126" t="s">
        <v>72</v>
      </c>
      <c r="B57" s="126"/>
      <c r="C57" s="126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</row>
  </sheetData>
  <mergeCells count="23">
    <mergeCell ref="U3:W3"/>
    <mergeCell ref="X3:Z3"/>
    <mergeCell ref="A30:B36"/>
    <mergeCell ref="D30:F30"/>
    <mergeCell ref="J30:N30"/>
    <mergeCell ref="O30:Q30"/>
    <mergeCell ref="R30:T30"/>
    <mergeCell ref="U30:W30"/>
    <mergeCell ref="X30:Z30"/>
    <mergeCell ref="A3:B9"/>
    <mergeCell ref="D3:F3"/>
    <mergeCell ref="G3:I3"/>
    <mergeCell ref="J3:N3"/>
    <mergeCell ref="O3:Q3"/>
    <mergeCell ref="R3:T3"/>
    <mergeCell ref="A57:P57"/>
    <mergeCell ref="G30:I30"/>
    <mergeCell ref="A49:C49"/>
    <mergeCell ref="A50:C50"/>
    <mergeCell ref="A51:C51"/>
    <mergeCell ref="A54:P54"/>
    <mergeCell ref="A55:P55"/>
    <mergeCell ref="A56:P56"/>
  </mergeCells>
  <pageMargins left="0.19685039370078741" right="7.874015748031496E-2" top="1.1811023622047245" bottom="0.39370078740157483" header="0.31496062992125984" footer="0.31496062992125984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Михалишки</vt:lpstr>
      <vt:lpstr>Стешицы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2023-09-21T06:31:31Z</dcterms:modified>
</cp:coreProperties>
</file>