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uslan\projects\pkogo\source_data\2024\Проверочные прогнозы\Провер_ЗападнаяДвина-Верхнедвинск-гр2\"/>
    </mc:Choice>
  </mc:AlternateContent>
  <bookViews>
    <workbookView xWindow="0" yWindow="0" windowWidth="28800" windowHeight="12330" activeTab="1"/>
  </bookViews>
  <sheets>
    <sheet name="ЗападнаяДвина-Верхнедвинск-пров" sheetId="1" r:id="rId1"/>
    <sheet name="Лист1" sheetId="2" r:id="rId2"/>
  </sheets>
  <definedNames>
    <definedName name="ЗападнаяДвина_Верхнедвинск_проверочный_гр2_00" localSheetId="1">Лист1!$A$1:$J$57</definedName>
  </definedNames>
  <calcPr calcId="0"/>
</workbook>
</file>

<file path=xl/calcChain.xml><?xml version="1.0" encoding="utf-8"?>
<calcChain xmlns="http://schemas.openxmlformats.org/spreadsheetml/2006/main">
  <c r="I44" i="2" l="1"/>
  <c r="I43" i="2"/>
  <c r="J40" i="2"/>
  <c r="I42" i="2"/>
  <c r="I41" i="2"/>
  <c r="I40" i="2"/>
  <c r="E42" i="2"/>
  <c r="E41" i="2"/>
  <c r="E40" i="2"/>
  <c r="C41" i="2"/>
  <c r="C40" i="2"/>
</calcChain>
</file>

<file path=xl/connections.xml><?xml version="1.0" encoding="utf-8"?>
<connections xmlns="http://schemas.openxmlformats.org/spreadsheetml/2006/main">
  <connection id="1" name="ЗападнаяДвина-Верхнедвинск-проверочный-гр2-00" type="6" refreshedVersion="6" background="1" saveData="1">
    <textPr codePage="65001" sourceFile="F:\ruslan\projects\pkogo\source_data\2024\Проверочные прогнозы\Провер_ЗападнаяДвина-Верхнедвинск-гр2\ЗападнаяДвина-Верхнедвинск-проверочный-гр2-00.csv" thousands=" " tab="0" semicolon="1" qualifier="none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<sst xmlns="http://schemas.openxmlformats.org/spreadsheetml/2006/main" count="96" uniqueCount="86">
  <si>
    <t>��������������  - ���������������������� ���������������� �������������������� ������������������ ������������������</t>
  </si>
  <si>
    <t>��.��������������������������-������������������������</t>
  </si>
  <si>
    <t>��������������������:</t>
  </si>
  <si>
    <t xml:space="preserve"> </t>
  </si>
  <si>
    <t>������������������:</t>
  </si>
  <si>
    <t>������������:</t>
  </si>
  <si>
    <t xml:space="preserve"> StackingRegressorRidge</t>
  </si>
  <si>
    <t>���</t>
  </si>
  <si>
    <t>������</t>
  </si>
  <si>
    <t>Hmax ����������������������</t>
  </si>
  <si>
    <t>H��-H����</t>
  </si>
  <si>
    <t>(H��-H����)^2</t>
  </si>
  <si>
    <t>��50% ���������������������� �������������������������� ������������������ �� ���������� ���� �������������������� ����������������������</t>
  </si>
  <si>
    <t>Hmax ��������������������</t>
  </si>
  <si>
    <t>H��-H��</t>
  </si>
  <si>
    <t>(H��-H��)^2</t>
  </si>
  <si>
    <t>��50% ���������������������� ���������������������� ������������������ �� ���������� ���� �������������������� ����������������������</t>
  </si>
  <si>
    <t>����������</t>
  </si>
  <si>
    <t>��������������</t>
  </si>
  <si>
    <t>������������</t>
  </si>
  <si>
    <t xml:space="preserve">�� = </t>
  </si>
  <si>
    <t>�� -</t>
  </si>
  <si>
    <t>���������������������������������������� �������������������� (����)</t>
  </si>
  <si>
    <t>�������� =</t>
  </si>
  <si>
    <t>�������� -</t>
  </si>
  <si>
    <t>�������������������� ���������������������� ���������������� (����)</t>
  </si>
  <si>
    <t>P�� =</t>
  </si>
  <si>
    <t>P�� -</t>
  </si>
  <si>
    <t>�������������������������� ���������������������������� �� %</t>
  </si>
  <si>
    <t>���������������������������� ������������ �� %</t>
  </si>
  <si>
    <t>S =</t>
  </si>
  <si>
    <t>(�������������������� ���������������������� ���������������������� ������������������)</t>
  </si>
  <si>
    <t>S/�� =</t>
  </si>
  <si>
    <t>S -</t>
  </si>
  <si>
    <t>���������������������������������������� ���������������������� (����)</t>
  </si>
  <si>
    <t>(S/��)^2 =</t>
  </si>
  <si>
    <t>S/�� -</t>
  </si>
  <si>
    <t>���������������� �������������������������� ������������ ������������������������������</t>
  </si>
  <si>
    <t>�� =</t>
  </si>
  <si>
    <t>���������������������������� ������������������</t>
  </si>
  <si>
    <t>(������������ �������������������������� ������������ ������������������������������)</t>
  </si>
  <si>
    <t>��50% -</t>
  </si>
  <si>
    <t>���������������������� (������������) ������������������ (����)</t>
  </si>
  <si>
    <t>Таблица  - Проверочные прогнозы максимумов весеннего половодья</t>
  </si>
  <si>
    <t>р.ЗападнаяДвина-Верхнедвинск</t>
  </si>
  <si>
    <t>Предикторы:</t>
  </si>
  <si>
    <t>Уравнение:</t>
  </si>
  <si>
    <t>Модель:</t>
  </si>
  <si>
    <t>№</t>
  </si>
  <si>
    <t>Год</t>
  </si>
  <si>
    <t>Hmax фактический</t>
  </si>
  <si>
    <t>Hф-Hср</t>
  </si>
  <si>
    <t>(Hф-Hср)^2</t>
  </si>
  <si>
    <t>δ50% Погрешность климатических прогнозов в долях от допустимой погрешности</t>
  </si>
  <si>
    <t>Hmax прогнозный</t>
  </si>
  <si>
    <t>Hф-Hп</t>
  </si>
  <si>
    <t>(Hф-Hп)^2</t>
  </si>
  <si>
    <t>δ50% Погрешность проверочных прогнозов в долях от допустимой погрешности</t>
  </si>
  <si>
    <t>Сумма</t>
  </si>
  <si>
    <t>Средний</t>
  </si>
  <si>
    <t>Высший</t>
  </si>
  <si>
    <t>Низший</t>
  </si>
  <si>
    <t xml:space="preserve">σ = </t>
  </si>
  <si>
    <t>σ -</t>
  </si>
  <si>
    <t>среднеквадратическое отклонение (см)</t>
  </si>
  <si>
    <t>δдоп =</t>
  </si>
  <si>
    <t>δдоп -</t>
  </si>
  <si>
    <t>допустимая погрешность прогноза (см)</t>
  </si>
  <si>
    <t>Pк =</t>
  </si>
  <si>
    <t>Pк -</t>
  </si>
  <si>
    <t>климатическая обеспеченность в %</t>
  </si>
  <si>
    <t>Pм =</t>
  </si>
  <si>
    <t>Pм -</t>
  </si>
  <si>
    <t>обеспеченность метода в %</t>
  </si>
  <si>
    <t>(допустимой погрешности проверочных прогнозов)</t>
  </si>
  <si>
    <t>S/σ =</t>
  </si>
  <si>
    <t>среднеквадратическая погрешность (см)</t>
  </si>
  <si>
    <t>(S/σ)^2 =</t>
  </si>
  <si>
    <t>S/σ -</t>
  </si>
  <si>
    <t>критерий эффективности метода прогнозирования</t>
  </si>
  <si>
    <t>ρ =</t>
  </si>
  <si>
    <t>ρ -</t>
  </si>
  <si>
    <t>корреляционное отношение</t>
  </si>
  <si>
    <t>(оценка эффективности метода прогнозирования)</t>
  </si>
  <si>
    <t>δ50% -</t>
  </si>
  <si>
    <t>погрешность (ошибка) прогнозов (см)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</si>
</sst>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0" xfId="0" applyAlignment="1">
      <alignment vertical="center" wrapText="1"/>
    </xf>
    <xf numFmtId="0" fontId="18" fillId="0" borderId="0" xfId="0" applyFont="1"/>
    <xf numFmtId="0" fontId="18" fillId="0" borderId="10" xfId="0" applyFont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ЗападнаяДвина-Верхнедвинск-проверочный-гр2-0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  <c r="C3" t="s">
        <v>3</v>
      </c>
    </row>
    <row r="4" spans="1:10" x14ac:dyDescent="0.25">
      <c r="A4" t="s">
        <v>4</v>
      </c>
      <c r="C4" t="s">
        <v>3</v>
      </c>
    </row>
    <row r="5" spans="1:10" x14ac:dyDescent="0.25">
      <c r="A5" t="s">
        <v>5</v>
      </c>
      <c r="C5" t="s">
        <v>6</v>
      </c>
    </row>
    <row r="7" spans="1:10" x14ac:dyDescent="0.25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</row>
    <row r="8" spans="1:10" x14ac:dyDescent="0.25">
      <c r="A8">
        <v>1</v>
      </c>
      <c r="B8">
        <v>1991</v>
      </c>
      <c r="C8">
        <v>628</v>
      </c>
      <c r="D8">
        <v>-79.78125</v>
      </c>
      <c r="E8">
        <v>6365.0478515625</v>
      </c>
      <c r="F8">
        <v>-0.55830577875462195</v>
      </c>
      <c r="G8">
        <v>584.42391739874995</v>
      </c>
      <c r="H8">
        <v>43.57608260125</v>
      </c>
      <c r="I8">
        <v>1898.8749748709599</v>
      </c>
      <c r="J8">
        <v>0.30494356420545699</v>
      </c>
    </row>
    <row r="9" spans="1:10" x14ac:dyDescent="0.25">
      <c r="A9">
        <v>2</v>
      </c>
      <c r="B9">
        <v>1992</v>
      </c>
      <c r="C9">
        <v>745</v>
      </c>
      <c r="D9">
        <v>37.21875</v>
      </c>
      <c r="E9">
        <v>1385.2353515625</v>
      </c>
      <c r="F9">
        <v>0.26045522228623302</v>
      </c>
      <c r="G9">
        <v>710.76353622730198</v>
      </c>
      <c r="H9">
        <v>34.236463772697903</v>
      </c>
      <c r="I9">
        <v>1172.1354516592501</v>
      </c>
      <c r="J9">
        <v>0.23958531068917199</v>
      </c>
    </row>
    <row r="10" spans="1:10" x14ac:dyDescent="0.25">
      <c r="A10">
        <v>3</v>
      </c>
      <c r="B10">
        <v>1993</v>
      </c>
      <c r="C10">
        <v>657</v>
      </c>
      <c r="D10">
        <v>-50.78125</v>
      </c>
      <c r="E10">
        <v>2578.7353515625</v>
      </c>
      <c r="F10">
        <v>-0.355365017812871</v>
      </c>
      <c r="G10">
        <v>657.62748839939195</v>
      </c>
      <c r="H10">
        <v>-0.62748839939285905</v>
      </c>
      <c r="I10">
        <v>0.393741691372613</v>
      </c>
      <c r="J10">
        <v>-4.3911370087899304E-3</v>
      </c>
    </row>
    <row r="11" spans="1:10" x14ac:dyDescent="0.25">
      <c r="A11">
        <v>4</v>
      </c>
      <c r="B11">
        <v>1994</v>
      </c>
      <c r="C11">
        <v>1054</v>
      </c>
      <c r="D11">
        <v>346.21875</v>
      </c>
      <c r="E11">
        <v>119867.42285156201</v>
      </c>
      <c r="F11">
        <v>2.4228240199069502</v>
      </c>
      <c r="G11">
        <v>1010.9680645091699</v>
      </c>
      <c r="H11">
        <v>43.031935490824999</v>
      </c>
      <c r="I11">
        <v>1851.74747208652</v>
      </c>
      <c r="J11">
        <v>0.301135645976012</v>
      </c>
    </row>
    <row r="12" spans="1:10" x14ac:dyDescent="0.25">
      <c r="A12">
        <v>5</v>
      </c>
      <c r="B12">
        <v>1995</v>
      </c>
      <c r="C12">
        <v>674</v>
      </c>
      <c r="D12">
        <v>-33.78125</v>
      </c>
      <c r="E12">
        <v>1141.1728515625</v>
      </c>
      <c r="F12">
        <v>-0.23639974415736201</v>
      </c>
      <c r="G12">
        <v>624.88136103099805</v>
      </c>
      <c r="H12">
        <v>49.118638969001204</v>
      </c>
      <c r="I12">
        <v>2412.6406941670898</v>
      </c>
      <c r="J12">
        <v>0.343730136854904</v>
      </c>
    </row>
    <row r="13" spans="1:10" x14ac:dyDescent="0.25">
      <c r="A13">
        <v>6</v>
      </c>
      <c r="B13">
        <v>1996</v>
      </c>
      <c r="C13">
        <v>717</v>
      </c>
      <c r="D13">
        <v>9.21875</v>
      </c>
      <c r="E13">
        <v>84.9853515625</v>
      </c>
      <c r="F13">
        <v>6.4512418618336606E-2</v>
      </c>
      <c r="G13">
        <v>831.52891581553899</v>
      </c>
      <c r="H13">
        <v>-114.52891581553899</v>
      </c>
      <c r="I13">
        <v>13116.8725578829</v>
      </c>
      <c r="J13">
        <v>-0.80146845949790702</v>
      </c>
    </row>
    <row r="14" spans="1:10" x14ac:dyDescent="0.25">
      <c r="A14">
        <v>7</v>
      </c>
      <c r="B14">
        <v>1997</v>
      </c>
      <c r="C14">
        <v>529</v>
      </c>
      <c r="D14">
        <v>-178.78125</v>
      </c>
      <c r="E14">
        <v>31962.7353515625</v>
      </c>
      <c r="F14">
        <v>-1.25110354886611</v>
      </c>
      <c r="G14">
        <v>551.121771163076</v>
      </c>
      <c r="H14">
        <v>-22.1217711630762</v>
      </c>
      <c r="I14">
        <v>489.37275939151101</v>
      </c>
      <c r="J14">
        <v>-0.15480720942117099</v>
      </c>
    </row>
    <row r="15" spans="1:10" x14ac:dyDescent="0.25">
      <c r="A15">
        <v>8</v>
      </c>
      <c r="B15">
        <v>1998</v>
      </c>
      <c r="C15">
        <v>559</v>
      </c>
      <c r="D15">
        <v>-148.78125</v>
      </c>
      <c r="E15">
        <v>22135.8603515625</v>
      </c>
      <c r="F15">
        <v>-1.0411648306505099</v>
      </c>
      <c r="G15">
        <v>555.15808911728197</v>
      </c>
      <c r="H15">
        <v>3.8419108827176802</v>
      </c>
      <c r="I15">
        <v>14.7602792307445</v>
      </c>
      <c r="J15">
        <v>2.6885528207211001E-2</v>
      </c>
    </row>
    <row r="16" spans="1:10" x14ac:dyDescent="0.25">
      <c r="A16">
        <v>9</v>
      </c>
      <c r="B16">
        <v>1999</v>
      </c>
      <c r="C16">
        <v>971</v>
      </c>
      <c r="D16">
        <v>263.21875</v>
      </c>
      <c r="E16">
        <v>69284.1103515625</v>
      </c>
      <c r="F16">
        <v>1.8419935661771101</v>
      </c>
      <c r="G16">
        <v>972.51538675666302</v>
      </c>
      <c r="H16">
        <v>-1.5153867566630099</v>
      </c>
      <c r="I16">
        <v>2.2963970222696601</v>
      </c>
      <c r="J16">
        <v>-1.06046117764911E-2</v>
      </c>
    </row>
    <row r="17" spans="1:10" x14ac:dyDescent="0.25">
      <c r="A17">
        <v>10</v>
      </c>
      <c r="B17">
        <v>2000</v>
      </c>
      <c r="C17">
        <v>808</v>
      </c>
      <c r="D17">
        <v>100.21875</v>
      </c>
      <c r="E17">
        <v>10043.7978515625</v>
      </c>
      <c r="F17">
        <v>0.70132653053900196</v>
      </c>
      <c r="G17">
        <v>650.61628584809205</v>
      </c>
      <c r="H17">
        <v>157.38371415190699</v>
      </c>
      <c r="I17">
        <v>24769.6334802493</v>
      </c>
      <c r="J17">
        <v>1.1013645072354099</v>
      </c>
    </row>
    <row r="18" spans="1:10" x14ac:dyDescent="0.25">
      <c r="A18">
        <v>11</v>
      </c>
      <c r="B18">
        <v>2001</v>
      </c>
      <c r="C18">
        <v>758</v>
      </c>
      <c r="D18">
        <v>50.21875</v>
      </c>
      <c r="E18">
        <v>2521.9228515625</v>
      </c>
      <c r="F18">
        <v>0.35142866684632801</v>
      </c>
      <c r="G18">
        <v>744.21821337461097</v>
      </c>
      <c r="H18">
        <v>13.781786625389</v>
      </c>
      <c r="I18">
        <v>189.93764258775099</v>
      </c>
      <c r="J18">
        <v>9.6444353961837606E-2</v>
      </c>
    </row>
    <row r="19" spans="1:10" x14ac:dyDescent="0.25">
      <c r="A19">
        <v>12</v>
      </c>
      <c r="B19">
        <v>2003</v>
      </c>
      <c r="C19">
        <v>448</v>
      </c>
      <c r="D19">
        <v>-259.78125</v>
      </c>
      <c r="E19">
        <v>67486.2978515625</v>
      </c>
      <c r="F19">
        <v>-1.8179380880482401</v>
      </c>
      <c r="G19">
        <v>622.85669792699605</v>
      </c>
      <c r="H19">
        <v>-174.85669792699599</v>
      </c>
      <c r="I19">
        <v>30574.8648099327</v>
      </c>
      <c r="J19">
        <v>-1.22363970114022</v>
      </c>
    </row>
    <row r="20" spans="1:10" x14ac:dyDescent="0.25">
      <c r="A20">
        <v>13</v>
      </c>
      <c r="B20">
        <v>2004</v>
      </c>
      <c r="C20">
        <v>1049</v>
      </c>
      <c r="D20">
        <v>341.21875</v>
      </c>
      <c r="E20">
        <v>116430.23535156201</v>
      </c>
      <c r="F20">
        <v>2.3878342335376801</v>
      </c>
      <c r="G20">
        <v>1030.2660157023099</v>
      </c>
      <c r="H20">
        <v>18.733984297683701</v>
      </c>
      <c r="I20">
        <v>350.96216766586002</v>
      </c>
      <c r="J20">
        <v>0.131099621684232</v>
      </c>
    </row>
    <row r="21" spans="1:10" x14ac:dyDescent="0.25">
      <c r="A21">
        <v>14</v>
      </c>
      <c r="B21">
        <v>2005</v>
      </c>
      <c r="C21">
        <v>759</v>
      </c>
      <c r="D21">
        <v>51.21875</v>
      </c>
      <c r="E21">
        <v>2623.3603515625</v>
      </c>
      <c r="F21">
        <v>0.358426624120182</v>
      </c>
      <c r="G21">
        <v>764.19818958010706</v>
      </c>
      <c r="H21">
        <v>-5.1981895801078499</v>
      </c>
      <c r="I21">
        <v>27.021174910741799</v>
      </c>
      <c r="J21">
        <v>-3.6376708582985001E-2</v>
      </c>
    </row>
    <row r="22" spans="1:10" x14ac:dyDescent="0.25">
      <c r="A22">
        <v>15</v>
      </c>
      <c r="B22">
        <v>2006</v>
      </c>
      <c r="C22">
        <v>639</v>
      </c>
      <c r="D22">
        <v>-68.78125</v>
      </c>
      <c r="E22">
        <v>4730.8603515625</v>
      </c>
      <c r="F22">
        <v>-0.48132824874223301</v>
      </c>
      <c r="G22">
        <v>733.21986114629397</v>
      </c>
      <c r="H22">
        <v>-94.219861146294505</v>
      </c>
      <c r="I22">
        <v>8877.3822344270193</v>
      </c>
      <c r="J22">
        <v>-0.65934656265017499</v>
      </c>
    </row>
    <row r="23" spans="1:10" x14ac:dyDescent="0.25">
      <c r="A23">
        <v>16</v>
      </c>
      <c r="B23">
        <v>2007</v>
      </c>
      <c r="C23">
        <v>699</v>
      </c>
      <c r="D23">
        <v>-8.78125</v>
      </c>
      <c r="E23">
        <v>77.1103515625</v>
      </c>
      <c r="F23">
        <v>-6.1450812311025699E-2</v>
      </c>
      <c r="G23">
        <v>695.93870436886402</v>
      </c>
      <c r="H23">
        <v>3.0612956311353998</v>
      </c>
      <c r="I23">
        <v>9.3715309412087304</v>
      </c>
      <c r="J23">
        <v>2.1422816029319801E-2</v>
      </c>
    </row>
    <row r="24" spans="1:10" x14ac:dyDescent="0.25">
      <c r="A24">
        <v>17</v>
      </c>
      <c r="B24">
        <v>2008</v>
      </c>
      <c r="C24">
        <v>614</v>
      </c>
      <c r="D24">
        <v>-93.78125</v>
      </c>
      <c r="E24">
        <v>8794.9228515625</v>
      </c>
      <c r="F24">
        <v>-0.65627718058856999</v>
      </c>
      <c r="G24">
        <v>426.27340407912101</v>
      </c>
      <c r="H24">
        <v>187.726595920878</v>
      </c>
      <c r="I24">
        <v>35241.274816040903</v>
      </c>
      <c r="J24">
        <v>1.3137026974202599</v>
      </c>
    </row>
    <row r="25" spans="1:10" x14ac:dyDescent="0.25">
      <c r="A25">
        <v>18</v>
      </c>
      <c r="B25">
        <v>2009</v>
      </c>
      <c r="C25">
        <v>741</v>
      </c>
      <c r="D25">
        <v>33.21875</v>
      </c>
      <c r="E25">
        <v>1103.4853515625</v>
      </c>
      <c r="F25">
        <v>0.23246339319081899</v>
      </c>
      <c r="G25">
        <v>904.36669691189195</v>
      </c>
      <c r="H25">
        <v>-163.36669691189201</v>
      </c>
      <c r="I25">
        <v>26688.6776599021</v>
      </c>
      <c r="J25">
        <v>-1.1432331649599901</v>
      </c>
    </row>
    <row r="26" spans="1:10" x14ac:dyDescent="0.25">
      <c r="A26">
        <v>19</v>
      </c>
      <c r="B26">
        <v>2010</v>
      </c>
      <c r="C26">
        <v>1064</v>
      </c>
      <c r="D26">
        <v>356.21875</v>
      </c>
      <c r="E26">
        <v>126891.79785156201</v>
      </c>
      <c r="F26">
        <v>2.4928035926454899</v>
      </c>
      <c r="G26">
        <v>1016.71465413026</v>
      </c>
      <c r="H26">
        <v>47.285345869739899</v>
      </c>
      <c r="I26">
        <v>2235.9039340209201</v>
      </c>
      <c r="J26">
        <v>0.33090083007582299</v>
      </c>
    </row>
    <row r="27" spans="1:10" x14ac:dyDescent="0.25">
      <c r="A27">
        <v>20</v>
      </c>
      <c r="B27">
        <v>2011</v>
      </c>
      <c r="C27">
        <v>925</v>
      </c>
      <c r="D27">
        <v>217.21875</v>
      </c>
      <c r="E27">
        <v>47183.9853515625</v>
      </c>
      <c r="F27">
        <v>1.5200875315798501</v>
      </c>
      <c r="G27">
        <v>953.44077289500694</v>
      </c>
      <c r="H27">
        <v>-28.440772895007498</v>
      </c>
      <c r="I27">
        <v>808.877562865394</v>
      </c>
      <c r="J27">
        <v>-0.19902731355463199</v>
      </c>
    </row>
    <row r="28" spans="1:10" x14ac:dyDescent="0.25">
      <c r="A28">
        <v>21</v>
      </c>
      <c r="B28">
        <v>2012</v>
      </c>
      <c r="C28">
        <v>846</v>
      </c>
      <c r="D28">
        <v>138.21875</v>
      </c>
      <c r="E28">
        <v>19104.4228515625</v>
      </c>
      <c r="F28">
        <v>0.96724890694543397</v>
      </c>
      <c r="G28">
        <v>938.55501653724298</v>
      </c>
      <c r="H28">
        <v>-92.555016537243205</v>
      </c>
      <c r="I28">
        <v>8566.4310862093607</v>
      </c>
      <c r="J28">
        <v>-0.64769605120842899</v>
      </c>
    </row>
    <row r="29" spans="1:10" x14ac:dyDescent="0.25">
      <c r="A29">
        <v>22</v>
      </c>
      <c r="B29">
        <v>2013</v>
      </c>
      <c r="C29">
        <v>1098</v>
      </c>
      <c r="D29">
        <v>390.21875</v>
      </c>
      <c r="E29">
        <v>152270.67285156201</v>
      </c>
      <c r="F29">
        <v>2.7307341399565002</v>
      </c>
      <c r="G29">
        <v>987.77932081800702</v>
      </c>
      <c r="H29">
        <v>110.220679181992</v>
      </c>
      <c r="I29">
        <v>12148.5981193396</v>
      </c>
      <c r="J29">
        <v>0.77131960361069296</v>
      </c>
    </row>
    <row r="30" spans="1:10" x14ac:dyDescent="0.25">
      <c r="A30">
        <v>23</v>
      </c>
      <c r="B30">
        <v>2014</v>
      </c>
      <c r="C30">
        <v>370</v>
      </c>
      <c r="D30">
        <v>-337.78125</v>
      </c>
      <c r="E30">
        <v>114096.17285156201</v>
      </c>
      <c r="F30">
        <v>-2.3637787554088101</v>
      </c>
      <c r="G30">
        <v>409.041542570959</v>
      </c>
      <c r="H30">
        <v>-39.041542570959102</v>
      </c>
      <c r="I30">
        <v>1524.2420463200101</v>
      </c>
      <c r="J30">
        <v>-0.273211046816903</v>
      </c>
    </row>
    <row r="31" spans="1:10" x14ac:dyDescent="0.25">
      <c r="A31">
        <v>24</v>
      </c>
      <c r="B31">
        <v>2015</v>
      </c>
      <c r="C31">
        <v>403</v>
      </c>
      <c r="D31">
        <v>-304.78125</v>
      </c>
      <c r="E31">
        <v>92891.6103515625</v>
      </c>
      <c r="F31">
        <v>-2.1328461653716499</v>
      </c>
      <c r="G31">
        <v>431.39635997817498</v>
      </c>
      <c r="H31">
        <v>-28.396359978175401</v>
      </c>
      <c r="I31">
        <v>806.35326001012697</v>
      </c>
      <c r="J31">
        <v>-0.19871651386023401</v>
      </c>
    </row>
    <row r="32" spans="1:10" x14ac:dyDescent="0.25">
      <c r="A32">
        <v>25</v>
      </c>
      <c r="B32">
        <v>2016</v>
      </c>
      <c r="C32">
        <v>415</v>
      </c>
      <c r="D32">
        <v>-292.78125</v>
      </c>
      <c r="E32">
        <v>85720.8603515625</v>
      </c>
      <c r="F32">
        <v>-2.04887067808541</v>
      </c>
      <c r="G32">
        <v>507.45669486896799</v>
      </c>
      <c r="H32">
        <v>-92.456694868968896</v>
      </c>
      <c r="I32">
        <v>8548.24042609362</v>
      </c>
      <c r="J32">
        <v>-0.64700800037475104</v>
      </c>
    </row>
    <row r="33" spans="1:10" x14ac:dyDescent="0.25">
      <c r="A33">
        <v>26</v>
      </c>
      <c r="B33">
        <v>2017</v>
      </c>
      <c r="C33">
        <v>723</v>
      </c>
      <c r="D33">
        <v>15.21875</v>
      </c>
      <c r="E33">
        <v>231.6103515625</v>
      </c>
      <c r="F33">
        <v>0.106500162261457</v>
      </c>
      <c r="G33">
        <v>723.580434723949</v>
      </c>
      <c r="H33">
        <v>-0.58043472394933804</v>
      </c>
      <c r="I33">
        <v>0.33690446876614399</v>
      </c>
      <c r="J33">
        <v>-4.0618573984584003E-3</v>
      </c>
    </row>
    <row r="34" spans="1:10" x14ac:dyDescent="0.25">
      <c r="A34">
        <v>27</v>
      </c>
      <c r="B34">
        <v>2018</v>
      </c>
      <c r="C34">
        <v>690</v>
      </c>
      <c r="D34">
        <v>-17.78125</v>
      </c>
      <c r="E34">
        <v>316.1728515625</v>
      </c>
      <c r="F34">
        <v>-0.124432427775707</v>
      </c>
      <c r="G34">
        <v>720.69865682141199</v>
      </c>
      <c r="H34">
        <v>-30.6986568214123</v>
      </c>
      <c r="I34">
        <v>942.40753063884495</v>
      </c>
      <c r="J34">
        <v>-0.21482788880093301</v>
      </c>
    </row>
    <row r="35" spans="1:10" x14ac:dyDescent="0.25">
      <c r="A35">
        <v>28</v>
      </c>
      <c r="B35">
        <v>2019</v>
      </c>
      <c r="C35">
        <v>417</v>
      </c>
      <c r="D35">
        <v>-290.78125</v>
      </c>
      <c r="E35">
        <v>84553.7353515625</v>
      </c>
      <c r="F35">
        <v>-2.0348747635377</v>
      </c>
      <c r="G35">
        <v>673.86091528820305</v>
      </c>
      <c r="H35">
        <v>-256.86091528820299</v>
      </c>
      <c r="I35">
        <v>65977.529802693607</v>
      </c>
      <c r="J35">
        <v>-1.7975017105097399</v>
      </c>
    </row>
    <row r="36" spans="1:10" x14ac:dyDescent="0.25">
      <c r="A36">
        <v>29</v>
      </c>
      <c r="B36">
        <v>2020</v>
      </c>
      <c r="C36">
        <v>479</v>
      </c>
      <c r="D36">
        <v>-228.78125</v>
      </c>
      <c r="E36">
        <v>52340.8603515625</v>
      </c>
      <c r="F36">
        <v>-1.6010014125587799</v>
      </c>
      <c r="G36">
        <v>497.071810473585</v>
      </c>
      <c r="H36">
        <v>-18.071810473585401</v>
      </c>
      <c r="I36">
        <v>326.59033379319101</v>
      </c>
      <c r="J36">
        <v>-0.12646575755532799</v>
      </c>
    </row>
    <row r="37" spans="1:10" x14ac:dyDescent="0.25">
      <c r="A37">
        <v>30</v>
      </c>
      <c r="B37">
        <v>2021</v>
      </c>
      <c r="C37">
        <v>568</v>
      </c>
      <c r="D37">
        <v>-139.78125</v>
      </c>
      <c r="E37">
        <v>19538.7978515625</v>
      </c>
      <c r="F37">
        <v>-0.97818321518582996</v>
      </c>
      <c r="G37">
        <v>500.88181587896298</v>
      </c>
      <c r="H37">
        <v>67.118184121036805</v>
      </c>
      <c r="I37">
        <v>4504.8506397053998</v>
      </c>
      <c r="J37">
        <v>0.46969018477764601</v>
      </c>
    </row>
    <row r="38" spans="1:10" x14ac:dyDescent="0.25">
      <c r="A38">
        <v>31</v>
      </c>
      <c r="B38">
        <v>2022</v>
      </c>
      <c r="C38">
        <v>564</v>
      </c>
      <c r="D38">
        <v>-143.78125</v>
      </c>
      <c r="E38">
        <v>20673.0478515625</v>
      </c>
      <c r="F38">
        <v>-1.00617504428124</v>
      </c>
      <c r="G38">
        <v>643.21033936841695</v>
      </c>
      <c r="H38">
        <v>-79.210339368416996</v>
      </c>
      <c r="I38">
        <v>6274.2778628597998</v>
      </c>
      <c r="J38">
        <v>-0.55431057054761601</v>
      </c>
    </row>
    <row r="39" spans="1:10" x14ac:dyDescent="0.25">
      <c r="A39">
        <v>32</v>
      </c>
      <c r="B39">
        <v>2023</v>
      </c>
      <c r="C39">
        <v>1038</v>
      </c>
      <c r="D39">
        <v>330.21875</v>
      </c>
      <c r="E39">
        <v>109044.42285156201</v>
      </c>
      <c r="F39">
        <v>2.3108567035253</v>
      </c>
      <c r="G39">
        <v>907.66974633288498</v>
      </c>
      <c r="H39">
        <v>130.33025366711399</v>
      </c>
      <c r="I39">
        <v>16985.975020934398</v>
      </c>
      <c r="J39">
        <v>0.91204554665295201</v>
      </c>
    </row>
    <row r="40" spans="1:10" x14ac:dyDescent="0.25">
      <c r="A40" t="s">
        <v>17</v>
      </c>
      <c r="C40">
        <v>22649</v>
      </c>
    </row>
    <row r="41" spans="1:10" x14ac:dyDescent="0.25">
      <c r="A41" t="s">
        <v>18</v>
      </c>
      <c r="C41">
        <v>707.78125</v>
      </c>
    </row>
    <row r="42" spans="1:10" x14ac:dyDescent="0.25">
      <c r="A42" t="s">
        <v>19</v>
      </c>
      <c r="C42">
        <v>1098</v>
      </c>
    </row>
    <row r="43" spans="1:10" x14ac:dyDescent="0.25">
      <c r="A43" t="s">
        <v>19</v>
      </c>
      <c r="C43">
        <v>370</v>
      </c>
    </row>
    <row r="45" spans="1:10" x14ac:dyDescent="0.25">
      <c r="A45" t="s">
        <v>20</v>
      </c>
      <c r="C45">
        <v>212.016088004143</v>
      </c>
      <c r="E45" t="s">
        <v>21</v>
      </c>
      <c r="F45" t="s">
        <v>22</v>
      </c>
    </row>
    <row r="46" spans="1:10" x14ac:dyDescent="0.25">
      <c r="A46" t="s">
        <v>23</v>
      </c>
      <c r="C46">
        <v>142.898843314792</v>
      </c>
      <c r="E46" t="s">
        <v>24</v>
      </c>
      <c r="F46" t="s">
        <v>25</v>
      </c>
    </row>
    <row r="47" spans="1:10" x14ac:dyDescent="0.25">
      <c r="A47" t="s">
        <v>26</v>
      </c>
      <c r="C47">
        <v>50</v>
      </c>
      <c r="E47" t="s">
        <v>27</v>
      </c>
      <c r="F47" t="s">
        <v>28</v>
      </c>
    </row>
    <row r="48" spans="1:10" x14ac:dyDescent="0.25">
      <c r="A48" t="s">
        <v>26</v>
      </c>
      <c r="C48">
        <v>84.375</v>
      </c>
      <c r="E48" t="s">
        <v>27</v>
      </c>
      <c r="F48" t="s">
        <v>29</v>
      </c>
    </row>
    <row r="49" spans="1:6" x14ac:dyDescent="0.25">
      <c r="A49" t="s">
        <v>30</v>
      </c>
      <c r="C49">
        <v>94.585485208272402</v>
      </c>
      <c r="F49" t="s">
        <v>31</v>
      </c>
    </row>
    <row r="50" spans="1:6" x14ac:dyDescent="0.25">
      <c r="A50" t="s">
        <v>32</v>
      </c>
      <c r="C50">
        <v>0.44612409416036303</v>
      </c>
      <c r="E50" t="s">
        <v>33</v>
      </c>
      <c r="F50" t="s">
        <v>34</v>
      </c>
    </row>
    <row r="51" spans="1:6" x14ac:dyDescent="0.25">
      <c r="A51" t="s">
        <v>35</v>
      </c>
      <c r="C51">
        <v>0.19902670739040501</v>
      </c>
      <c r="E51" t="s">
        <v>36</v>
      </c>
      <c r="F51" t="s">
        <v>37</v>
      </c>
    </row>
    <row r="52" spans="1:6" x14ac:dyDescent="0.25">
      <c r="A52" t="s">
        <v>38</v>
      </c>
      <c r="C52">
        <v>0.89497111272353003</v>
      </c>
      <c r="E52" t="s">
        <v>21</v>
      </c>
      <c r="F52" t="s">
        <v>39</v>
      </c>
    </row>
    <row r="53" spans="1:6" x14ac:dyDescent="0.25">
      <c r="F53" t="s">
        <v>40</v>
      </c>
    </row>
    <row r="54" spans="1:6" x14ac:dyDescent="0.25">
      <c r="E54" t="s">
        <v>41</v>
      </c>
      <c r="F54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topLeftCell="A19" workbookViewId="0">
      <selection activeCell="I44" sqref="I44"/>
    </sheetView>
  </sheetViews>
  <sheetFormatPr defaultRowHeight="15" x14ac:dyDescent="0.25"/>
  <cols>
    <col min="1" max="1" width="4.28515625" customWidth="1"/>
    <col min="2" max="2" width="5" bestFit="1" customWidth="1"/>
    <col min="3" max="3" width="9.5703125" customWidth="1"/>
    <col min="4" max="4" width="10.7109375" bestFit="1" customWidth="1"/>
    <col min="5" max="5" width="12" bestFit="1" customWidth="1"/>
    <col min="6" max="6" width="19" customWidth="1"/>
    <col min="7" max="7" width="17.7109375" bestFit="1" customWidth="1"/>
    <col min="8" max="8" width="12.7109375" bestFit="1" customWidth="1"/>
    <col min="9" max="9" width="12" bestFit="1" customWidth="1"/>
    <col min="10" max="10" width="21.5703125" customWidth="1"/>
  </cols>
  <sheetData>
    <row r="1" spans="1:10" x14ac:dyDescent="0.25">
      <c r="A1" t="s">
        <v>43</v>
      </c>
    </row>
    <row r="2" spans="1:10" x14ac:dyDescent="0.25">
      <c r="A2" t="s">
        <v>44</v>
      </c>
    </row>
    <row r="3" spans="1:10" x14ac:dyDescent="0.25">
      <c r="A3" t="s">
        <v>45</v>
      </c>
      <c r="C3" t="s">
        <v>3</v>
      </c>
    </row>
    <row r="4" spans="1:10" x14ac:dyDescent="0.25">
      <c r="A4" t="s">
        <v>46</v>
      </c>
      <c r="C4" t="s">
        <v>3</v>
      </c>
    </row>
    <row r="5" spans="1:10" x14ac:dyDescent="0.25">
      <c r="A5" t="s">
        <v>47</v>
      </c>
      <c r="C5" t="s">
        <v>6</v>
      </c>
    </row>
    <row r="7" spans="1:10" s="2" customFormat="1" ht="78.75" customHeight="1" x14ac:dyDescent="0.25">
      <c r="A7" s="2" t="s">
        <v>48</v>
      </c>
      <c r="B7" s="2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57</v>
      </c>
    </row>
    <row r="8" spans="1:10" x14ac:dyDescent="0.25">
      <c r="A8">
        <v>1</v>
      </c>
      <c r="B8">
        <v>1991</v>
      </c>
      <c r="C8">
        <v>628</v>
      </c>
      <c r="D8">
        <v>-79.78125</v>
      </c>
      <c r="E8">
        <v>6365.0478515625</v>
      </c>
      <c r="F8">
        <v>-0.55830577875462195</v>
      </c>
      <c r="G8">
        <v>584.42391739874995</v>
      </c>
      <c r="H8">
        <v>43.57608260125</v>
      </c>
      <c r="I8">
        <v>1898.8749748709599</v>
      </c>
      <c r="J8">
        <v>0.30494356420545699</v>
      </c>
    </row>
    <row r="9" spans="1:10" x14ac:dyDescent="0.25">
      <c r="A9">
        <v>2</v>
      </c>
      <c r="B9">
        <v>1992</v>
      </c>
      <c r="C9">
        <v>745</v>
      </c>
      <c r="D9">
        <v>37.21875</v>
      </c>
      <c r="E9">
        <v>1385.2353515625</v>
      </c>
      <c r="F9">
        <v>0.26045522228623302</v>
      </c>
      <c r="G9">
        <v>710.76353622730198</v>
      </c>
      <c r="H9">
        <v>34.236463772697903</v>
      </c>
      <c r="I9">
        <v>1172.1354516592501</v>
      </c>
      <c r="J9">
        <v>0.23958531068917199</v>
      </c>
    </row>
    <row r="10" spans="1:10" x14ac:dyDescent="0.25">
      <c r="A10">
        <v>3</v>
      </c>
      <c r="B10">
        <v>1993</v>
      </c>
      <c r="C10">
        <v>657</v>
      </c>
      <c r="D10">
        <v>-50.78125</v>
      </c>
      <c r="E10">
        <v>2578.7353515625</v>
      </c>
      <c r="F10">
        <v>-0.355365017812871</v>
      </c>
      <c r="G10">
        <v>657.62748839939195</v>
      </c>
      <c r="H10">
        <v>-0.62748839939285905</v>
      </c>
      <c r="I10">
        <v>0.393741691372613</v>
      </c>
      <c r="J10">
        <v>-4.3911370087899304E-3</v>
      </c>
    </row>
    <row r="11" spans="1:10" x14ac:dyDescent="0.25">
      <c r="A11">
        <v>4</v>
      </c>
      <c r="B11">
        <v>1994</v>
      </c>
      <c r="C11">
        <v>1054</v>
      </c>
      <c r="D11">
        <v>346.21875</v>
      </c>
      <c r="E11">
        <v>119867.42285156201</v>
      </c>
      <c r="F11">
        <v>2.4228240199069502</v>
      </c>
      <c r="G11">
        <v>1010.9680645091699</v>
      </c>
      <c r="H11">
        <v>43.031935490824999</v>
      </c>
      <c r="I11">
        <v>1851.74747208652</v>
      </c>
      <c r="J11">
        <v>0.301135645976012</v>
      </c>
    </row>
    <row r="12" spans="1:10" x14ac:dyDescent="0.25">
      <c r="A12">
        <v>5</v>
      </c>
      <c r="B12">
        <v>1995</v>
      </c>
      <c r="C12">
        <v>674</v>
      </c>
      <c r="D12">
        <v>-33.78125</v>
      </c>
      <c r="E12">
        <v>1141.1728515625</v>
      </c>
      <c r="F12">
        <v>-0.23639974415736201</v>
      </c>
      <c r="G12">
        <v>624.88136103099805</v>
      </c>
      <c r="H12">
        <v>49.118638969001204</v>
      </c>
      <c r="I12">
        <v>2412.6406941670898</v>
      </c>
      <c r="J12">
        <v>0.343730136854904</v>
      </c>
    </row>
    <row r="13" spans="1:10" x14ac:dyDescent="0.25">
      <c r="A13">
        <v>6</v>
      </c>
      <c r="B13">
        <v>1996</v>
      </c>
      <c r="C13">
        <v>717</v>
      </c>
      <c r="D13">
        <v>9.21875</v>
      </c>
      <c r="E13">
        <v>84.9853515625</v>
      </c>
      <c r="F13">
        <v>6.4512418618336606E-2</v>
      </c>
      <c r="G13">
        <v>831.52891581553899</v>
      </c>
      <c r="H13">
        <v>-114.52891581553899</v>
      </c>
      <c r="I13">
        <v>13116.8725578829</v>
      </c>
      <c r="J13">
        <v>-0.80146845949790702</v>
      </c>
    </row>
    <row r="14" spans="1:10" x14ac:dyDescent="0.25">
      <c r="A14">
        <v>7</v>
      </c>
      <c r="B14">
        <v>1997</v>
      </c>
      <c r="C14">
        <v>529</v>
      </c>
      <c r="D14">
        <v>-178.78125</v>
      </c>
      <c r="E14">
        <v>31962.7353515625</v>
      </c>
      <c r="F14">
        <v>-1.25110354886611</v>
      </c>
      <c r="G14">
        <v>551.121771163076</v>
      </c>
      <c r="H14">
        <v>-22.1217711630762</v>
      </c>
      <c r="I14">
        <v>489.37275939151101</v>
      </c>
      <c r="J14">
        <v>-0.15480720942117099</v>
      </c>
    </row>
    <row r="15" spans="1:10" x14ac:dyDescent="0.25">
      <c r="A15">
        <v>8</v>
      </c>
      <c r="B15">
        <v>1998</v>
      </c>
      <c r="C15">
        <v>559</v>
      </c>
      <c r="D15">
        <v>-148.78125</v>
      </c>
      <c r="E15">
        <v>22135.8603515625</v>
      </c>
      <c r="F15">
        <v>-1.0411648306505099</v>
      </c>
      <c r="G15">
        <v>555.15808911728197</v>
      </c>
      <c r="H15">
        <v>3.8419108827176802</v>
      </c>
      <c r="I15">
        <v>14.7602792307445</v>
      </c>
      <c r="J15">
        <v>2.6885528207211001E-2</v>
      </c>
    </row>
    <row r="16" spans="1:10" x14ac:dyDescent="0.25">
      <c r="A16">
        <v>9</v>
      </c>
      <c r="B16">
        <v>1999</v>
      </c>
      <c r="C16">
        <v>971</v>
      </c>
      <c r="D16">
        <v>263.21875</v>
      </c>
      <c r="E16">
        <v>69284.1103515625</v>
      </c>
      <c r="F16">
        <v>1.8419935661771101</v>
      </c>
      <c r="G16">
        <v>972.51538675666302</v>
      </c>
      <c r="H16">
        <v>-1.5153867566630099</v>
      </c>
      <c r="I16">
        <v>2.2963970222696601</v>
      </c>
      <c r="J16">
        <v>-1.06046117764911E-2</v>
      </c>
    </row>
    <row r="17" spans="1:10" x14ac:dyDescent="0.25">
      <c r="A17">
        <v>10</v>
      </c>
      <c r="B17">
        <v>2000</v>
      </c>
      <c r="C17">
        <v>808</v>
      </c>
      <c r="D17">
        <v>100.21875</v>
      </c>
      <c r="E17">
        <v>10043.7978515625</v>
      </c>
      <c r="F17">
        <v>0.70132653053900196</v>
      </c>
      <c r="G17">
        <v>650.61628584809205</v>
      </c>
      <c r="H17">
        <v>157.38371415190699</v>
      </c>
      <c r="I17">
        <v>24769.6334802493</v>
      </c>
      <c r="J17">
        <v>1.1013645072354099</v>
      </c>
    </row>
    <row r="18" spans="1:10" x14ac:dyDescent="0.25">
      <c r="A18">
        <v>11</v>
      </c>
      <c r="B18">
        <v>2001</v>
      </c>
      <c r="C18">
        <v>758</v>
      </c>
      <c r="D18">
        <v>50.21875</v>
      </c>
      <c r="E18">
        <v>2521.9228515625</v>
      </c>
      <c r="F18">
        <v>0.35142866684632801</v>
      </c>
      <c r="G18">
        <v>744.21821337461097</v>
      </c>
      <c r="H18">
        <v>13.781786625389</v>
      </c>
      <c r="I18">
        <v>189.93764258775099</v>
      </c>
      <c r="J18">
        <v>9.6444353961837606E-2</v>
      </c>
    </row>
    <row r="19" spans="1:10" x14ac:dyDescent="0.25">
      <c r="A19">
        <v>12</v>
      </c>
      <c r="B19">
        <v>2003</v>
      </c>
      <c r="C19">
        <v>448</v>
      </c>
      <c r="D19">
        <v>-259.78125</v>
      </c>
      <c r="E19">
        <v>67486.2978515625</v>
      </c>
      <c r="F19">
        <v>-1.8179380880482401</v>
      </c>
      <c r="G19">
        <v>622.85669792699605</v>
      </c>
      <c r="H19">
        <v>-174.85669792699599</v>
      </c>
      <c r="I19">
        <v>30574.8648099327</v>
      </c>
      <c r="J19">
        <v>-1.22363970114022</v>
      </c>
    </row>
    <row r="20" spans="1:10" x14ac:dyDescent="0.25">
      <c r="A20">
        <v>13</v>
      </c>
      <c r="B20">
        <v>2004</v>
      </c>
      <c r="C20">
        <v>1049</v>
      </c>
      <c r="D20">
        <v>341.21875</v>
      </c>
      <c r="E20">
        <v>116430.23535156201</v>
      </c>
      <c r="F20">
        <v>2.3878342335376801</v>
      </c>
      <c r="G20">
        <v>1030.2660157023099</v>
      </c>
      <c r="H20">
        <v>18.733984297683701</v>
      </c>
      <c r="I20">
        <v>350.96216766586002</v>
      </c>
      <c r="J20">
        <v>0.131099621684232</v>
      </c>
    </row>
    <row r="21" spans="1:10" x14ac:dyDescent="0.25">
      <c r="A21">
        <v>14</v>
      </c>
      <c r="B21">
        <v>2005</v>
      </c>
      <c r="C21">
        <v>759</v>
      </c>
      <c r="D21">
        <v>51.21875</v>
      </c>
      <c r="E21">
        <v>2623.3603515625</v>
      </c>
      <c r="F21">
        <v>0.358426624120182</v>
      </c>
      <c r="G21">
        <v>764.19818958010706</v>
      </c>
      <c r="H21">
        <v>-5.1981895801078499</v>
      </c>
      <c r="I21">
        <v>27.021174910741799</v>
      </c>
      <c r="J21">
        <v>-3.6376708582985001E-2</v>
      </c>
    </row>
    <row r="22" spans="1:10" x14ac:dyDescent="0.25">
      <c r="A22">
        <v>15</v>
      </c>
      <c r="B22">
        <v>2006</v>
      </c>
      <c r="C22">
        <v>639</v>
      </c>
      <c r="D22">
        <v>-68.78125</v>
      </c>
      <c r="E22">
        <v>4730.8603515625</v>
      </c>
      <c r="F22">
        <v>-0.48132824874223301</v>
      </c>
      <c r="G22">
        <v>733.21986114629397</v>
      </c>
      <c r="H22">
        <v>-94.219861146294505</v>
      </c>
      <c r="I22">
        <v>8877.3822344270193</v>
      </c>
      <c r="J22">
        <v>-0.65934656265017499</v>
      </c>
    </row>
    <row r="23" spans="1:10" x14ac:dyDescent="0.25">
      <c r="A23">
        <v>16</v>
      </c>
      <c r="B23">
        <v>2007</v>
      </c>
      <c r="C23">
        <v>699</v>
      </c>
      <c r="D23">
        <v>-8.78125</v>
      </c>
      <c r="E23">
        <v>77.1103515625</v>
      </c>
      <c r="F23">
        <v>-6.1450812311025699E-2</v>
      </c>
      <c r="G23">
        <v>695.93870436886402</v>
      </c>
      <c r="H23">
        <v>3.0612956311353998</v>
      </c>
      <c r="I23">
        <v>9.3715309412087304</v>
      </c>
      <c r="J23">
        <v>2.1422816029319801E-2</v>
      </c>
    </row>
    <row r="24" spans="1:10" x14ac:dyDescent="0.25">
      <c r="A24">
        <v>17</v>
      </c>
      <c r="B24">
        <v>2008</v>
      </c>
      <c r="C24">
        <v>614</v>
      </c>
      <c r="D24">
        <v>-93.78125</v>
      </c>
      <c r="E24">
        <v>8794.9228515625</v>
      </c>
      <c r="F24">
        <v>-0.65627718058856999</v>
      </c>
      <c r="G24">
        <v>426.27340407912101</v>
      </c>
      <c r="H24">
        <v>187.726595920878</v>
      </c>
      <c r="I24">
        <v>35241.274816040903</v>
      </c>
      <c r="J24">
        <v>1.3137026974202599</v>
      </c>
    </row>
    <row r="25" spans="1:10" x14ac:dyDescent="0.25">
      <c r="A25">
        <v>18</v>
      </c>
      <c r="B25">
        <v>2009</v>
      </c>
      <c r="C25">
        <v>741</v>
      </c>
      <c r="D25">
        <v>33.21875</v>
      </c>
      <c r="E25">
        <v>1103.4853515625</v>
      </c>
      <c r="F25">
        <v>0.23246339319081899</v>
      </c>
      <c r="G25">
        <v>904.36669691189195</v>
      </c>
      <c r="H25">
        <v>-163.36669691189201</v>
      </c>
      <c r="I25">
        <v>26688.6776599021</v>
      </c>
      <c r="J25">
        <v>-1.1432331649599901</v>
      </c>
    </row>
    <row r="26" spans="1:10" x14ac:dyDescent="0.25">
      <c r="A26">
        <v>19</v>
      </c>
      <c r="B26">
        <v>2010</v>
      </c>
      <c r="C26">
        <v>1064</v>
      </c>
      <c r="D26">
        <v>356.21875</v>
      </c>
      <c r="E26">
        <v>126891.79785156201</v>
      </c>
      <c r="F26">
        <v>2.4928035926454899</v>
      </c>
      <c r="G26">
        <v>1016.71465413026</v>
      </c>
      <c r="H26">
        <v>47.285345869739899</v>
      </c>
      <c r="I26">
        <v>2235.9039340209201</v>
      </c>
      <c r="J26">
        <v>0.33090083007582299</v>
      </c>
    </row>
    <row r="27" spans="1:10" x14ac:dyDescent="0.25">
      <c r="A27">
        <v>20</v>
      </c>
      <c r="B27">
        <v>2011</v>
      </c>
      <c r="C27">
        <v>925</v>
      </c>
      <c r="D27">
        <v>217.21875</v>
      </c>
      <c r="E27">
        <v>47183.9853515625</v>
      </c>
      <c r="F27">
        <v>1.5200875315798501</v>
      </c>
      <c r="G27">
        <v>953.44077289500694</v>
      </c>
      <c r="H27">
        <v>-28.440772895007498</v>
      </c>
      <c r="I27">
        <v>808.877562865394</v>
      </c>
      <c r="J27">
        <v>-0.19902731355463199</v>
      </c>
    </row>
    <row r="28" spans="1:10" x14ac:dyDescent="0.25">
      <c r="A28">
        <v>21</v>
      </c>
      <c r="B28">
        <v>2012</v>
      </c>
      <c r="C28">
        <v>846</v>
      </c>
      <c r="D28">
        <v>138.21875</v>
      </c>
      <c r="E28">
        <v>19104.4228515625</v>
      </c>
      <c r="F28">
        <v>0.96724890694543397</v>
      </c>
      <c r="G28">
        <v>938.55501653724298</v>
      </c>
      <c r="H28">
        <v>-92.555016537243205</v>
      </c>
      <c r="I28">
        <v>8566.4310862093607</v>
      </c>
      <c r="J28">
        <v>-0.64769605120842899</v>
      </c>
    </row>
    <row r="29" spans="1:10" x14ac:dyDescent="0.25">
      <c r="A29">
        <v>22</v>
      </c>
      <c r="B29">
        <v>2013</v>
      </c>
      <c r="C29">
        <v>1098</v>
      </c>
      <c r="D29">
        <v>390.21875</v>
      </c>
      <c r="E29">
        <v>152270.67285156201</v>
      </c>
      <c r="F29">
        <v>2.7307341399565002</v>
      </c>
      <c r="G29">
        <v>987.77932081800702</v>
      </c>
      <c r="H29">
        <v>110.220679181992</v>
      </c>
      <c r="I29">
        <v>12148.5981193396</v>
      </c>
      <c r="J29">
        <v>0.77131960361069296</v>
      </c>
    </row>
    <row r="30" spans="1:10" x14ac:dyDescent="0.25">
      <c r="A30">
        <v>23</v>
      </c>
      <c r="B30">
        <v>2014</v>
      </c>
      <c r="C30">
        <v>370</v>
      </c>
      <c r="D30">
        <v>-337.78125</v>
      </c>
      <c r="E30">
        <v>114096.17285156201</v>
      </c>
      <c r="F30">
        <v>-2.3637787554088101</v>
      </c>
      <c r="G30">
        <v>409.041542570959</v>
      </c>
      <c r="H30">
        <v>-39.041542570959102</v>
      </c>
      <c r="I30">
        <v>1524.2420463200101</v>
      </c>
      <c r="J30">
        <v>-0.273211046816903</v>
      </c>
    </row>
    <row r="31" spans="1:10" x14ac:dyDescent="0.25">
      <c r="A31">
        <v>24</v>
      </c>
      <c r="B31">
        <v>2015</v>
      </c>
      <c r="C31">
        <v>403</v>
      </c>
      <c r="D31">
        <v>-304.78125</v>
      </c>
      <c r="E31">
        <v>92891.6103515625</v>
      </c>
      <c r="F31">
        <v>-2.1328461653716499</v>
      </c>
      <c r="G31">
        <v>431.39635997817498</v>
      </c>
      <c r="H31">
        <v>-28.396359978175401</v>
      </c>
      <c r="I31">
        <v>806.35326001012697</v>
      </c>
      <c r="J31">
        <v>-0.19871651386023401</v>
      </c>
    </row>
    <row r="32" spans="1:10" x14ac:dyDescent="0.25">
      <c r="A32">
        <v>25</v>
      </c>
      <c r="B32">
        <v>2016</v>
      </c>
      <c r="C32">
        <v>415</v>
      </c>
      <c r="D32">
        <v>-292.78125</v>
      </c>
      <c r="E32">
        <v>85720.8603515625</v>
      </c>
      <c r="F32">
        <v>-2.04887067808541</v>
      </c>
      <c r="G32">
        <v>507.45669486896799</v>
      </c>
      <c r="H32">
        <v>-92.456694868968896</v>
      </c>
      <c r="I32">
        <v>8548.24042609362</v>
      </c>
      <c r="J32">
        <v>-0.64700800037475104</v>
      </c>
    </row>
    <row r="33" spans="1:12" x14ac:dyDescent="0.25">
      <c r="A33">
        <v>26</v>
      </c>
      <c r="B33">
        <v>2017</v>
      </c>
      <c r="C33">
        <v>723</v>
      </c>
      <c r="D33">
        <v>15.21875</v>
      </c>
      <c r="E33">
        <v>231.6103515625</v>
      </c>
      <c r="F33">
        <v>0.106500162261457</v>
      </c>
      <c r="G33">
        <v>723.580434723949</v>
      </c>
      <c r="H33">
        <v>-0.58043472394933804</v>
      </c>
      <c r="I33">
        <v>0.33690446876614399</v>
      </c>
      <c r="J33">
        <v>-4.0618573984584003E-3</v>
      </c>
    </row>
    <row r="34" spans="1:12" x14ac:dyDescent="0.25">
      <c r="A34">
        <v>27</v>
      </c>
      <c r="B34">
        <v>2018</v>
      </c>
      <c r="C34">
        <v>690</v>
      </c>
      <c r="D34">
        <v>-17.78125</v>
      </c>
      <c r="E34">
        <v>316.1728515625</v>
      </c>
      <c r="F34">
        <v>-0.124432427775707</v>
      </c>
      <c r="G34">
        <v>720.69865682141199</v>
      </c>
      <c r="H34">
        <v>-30.6986568214123</v>
      </c>
      <c r="I34">
        <v>942.40753063884495</v>
      </c>
      <c r="J34">
        <v>-0.21482788880093301</v>
      </c>
    </row>
    <row r="35" spans="1:12" x14ac:dyDescent="0.25">
      <c r="A35">
        <v>28</v>
      </c>
      <c r="B35">
        <v>2019</v>
      </c>
      <c r="C35">
        <v>417</v>
      </c>
      <c r="D35">
        <v>-290.78125</v>
      </c>
      <c r="E35">
        <v>84553.7353515625</v>
      </c>
      <c r="F35">
        <v>-2.0348747635377</v>
      </c>
      <c r="G35">
        <v>673.86091528820305</v>
      </c>
      <c r="H35">
        <v>-256.86091528820299</v>
      </c>
      <c r="I35">
        <v>65977.529802693607</v>
      </c>
      <c r="J35">
        <v>-1.7975017105097399</v>
      </c>
    </row>
    <row r="36" spans="1:12" x14ac:dyDescent="0.25">
      <c r="A36">
        <v>29</v>
      </c>
      <c r="B36">
        <v>2020</v>
      </c>
      <c r="C36">
        <v>479</v>
      </c>
      <c r="D36">
        <v>-228.78125</v>
      </c>
      <c r="E36">
        <v>52340.8603515625</v>
      </c>
      <c r="F36">
        <v>-1.6010014125587799</v>
      </c>
      <c r="G36">
        <v>497.071810473585</v>
      </c>
      <c r="H36">
        <v>-18.071810473585401</v>
      </c>
      <c r="I36">
        <v>326.59033379319101</v>
      </c>
      <c r="J36">
        <v>-0.12646575755532799</v>
      </c>
    </row>
    <row r="37" spans="1:12" x14ac:dyDescent="0.25">
      <c r="A37">
        <v>30</v>
      </c>
      <c r="B37">
        <v>2021</v>
      </c>
      <c r="C37">
        <v>568</v>
      </c>
      <c r="D37">
        <v>-139.78125</v>
      </c>
      <c r="E37">
        <v>19538.7978515625</v>
      </c>
      <c r="F37">
        <v>-0.97818321518582996</v>
      </c>
      <c r="G37">
        <v>500.88181587896298</v>
      </c>
      <c r="H37">
        <v>67.118184121036805</v>
      </c>
      <c r="I37">
        <v>4504.8506397053998</v>
      </c>
      <c r="J37">
        <v>0.46969018477764601</v>
      </c>
    </row>
    <row r="38" spans="1:12" x14ac:dyDescent="0.25">
      <c r="A38">
        <v>31</v>
      </c>
      <c r="B38">
        <v>2022</v>
      </c>
      <c r="C38">
        <v>564</v>
      </c>
      <c r="D38">
        <v>-143.78125</v>
      </c>
      <c r="E38">
        <v>20673.0478515625</v>
      </c>
      <c r="F38">
        <v>-1.00617504428124</v>
      </c>
      <c r="G38">
        <v>643.21033936841695</v>
      </c>
      <c r="H38">
        <v>-79.210339368416996</v>
      </c>
      <c r="I38">
        <v>6274.2778628597998</v>
      </c>
      <c r="J38">
        <v>-0.55431057054761601</v>
      </c>
    </row>
    <row r="39" spans="1:12" x14ac:dyDescent="0.25">
      <c r="A39">
        <v>32</v>
      </c>
      <c r="B39">
        <v>2023</v>
      </c>
      <c r="C39">
        <v>1038</v>
      </c>
      <c r="D39">
        <v>330.21875</v>
      </c>
      <c r="E39">
        <v>109044.42285156201</v>
      </c>
      <c r="F39">
        <v>2.3108567035253</v>
      </c>
      <c r="G39">
        <v>907.66974633288498</v>
      </c>
      <c r="H39">
        <v>130.33025366711399</v>
      </c>
      <c r="I39">
        <v>16985.975020934398</v>
      </c>
      <c r="J39">
        <v>0.91204554665295201</v>
      </c>
    </row>
    <row r="40" spans="1:12" x14ac:dyDescent="0.25">
      <c r="A40" s="1"/>
      <c r="B40" s="1"/>
      <c r="C40" s="4">
        <f>SUM(C8:C39)</f>
        <v>22649</v>
      </c>
      <c r="D40" s="1"/>
      <c r="E40" s="1">
        <f>SUM(E8:E39)</f>
        <v>1393475.4687499972</v>
      </c>
      <c r="F40" s="1"/>
      <c r="G40" s="1"/>
      <c r="H40" s="1"/>
      <c r="I40" s="1">
        <f>SUM(I8:I39)</f>
        <v>277338.83437461325</v>
      </c>
      <c r="J40" s="4">
        <f>(32-5)/32*100</f>
        <v>84.375</v>
      </c>
    </row>
    <row r="41" spans="1:12" x14ac:dyDescent="0.25">
      <c r="C41" s="3">
        <f>C40/32</f>
        <v>707.78125</v>
      </c>
      <c r="E41">
        <f>E40/31</f>
        <v>44950.821572580557</v>
      </c>
      <c r="I41">
        <f>I40/31</f>
        <v>8946.4140120842985</v>
      </c>
    </row>
    <row r="42" spans="1:12" x14ac:dyDescent="0.25">
      <c r="E42" s="3">
        <f>SQRT(E41)</f>
        <v>212.01608800414311</v>
      </c>
      <c r="I42" s="3">
        <f>SQRT(I41)</f>
        <v>94.585485208272303</v>
      </c>
    </row>
    <row r="43" spans="1:12" x14ac:dyDescent="0.25">
      <c r="A43" s="1" t="s">
        <v>58</v>
      </c>
      <c r="B43" s="1"/>
      <c r="C43" s="1">
        <v>22649</v>
      </c>
      <c r="D43" s="1"/>
      <c r="E43" s="1"/>
      <c r="F43" s="1"/>
      <c r="G43" s="1"/>
      <c r="H43" s="1"/>
      <c r="I43" s="4">
        <f>I42/E42</f>
        <v>0.44612409416036369</v>
      </c>
      <c r="J43" s="1"/>
      <c r="K43" s="1"/>
      <c r="L43" s="1"/>
    </row>
    <row r="44" spans="1:12" x14ac:dyDescent="0.25">
      <c r="A44" t="s">
        <v>59</v>
      </c>
      <c r="C44">
        <v>707.78125</v>
      </c>
      <c r="I44" s="3">
        <f>I43*I43</f>
        <v>0.19902670739040504</v>
      </c>
    </row>
    <row r="45" spans="1:12" x14ac:dyDescent="0.25">
      <c r="A45" t="s">
        <v>60</v>
      </c>
      <c r="C45">
        <v>1098</v>
      </c>
    </row>
    <row r="46" spans="1:12" x14ac:dyDescent="0.25">
      <c r="A46" t="s">
        <v>61</v>
      </c>
      <c r="C46">
        <v>370</v>
      </c>
    </row>
    <row r="48" spans="1:12" x14ac:dyDescent="0.25">
      <c r="A48" t="s">
        <v>62</v>
      </c>
      <c r="C48">
        <v>212.016088004143</v>
      </c>
      <c r="E48" t="s">
        <v>63</v>
      </c>
      <c r="F48" t="s">
        <v>64</v>
      </c>
    </row>
    <row r="49" spans="1:6" x14ac:dyDescent="0.25">
      <c r="A49" t="s">
        <v>65</v>
      </c>
      <c r="C49">
        <v>142.898843314792</v>
      </c>
      <c r="E49" t="s">
        <v>66</v>
      </c>
      <c r="F49" t="s">
        <v>67</v>
      </c>
    </row>
    <row r="50" spans="1:6" x14ac:dyDescent="0.25">
      <c r="A50" t="s">
        <v>68</v>
      </c>
      <c r="C50">
        <v>50</v>
      </c>
      <c r="E50" t="s">
        <v>69</v>
      </c>
      <c r="F50" t="s">
        <v>70</v>
      </c>
    </row>
    <row r="51" spans="1:6" x14ac:dyDescent="0.25">
      <c r="A51" t="s">
        <v>71</v>
      </c>
      <c r="C51">
        <v>84.375</v>
      </c>
      <c r="E51" t="s">
        <v>72</v>
      </c>
      <c r="F51" t="s">
        <v>73</v>
      </c>
    </row>
    <row r="52" spans="1:6" x14ac:dyDescent="0.25">
      <c r="A52" t="s">
        <v>30</v>
      </c>
      <c r="C52">
        <v>94.585485208272402</v>
      </c>
      <c r="F52" t="s">
        <v>74</v>
      </c>
    </row>
    <row r="53" spans="1:6" x14ac:dyDescent="0.25">
      <c r="A53" t="s">
        <v>75</v>
      </c>
      <c r="C53">
        <v>0.44612409416036303</v>
      </c>
      <c r="E53" t="s">
        <v>33</v>
      </c>
      <c r="F53" t="s">
        <v>76</v>
      </c>
    </row>
    <row r="54" spans="1:6" x14ac:dyDescent="0.25">
      <c r="A54" t="s">
        <v>77</v>
      </c>
      <c r="C54">
        <v>0.19902670739040501</v>
      </c>
      <c r="E54" t="s">
        <v>78</v>
      </c>
      <c r="F54" t="s">
        <v>79</v>
      </c>
    </row>
    <row r="55" spans="1:6" x14ac:dyDescent="0.25">
      <c r="A55" t="s">
        <v>80</v>
      </c>
      <c r="C55">
        <v>0.89497111272353003</v>
      </c>
      <c r="E55" t="s">
        <v>81</v>
      </c>
      <c r="F55" t="s">
        <v>82</v>
      </c>
    </row>
    <row r="56" spans="1:6" x14ac:dyDescent="0.25">
      <c r="F56" t="s">
        <v>83</v>
      </c>
    </row>
    <row r="57" spans="1:6" x14ac:dyDescent="0.25">
      <c r="E57" t="s">
        <v>84</v>
      </c>
      <c r="F57" t="s">
        <v>85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ЗападнаяДвина-Верхнедвинск-пров</vt:lpstr>
      <vt:lpstr>Лист1</vt:lpstr>
      <vt:lpstr>Лист1!ЗападнаяДвина_Верхнедвинск_проверочный_гр2_00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Оцабрик Руслан Викторович</dc:creator>
  <cp:lastModifiedBy>Оцабрик Руслан Викторович</cp:lastModifiedBy>
  <dcterms:created xsi:type="dcterms:W3CDTF">2024-03-26T13:11:17Z</dcterms:created>
  <dcterms:modified xsi:type="dcterms:W3CDTF">2024-03-26T13:12:53Z</dcterms:modified>
</cp:coreProperties>
</file>