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890"/>
  </bookViews>
  <sheets>
    <sheet name="Михалишки" sheetId="3" r:id="rId1"/>
    <sheet name="Стешицы" sheetId="4" r:id="rId2"/>
  </sheets>
  <definedNames>
    <definedName name="_xlnm.Print_Area" localSheetId="0">Михалишки!$A$2:$AA$28</definedName>
  </definedNames>
  <calcPr calcId="152511"/>
</workbook>
</file>

<file path=xl/calcChain.xml><?xml version="1.0" encoding="utf-8"?>
<calcChain xmlns="http://schemas.openxmlformats.org/spreadsheetml/2006/main">
  <c r="AA10" i="4" l="1"/>
  <c r="Z38" i="4"/>
  <c r="Z39" i="4"/>
  <c r="Z40" i="4"/>
  <c r="Z41" i="4"/>
  <c r="Z42" i="4"/>
  <c r="Z43" i="4"/>
  <c r="Z44" i="4"/>
  <c r="Z45" i="4"/>
  <c r="Z46" i="4"/>
  <c r="Z47" i="4"/>
  <c r="Z37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10" i="4"/>
  <c r="Y38" i="4"/>
  <c r="Y39" i="4"/>
  <c r="Y40" i="4"/>
  <c r="Y41" i="4"/>
  <c r="Y42" i="4"/>
  <c r="Y43" i="4"/>
  <c r="Y44" i="4"/>
  <c r="Y45" i="4"/>
  <c r="Y46" i="4"/>
  <c r="Y47" i="4"/>
  <c r="Y3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10" i="4"/>
  <c r="X38" i="4"/>
  <c r="X39" i="4"/>
  <c r="X40" i="4"/>
  <c r="X41" i="4"/>
  <c r="X42" i="4"/>
  <c r="X43" i="4"/>
  <c r="X44" i="4"/>
  <c r="X45" i="4"/>
  <c r="X46" i="4"/>
  <c r="X47" i="4"/>
  <c r="X37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10" i="4"/>
  <c r="W47" i="4" l="1"/>
  <c r="V47" i="4"/>
  <c r="W39" i="3"/>
  <c r="Z39" i="3" s="1"/>
  <c r="V39" i="3"/>
  <c r="Y39" i="3" s="1"/>
  <c r="U39" i="3"/>
  <c r="X39" i="3" s="1"/>
  <c r="AA39" i="3" l="1"/>
  <c r="U47" i="4"/>
  <c r="AA47" i="4" s="1"/>
  <c r="W46" i="4" l="1"/>
  <c r="V46" i="4"/>
  <c r="U46" i="4"/>
  <c r="W45" i="4"/>
  <c r="V45" i="4"/>
  <c r="U45" i="4"/>
  <c r="W44" i="4"/>
  <c r="V44" i="4"/>
  <c r="U44" i="4"/>
  <c r="W43" i="4"/>
  <c r="V43" i="4"/>
  <c r="U43" i="4"/>
  <c r="W42" i="4"/>
  <c r="V42" i="4"/>
  <c r="U42" i="4"/>
  <c r="W41" i="4"/>
  <c r="V41" i="4"/>
  <c r="U41" i="4"/>
  <c r="W40" i="4"/>
  <c r="V40" i="4"/>
  <c r="U40" i="4"/>
  <c r="W39" i="4"/>
  <c r="V39" i="4"/>
  <c r="U39" i="4"/>
  <c r="W38" i="4"/>
  <c r="V38" i="4"/>
  <c r="U38" i="4"/>
  <c r="W37" i="4"/>
  <c r="V37" i="4"/>
  <c r="U37" i="4"/>
  <c r="W28" i="4"/>
  <c r="V28" i="4"/>
  <c r="U28" i="4"/>
  <c r="W27" i="4"/>
  <c r="V27" i="4"/>
  <c r="U27" i="4"/>
  <c r="W26" i="4"/>
  <c r="V26" i="4"/>
  <c r="U26" i="4"/>
  <c r="W25" i="4"/>
  <c r="V25" i="4"/>
  <c r="U25" i="4"/>
  <c r="W24" i="4"/>
  <c r="V24" i="4"/>
  <c r="U24" i="4"/>
  <c r="W23" i="4"/>
  <c r="V23" i="4"/>
  <c r="U23" i="4"/>
  <c r="W22" i="4"/>
  <c r="V22" i="4"/>
  <c r="U22" i="4"/>
  <c r="W21" i="4"/>
  <c r="V21" i="4"/>
  <c r="U21" i="4"/>
  <c r="W20" i="4"/>
  <c r="V20" i="4"/>
  <c r="U20" i="4"/>
  <c r="W19" i="4"/>
  <c r="V19" i="4"/>
  <c r="U19" i="4"/>
  <c r="W18" i="4"/>
  <c r="V18" i="4"/>
  <c r="U18" i="4"/>
  <c r="W17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W11" i="4"/>
  <c r="V11" i="4"/>
  <c r="U11" i="4"/>
  <c r="W10" i="4"/>
  <c r="V10" i="4"/>
  <c r="U10" i="4"/>
  <c r="AA21" i="4" l="1"/>
  <c r="AA13" i="4"/>
  <c r="AA14" i="4"/>
  <c r="AA22" i="4"/>
  <c r="AA11" i="4"/>
  <c r="AA12" i="4"/>
  <c r="AA19" i="4"/>
  <c r="AA20" i="4"/>
  <c r="AA17" i="4"/>
  <c r="AA16" i="4"/>
  <c r="AA18" i="4"/>
  <c r="AA15" i="4"/>
  <c r="AA45" i="4"/>
  <c r="AA44" i="4"/>
  <c r="AA43" i="4"/>
  <c r="AA42" i="4"/>
  <c r="AA40" i="4"/>
  <c r="AA39" i="4"/>
  <c r="AA38" i="4"/>
  <c r="AA41" i="4"/>
  <c r="AA37" i="4"/>
  <c r="AA28" i="4"/>
  <c r="AA27" i="4"/>
  <c r="AA26" i="4"/>
  <c r="AA25" i="4"/>
  <c r="AA24" i="4"/>
  <c r="AA23" i="4"/>
  <c r="AA46" i="4"/>
  <c r="T51" i="4"/>
  <c r="S51" i="4"/>
  <c r="R51" i="4"/>
  <c r="P51" i="4"/>
  <c r="O51" i="4"/>
  <c r="N51" i="4"/>
  <c r="M51" i="4"/>
  <c r="L51" i="4"/>
  <c r="K51" i="4"/>
  <c r="J51" i="4"/>
  <c r="H51" i="4"/>
  <c r="E51" i="4"/>
  <c r="D51" i="4"/>
  <c r="T50" i="4"/>
  <c r="S50" i="4"/>
  <c r="R50" i="4"/>
  <c r="P50" i="4"/>
  <c r="O50" i="4"/>
  <c r="N50" i="4"/>
  <c r="M50" i="4"/>
  <c r="L50" i="4"/>
  <c r="K50" i="4"/>
  <c r="J50" i="4"/>
  <c r="H50" i="4"/>
  <c r="E50" i="4"/>
  <c r="D50" i="4"/>
  <c r="W51" i="4"/>
  <c r="V51" i="4"/>
  <c r="U51" i="4"/>
  <c r="Y51" i="4" l="1"/>
  <c r="X50" i="4"/>
  <c r="X51" i="4"/>
  <c r="U50" i="4"/>
  <c r="Y50" i="4"/>
  <c r="V50" i="4"/>
  <c r="W50" i="4"/>
  <c r="W38" i="3"/>
  <c r="Z38" i="3" s="1"/>
  <c r="V38" i="3"/>
  <c r="Y38" i="3" s="1"/>
  <c r="U38" i="3"/>
  <c r="X38" i="3" s="1"/>
  <c r="W37" i="3"/>
  <c r="Z37" i="3" s="1"/>
  <c r="V37" i="3"/>
  <c r="Y37" i="3" s="1"/>
  <c r="U37" i="3"/>
  <c r="X37" i="3" s="1"/>
  <c r="AA51" i="4" l="1"/>
  <c r="AA50" i="4"/>
  <c r="Z51" i="4"/>
  <c r="Z50" i="4"/>
  <c r="AA37" i="3"/>
  <c r="AA38" i="3"/>
  <c r="E42" i="3" l="1"/>
  <c r="H42" i="3"/>
  <c r="J42" i="3"/>
  <c r="D42" i="3"/>
  <c r="K42" i="3"/>
  <c r="E41" i="3"/>
  <c r="H41" i="3"/>
  <c r="J41" i="3"/>
  <c r="D41" i="3"/>
  <c r="O42" i="3"/>
  <c r="P42" i="3"/>
  <c r="O41" i="3"/>
  <c r="P41" i="3"/>
  <c r="K41" i="3"/>
  <c r="L41" i="3"/>
  <c r="W30" i="3"/>
  <c r="Z30" i="3" s="1"/>
  <c r="W31" i="3"/>
  <c r="Z31" i="3" s="1"/>
  <c r="W32" i="3"/>
  <c r="Z32" i="3" s="1"/>
  <c r="W33" i="3"/>
  <c r="Z33" i="3" s="1"/>
  <c r="W34" i="3"/>
  <c r="Z34" i="3" s="1"/>
  <c r="W35" i="3"/>
  <c r="Z35" i="3" s="1"/>
  <c r="W36" i="3"/>
  <c r="Z36" i="3" s="1"/>
  <c r="W29" i="3"/>
  <c r="Z29" i="3" s="1"/>
  <c r="W10" i="3"/>
  <c r="Z10" i="3" s="1"/>
  <c r="W11" i="3"/>
  <c r="Z11" i="3" s="1"/>
  <c r="W12" i="3"/>
  <c r="Z12" i="3" s="1"/>
  <c r="W13" i="3"/>
  <c r="Z13" i="3" s="1"/>
  <c r="W14" i="3"/>
  <c r="Z14" i="3" s="1"/>
  <c r="W15" i="3"/>
  <c r="Z15" i="3" s="1"/>
  <c r="W16" i="3"/>
  <c r="Z16" i="3" s="1"/>
  <c r="W17" i="3"/>
  <c r="Z17" i="3" s="1"/>
  <c r="W18" i="3"/>
  <c r="Z18" i="3" s="1"/>
  <c r="W19" i="3"/>
  <c r="Z19" i="3" s="1"/>
  <c r="W20" i="3"/>
  <c r="Z20" i="3" s="1"/>
  <c r="W21" i="3"/>
  <c r="Z21" i="3" s="1"/>
  <c r="W22" i="3"/>
  <c r="Z22" i="3" s="1"/>
  <c r="W23" i="3"/>
  <c r="Z23" i="3" s="1"/>
  <c r="W24" i="3"/>
  <c r="Z24" i="3" s="1"/>
  <c r="W25" i="3"/>
  <c r="Z25" i="3" s="1"/>
  <c r="W26" i="3"/>
  <c r="Z26" i="3" s="1"/>
  <c r="W27" i="3"/>
  <c r="Z27" i="3" s="1"/>
  <c r="W28" i="3"/>
  <c r="Z28" i="3" s="1"/>
  <c r="V30" i="3"/>
  <c r="Y30" i="3" s="1"/>
  <c r="V31" i="3"/>
  <c r="Y31" i="3" s="1"/>
  <c r="V32" i="3"/>
  <c r="Y32" i="3" s="1"/>
  <c r="V33" i="3"/>
  <c r="Y33" i="3" s="1"/>
  <c r="V34" i="3"/>
  <c r="Y34" i="3" s="1"/>
  <c r="V35" i="3"/>
  <c r="Y35" i="3" s="1"/>
  <c r="V36" i="3"/>
  <c r="Y36" i="3" s="1"/>
  <c r="V29" i="3"/>
  <c r="Y29" i="3" s="1"/>
  <c r="V10" i="3"/>
  <c r="Y10" i="3" s="1"/>
  <c r="V11" i="3"/>
  <c r="Y11" i="3" s="1"/>
  <c r="V12" i="3"/>
  <c r="Y12" i="3" s="1"/>
  <c r="V13" i="3"/>
  <c r="Y13" i="3" s="1"/>
  <c r="V14" i="3"/>
  <c r="Y14" i="3" s="1"/>
  <c r="V15" i="3"/>
  <c r="Y15" i="3" s="1"/>
  <c r="V16" i="3"/>
  <c r="Y16" i="3" s="1"/>
  <c r="V17" i="3"/>
  <c r="Y17" i="3" s="1"/>
  <c r="V18" i="3"/>
  <c r="Y18" i="3" s="1"/>
  <c r="V19" i="3"/>
  <c r="Y19" i="3" s="1"/>
  <c r="V20" i="3"/>
  <c r="Y20" i="3" s="1"/>
  <c r="V21" i="3"/>
  <c r="Y21" i="3" s="1"/>
  <c r="V22" i="3"/>
  <c r="Y22" i="3" s="1"/>
  <c r="V23" i="3"/>
  <c r="Y23" i="3" s="1"/>
  <c r="V24" i="3"/>
  <c r="Y24" i="3" s="1"/>
  <c r="V25" i="3"/>
  <c r="Y25" i="3" s="1"/>
  <c r="V26" i="3"/>
  <c r="Y26" i="3" s="1"/>
  <c r="V27" i="3"/>
  <c r="Y27" i="3" s="1"/>
  <c r="V28" i="3"/>
  <c r="Y28" i="3" s="1"/>
  <c r="U30" i="3"/>
  <c r="X30" i="3" s="1"/>
  <c r="U31" i="3"/>
  <c r="X31" i="3" s="1"/>
  <c r="U32" i="3"/>
  <c r="X32" i="3" s="1"/>
  <c r="U33" i="3"/>
  <c r="X33" i="3" s="1"/>
  <c r="U34" i="3"/>
  <c r="X34" i="3" s="1"/>
  <c r="U35" i="3"/>
  <c r="X35" i="3" s="1"/>
  <c r="U36" i="3"/>
  <c r="X36" i="3" s="1"/>
  <c r="U29" i="3"/>
  <c r="X29" i="3" s="1"/>
  <c r="U10" i="3"/>
  <c r="X10" i="3" s="1"/>
  <c r="U11" i="3"/>
  <c r="X11" i="3" s="1"/>
  <c r="U12" i="3"/>
  <c r="X12" i="3" s="1"/>
  <c r="U13" i="3"/>
  <c r="X13" i="3" s="1"/>
  <c r="U14" i="3"/>
  <c r="X14" i="3" s="1"/>
  <c r="U15" i="3"/>
  <c r="X15" i="3" s="1"/>
  <c r="U16" i="3"/>
  <c r="X16" i="3" s="1"/>
  <c r="U17" i="3"/>
  <c r="X17" i="3" s="1"/>
  <c r="U18" i="3"/>
  <c r="X18" i="3" s="1"/>
  <c r="U19" i="3"/>
  <c r="X19" i="3" s="1"/>
  <c r="U20" i="3"/>
  <c r="X20" i="3" s="1"/>
  <c r="U21" i="3"/>
  <c r="X21" i="3" s="1"/>
  <c r="U22" i="3"/>
  <c r="X22" i="3" s="1"/>
  <c r="U23" i="3"/>
  <c r="X23" i="3" s="1"/>
  <c r="U24" i="3"/>
  <c r="X24" i="3" s="1"/>
  <c r="U25" i="3"/>
  <c r="X25" i="3" s="1"/>
  <c r="U26" i="3"/>
  <c r="X26" i="3" s="1"/>
  <c r="U27" i="3"/>
  <c r="X27" i="3" s="1"/>
  <c r="U28" i="3"/>
  <c r="X28" i="3" s="1"/>
  <c r="W42" i="3" l="1"/>
  <c r="V42" i="3"/>
  <c r="U42" i="3"/>
  <c r="Z42" i="3"/>
  <c r="W41" i="3"/>
  <c r="Z41" i="3"/>
  <c r="V41" i="3"/>
  <c r="U41" i="3"/>
  <c r="L42" i="3"/>
  <c r="X41" i="3" l="1"/>
  <c r="X42" i="3"/>
  <c r="Y42" i="3"/>
  <c r="Y41" i="3"/>
  <c r="AA33" i="3" l="1"/>
  <c r="AA32" i="3" l="1"/>
  <c r="AA30" i="3"/>
  <c r="AA34" i="3"/>
  <c r="AA29" i="3"/>
  <c r="AA31" i="3"/>
  <c r="AA36" i="3"/>
  <c r="AA35" i="3"/>
  <c r="AA28" i="3"/>
  <c r="AA26" i="3"/>
  <c r="AA24" i="3"/>
  <c r="AA22" i="3"/>
  <c r="AA20" i="3"/>
  <c r="AA18" i="3"/>
  <c r="AA16" i="3"/>
  <c r="AA14" i="3"/>
  <c r="AA12" i="3"/>
  <c r="AA10" i="3"/>
  <c r="AA27" i="3"/>
  <c r="AA25" i="3"/>
  <c r="AA23" i="3"/>
  <c r="AA21" i="3"/>
  <c r="AA19" i="3"/>
  <c r="AA17" i="3"/>
  <c r="AA15" i="3"/>
  <c r="AA13" i="3"/>
  <c r="AA11" i="3"/>
  <c r="N42" i="3"/>
  <c r="M42" i="3"/>
  <c r="N41" i="3"/>
  <c r="M41" i="3"/>
  <c r="AA42" i="3" l="1"/>
  <c r="AA41" i="3"/>
  <c r="T42" i="3"/>
  <c r="S42" i="3"/>
  <c r="R42" i="3"/>
  <c r="T41" i="3" l="1"/>
  <c r="S41" i="3"/>
  <c r="R41" i="3"/>
</calcChain>
</file>

<file path=xl/sharedStrings.xml><?xml version="1.0" encoding="utf-8"?>
<sst xmlns="http://schemas.openxmlformats.org/spreadsheetml/2006/main" count="255" uniqueCount="74">
  <si>
    <t>Hmax</t>
  </si>
  <si>
    <t>Год</t>
  </si>
  <si>
    <t xml:space="preserve">T воздуха </t>
  </si>
  <si>
    <t xml:space="preserve"> от D Smax </t>
  </si>
  <si>
    <t xml:space="preserve"> до D Smax </t>
  </si>
  <si>
    <t xml:space="preserve">до D Hmax </t>
  </si>
  <si>
    <t xml:space="preserve">от 01.03 </t>
  </si>
  <si>
    <t xml:space="preserve">за 3 месяца </t>
  </si>
  <si>
    <t>до 01.03</t>
  </si>
  <si>
    <t>Уровни воды</t>
  </si>
  <si>
    <t xml:space="preserve">Дата (D) </t>
  </si>
  <si>
    <t>мм</t>
  </si>
  <si>
    <t xml:space="preserve">Smax, </t>
  </si>
  <si>
    <t>Х</t>
  </si>
  <si>
    <t>Х₁</t>
  </si>
  <si>
    <t>Х₂</t>
  </si>
  <si>
    <t>Х₃</t>
  </si>
  <si>
    <t>Х*</t>
  </si>
  <si>
    <t xml:space="preserve"> через 0°C</t>
  </si>
  <si>
    <t xml:space="preserve">перехода </t>
  </si>
  <si>
    <t>Сумма</t>
  </si>
  <si>
    <t>Среднее</t>
  </si>
  <si>
    <t xml:space="preserve">Примечания </t>
  </si>
  <si>
    <t xml:space="preserve">2 Исключён из расчётов 1990 год, т.к. весеннего половодья не было. </t>
  </si>
  <si>
    <t>Smax</t>
  </si>
  <si>
    <t xml:space="preserve">Hmax, </t>
  </si>
  <si>
    <t xml:space="preserve">см над </t>
  </si>
  <si>
    <t xml:space="preserve"> поста</t>
  </si>
  <si>
    <t>"0"</t>
  </si>
  <si>
    <t>Дата (D)</t>
  </si>
  <si>
    <t xml:space="preserve">T возд. </t>
  </si>
  <si>
    <t>до D пер.</t>
  </si>
  <si>
    <t xml:space="preserve"> от D пер.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</si>
  <si>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</si>
  <si>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осенью</t>
  </si>
  <si>
    <t>осадки</t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</si>
  <si>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Михалишки</t>
    </r>
  </si>
  <si>
    <t xml:space="preserve">Осадки за разные периоды , мм </t>
  </si>
  <si>
    <t>Глубина промерзания почвы</t>
  </si>
  <si>
    <r>
      <t>L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</si>
  <si>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cм</t>
  </si>
  <si>
    <t xml:space="preserve">Lmax, </t>
  </si>
  <si>
    <r>
      <t>Q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</si>
  <si>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01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</si>
  <si>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02</t>
    </r>
    <r>
      <rPr>
        <sz val="10"/>
        <color theme="1"/>
        <rFont val="Times New Roman"/>
        <family val="1"/>
        <charset val="204"/>
      </rPr>
      <t xml:space="preserve">, 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</si>
  <si>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/с</t>
    </r>
  </si>
  <si>
    <t>Суммарный</t>
  </si>
  <si>
    <t>слой стока</t>
  </si>
  <si>
    <t>за зиму,</t>
  </si>
  <si>
    <t>Yзим,</t>
  </si>
  <si>
    <t>Среднемесячные расходы</t>
  </si>
  <si>
    <t xml:space="preserve">Дата </t>
  </si>
  <si>
    <t>Дата</t>
  </si>
  <si>
    <t>D Hmax</t>
  </si>
  <si>
    <t xml:space="preserve">до </t>
  </si>
  <si>
    <t xml:space="preserve"> D Hmax </t>
  </si>
  <si>
    <t>до</t>
  </si>
  <si>
    <t>декабрь</t>
  </si>
  <si>
    <t>январь</t>
  </si>
  <si>
    <t>февраль</t>
  </si>
  <si>
    <t>W,млн. м3</t>
  </si>
  <si>
    <t>Поверхностный слой стока,мм</t>
  </si>
  <si>
    <t>Поверхностный</t>
  </si>
  <si>
    <r>
      <t>4 Площадь водосбора 10300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</si>
  <si>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t>3 Коэффициент залесенности 0,32</t>
  </si>
  <si>
    <t xml:space="preserve">Осадки за разные периоды, мм </t>
  </si>
  <si>
    <t xml:space="preserve">Снегозапасы </t>
  </si>
  <si>
    <t>Объём стока  W,млн. м3</t>
  </si>
  <si>
    <t>Поверхностный слой стока. мм</t>
  </si>
  <si>
    <t>1 Исключены из расчётов 1995, 1997, 2000, 2002, 2014, 2016, 2020, 2022 года,  т.к. Нmax был сформирован в феврале (до составления прогноза).</t>
  </si>
  <si>
    <t xml:space="preserve">H на 28.02, </t>
  </si>
  <si>
    <t>3 Коэффициент залесенности 0,46</t>
  </si>
  <si>
    <r>
      <t>4 Площадь водосбора 1230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</si>
  <si>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Стешицы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</si>
</sst>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  <numFmt numFmtId="166" formatCode="#,##0_ ;\-#,##0\ "/>
    <numFmt numFmtId="167" formatCode="[$-F800]dddd\,\ mmmm\ dd\,\ yyyy"/>
    <numFmt numFmtId="168" formatCode="d/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9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Fill="1" applyBorder="1" applyAlignment="1">
      <alignment vertical="top"/>
    </xf>
    <xf numFmtId="1" fontId="0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4" fillId="0" borderId="18" xfId="0" applyFont="1" applyBorder="1" applyAlignment="1"/>
    <xf numFmtId="164" fontId="2" fillId="0" borderId="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9" xfId="1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16" fontId="13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/>
    </xf>
    <xf numFmtId="16" fontId="0" fillId="0" borderId="19" xfId="0" applyNumberFormat="1" applyFont="1" applyBorder="1" applyAlignment="1">
      <alignment horizontal="center"/>
    </xf>
    <xf numFmtId="1" fontId="1" fillId="0" borderId="19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4" fontId="0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6" fontId="1" fillId="0" borderId="19" xfId="1" applyNumberFormat="1" applyFont="1" applyFill="1" applyBorder="1" applyAlignment="1">
      <alignment horizontal="center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/>
    </xf>
    <xf numFmtId="167" fontId="14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/>
    </xf>
    <xf numFmtId="14" fontId="1" fillId="0" borderId="7" xfId="0" applyNumberFormat="1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68" fontId="15" fillId="0" borderId="1" xfId="0" applyNumberFormat="1" applyFont="1" applyFill="1" applyBorder="1" applyAlignment="1">
      <alignment horizontal="center"/>
    </xf>
    <xf numFmtId="168" fontId="7" fillId="0" borderId="1" xfId="0" applyNumberFormat="1" applyFont="1" applyFill="1" applyBorder="1" applyAlignment="1">
      <alignment horizontal="center"/>
    </xf>
    <xf numFmtId="168" fontId="1" fillId="0" borderId="2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4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168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168" fontId="1" fillId="0" borderId="19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22" xfId="0" applyNumberFormat="1" applyFont="1" applyFill="1" applyBorder="1" applyAlignment="1">
      <alignment horizontal="center"/>
    </xf>
    <xf numFmtId="164" fontId="1" fillId="0" borderId="20" xfId="0" applyNumberFormat="1" applyFont="1" applyFill="1" applyBorder="1" applyAlignment="1">
      <alignment horizontal="center"/>
    </xf>
    <xf numFmtId="164" fontId="1" fillId="0" borderId="2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66" fontId="7" fillId="0" borderId="1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48"/>
  <sheetViews>
    <sheetView tabSelected="1" zoomScale="70" zoomScaleNormal="70" zoomScaleSheetLayoutView="100" workbookViewId="0">
      <selection activeCell="K19" sqref="K19"/>
    </sheetView>
  </sheetViews>
  <sheetFormatPr defaultColWidth="9.140625" defaultRowHeight="15" x14ac:dyDescent="0.25"/>
  <cols>
    <col min="1" max="1" width="4.42578125" style="3" customWidth="1"/>
    <col min="2" max="2" width="7.42578125" style="3" customWidth="1"/>
    <col min="3" max="3" width="12" style="3" customWidth="1"/>
    <col min="4" max="4" width="8.42578125" style="3" customWidth="1"/>
    <col min="5" max="5" width="8.5703125" style="3" customWidth="1"/>
    <col min="6" max="6" width="13.140625" style="3" customWidth="1"/>
    <col min="7" max="7" width="13.140625" style="2" customWidth="1"/>
    <col min="8" max="8" width="10" style="3" customWidth="1"/>
    <col min="9" max="9" width="14.28515625" style="3" customWidth="1"/>
    <col min="10" max="10" width="10.85546875" style="3" customWidth="1"/>
    <col min="11" max="11" width="10.7109375" style="3" customWidth="1"/>
    <col min="12" max="12" width="11.5703125" style="3" customWidth="1"/>
    <col min="13" max="13" width="11.42578125" style="3" customWidth="1"/>
    <col min="14" max="14" width="9.5703125" style="4" customWidth="1"/>
    <col min="15" max="15" width="6.85546875" style="3" customWidth="1"/>
    <col min="16" max="16" width="6.5703125" style="3" customWidth="1"/>
    <col min="17" max="17" width="11.85546875" style="3" customWidth="1"/>
    <col min="18" max="18" width="7.28515625" style="3" customWidth="1"/>
    <col min="19" max="19" width="8" style="3" customWidth="1"/>
    <col min="20" max="20" width="7.28515625" style="3" customWidth="1"/>
    <col min="21" max="21" width="9.140625" style="3" customWidth="1"/>
    <col min="22" max="22" width="9" style="3" bestFit="1" customWidth="1"/>
    <col min="23" max="23" width="10.85546875" style="3" customWidth="1"/>
    <col min="24" max="24" width="9" style="3" bestFit="1" customWidth="1"/>
    <col min="25" max="25" width="9" style="3" customWidth="1"/>
    <col min="26" max="26" width="9" style="3" bestFit="1" customWidth="1"/>
    <col min="27" max="27" width="14.85546875" style="3" customWidth="1"/>
    <col min="28" max="29" width="24" style="3" bestFit="1" customWidth="1"/>
    <col min="30" max="30" width="12.28515625" style="3" bestFit="1" customWidth="1"/>
    <col min="31" max="31" width="26.7109375" style="3" bestFit="1" customWidth="1"/>
    <col min="32" max="16384" width="9.140625" style="3"/>
  </cols>
  <sheetData>
    <row r="1" spans="1:407" s="53" customFormat="1" x14ac:dyDescent="0.25">
      <c r="G1" s="2"/>
      <c r="N1" s="4"/>
    </row>
    <row r="2" spans="1:407" ht="21" customHeight="1" x14ac:dyDescent="0.3">
      <c r="A2" s="39" t="s">
        <v>36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5"/>
      <c r="R2" s="5"/>
      <c r="S2" s="5"/>
      <c r="T2" s="45"/>
      <c r="U2" s="44"/>
      <c r="V2" s="44"/>
      <c r="W2" s="44"/>
      <c r="X2" s="44"/>
      <c r="Y2" s="44"/>
      <c r="Z2" s="44"/>
      <c r="AA2" s="4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</row>
    <row r="3" spans="1:407" s="72" customFormat="1" ht="14.25" customHeight="1" x14ac:dyDescent="0.2">
      <c r="A3" s="184" t="s">
        <v>1</v>
      </c>
      <c r="B3" s="185"/>
      <c r="C3" s="35"/>
      <c r="D3" s="190" t="s">
        <v>66</v>
      </c>
      <c r="E3" s="191"/>
      <c r="F3" s="192"/>
      <c r="G3" s="190" t="s">
        <v>9</v>
      </c>
      <c r="H3" s="191"/>
      <c r="I3" s="192"/>
      <c r="J3" s="175" t="s">
        <v>37</v>
      </c>
      <c r="K3" s="176"/>
      <c r="L3" s="176"/>
      <c r="M3" s="176"/>
      <c r="N3" s="177"/>
      <c r="O3" s="175" t="s">
        <v>38</v>
      </c>
      <c r="P3" s="176"/>
      <c r="Q3" s="177"/>
      <c r="R3" s="194" t="s">
        <v>50</v>
      </c>
      <c r="S3" s="195"/>
      <c r="T3" s="196"/>
      <c r="U3" s="190" t="s">
        <v>67</v>
      </c>
      <c r="V3" s="191"/>
      <c r="W3" s="192"/>
      <c r="X3" s="190" t="s">
        <v>61</v>
      </c>
      <c r="Y3" s="191"/>
      <c r="Z3" s="192"/>
      <c r="AA3" s="9" t="s">
        <v>46</v>
      </c>
    </row>
    <row r="4" spans="1:407" s="33" customFormat="1" ht="14.25" x14ac:dyDescent="0.25">
      <c r="A4" s="186"/>
      <c r="B4" s="187"/>
      <c r="C4" s="8" t="s">
        <v>10</v>
      </c>
      <c r="D4" s="9" t="s">
        <v>33</v>
      </c>
      <c r="E4" s="9" t="s">
        <v>12</v>
      </c>
      <c r="F4" s="9" t="s">
        <v>29</v>
      </c>
      <c r="G4" s="9" t="s">
        <v>70</v>
      </c>
      <c r="H4" s="10" t="s">
        <v>25</v>
      </c>
      <c r="I4" s="9" t="s">
        <v>51</v>
      </c>
      <c r="J4" s="32" t="s">
        <v>13</v>
      </c>
      <c r="K4" s="11" t="s">
        <v>14</v>
      </c>
      <c r="L4" s="32" t="s">
        <v>15</v>
      </c>
      <c r="M4" s="32" t="s">
        <v>16</v>
      </c>
      <c r="N4" s="12" t="s">
        <v>17</v>
      </c>
      <c r="O4" s="15" t="s">
        <v>39</v>
      </c>
      <c r="P4" s="15" t="s">
        <v>41</v>
      </c>
      <c r="Q4" s="9" t="s">
        <v>29</v>
      </c>
      <c r="R4" s="9" t="s">
        <v>42</v>
      </c>
      <c r="S4" s="9" t="s">
        <v>43</v>
      </c>
      <c r="T4" s="9" t="s">
        <v>44</v>
      </c>
      <c r="U4" s="15" t="s">
        <v>57</v>
      </c>
      <c r="V4" s="15" t="s">
        <v>58</v>
      </c>
      <c r="W4" s="15" t="s">
        <v>59</v>
      </c>
      <c r="X4" s="15" t="s">
        <v>57</v>
      </c>
      <c r="Y4" s="15" t="s">
        <v>58</v>
      </c>
      <c r="Z4" s="15" t="s">
        <v>59</v>
      </c>
      <c r="AA4" s="15" t="s">
        <v>47</v>
      </c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</row>
    <row r="5" spans="1:407" s="33" customFormat="1" ht="15.6" customHeight="1" x14ac:dyDescent="0.2">
      <c r="A5" s="186"/>
      <c r="B5" s="187"/>
      <c r="C5" s="8" t="s">
        <v>19</v>
      </c>
      <c r="D5" s="14" t="s">
        <v>11</v>
      </c>
      <c r="E5" s="14" t="s">
        <v>11</v>
      </c>
      <c r="F5" s="15" t="s">
        <v>24</v>
      </c>
      <c r="G5" s="15" t="s">
        <v>26</v>
      </c>
      <c r="H5" s="13" t="s">
        <v>26</v>
      </c>
      <c r="I5" s="15" t="s">
        <v>0</v>
      </c>
      <c r="J5" s="33" t="s">
        <v>35</v>
      </c>
      <c r="K5" s="31" t="s">
        <v>35</v>
      </c>
      <c r="L5" s="9" t="s">
        <v>35</v>
      </c>
      <c r="M5" s="34" t="s">
        <v>35</v>
      </c>
      <c r="N5" s="31" t="s">
        <v>35</v>
      </c>
      <c r="O5" s="14" t="s">
        <v>40</v>
      </c>
      <c r="P5" s="15" t="s">
        <v>40</v>
      </c>
      <c r="Q5" s="15" t="s">
        <v>41</v>
      </c>
      <c r="R5" s="15" t="s">
        <v>45</v>
      </c>
      <c r="S5" s="15" t="s">
        <v>45</v>
      </c>
      <c r="T5" s="15" t="s">
        <v>45</v>
      </c>
      <c r="U5" s="15"/>
      <c r="V5" s="15"/>
      <c r="W5" s="15"/>
      <c r="X5" s="15"/>
      <c r="Y5" s="15"/>
      <c r="Z5" s="15"/>
      <c r="AA5" s="15" t="s">
        <v>48</v>
      </c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  <c r="IW5" s="73"/>
      <c r="IX5" s="73"/>
      <c r="IY5" s="73"/>
      <c r="IZ5" s="73"/>
      <c r="JA5" s="73"/>
      <c r="JB5" s="73"/>
      <c r="JC5" s="73"/>
      <c r="JD5" s="73"/>
      <c r="JE5" s="73"/>
      <c r="JF5" s="73"/>
      <c r="JG5" s="73"/>
      <c r="JH5" s="73"/>
      <c r="JI5" s="73"/>
      <c r="JJ5" s="73"/>
      <c r="JK5" s="73"/>
      <c r="JL5" s="73"/>
      <c r="JM5" s="73"/>
      <c r="JN5" s="73"/>
      <c r="JO5" s="73"/>
      <c r="JP5" s="73"/>
      <c r="JQ5" s="73"/>
      <c r="JR5" s="73"/>
      <c r="JS5" s="73"/>
      <c r="JT5" s="73"/>
      <c r="JU5" s="73"/>
      <c r="JV5" s="73"/>
      <c r="JW5" s="73"/>
      <c r="JX5" s="73"/>
      <c r="JY5" s="73"/>
      <c r="JZ5" s="73"/>
      <c r="KA5" s="73"/>
      <c r="KB5" s="73"/>
      <c r="KC5" s="73"/>
      <c r="KD5" s="73"/>
      <c r="KE5" s="73"/>
      <c r="KF5" s="73"/>
      <c r="KG5" s="73"/>
      <c r="KH5" s="73"/>
      <c r="KI5" s="73"/>
      <c r="KJ5" s="73"/>
      <c r="KK5" s="73"/>
      <c r="KL5" s="73"/>
      <c r="KM5" s="73"/>
      <c r="KN5" s="73"/>
      <c r="KO5" s="73"/>
      <c r="KP5" s="73"/>
      <c r="KQ5" s="73"/>
      <c r="KR5" s="73"/>
      <c r="KS5" s="73"/>
      <c r="KT5" s="73"/>
      <c r="KU5" s="73"/>
      <c r="KV5" s="73"/>
      <c r="KW5" s="73"/>
      <c r="KX5" s="73"/>
      <c r="KY5" s="73"/>
      <c r="KZ5" s="73"/>
      <c r="LA5" s="73"/>
      <c r="LB5" s="73"/>
      <c r="LC5" s="73"/>
      <c r="LD5" s="73"/>
      <c r="LE5" s="73"/>
      <c r="LF5" s="73"/>
      <c r="LG5" s="73"/>
      <c r="LH5" s="73"/>
      <c r="LI5" s="73"/>
      <c r="LJ5" s="73"/>
      <c r="LK5" s="73"/>
      <c r="LL5" s="73"/>
      <c r="LM5" s="73"/>
      <c r="LN5" s="73"/>
      <c r="LO5" s="73"/>
      <c r="LP5" s="73"/>
      <c r="LQ5" s="73"/>
      <c r="LR5" s="73"/>
      <c r="LS5" s="73"/>
      <c r="LT5" s="73"/>
      <c r="LU5" s="73"/>
      <c r="LV5" s="73"/>
      <c r="LW5" s="73"/>
      <c r="LX5" s="73"/>
      <c r="LY5" s="73"/>
      <c r="LZ5" s="73"/>
      <c r="MA5" s="73"/>
      <c r="MB5" s="73"/>
      <c r="MC5" s="73"/>
      <c r="MD5" s="73"/>
      <c r="ME5" s="73"/>
      <c r="MF5" s="73"/>
      <c r="MG5" s="73"/>
      <c r="MH5" s="73"/>
      <c r="MI5" s="73"/>
      <c r="MJ5" s="73"/>
      <c r="MK5" s="73"/>
      <c r="ML5" s="73"/>
      <c r="MM5" s="73"/>
      <c r="MN5" s="73"/>
      <c r="MO5" s="73"/>
      <c r="MP5" s="73"/>
      <c r="MQ5" s="73"/>
      <c r="MR5" s="73"/>
      <c r="MS5" s="73"/>
      <c r="MT5" s="73"/>
      <c r="MU5" s="73"/>
      <c r="MV5" s="73"/>
      <c r="MW5" s="73"/>
      <c r="MX5" s="73"/>
      <c r="MY5" s="73"/>
      <c r="MZ5" s="73"/>
      <c r="NA5" s="73"/>
      <c r="NB5" s="73"/>
      <c r="NC5" s="73"/>
      <c r="ND5" s="73"/>
      <c r="NE5" s="73"/>
      <c r="NF5" s="73"/>
      <c r="NG5" s="73"/>
      <c r="NH5" s="73"/>
      <c r="NI5" s="73"/>
      <c r="NJ5" s="73"/>
      <c r="NK5" s="73"/>
      <c r="NL5" s="73"/>
      <c r="NM5" s="73"/>
      <c r="NN5" s="73"/>
      <c r="NO5" s="73"/>
      <c r="NP5" s="73"/>
      <c r="NQ5" s="73"/>
      <c r="NR5" s="73"/>
      <c r="NS5" s="73"/>
      <c r="NT5" s="73"/>
      <c r="NU5" s="73"/>
      <c r="NV5" s="73"/>
      <c r="NW5" s="73"/>
      <c r="NX5" s="73"/>
      <c r="NY5" s="73"/>
      <c r="NZ5" s="73"/>
      <c r="OA5" s="73"/>
      <c r="OB5" s="73"/>
      <c r="OC5" s="73"/>
      <c r="OD5" s="73"/>
      <c r="OE5" s="73"/>
      <c r="OF5" s="73"/>
      <c r="OG5" s="73"/>
      <c r="OH5" s="73"/>
      <c r="OI5" s="73"/>
      <c r="OJ5" s="73"/>
      <c r="OK5" s="73"/>
      <c r="OL5" s="73"/>
      <c r="OM5" s="73"/>
      <c r="ON5" s="73"/>
      <c r="OO5" s="73"/>
      <c r="OP5" s="73"/>
      <c r="OQ5" s="73"/>
    </row>
    <row r="6" spans="1:407" s="33" customFormat="1" ht="14.45" customHeight="1" x14ac:dyDescent="0.2">
      <c r="A6" s="186"/>
      <c r="B6" s="187"/>
      <c r="C6" s="13" t="s">
        <v>2</v>
      </c>
      <c r="D6" s="74"/>
      <c r="E6" s="74"/>
      <c r="F6" s="37"/>
      <c r="G6" s="30" t="s">
        <v>28</v>
      </c>
      <c r="H6" s="30" t="s">
        <v>28</v>
      </c>
      <c r="I6" s="37"/>
      <c r="J6" s="13" t="s">
        <v>32</v>
      </c>
      <c r="K6" s="15" t="s">
        <v>3</v>
      </c>
      <c r="L6" s="14" t="s">
        <v>6</v>
      </c>
      <c r="M6" s="14" t="s">
        <v>7</v>
      </c>
      <c r="N6" s="16" t="s">
        <v>32</v>
      </c>
      <c r="O6" s="38"/>
      <c r="P6" s="38"/>
      <c r="Q6" s="37"/>
      <c r="R6" s="15"/>
      <c r="S6" s="15"/>
      <c r="T6" s="15"/>
      <c r="U6" s="15"/>
      <c r="V6" s="15"/>
      <c r="W6" s="15"/>
      <c r="X6" s="15"/>
      <c r="Y6" s="15"/>
      <c r="Z6" s="15"/>
      <c r="AA6" s="15" t="s">
        <v>49</v>
      </c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  <c r="ND6" s="73"/>
      <c r="NE6" s="73"/>
      <c r="NF6" s="73"/>
      <c r="NG6" s="73"/>
      <c r="NH6" s="73"/>
      <c r="NI6" s="73"/>
      <c r="NJ6" s="73"/>
      <c r="NK6" s="73"/>
      <c r="NL6" s="73"/>
      <c r="NM6" s="73"/>
      <c r="NN6" s="73"/>
      <c r="NO6" s="73"/>
      <c r="NP6" s="73"/>
      <c r="NQ6" s="73"/>
      <c r="NR6" s="73"/>
      <c r="NS6" s="73"/>
      <c r="NT6" s="73"/>
      <c r="NU6" s="73"/>
      <c r="NV6" s="73"/>
      <c r="NW6" s="73"/>
      <c r="NX6" s="73"/>
      <c r="NY6" s="73"/>
      <c r="NZ6" s="73"/>
      <c r="OA6" s="73"/>
      <c r="OB6" s="73"/>
      <c r="OC6" s="73"/>
      <c r="OD6" s="73"/>
      <c r="OE6" s="73"/>
      <c r="OF6" s="73"/>
      <c r="OG6" s="73"/>
      <c r="OH6" s="73"/>
      <c r="OI6" s="73"/>
      <c r="OJ6" s="73"/>
      <c r="OK6" s="73"/>
      <c r="OL6" s="73"/>
      <c r="OM6" s="73"/>
      <c r="ON6" s="73"/>
      <c r="OO6" s="73"/>
      <c r="OP6" s="73"/>
      <c r="OQ6" s="73"/>
    </row>
    <row r="7" spans="1:407" s="33" customFormat="1" ht="14.45" customHeight="1" x14ac:dyDescent="0.2">
      <c r="A7" s="186"/>
      <c r="B7" s="187"/>
      <c r="C7" s="17" t="s">
        <v>18</v>
      </c>
      <c r="D7" s="15"/>
      <c r="E7" s="14"/>
      <c r="F7" s="15"/>
      <c r="G7" s="30" t="s">
        <v>27</v>
      </c>
      <c r="H7" s="30" t="s">
        <v>27</v>
      </c>
      <c r="I7" s="15"/>
      <c r="J7" s="15" t="s">
        <v>30</v>
      </c>
      <c r="K7" s="15" t="s">
        <v>56</v>
      </c>
      <c r="L7" s="15" t="s">
        <v>54</v>
      </c>
      <c r="M7" s="15" t="s">
        <v>31</v>
      </c>
      <c r="N7" s="15" t="s">
        <v>30</v>
      </c>
      <c r="O7" s="37"/>
      <c r="P7" s="37"/>
      <c r="Q7" s="37"/>
      <c r="R7" s="75"/>
      <c r="S7" s="15"/>
      <c r="T7" s="15"/>
      <c r="U7" s="15"/>
      <c r="V7" s="15"/>
      <c r="W7" s="15"/>
      <c r="X7" s="15"/>
      <c r="Y7" s="15"/>
      <c r="Z7" s="15"/>
      <c r="AA7" s="15" t="s">
        <v>11</v>
      </c>
    </row>
    <row r="8" spans="1:407" s="33" customFormat="1" ht="14.45" customHeight="1" x14ac:dyDescent="0.2">
      <c r="A8" s="186"/>
      <c r="B8" s="187"/>
      <c r="C8" s="17" t="s">
        <v>34</v>
      </c>
      <c r="D8" s="14"/>
      <c r="E8" s="14"/>
      <c r="F8" s="15"/>
      <c r="G8" s="15"/>
      <c r="I8" s="15"/>
      <c r="J8" s="15" t="s">
        <v>18</v>
      </c>
      <c r="K8" s="15" t="s">
        <v>55</v>
      </c>
      <c r="L8" s="14" t="s">
        <v>53</v>
      </c>
      <c r="M8" s="14" t="s">
        <v>30</v>
      </c>
      <c r="N8" s="15" t="s">
        <v>18</v>
      </c>
      <c r="O8" s="37"/>
      <c r="P8" s="37"/>
      <c r="Q8" s="37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07" s="33" customFormat="1" ht="15" customHeight="1" thickBot="1" x14ac:dyDescent="0.25">
      <c r="A9" s="188"/>
      <c r="B9" s="189"/>
      <c r="C9" s="20"/>
      <c r="D9" s="20"/>
      <c r="E9" s="14"/>
      <c r="F9" s="15"/>
      <c r="G9" s="20"/>
      <c r="H9" s="30"/>
      <c r="I9" s="15"/>
      <c r="J9" s="15" t="s">
        <v>4</v>
      </c>
      <c r="K9" s="15"/>
      <c r="L9" s="14"/>
      <c r="M9" s="15" t="s">
        <v>18</v>
      </c>
      <c r="N9" s="40" t="s">
        <v>8</v>
      </c>
      <c r="O9" s="37"/>
      <c r="P9" s="37"/>
      <c r="Q9" s="37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07" s="53" customFormat="1" ht="15.75" thickTop="1" x14ac:dyDescent="0.25">
      <c r="A10" s="6">
        <v>1</v>
      </c>
      <c r="B10" s="23">
        <v>1985</v>
      </c>
      <c r="C10" s="52">
        <v>30997</v>
      </c>
      <c r="D10" s="23">
        <v>82</v>
      </c>
      <c r="E10" s="105">
        <v>90</v>
      </c>
      <c r="F10" s="95">
        <v>31116</v>
      </c>
      <c r="G10" s="137">
        <v>123</v>
      </c>
      <c r="H10" s="96">
        <v>260</v>
      </c>
      <c r="I10" s="97">
        <v>43919</v>
      </c>
      <c r="J10" s="98">
        <v>123</v>
      </c>
      <c r="K10" s="98">
        <v>20</v>
      </c>
      <c r="L10" s="98">
        <v>31</v>
      </c>
      <c r="M10" s="98">
        <v>143</v>
      </c>
      <c r="N10" s="98">
        <v>112</v>
      </c>
      <c r="O10" s="99">
        <v>71</v>
      </c>
      <c r="P10" s="100">
        <v>76</v>
      </c>
      <c r="Q10" s="101">
        <v>31116</v>
      </c>
      <c r="R10" s="102">
        <v>38.5</v>
      </c>
      <c r="S10" s="102">
        <v>27.9</v>
      </c>
      <c r="T10" s="102">
        <v>30.8</v>
      </c>
      <c r="U10" s="103">
        <f t="shared" ref="U10:U28" si="0">(R10*86400*31)/1000000</f>
        <v>103.11839999999999</v>
      </c>
      <c r="V10" s="103">
        <f t="shared" ref="V10:V28" si="1">(S10*86400*31)/1000000</f>
        <v>74.727360000000004</v>
      </c>
      <c r="W10" s="103">
        <f t="shared" ref="W10:W28" si="2">(T10*86400*28)/1000000</f>
        <v>74.511359999999996</v>
      </c>
      <c r="X10" s="104">
        <f t="shared" ref="X10:X28" si="3">U10/10300*1000</f>
        <v>10.011495145631066</v>
      </c>
      <c r="Y10" s="104">
        <f t="shared" ref="Y10:Y28" si="4">V10/10300*1000</f>
        <v>7.255083495145632</v>
      </c>
      <c r="Z10" s="104">
        <f t="shared" ref="Z10:Z28" si="5">W10/10300*1000</f>
        <v>7.2341126213592224</v>
      </c>
      <c r="AA10" s="104">
        <f t="shared" ref="AA10:AA28" si="6">SUM(X10:Z10)</f>
        <v>24.500691262135923</v>
      </c>
    </row>
    <row r="11" spans="1:407" s="53" customFormat="1" x14ac:dyDescent="0.25">
      <c r="A11" s="6">
        <v>2</v>
      </c>
      <c r="B11" s="23">
        <v>1986</v>
      </c>
      <c r="C11" s="52">
        <v>31366</v>
      </c>
      <c r="D11" s="23">
        <v>88</v>
      </c>
      <c r="E11" s="23">
        <v>92</v>
      </c>
      <c r="F11" s="46">
        <v>31468</v>
      </c>
      <c r="G11" s="6">
        <v>156</v>
      </c>
      <c r="H11" s="51">
        <v>284</v>
      </c>
      <c r="I11" s="62">
        <v>43920</v>
      </c>
      <c r="J11" s="7">
        <v>140</v>
      </c>
      <c r="K11" s="7">
        <v>23</v>
      </c>
      <c r="L11" s="7">
        <v>19</v>
      </c>
      <c r="M11" s="7">
        <v>192</v>
      </c>
      <c r="N11" s="7">
        <v>144</v>
      </c>
      <c r="O11" s="63">
        <v>81</v>
      </c>
      <c r="P11" s="61">
        <v>90</v>
      </c>
      <c r="Q11" s="49">
        <v>31481</v>
      </c>
      <c r="R11" s="6">
        <v>51.3</v>
      </c>
      <c r="S11" s="6">
        <v>44.4</v>
      </c>
      <c r="T11" s="6">
        <v>34.9</v>
      </c>
      <c r="U11" s="57">
        <f t="shared" si="0"/>
        <v>137.40191999999999</v>
      </c>
      <c r="V11" s="57">
        <f t="shared" si="1"/>
        <v>118.92095999999999</v>
      </c>
      <c r="W11" s="57">
        <f t="shared" si="2"/>
        <v>84.430080000000004</v>
      </c>
      <c r="X11" s="47">
        <f t="shared" si="3"/>
        <v>13.339992233009708</v>
      </c>
      <c r="Y11" s="47">
        <f t="shared" si="4"/>
        <v>11.54572427184466</v>
      </c>
      <c r="Z11" s="47">
        <f t="shared" si="5"/>
        <v>8.1970951456310672</v>
      </c>
      <c r="AA11" s="47">
        <f t="shared" si="6"/>
        <v>33.082811650485439</v>
      </c>
    </row>
    <row r="12" spans="1:407" s="53" customFormat="1" x14ac:dyDescent="0.25">
      <c r="A12" s="6">
        <v>3</v>
      </c>
      <c r="B12" s="23">
        <v>1987</v>
      </c>
      <c r="C12" s="52">
        <v>31753</v>
      </c>
      <c r="D12" s="23">
        <v>80</v>
      </c>
      <c r="E12" s="23">
        <v>92</v>
      </c>
      <c r="F12" s="46">
        <v>31861</v>
      </c>
      <c r="G12" s="6">
        <v>128</v>
      </c>
      <c r="H12" s="51">
        <v>369</v>
      </c>
      <c r="I12" s="62">
        <v>43922</v>
      </c>
      <c r="J12" s="7">
        <v>112</v>
      </c>
      <c r="K12" s="7">
        <v>16</v>
      </c>
      <c r="L12" s="7">
        <v>33</v>
      </c>
      <c r="M12" s="7">
        <v>151</v>
      </c>
      <c r="N12" s="7">
        <v>95</v>
      </c>
      <c r="O12" s="63">
        <v>80</v>
      </c>
      <c r="P12" s="61">
        <v>85</v>
      </c>
      <c r="Q12" s="49">
        <v>31867</v>
      </c>
      <c r="R12" s="6">
        <v>41.7</v>
      </c>
      <c r="S12" s="6">
        <v>31.4</v>
      </c>
      <c r="T12" s="6">
        <v>36.299999999999997</v>
      </c>
      <c r="U12" s="57">
        <f t="shared" si="0"/>
        <v>111.68928000000001</v>
      </c>
      <c r="V12" s="57">
        <f t="shared" si="1"/>
        <v>84.101759999999999</v>
      </c>
      <c r="W12" s="57">
        <f t="shared" si="2"/>
        <v>87.81695999999998</v>
      </c>
      <c r="X12" s="47">
        <f t="shared" si="3"/>
        <v>10.843619417475729</v>
      </c>
      <c r="Y12" s="47">
        <f t="shared" si="4"/>
        <v>8.1652194174757273</v>
      </c>
      <c r="Z12" s="47">
        <f t="shared" si="5"/>
        <v>8.5259184466019402</v>
      </c>
      <c r="AA12" s="47">
        <f t="shared" si="6"/>
        <v>27.534757281553397</v>
      </c>
    </row>
    <row r="13" spans="1:407" s="53" customFormat="1" x14ac:dyDescent="0.25">
      <c r="A13" s="22">
        <v>4</v>
      </c>
      <c r="B13" s="23">
        <v>1988</v>
      </c>
      <c r="C13" s="52">
        <v>32116</v>
      </c>
      <c r="D13" s="23">
        <v>24</v>
      </c>
      <c r="E13" s="23">
        <v>65</v>
      </c>
      <c r="F13" s="46">
        <v>32227</v>
      </c>
      <c r="G13" s="6">
        <v>153</v>
      </c>
      <c r="H13" s="51">
        <v>371</v>
      </c>
      <c r="I13" s="62">
        <v>43919</v>
      </c>
      <c r="J13" s="7">
        <v>175</v>
      </c>
      <c r="K13" s="7">
        <v>7</v>
      </c>
      <c r="L13" s="7">
        <v>60</v>
      </c>
      <c r="M13" s="7">
        <v>134</v>
      </c>
      <c r="N13" s="7">
        <v>119</v>
      </c>
      <c r="O13" s="63">
        <v>127</v>
      </c>
      <c r="P13" s="61">
        <v>135</v>
      </c>
      <c r="Q13" s="49">
        <v>32222</v>
      </c>
      <c r="R13" s="6">
        <v>53.8</v>
      </c>
      <c r="S13" s="6">
        <v>81.2</v>
      </c>
      <c r="T13" s="6">
        <v>49.7</v>
      </c>
      <c r="U13" s="57">
        <f t="shared" si="0"/>
        <v>144.09791999999999</v>
      </c>
      <c r="V13" s="57">
        <f t="shared" si="1"/>
        <v>217.48607999999999</v>
      </c>
      <c r="W13" s="57">
        <f t="shared" si="2"/>
        <v>120.23424</v>
      </c>
      <c r="X13" s="47">
        <f t="shared" si="3"/>
        <v>13.990089320388348</v>
      </c>
      <c r="Y13" s="47">
        <f t="shared" si="4"/>
        <v>21.115153398058251</v>
      </c>
      <c r="Z13" s="47">
        <f t="shared" si="5"/>
        <v>11.67322718446602</v>
      </c>
      <c r="AA13" s="47">
        <f t="shared" si="6"/>
        <v>46.778469902912619</v>
      </c>
    </row>
    <row r="14" spans="1:407" s="53" customFormat="1" x14ac:dyDescent="0.25">
      <c r="A14" s="22">
        <v>5</v>
      </c>
      <c r="B14" s="23">
        <v>1989</v>
      </c>
      <c r="C14" s="52">
        <v>32474</v>
      </c>
      <c r="D14" s="23">
        <v>0</v>
      </c>
      <c r="E14" s="23">
        <v>46</v>
      </c>
      <c r="F14" s="46">
        <v>32497</v>
      </c>
      <c r="G14" s="6">
        <v>122</v>
      </c>
      <c r="H14" s="51">
        <v>133</v>
      </c>
      <c r="I14" s="110">
        <v>32569</v>
      </c>
      <c r="J14" s="7">
        <v>39</v>
      </c>
      <c r="K14" s="7">
        <v>117</v>
      </c>
      <c r="L14" s="7">
        <v>3</v>
      </c>
      <c r="M14" s="7">
        <v>120</v>
      </c>
      <c r="N14" s="7">
        <v>174</v>
      </c>
      <c r="O14" s="63">
        <v>0</v>
      </c>
      <c r="P14" s="61">
        <v>36</v>
      </c>
      <c r="Q14" s="49">
        <v>32518</v>
      </c>
      <c r="R14" s="6">
        <v>41.4</v>
      </c>
      <c r="S14" s="6">
        <v>89.5</v>
      </c>
      <c r="T14" s="6">
        <v>70.900000000000006</v>
      </c>
      <c r="U14" s="57">
        <f t="shared" si="0"/>
        <v>110.88576</v>
      </c>
      <c r="V14" s="57">
        <f t="shared" si="1"/>
        <v>239.71680000000001</v>
      </c>
      <c r="W14" s="57">
        <f t="shared" si="2"/>
        <v>171.52128000000002</v>
      </c>
      <c r="X14" s="47">
        <f t="shared" si="3"/>
        <v>10.765607766990293</v>
      </c>
      <c r="Y14" s="47">
        <f t="shared" si="4"/>
        <v>23.27347572815534</v>
      </c>
      <c r="Z14" s="47">
        <f t="shared" si="5"/>
        <v>16.652551456310682</v>
      </c>
      <c r="AA14" s="47">
        <f t="shared" si="6"/>
        <v>50.691634951456315</v>
      </c>
    </row>
    <row r="15" spans="1:407" s="53" customFormat="1" x14ac:dyDescent="0.25">
      <c r="A15" s="22">
        <v>6</v>
      </c>
      <c r="B15" s="23">
        <v>1991</v>
      </c>
      <c r="C15" s="52">
        <v>33221</v>
      </c>
      <c r="D15" s="23">
        <v>8</v>
      </c>
      <c r="E15" s="23">
        <v>30</v>
      </c>
      <c r="F15" s="46">
        <v>33289</v>
      </c>
      <c r="G15" s="6">
        <v>232</v>
      </c>
      <c r="H15" s="51">
        <v>189</v>
      </c>
      <c r="I15" s="64">
        <v>43914</v>
      </c>
      <c r="J15" s="7">
        <v>80</v>
      </c>
      <c r="K15" s="7">
        <v>32</v>
      </c>
      <c r="L15" s="7">
        <v>19</v>
      </c>
      <c r="M15" s="7">
        <v>205</v>
      </c>
      <c r="N15" s="7">
        <v>93</v>
      </c>
      <c r="O15" s="63">
        <v>62</v>
      </c>
      <c r="P15" s="63">
        <v>75</v>
      </c>
      <c r="Q15" s="50">
        <v>33289</v>
      </c>
      <c r="R15" s="22">
        <v>81.400000000000006</v>
      </c>
      <c r="S15" s="22">
        <v>86.4</v>
      </c>
      <c r="T15" s="22">
        <v>62.8</v>
      </c>
      <c r="U15" s="57">
        <f t="shared" si="0"/>
        <v>218.02176000000003</v>
      </c>
      <c r="V15" s="57">
        <f t="shared" si="1"/>
        <v>231.41376000000002</v>
      </c>
      <c r="W15" s="57">
        <f t="shared" si="2"/>
        <v>151.92576</v>
      </c>
      <c r="X15" s="47">
        <f t="shared" si="3"/>
        <v>21.167161165048547</v>
      </c>
      <c r="Y15" s="47">
        <f t="shared" si="4"/>
        <v>22.467355339805827</v>
      </c>
      <c r="Z15" s="47">
        <f t="shared" si="5"/>
        <v>14.750073786407766</v>
      </c>
      <c r="AA15" s="47">
        <f t="shared" si="6"/>
        <v>58.384590291262143</v>
      </c>
    </row>
    <row r="16" spans="1:407" s="53" customFormat="1" x14ac:dyDescent="0.25">
      <c r="A16" s="22">
        <v>7</v>
      </c>
      <c r="B16" s="23">
        <v>1992</v>
      </c>
      <c r="C16" s="52">
        <v>33577</v>
      </c>
      <c r="D16" s="23">
        <v>2</v>
      </c>
      <c r="E16" s="23">
        <v>19</v>
      </c>
      <c r="F16" s="46">
        <v>33582</v>
      </c>
      <c r="G16" s="6">
        <v>118</v>
      </c>
      <c r="H16" s="51">
        <v>136</v>
      </c>
      <c r="I16" s="109">
        <v>33690</v>
      </c>
      <c r="J16" s="7">
        <v>3.1</v>
      </c>
      <c r="K16" s="7">
        <v>170</v>
      </c>
      <c r="L16" s="7">
        <v>52</v>
      </c>
      <c r="M16" s="7">
        <v>117</v>
      </c>
      <c r="N16" s="7">
        <v>120</v>
      </c>
      <c r="O16" s="63">
        <v>44</v>
      </c>
      <c r="P16" s="63">
        <v>45</v>
      </c>
      <c r="Q16" s="50">
        <v>33659</v>
      </c>
      <c r="R16" s="22">
        <v>37.799999999999997</v>
      </c>
      <c r="S16" s="22">
        <v>39.4</v>
      </c>
      <c r="T16" s="22">
        <v>39.4</v>
      </c>
      <c r="U16" s="57">
        <f t="shared" si="0"/>
        <v>101.24351999999999</v>
      </c>
      <c r="V16" s="57">
        <f t="shared" si="1"/>
        <v>105.52896</v>
      </c>
      <c r="W16" s="57">
        <f t="shared" si="2"/>
        <v>95.316479999999999</v>
      </c>
      <c r="X16" s="47">
        <f t="shared" si="3"/>
        <v>9.8294679611650491</v>
      </c>
      <c r="Y16" s="47">
        <f t="shared" si="4"/>
        <v>10.245530097087379</v>
      </c>
      <c r="Z16" s="47">
        <f t="shared" si="5"/>
        <v>9.2540271844660182</v>
      </c>
      <c r="AA16" s="47">
        <f t="shared" si="6"/>
        <v>29.329025242718444</v>
      </c>
    </row>
    <row r="17" spans="1:27" s="53" customFormat="1" x14ac:dyDescent="0.25">
      <c r="A17" s="22">
        <v>8</v>
      </c>
      <c r="B17" s="23">
        <v>1993</v>
      </c>
      <c r="C17" s="52">
        <v>33955</v>
      </c>
      <c r="D17" s="23">
        <v>20</v>
      </c>
      <c r="E17" s="23">
        <v>20</v>
      </c>
      <c r="F17" s="46">
        <v>34028</v>
      </c>
      <c r="G17" s="6">
        <v>91</v>
      </c>
      <c r="H17" s="51">
        <v>130</v>
      </c>
      <c r="I17" s="64">
        <v>43910</v>
      </c>
      <c r="J17" s="7">
        <v>101</v>
      </c>
      <c r="K17" s="7">
        <v>20</v>
      </c>
      <c r="L17" s="7">
        <v>20</v>
      </c>
      <c r="M17" s="7">
        <v>176</v>
      </c>
      <c r="N17" s="7">
        <v>102</v>
      </c>
      <c r="O17" s="63">
        <v>36</v>
      </c>
      <c r="P17" s="63">
        <v>47</v>
      </c>
      <c r="Q17" s="50">
        <v>34043</v>
      </c>
      <c r="R17" s="22">
        <v>45.8</v>
      </c>
      <c r="S17" s="22">
        <v>53.2</v>
      </c>
      <c r="T17" s="22">
        <v>52.7</v>
      </c>
      <c r="U17" s="57">
        <f t="shared" si="0"/>
        <v>122.67071999999999</v>
      </c>
      <c r="V17" s="57">
        <f t="shared" si="1"/>
        <v>142.49088</v>
      </c>
      <c r="W17" s="57">
        <f t="shared" si="2"/>
        <v>127.49184</v>
      </c>
      <c r="X17" s="47">
        <f t="shared" si="3"/>
        <v>11.909778640776699</v>
      </c>
      <c r="Y17" s="47">
        <f t="shared" si="4"/>
        <v>13.834066019417476</v>
      </c>
      <c r="Z17" s="47">
        <f t="shared" si="5"/>
        <v>12.37784854368932</v>
      </c>
      <c r="AA17" s="47">
        <f t="shared" si="6"/>
        <v>38.121693203883495</v>
      </c>
    </row>
    <row r="18" spans="1:27" s="53" customFormat="1" x14ac:dyDescent="0.25">
      <c r="A18" s="22">
        <v>9</v>
      </c>
      <c r="B18" s="23">
        <v>1994</v>
      </c>
      <c r="C18" s="52">
        <v>34281</v>
      </c>
      <c r="D18" s="23">
        <v>56</v>
      </c>
      <c r="E18" s="23">
        <v>70</v>
      </c>
      <c r="F18" s="46">
        <v>34398</v>
      </c>
      <c r="G18" s="6">
        <v>162</v>
      </c>
      <c r="H18" s="51">
        <v>416</v>
      </c>
      <c r="I18" s="64">
        <v>43901</v>
      </c>
      <c r="J18" s="7">
        <v>192</v>
      </c>
      <c r="K18" s="7">
        <v>6</v>
      </c>
      <c r="L18" s="7">
        <v>16</v>
      </c>
      <c r="M18" s="7">
        <v>201</v>
      </c>
      <c r="N18" s="7">
        <v>186</v>
      </c>
      <c r="O18" s="63">
        <v>66</v>
      </c>
      <c r="P18" s="63">
        <v>67</v>
      </c>
      <c r="Q18" s="50">
        <v>34403</v>
      </c>
      <c r="R18" s="22">
        <v>50.6</v>
      </c>
      <c r="S18" s="22">
        <v>102</v>
      </c>
      <c r="T18" s="47">
        <v>59</v>
      </c>
      <c r="U18" s="57">
        <f t="shared" si="0"/>
        <v>135.52704</v>
      </c>
      <c r="V18" s="57">
        <f t="shared" si="1"/>
        <v>273.1968</v>
      </c>
      <c r="W18" s="57">
        <f t="shared" si="2"/>
        <v>142.7328</v>
      </c>
      <c r="X18" s="47">
        <f t="shared" si="3"/>
        <v>13.157965048543689</v>
      </c>
      <c r="Y18" s="47">
        <f t="shared" si="4"/>
        <v>26.523961165048544</v>
      </c>
      <c r="Z18" s="47">
        <f t="shared" si="5"/>
        <v>13.857553398058252</v>
      </c>
      <c r="AA18" s="47">
        <f t="shared" si="6"/>
        <v>53.539479611650485</v>
      </c>
    </row>
    <row r="19" spans="1:27" s="53" customFormat="1" x14ac:dyDescent="0.25">
      <c r="A19" s="22">
        <v>10</v>
      </c>
      <c r="B19" s="23">
        <v>1996</v>
      </c>
      <c r="C19" s="52">
        <v>35005</v>
      </c>
      <c r="D19" s="23">
        <v>113</v>
      </c>
      <c r="E19" s="23">
        <v>131</v>
      </c>
      <c r="F19" s="46">
        <v>35144</v>
      </c>
      <c r="G19" s="6">
        <v>171</v>
      </c>
      <c r="H19" s="51">
        <v>270</v>
      </c>
      <c r="I19" s="64">
        <v>43937</v>
      </c>
      <c r="J19" s="7">
        <v>150</v>
      </c>
      <c r="K19" s="7">
        <v>21</v>
      </c>
      <c r="L19" s="7">
        <v>29</v>
      </c>
      <c r="M19" s="7">
        <v>200</v>
      </c>
      <c r="N19" s="7">
        <v>143</v>
      </c>
      <c r="O19" s="63">
        <v>43</v>
      </c>
      <c r="P19" s="63">
        <v>61</v>
      </c>
      <c r="Q19" s="50">
        <v>35110</v>
      </c>
      <c r="R19" s="47">
        <v>32.799999999999997</v>
      </c>
      <c r="S19" s="22">
        <v>33.1</v>
      </c>
      <c r="T19" s="47">
        <v>36</v>
      </c>
      <c r="U19" s="57">
        <f t="shared" si="0"/>
        <v>87.851519999999979</v>
      </c>
      <c r="V19" s="57">
        <f t="shared" si="1"/>
        <v>88.65504</v>
      </c>
      <c r="W19" s="57">
        <f t="shared" si="2"/>
        <v>87.091200000000001</v>
      </c>
      <c r="X19" s="47">
        <f t="shared" si="3"/>
        <v>8.5292737864077655</v>
      </c>
      <c r="Y19" s="47">
        <f t="shared" si="4"/>
        <v>8.6072854368932035</v>
      </c>
      <c r="Z19" s="47">
        <f t="shared" si="5"/>
        <v>8.4554563106796117</v>
      </c>
      <c r="AA19" s="47">
        <f t="shared" si="6"/>
        <v>25.592015533980582</v>
      </c>
    </row>
    <row r="20" spans="1:27" s="53" customFormat="1" x14ac:dyDescent="0.25">
      <c r="A20" s="22">
        <v>11</v>
      </c>
      <c r="B20" s="23">
        <v>1998</v>
      </c>
      <c r="C20" s="52">
        <v>35752</v>
      </c>
      <c r="D20" s="23">
        <v>0</v>
      </c>
      <c r="E20" s="23">
        <v>28</v>
      </c>
      <c r="F20" s="46">
        <v>35784</v>
      </c>
      <c r="G20" s="6">
        <v>136</v>
      </c>
      <c r="H20" s="51">
        <v>189</v>
      </c>
      <c r="I20" s="109">
        <v>35899</v>
      </c>
      <c r="J20" s="7">
        <v>43</v>
      </c>
      <c r="K20" s="7">
        <v>211</v>
      </c>
      <c r="L20" s="7">
        <v>88</v>
      </c>
      <c r="M20" s="7">
        <v>187</v>
      </c>
      <c r="N20" s="7">
        <v>172</v>
      </c>
      <c r="O20" s="63">
        <v>0</v>
      </c>
      <c r="P20" s="63">
        <v>40</v>
      </c>
      <c r="Q20" s="50">
        <v>35836</v>
      </c>
      <c r="R20" s="22">
        <v>39.6</v>
      </c>
      <c r="S20" s="22">
        <v>77.099999999999994</v>
      </c>
      <c r="T20" s="22">
        <v>79.3</v>
      </c>
      <c r="U20" s="57">
        <f t="shared" si="0"/>
        <v>106.06464</v>
      </c>
      <c r="V20" s="57">
        <f t="shared" si="1"/>
        <v>206.50463999999997</v>
      </c>
      <c r="W20" s="57">
        <f t="shared" si="2"/>
        <v>191.84255999999999</v>
      </c>
      <c r="X20" s="47">
        <f t="shared" si="3"/>
        <v>10.29753786407767</v>
      </c>
      <c r="Y20" s="47">
        <f t="shared" si="4"/>
        <v>20.048994174757279</v>
      </c>
      <c r="Z20" s="47">
        <f t="shared" si="5"/>
        <v>18.62549126213592</v>
      </c>
      <c r="AA20" s="47">
        <f t="shared" si="6"/>
        <v>48.972023300970875</v>
      </c>
    </row>
    <row r="21" spans="1:27" s="53" customFormat="1" x14ac:dyDescent="0.25">
      <c r="A21" s="22">
        <v>12</v>
      </c>
      <c r="B21" s="23">
        <v>1999</v>
      </c>
      <c r="C21" s="52">
        <v>36107</v>
      </c>
      <c r="D21" s="23">
        <v>65</v>
      </c>
      <c r="E21" s="23">
        <v>65</v>
      </c>
      <c r="F21" s="46">
        <v>36219</v>
      </c>
      <c r="G21" s="6">
        <v>156</v>
      </c>
      <c r="H21" s="51">
        <v>328</v>
      </c>
      <c r="I21" s="64">
        <v>43898</v>
      </c>
      <c r="J21" s="7">
        <v>161</v>
      </c>
      <c r="K21" s="7">
        <v>20</v>
      </c>
      <c r="L21" s="7">
        <v>19</v>
      </c>
      <c r="M21" s="7">
        <v>258</v>
      </c>
      <c r="N21" s="7">
        <v>163</v>
      </c>
      <c r="O21" s="63">
        <v>67</v>
      </c>
      <c r="P21" s="63">
        <v>68</v>
      </c>
      <c r="Q21" s="50">
        <v>36216</v>
      </c>
      <c r="R21" s="22">
        <v>64.099999999999994</v>
      </c>
      <c r="S21" s="22">
        <v>80.2</v>
      </c>
      <c r="T21" s="22">
        <v>63.3</v>
      </c>
      <c r="U21" s="57">
        <f t="shared" si="0"/>
        <v>171.68543999999997</v>
      </c>
      <c r="V21" s="57">
        <f t="shared" si="1"/>
        <v>214.80768</v>
      </c>
      <c r="W21" s="57">
        <f t="shared" si="2"/>
        <v>153.13535999999999</v>
      </c>
      <c r="X21" s="47">
        <f t="shared" si="3"/>
        <v>16.668489320388346</v>
      </c>
      <c r="Y21" s="47">
        <f t="shared" si="4"/>
        <v>20.855114563106799</v>
      </c>
      <c r="Z21" s="47">
        <f t="shared" si="5"/>
        <v>14.86751067961165</v>
      </c>
      <c r="AA21" s="47">
        <f t="shared" si="6"/>
        <v>52.39111456310679</v>
      </c>
    </row>
    <row r="22" spans="1:27" s="53" customFormat="1" x14ac:dyDescent="0.25">
      <c r="A22" s="22">
        <v>13</v>
      </c>
      <c r="B22" s="23">
        <v>2001</v>
      </c>
      <c r="C22" s="52">
        <v>36877</v>
      </c>
      <c r="D22" s="23">
        <v>19</v>
      </c>
      <c r="E22" s="23">
        <v>34</v>
      </c>
      <c r="F22" s="46">
        <v>36955</v>
      </c>
      <c r="G22" s="6">
        <v>167</v>
      </c>
      <c r="H22" s="51">
        <v>149</v>
      </c>
      <c r="I22" s="64">
        <v>43910</v>
      </c>
      <c r="J22" s="7">
        <v>103</v>
      </c>
      <c r="K22" s="7">
        <v>32</v>
      </c>
      <c r="L22" s="7">
        <v>39</v>
      </c>
      <c r="M22" s="7">
        <v>98</v>
      </c>
      <c r="N22" s="7">
        <v>89</v>
      </c>
      <c r="O22" s="63">
        <v>25</v>
      </c>
      <c r="P22" s="63">
        <v>28</v>
      </c>
      <c r="Q22" s="50">
        <v>36960</v>
      </c>
      <c r="R22" s="22">
        <v>41.4</v>
      </c>
      <c r="S22" s="22">
        <v>40.6</v>
      </c>
      <c r="T22" s="22">
        <v>45.2</v>
      </c>
      <c r="U22" s="57">
        <f t="shared" si="0"/>
        <v>110.88576</v>
      </c>
      <c r="V22" s="57">
        <f t="shared" si="1"/>
        <v>108.74303999999999</v>
      </c>
      <c r="W22" s="57">
        <f t="shared" si="2"/>
        <v>109.34784000000002</v>
      </c>
      <c r="X22" s="47">
        <f t="shared" si="3"/>
        <v>10.765607766990293</v>
      </c>
      <c r="Y22" s="47">
        <f t="shared" si="4"/>
        <v>10.557576699029125</v>
      </c>
      <c r="Z22" s="47">
        <f t="shared" si="5"/>
        <v>10.616295145631069</v>
      </c>
      <c r="AA22" s="47">
        <f t="shared" si="6"/>
        <v>31.939479611650491</v>
      </c>
    </row>
    <row r="23" spans="1:27" s="53" customFormat="1" x14ac:dyDescent="0.25">
      <c r="A23" s="22">
        <v>14</v>
      </c>
      <c r="B23" s="23">
        <v>2003</v>
      </c>
      <c r="C23" s="52">
        <v>37589</v>
      </c>
      <c r="D23" s="23">
        <v>28</v>
      </c>
      <c r="E23" s="23">
        <v>35</v>
      </c>
      <c r="F23" s="46">
        <v>37690</v>
      </c>
      <c r="G23" s="6">
        <v>113</v>
      </c>
      <c r="H23" s="51">
        <v>264</v>
      </c>
      <c r="I23" s="64">
        <v>43905</v>
      </c>
      <c r="J23" s="7">
        <v>73</v>
      </c>
      <c r="K23" s="7">
        <v>13</v>
      </c>
      <c r="L23" s="7">
        <v>17</v>
      </c>
      <c r="M23" s="7">
        <v>188</v>
      </c>
      <c r="N23" s="7">
        <v>68</v>
      </c>
      <c r="O23" s="63">
        <v>96</v>
      </c>
      <c r="P23" s="63">
        <v>97</v>
      </c>
      <c r="Q23" s="50">
        <v>37672</v>
      </c>
      <c r="R23" s="22">
        <v>32.299999999999997</v>
      </c>
      <c r="S23" s="22">
        <v>38.5</v>
      </c>
      <c r="T23" s="22">
        <v>31.4</v>
      </c>
      <c r="U23" s="57">
        <f t="shared" si="0"/>
        <v>86.512319999999988</v>
      </c>
      <c r="V23" s="57">
        <f t="shared" si="1"/>
        <v>103.11839999999999</v>
      </c>
      <c r="W23" s="57">
        <f t="shared" si="2"/>
        <v>75.962879999999998</v>
      </c>
      <c r="X23" s="47">
        <f t="shared" si="3"/>
        <v>8.3992543689320378</v>
      </c>
      <c r="Y23" s="47">
        <f t="shared" si="4"/>
        <v>10.011495145631066</v>
      </c>
      <c r="Z23" s="47">
        <f t="shared" si="5"/>
        <v>7.375036893203883</v>
      </c>
      <c r="AA23" s="47">
        <f t="shared" si="6"/>
        <v>25.785786407766988</v>
      </c>
    </row>
    <row r="24" spans="1:27" s="53" customFormat="1" ht="15" customHeight="1" x14ac:dyDescent="0.25">
      <c r="A24" s="22">
        <v>15</v>
      </c>
      <c r="B24" s="1">
        <v>2004</v>
      </c>
      <c r="C24" s="52">
        <v>37978</v>
      </c>
      <c r="D24" s="23">
        <v>69</v>
      </c>
      <c r="E24" s="89">
        <v>81</v>
      </c>
      <c r="F24" s="90">
        <v>38056</v>
      </c>
      <c r="G24" s="6">
        <v>182</v>
      </c>
      <c r="H24" s="91">
        <v>302</v>
      </c>
      <c r="I24" s="92">
        <v>43918</v>
      </c>
      <c r="J24" s="93">
        <v>164</v>
      </c>
      <c r="K24" s="93">
        <v>37</v>
      </c>
      <c r="L24" s="7">
        <v>46</v>
      </c>
      <c r="M24" s="7">
        <v>163</v>
      </c>
      <c r="N24" s="7">
        <v>159</v>
      </c>
      <c r="O24" s="61">
        <v>12</v>
      </c>
      <c r="P24" s="61">
        <v>22</v>
      </c>
      <c r="Q24" s="49">
        <v>37996</v>
      </c>
      <c r="R24" s="6">
        <v>53.1</v>
      </c>
      <c r="S24" s="6">
        <v>48.1</v>
      </c>
      <c r="T24" s="6">
        <v>83.2</v>
      </c>
      <c r="U24" s="57">
        <f t="shared" si="0"/>
        <v>142.22304</v>
      </c>
      <c r="V24" s="57">
        <f t="shared" si="1"/>
        <v>128.83104</v>
      </c>
      <c r="W24" s="57">
        <f t="shared" si="2"/>
        <v>201.27744000000001</v>
      </c>
      <c r="X24" s="47">
        <f t="shared" si="3"/>
        <v>13.808062135922331</v>
      </c>
      <c r="Y24" s="47">
        <f t="shared" si="4"/>
        <v>12.507867961165049</v>
      </c>
      <c r="Z24" s="47">
        <f t="shared" si="5"/>
        <v>19.541499029126214</v>
      </c>
      <c r="AA24" s="47">
        <f t="shared" si="6"/>
        <v>45.857429126213596</v>
      </c>
    </row>
    <row r="25" spans="1:27" s="53" customFormat="1" ht="15" customHeight="1" x14ac:dyDescent="0.25">
      <c r="A25" s="22">
        <v>16</v>
      </c>
      <c r="B25" s="1">
        <v>2005</v>
      </c>
      <c r="C25" s="52">
        <v>38308</v>
      </c>
      <c r="D25" s="23">
        <v>49</v>
      </c>
      <c r="E25" s="23">
        <v>84</v>
      </c>
      <c r="F25" s="46">
        <v>38426</v>
      </c>
      <c r="G25" s="6">
        <v>103</v>
      </c>
      <c r="H25" s="51">
        <v>185</v>
      </c>
      <c r="I25" s="62">
        <v>43910</v>
      </c>
      <c r="J25" s="7">
        <v>189</v>
      </c>
      <c r="K25" s="7">
        <v>23</v>
      </c>
      <c r="L25" s="7">
        <v>57</v>
      </c>
      <c r="M25" s="7">
        <v>182</v>
      </c>
      <c r="N25" s="7">
        <v>150</v>
      </c>
      <c r="O25" s="61">
        <v>29</v>
      </c>
      <c r="P25" s="61">
        <v>38</v>
      </c>
      <c r="Q25" s="49">
        <v>38431</v>
      </c>
      <c r="R25" s="6">
        <v>69.8</v>
      </c>
      <c r="S25" s="6">
        <v>66.400000000000006</v>
      </c>
      <c r="T25" s="6">
        <v>50.6</v>
      </c>
      <c r="U25" s="57">
        <f t="shared" si="0"/>
        <v>186.95231999999999</v>
      </c>
      <c r="V25" s="57">
        <f t="shared" si="1"/>
        <v>177.84576000000004</v>
      </c>
      <c r="W25" s="57">
        <f t="shared" si="2"/>
        <v>122.41152</v>
      </c>
      <c r="X25" s="47">
        <f t="shared" si="3"/>
        <v>18.150710679611649</v>
      </c>
      <c r="Y25" s="47">
        <f t="shared" si="4"/>
        <v>17.266578640776704</v>
      </c>
      <c r="Z25" s="47">
        <f t="shared" si="5"/>
        <v>11.884613592233009</v>
      </c>
      <c r="AA25" s="47">
        <f t="shared" si="6"/>
        <v>47.301902912621358</v>
      </c>
    </row>
    <row r="26" spans="1:27" s="53" customFormat="1" ht="15" customHeight="1" x14ac:dyDescent="0.25">
      <c r="A26" s="6">
        <v>17</v>
      </c>
      <c r="B26" s="1">
        <v>2006</v>
      </c>
      <c r="C26" s="94">
        <v>38674</v>
      </c>
      <c r="D26" s="23">
        <v>50</v>
      </c>
      <c r="E26" s="23">
        <v>79</v>
      </c>
      <c r="F26" s="46">
        <v>38791</v>
      </c>
      <c r="G26" s="6">
        <v>116</v>
      </c>
      <c r="H26" s="51">
        <v>248</v>
      </c>
      <c r="I26" s="62">
        <v>43926</v>
      </c>
      <c r="J26" s="7">
        <v>127</v>
      </c>
      <c r="K26" s="7">
        <v>22</v>
      </c>
      <c r="L26" s="7">
        <v>44</v>
      </c>
      <c r="M26" s="7">
        <v>95</v>
      </c>
      <c r="N26" s="7">
        <v>106</v>
      </c>
      <c r="O26" s="61">
        <v>98</v>
      </c>
      <c r="P26" s="61">
        <v>98</v>
      </c>
      <c r="Q26" s="49">
        <v>38776</v>
      </c>
      <c r="R26" s="6">
        <v>56.9</v>
      </c>
      <c r="S26" s="6">
        <v>50.9</v>
      </c>
      <c r="T26" s="6">
        <v>40.200000000000003</v>
      </c>
      <c r="U26" s="57">
        <f t="shared" si="0"/>
        <v>152.40096</v>
      </c>
      <c r="V26" s="57">
        <f t="shared" si="1"/>
        <v>136.33055999999999</v>
      </c>
      <c r="W26" s="57">
        <f t="shared" si="2"/>
        <v>97.251840000000016</v>
      </c>
      <c r="X26" s="47">
        <f t="shared" si="3"/>
        <v>14.796209708737864</v>
      </c>
      <c r="Y26" s="47">
        <f t="shared" si="4"/>
        <v>13.235976699029125</v>
      </c>
      <c r="Z26" s="47">
        <f t="shared" si="5"/>
        <v>9.4419262135922342</v>
      </c>
      <c r="AA26" s="47">
        <f t="shared" si="6"/>
        <v>37.474112621359225</v>
      </c>
    </row>
    <row r="27" spans="1:27" s="53" customFormat="1" ht="15" customHeight="1" x14ac:dyDescent="0.25">
      <c r="A27" s="22">
        <v>18</v>
      </c>
      <c r="B27" s="23">
        <v>2007</v>
      </c>
      <c r="C27" s="52">
        <v>39105</v>
      </c>
      <c r="D27" s="23">
        <v>60</v>
      </c>
      <c r="E27" s="23">
        <v>60</v>
      </c>
      <c r="F27" s="46">
        <v>39141</v>
      </c>
      <c r="G27" s="6">
        <v>133</v>
      </c>
      <c r="H27" s="51">
        <v>192</v>
      </c>
      <c r="I27" s="64">
        <v>43907</v>
      </c>
      <c r="J27" s="7">
        <v>57</v>
      </c>
      <c r="K27" s="7">
        <v>19</v>
      </c>
      <c r="L27" s="7">
        <v>18</v>
      </c>
      <c r="M27" s="7">
        <v>154</v>
      </c>
      <c r="N27" s="7">
        <v>59</v>
      </c>
      <c r="O27" s="61">
        <v>27</v>
      </c>
      <c r="P27" s="61">
        <v>27</v>
      </c>
      <c r="Q27" s="49">
        <v>39141</v>
      </c>
      <c r="R27" s="6">
        <v>61.4</v>
      </c>
      <c r="S27" s="6">
        <v>87.5</v>
      </c>
      <c r="T27" s="6">
        <v>77.5</v>
      </c>
      <c r="U27" s="57">
        <f t="shared" si="0"/>
        <v>164.45375999999999</v>
      </c>
      <c r="V27" s="57">
        <f t="shared" si="1"/>
        <v>234.36</v>
      </c>
      <c r="W27" s="57">
        <f t="shared" si="2"/>
        <v>187.488</v>
      </c>
      <c r="X27" s="47">
        <f t="shared" si="3"/>
        <v>15.966384466019418</v>
      </c>
      <c r="Y27" s="47">
        <f t="shared" si="4"/>
        <v>22.753398058252429</v>
      </c>
      <c r="Z27" s="47">
        <f t="shared" si="5"/>
        <v>18.202718446601942</v>
      </c>
      <c r="AA27" s="47">
        <f t="shared" si="6"/>
        <v>56.922500970873791</v>
      </c>
    </row>
    <row r="28" spans="1:27" s="53" customFormat="1" ht="15" customHeight="1" x14ac:dyDescent="0.25">
      <c r="A28" s="22">
        <v>19</v>
      </c>
      <c r="B28" s="23">
        <v>2008</v>
      </c>
      <c r="C28" s="52">
        <v>39439</v>
      </c>
      <c r="D28" s="23">
        <v>0</v>
      </c>
      <c r="E28" s="23">
        <v>23</v>
      </c>
      <c r="F28" s="46">
        <v>39532</v>
      </c>
      <c r="G28" s="6">
        <v>113</v>
      </c>
      <c r="H28" s="51">
        <v>164</v>
      </c>
      <c r="I28" s="64">
        <v>43943</v>
      </c>
      <c r="J28" s="7">
        <v>119</v>
      </c>
      <c r="K28" s="7">
        <v>74</v>
      </c>
      <c r="L28" s="7">
        <v>126</v>
      </c>
      <c r="M28" s="7">
        <v>142</v>
      </c>
      <c r="N28" s="7">
        <v>94</v>
      </c>
      <c r="O28" s="63">
        <v>14</v>
      </c>
      <c r="P28" s="63">
        <v>47</v>
      </c>
      <c r="Q28" s="50">
        <v>39457</v>
      </c>
      <c r="R28" s="6">
        <v>46.7</v>
      </c>
      <c r="S28" s="6">
        <v>46.9</v>
      </c>
      <c r="T28" s="6">
        <v>52.4</v>
      </c>
      <c r="U28" s="57">
        <f t="shared" si="0"/>
        <v>125.08128000000002</v>
      </c>
      <c r="V28" s="57">
        <f t="shared" si="1"/>
        <v>125.61696000000001</v>
      </c>
      <c r="W28" s="57">
        <f t="shared" si="2"/>
        <v>126.76608</v>
      </c>
      <c r="X28" s="47">
        <f t="shared" si="3"/>
        <v>12.143813592233013</v>
      </c>
      <c r="Y28" s="47">
        <f t="shared" si="4"/>
        <v>12.1958213592233</v>
      </c>
      <c r="Z28" s="47">
        <f t="shared" si="5"/>
        <v>12.307386407766991</v>
      </c>
      <c r="AA28" s="47">
        <f t="shared" si="6"/>
        <v>36.647021359223302</v>
      </c>
    </row>
    <row r="29" spans="1:27" s="2" customFormat="1" ht="15" customHeight="1" x14ac:dyDescent="0.25">
      <c r="A29" s="22">
        <v>20</v>
      </c>
      <c r="B29" s="23">
        <v>2009</v>
      </c>
      <c r="C29" s="52">
        <v>39790</v>
      </c>
      <c r="D29" s="22">
        <v>36</v>
      </c>
      <c r="E29" s="22">
        <v>36</v>
      </c>
      <c r="F29" s="52">
        <v>39872</v>
      </c>
      <c r="G29" s="6">
        <v>121</v>
      </c>
      <c r="H29" s="22">
        <v>134</v>
      </c>
      <c r="I29" s="66">
        <v>43922</v>
      </c>
      <c r="J29" s="22">
        <v>88</v>
      </c>
      <c r="K29" s="22">
        <v>34</v>
      </c>
      <c r="L29" s="22">
        <v>31</v>
      </c>
      <c r="M29" s="22">
        <v>133</v>
      </c>
      <c r="N29" s="7">
        <v>88</v>
      </c>
      <c r="O29" s="6">
        <v>33</v>
      </c>
      <c r="P29" s="6">
        <v>41</v>
      </c>
      <c r="Q29" s="48">
        <v>39833</v>
      </c>
      <c r="R29" s="58">
        <v>46.7</v>
      </c>
      <c r="S29" s="58">
        <v>37.200000000000003</v>
      </c>
      <c r="T29" s="58">
        <v>38.200000000000003</v>
      </c>
      <c r="U29" s="57">
        <f>(R29*86400*31)/1000000</f>
        <v>125.08128000000002</v>
      </c>
      <c r="V29" s="57">
        <f>(S29*86400*31)/1000000</f>
        <v>99.63648000000002</v>
      </c>
      <c r="W29" s="57">
        <f>(T29*86400*28)/1000000</f>
        <v>92.413440000000008</v>
      </c>
      <c r="X29" s="59">
        <f>U29/10300*1000</f>
        <v>12.143813592233013</v>
      </c>
      <c r="Y29" s="59">
        <f t="shared" ref="Y29:Z29" si="7">V29/10300*1000</f>
        <v>9.6734446601941766</v>
      </c>
      <c r="Z29" s="59">
        <f t="shared" si="7"/>
        <v>8.9721786407767006</v>
      </c>
      <c r="AA29" s="47">
        <f t="shared" ref="AA29:AA39" si="8">SUM(X29:Z29)</f>
        <v>30.789436893203888</v>
      </c>
    </row>
    <row r="30" spans="1:27" s="2" customFormat="1" ht="15" customHeight="1" x14ac:dyDescent="0.25">
      <c r="A30" s="22">
        <v>21</v>
      </c>
      <c r="B30" s="23">
        <v>2010</v>
      </c>
      <c r="C30" s="52">
        <v>40158</v>
      </c>
      <c r="D30" s="22">
        <v>70</v>
      </c>
      <c r="E30" s="22">
        <v>84</v>
      </c>
      <c r="F30" s="52">
        <v>40252</v>
      </c>
      <c r="G30" s="6">
        <v>204</v>
      </c>
      <c r="H30" s="133">
        <v>439</v>
      </c>
      <c r="I30" s="66">
        <v>43912</v>
      </c>
      <c r="J30" s="22">
        <v>153</v>
      </c>
      <c r="K30" s="22">
        <v>23</v>
      </c>
      <c r="L30" s="22">
        <v>40</v>
      </c>
      <c r="M30" s="22">
        <v>243</v>
      </c>
      <c r="N30" s="7">
        <v>139</v>
      </c>
      <c r="O30" s="6">
        <v>76</v>
      </c>
      <c r="P30" s="6">
        <v>80</v>
      </c>
      <c r="Q30" s="48">
        <v>40224</v>
      </c>
      <c r="R30" s="58">
        <v>86</v>
      </c>
      <c r="S30" s="58">
        <v>59.2</v>
      </c>
      <c r="T30" s="58">
        <v>61.6</v>
      </c>
      <c r="U30" s="57">
        <f t="shared" ref="U30:U39" si="9">(R30*86400*31)/1000000</f>
        <v>230.3424</v>
      </c>
      <c r="V30" s="57">
        <f t="shared" ref="V30:V39" si="10">(S30*86400*31)/1000000</f>
        <v>158.56128000000001</v>
      </c>
      <c r="W30" s="57">
        <f t="shared" ref="W30:W39" si="11">(T30*86400*28)/1000000</f>
        <v>149.02271999999999</v>
      </c>
      <c r="X30" s="59">
        <f t="shared" ref="X30:X39" si="12">U30/10300*1000</f>
        <v>22.363339805825241</v>
      </c>
      <c r="Y30" s="59">
        <f t="shared" ref="Y30:Y39" si="13">V30/10300*1000</f>
        <v>15.394299029126215</v>
      </c>
      <c r="Z30" s="59">
        <f t="shared" ref="Z30:Z39" si="14">W30/10300*1000</f>
        <v>14.468225242718445</v>
      </c>
      <c r="AA30" s="47">
        <f t="shared" si="8"/>
        <v>52.225864077669904</v>
      </c>
    </row>
    <row r="31" spans="1:27" s="2" customFormat="1" ht="15" customHeight="1" x14ac:dyDescent="0.25">
      <c r="A31" s="22">
        <v>22</v>
      </c>
      <c r="B31" s="22">
        <v>2011</v>
      </c>
      <c r="C31" s="52">
        <v>40508</v>
      </c>
      <c r="D31" s="22">
        <v>72</v>
      </c>
      <c r="E31" s="22">
        <v>86</v>
      </c>
      <c r="F31" s="52">
        <v>40579</v>
      </c>
      <c r="G31" s="6">
        <v>185</v>
      </c>
      <c r="H31" s="133">
        <v>172</v>
      </c>
      <c r="I31" s="66">
        <v>43932</v>
      </c>
      <c r="J31" s="22">
        <v>138</v>
      </c>
      <c r="K31" s="22">
        <v>51</v>
      </c>
      <c r="L31" s="22">
        <v>28</v>
      </c>
      <c r="M31" s="22">
        <v>196</v>
      </c>
      <c r="N31" s="7">
        <v>150</v>
      </c>
      <c r="O31" s="6">
        <v>31</v>
      </c>
      <c r="P31" s="6">
        <v>37</v>
      </c>
      <c r="Q31" s="48">
        <v>40617</v>
      </c>
      <c r="R31" s="58">
        <v>49</v>
      </c>
      <c r="S31" s="58">
        <v>74.2</v>
      </c>
      <c r="T31" s="58">
        <v>82.5</v>
      </c>
      <c r="U31" s="57">
        <f t="shared" si="9"/>
        <v>131.24160000000001</v>
      </c>
      <c r="V31" s="57">
        <f t="shared" si="10"/>
        <v>198.73728</v>
      </c>
      <c r="W31" s="57">
        <f t="shared" si="11"/>
        <v>199.584</v>
      </c>
      <c r="X31" s="59">
        <f t="shared" si="12"/>
        <v>12.741902912621359</v>
      </c>
      <c r="Y31" s="59">
        <f t="shared" si="13"/>
        <v>19.294881553398056</v>
      </c>
      <c r="Z31" s="59">
        <f t="shared" si="14"/>
        <v>19.377087378640777</v>
      </c>
      <c r="AA31" s="47">
        <f t="shared" si="8"/>
        <v>51.413871844660193</v>
      </c>
    </row>
    <row r="32" spans="1:27" s="2" customFormat="1" ht="15" customHeight="1" x14ac:dyDescent="0.25">
      <c r="A32" s="6">
        <v>23</v>
      </c>
      <c r="B32" s="6">
        <v>2012</v>
      </c>
      <c r="C32" s="52">
        <v>40897</v>
      </c>
      <c r="D32" s="22">
        <v>43</v>
      </c>
      <c r="E32" s="22">
        <v>43</v>
      </c>
      <c r="F32" s="52">
        <v>40967</v>
      </c>
      <c r="G32" s="6">
        <v>174</v>
      </c>
      <c r="H32" s="134">
        <v>207</v>
      </c>
      <c r="I32" s="65">
        <v>43906</v>
      </c>
      <c r="J32" s="22">
        <v>113</v>
      </c>
      <c r="K32" s="22">
        <v>18</v>
      </c>
      <c r="L32" s="22">
        <v>14</v>
      </c>
      <c r="M32" s="22">
        <v>104</v>
      </c>
      <c r="N32" s="7">
        <v>116</v>
      </c>
      <c r="O32" s="6">
        <v>44</v>
      </c>
      <c r="P32" s="6">
        <v>47</v>
      </c>
      <c r="Q32" s="48">
        <v>40964</v>
      </c>
      <c r="R32" s="58">
        <v>54.6</v>
      </c>
      <c r="S32" s="58">
        <v>66.599999999999994</v>
      </c>
      <c r="T32" s="58">
        <v>51.4</v>
      </c>
      <c r="U32" s="57">
        <f t="shared" si="9"/>
        <v>146.24064000000001</v>
      </c>
      <c r="V32" s="57">
        <f t="shared" si="10"/>
        <v>178.38143999999997</v>
      </c>
      <c r="W32" s="57">
        <f t="shared" si="11"/>
        <v>124.34688</v>
      </c>
      <c r="X32" s="59">
        <f t="shared" si="12"/>
        <v>14.198120388349516</v>
      </c>
      <c r="Y32" s="59">
        <f t="shared" si="13"/>
        <v>17.318586407766986</v>
      </c>
      <c r="Z32" s="59">
        <f t="shared" si="14"/>
        <v>12.072512621359223</v>
      </c>
      <c r="AA32" s="47">
        <f t="shared" si="8"/>
        <v>43.589219417475725</v>
      </c>
    </row>
    <row r="33" spans="1:27" s="2" customFormat="1" ht="15" customHeight="1" x14ac:dyDescent="0.25">
      <c r="A33" s="22">
        <v>24</v>
      </c>
      <c r="B33" s="22">
        <v>2013</v>
      </c>
      <c r="C33" s="52">
        <v>41245</v>
      </c>
      <c r="D33" s="22">
        <v>87</v>
      </c>
      <c r="E33" s="22">
        <v>132</v>
      </c>
      <c r="F33" s="52">
        <v>41369</v>
      </c>
      <c r="G33" s="6">
        <v>150</v>
      </c>
      <c r="H33" s="133">
        <v>320</v>
      </c>
      <c r="I33" s="66">
        <v>43941</v>
      </c>
      <c r="J33" s="22">
        <v>199</v>
      </c>
      <c r="K33" s="22">
        <v>19</v>
      </c>
      <c r="L33" s="22">
        <v>62</v>
      </c>
      <c r="M33" s="22">
        <v>207</v>
      </c>
      <c r="N33" s="7">
        <v>148</v>
      </c>
      <c r="O33" s="22">
        <v>11</v>
      </c>
      <c r="P33" s="22">
        <v>20</v>
      </c>
      <c r="Q33" s="52">
        <v>41310</v>
      </c>
      <c r="R33" s="47">
        <v>56.5</v>
      </c>
      <c r="S33" s="47">
        <v>53.9</v>
      </c>
      <c r="T33" s="47">
        <v>57</v>
      </c>
      <c r="U33" s="57">
        <f t="shared" si="9"/>
        <v>151.3296</v>
      </c>
      <c r="V33" s="57">
        <f t="shared" si="10"/>
        <v>144.36575999999999</v>
      </c>
      <c r="W33" s="57">
        <f t="shared" si="11"/>
        <v>137.89439999999999</v>
      </c>
      <c r="X33" s="59">
        <f t="shared" si="12"/>
        <v>14.692194174757281</v>
      </c>
      <c r="Y33" s="59">
        <f t="shared" si="13"/>
        <v>14.016093203883495</v>
      </c>
      <c r="Z33" s="59">
        <f t="shared" si="14"/>
        <v>13.387805825242717</v>
      </c>
      <c r="AA33" s="47">
        <f t="shared" si="8"/>
        <v>42.096093203883491</v>
      </c>
    </row>
    <row r="34" spans="1:27" s="2" customFormat="1" ht="15" customHeight="1" x14ac:dyDescent="0.25">
      <c r="A34" s="22">
        <v>25</v>
      </c>
      <c r="B34" s="23">
        <v>2015</v>
      </c>
      <c r="C34" s="52">
        <v>41961</v>
      </c>
      <c r="D34" s="23">
        <v>2</v>
      </c>
      <c r="E34" s="89">
        <v>15</v>
      </c>
      <c r="F34" s="90">
        <v>42035</v>
      </c>
      <c r="G34" s="6">
        <v>111</v>
      </c>
      <c r="H34" s="135">
        <v>123</v>
      </c>
      <c r="I34" s="66">
        <v>43895</v>
      </c>
      <c r="J34" s="7">
        <v>126</v>
      </c>
      <c r="K34" s="7">
        <v>104</v>
      </c>
      <c r="L34" s="7">
        <v>8</v>
      </c>
      <c r="M34" s="7">
        <v>157</v>
      </c>
      <c r="N34" s="7">
        <v>163</v>
      </c>
      <c r="O34" s="7">
        <v>35</v>
      </c>
      <c r="P34" s="7">
        <v>39</v>
      </c>
      <c r="Q34" s="52">
        <v>42073</v>
      </c>
      <c r="R34" s="47">
        <v>43.4</v>
      </c>
      <c r="S34" s="47">
        <v>61.2</v>
      </c>
      <c r="T34" s="47">
        <v>61.5</v>
      </c>
      <c r="U34" s="57">
        <f t="shared" si="9"/>
        <v>116.24256</v>
      </c>
      <c r="V34" s="57">
        <f t="shared" si="10"/>
        <v>163.91808</v>
      </c>
      <c r="W34" s="57">
        <f t="shared" si="11"/>
        <v>148.7808</v>
      </c>
      <c r="X34" s="59">
        <f t="shared" si="12"/>
        <v>11.285685436893203</v>
      </c>
      <c r="Y34" s="59">
        <f t="shared" si="13"/>
        <v>15.914376699029127</v>
      </c>
      <c r="Z34" s="59">
        <f t="shared" si="14"/>
        <v>14.44473786407767</v>
      </c>
      <c r="AA34" s="47">
        <f t="shared" si="8"/>
        <v>41.644800000000004</v>
      </c>
    </row>
    <row r="35" spans="1:27" s="2" customFormat="1" ht="15" customHeight="1" x14ac:dyDescent="0.25">
      <c r="A35" s="6">
        <v>26</v>
      </c>
      <c r="B35" s="23">
        <v>2017</v>
      </c>
      <c r="C35" s="52">
        <v>42682</v>
      </c>
      <c r="D35" s="23">
        <v>0</v>
      </c>
      <c r="E35" s="23">
        <v>32</v>
      </c>
      <c r="F35" s="46">
        <v>42755</v>
      </c>
      <c r="G35" s="6">
        <v>171</v>
      </c>
      <c r="H35" s="133">
        <v>238</v>
      </c>
      <c r="I35" s="66">
        <v>43903</v>
      </c>
      <c r="J35" s="7">
        <v>128</v>
      </c>
      <c r="K35" s="7">
        <v>85</v>
      </c>
      <c r="L35" s="7">
        <v>48</v>
      </c>
      <c r="M35" s="7">
        <v>233</v>
      </c>
      <c r="N35" s="7">
        <v>167</v>
      </c>
      <c r="O35" s="7">
        <v>53</v>
      </c>
      <c r="P35" s="7">
        <v>55</v>
      </c>
      <c r="Q35" s="52">
        <v>42786</v>
      </c>
      <c r="R35" s="22">
        <v>103</v>
      </c>
      <c r="S35" s="22">
        <v>77.3</v>
      </c>
      <c r="T35" s="22">
        <v>74.900000000000006</v>
      </c>
      <c r="U35" s="57">
        <f t="shared" si="9"/>
        <v>275.87520000000001</v>
      </c>
      <c r="V35" s="57">
        <f t="shared" si="10"/>
        <v>207.04032000000001</v>
      </c>
      <c r="W35" s="57">
        <f t="shared" si="11"/>
        <v>181.19808000000003</v>
      </c>
      <c r="X35" s="59">
        <f t="shared" si="12"/>
        <v>26.784000000000002</v>
      </c>
      <c r="Y35" s="59">
        <f t="shared" si="13"/>
        <v>20.101001941747572</v>
      </c>
      <c r="Z35" s="59">
        <f t="shared" si="14"/>
        <v>17.59204660194175</v>
      </c>
      <c r="AA35" s="47">
        <f t="shared" si="8"/>
        <v>64.477048543689321</v>
      </c>
    </row>
    <row r="36" spans="1:27" s="2" customFormat="1" ht="15" customHeight="1" x14ac:dyDescent="0.25">
      <c r="A36" s="2">
        <v>27</v>
      </c>
      <c r="B36" s="25">
        <v>2018</v>
      </c>
      <c r="C36" s="71">
        <v>43108</v>
      </c>
      <c r="D36" s="25">
        <v>35</v>
      </c>
      <c r="E36" s="25">
        <v>58</v>
      </c>
      <c r="F36" s="83">
        <v>43169</v>
      </c>
      <c r="G36" s="6">
        <v>125</v>
      </c>
      <c r="H36" s="136">
        <v>202</v>
      </c>
      <c r="I36" s="84">
        <v>43927</v>
      </c>
      <c r="J36" s="26">
        <v>38</v>
      </c>
      <c r="K36" s="26">
        <v>28</v>
      </c>
      <c r="L36" s="26">
        <v>38</v>
      </c>
      <c r="M36" s="26">
        <v>193</v>
      </c>
      <c r="N36" s="26">
        <v>28</v>
      </c>
      <c r="O36" s="26">
        <v>41</v>
      </c>
      <c r="P36" s="26">
        <v>46</v>
      </c>
      <c r="Q36" s="85">
        <v>43179</v>
      </c>
      <c r="R36" s="54">
        <v>98.7</v>
      </c>
      <c r="S36" s="54">
        <v>95.8</v>
      </c>
      <c r="T36" s="54">
        <v>69.900000000000006</v>
      </c>
      <c r="U36" s="86">
        <f t="shared" si="9"/>
        <v>264.35807999999997</v>
      </c>
      <c r="V36" s="86">
        <f t="shared" si="10"/>
        <v>256.59071999999998</v>
      </c>
      <c r="W36" s="86">
        <f t="shared" si="11"/>
        <v>169.10208000000003</v>
      </c>
      <c r="X36" s="87">
        <f t="shared" si="12"/>
        <v>25.665833009708738</v>
      </c>
      <c r="Y36" s="87">
        <f t="shared" si="13"/>
        <v>24.911720388349512</v>
      </c>
      <c r="Z36" s="87">
        <f t="shared" si="14"/>
        <v>16.417677669902915</v>
      </c>
      <c r="AA36" s="88">
        <f t="shared" si="8"/>
        <v>66.995231067961157</v>
      </c>
    </row>
    <row r="37" spans="1:27" s="28" customFormat="1" ht="15" customHeight="1" x14ac:dyDescent="0.25">
      <c r="A37" s="22">
        <v>28</v>
      </c>
      <c r="B37" s="23">
        <v>2019</v>
      </c>
      <c r="C37" s="52">
        <v>43424</v>
      </c>
      <c r="D37" s="23">
        <v>6</v>
      </c>
      <c r="E37" s="23">
        <v>65</v>
      </c>
      <c r="F37" s="46">
        <v>43496</v>
      </c>
      <c r="G37" s="6">
        <v>112</v>
      </c>
      <c r="H37" s="133">
        <v>133</v>
      </c>
      <c r="I37" s="66">
        <v>45004</v>
      </c>
      <c r="J37" s="7">
        <v>121</v>
      </c>
      <c r="K37" s="7">
        <v>54</v>
      </c>
      <c r="L37" s="7">
        <v>33</v>
      </c>
      <c r="M37" s="7">
        <v>151</v>
      </c>
      <c r="N37" s="7">
        <v>141</v>
      </c>
      <c r="O37" s="7">
        <v>17</v>
      </c>
      <c r="P37" s="7">
        <v>24</v>
      </c>
      <c r="Q37" s="52">
        <v>43444</v>
      </c>
      <c r="R37" s="22">
        <v>50.3</v>
      </c>
      <c r="S37" s="22">
        <v>51.9</v>
      </c>
      <c r="T37" s="22">
        <v>63.2</v>
      </c>
      <c r="U37" s="57">
        <f t="shared" si="9"/>
        <v>134.72352000000001</v>
      </c>
      <c r="V37" s="57">
        <f t="shared" si="10"/>
        <v>139.00896</v>
      </c>
      <c r="W37" s="57">
        <f t="shared" si="11"/>
        <v>152.89344</v>
      </c>
      <c r="X37" s="59">
        <f t="shared" si="12"/>
        <v>13.079953398058253</v>
      </c>
      <c r="Y37" s="59">
        <f t="shared" si="13"/>
        <v>13.496015533980582</v>
      </c>
      <c r="Z37" s="59">
        <f t="shared" si="14"/>
        <v>14.844023300970873</v>
      </c>
      <c r="AA37" s="47">
        <f t="shared" si="8"/>
        <v>41.419992233009708</v>
      </c>
    </row>
    <row r="38" spans="1:27" s="28" customFormat="1" ht="15" customHeight="1" x14ac:dyDescent="0.25">
      <c r="A38" s="22">
        <v>29</v>
      </c>
      <c r="B38" s="23">
        <v>2021</v>
      </c>
      <c r="C38" s="52">
        <v>44172</v>
      </c>
      <c r="D38" s="23">
        <v>1</v>
      </c>
      <c r="E38" s="23">
        <v>56</v>
      </c>
      <c r="F38" s="46">
        <v>44242</v>
      </c>
      <c r="G38" s="6">
        <v>164</v>
      </c>
      <c r="H38" s="133">
        <v>172</v>
      </c>
      <c r="I38" s="66">
        <v>44986</v>
      </c>
      <c r="J38" s="7">
        <v>117</v>
      </c>
      <c r="K38" s="7">
        <v>4</v>
      </c>
      <c r="L38" s="7">
        <v>0</v>
      </c>
      <c r="M38" s="7">
        <v>120</v>
      </c>
      <c r="N38" s="7">
        <v>121</v>
      </c>
      <c r="O38" s="7">
        <v>2</v>
      </c>
      <c r="P38" s="7">
        <v>17</v>
      </c>
      <c r="Q38" s="52">
        <v>44185</v>
      </c>
      <c r="R38" s="22">
        <v>43.6</v>
      </c>
      <c r="S38" s="22">
        <v>41.8</v>
      </c>
      <c r="T38" s="22">
        <v>41.8</v>
      </c>
      <c r="U38" s="57">
        <f t="shared" si="9"/>
        <v>116.77824</v>
      </c>
      <c r="V38" s="57">
        <f t="shared" si="10"/>
        <v>111.95711999999999</v>
      </c>
      <c r="W38" s="57">
        <f t="shared" si="11"/>
        <v>101.12255999999998</v>
      </c>
      <c r="X38" s="59">
        <f t="shared" si="12"/>
        <v>11.337693203883495</v>
      </c>
      <c r="Y38" s="59">
        <f t="shared" si="13"/>
        <v>10.869623300970874</v>
      </c>
      <c r="Z38" s="59">
        <f t="shared" si="14"/>
        <v>9.8177242718446571</v>
      </c>
      <c r="AA38" s="47">
        <f t="shared" si="8"/>
        <v>32.025040776699029</v>
      </c>
    </row>
    <row r="39" spans="1:27" s="157" customFormat="1" ht="15" customHeight="1" x14ac:dyDescent="0.25">
      <c r="A39" s="147">
        <v>30</v>
      </c>
      <c r="B39" s="148">
        <v>2023</v>
      </c>
      <c r="C39" s="149">
        <v>44882</v>
      </c>
      <c r="D39" s="148">
        <v>18</v>
      </c>
      <c r="E39" s="148">
        <v>51</v>
      </c>
      <c r="F39" s="150">
        <v>44915</v>
      </c>
      <c r="G39" s="151">
        <v>143</v>
      </c>
      <c r="H39" s="147">
        <v>237</v>
      </c>
      <c r="I39" s="152">
        <v>45020</v>
      </c>
      <c r="J39" s="153">
        <v>69.900000000000006</v>
      </c>
      <c r="K39" s="153">
        <v>259</v>
      </c>
      <c r="L39" s="153">
        <v>83.2</v>
      </c>
      <c r="M39" s="153">
        <v>211.3</v>
      </c>
      <c r="N39" s="153">
        <v>240.3</v>
      </c>
      <c r="O39" s="153">
        <v>8</v>
      </c>
      <c r="P39" s="153">
        <v>9</v>
      </c>
      <c r="Q39" s="149">
        <v>44995</v>
      </c>
      <c r="R39" s="147">
        <v>53.2</v>
      </c>
      <c r="S39" s="147">
        <v>117.4</v>
      </c>
      <c r="T39" s="147">
        <v>106.8</v>
      </c>
      <c r="U39" s="154">
        <f t="shared" si="9"/>
        <v>142.49088</v>
      </c>
      <c r="V39" s="154">
        <f t="shared" si="10"/>
        <v>314.44416000000001</v>
      </c>
      <c r="W39" s="154">
        <f t="shared" si="11"/>
        <v>258.37056000000001</v>
      </c>
      <c r="X39" s="155">
        <f t="shared" si="12"/>
        <v>13.834066019417476</v>
      </c>
      <c r="Y39" s="155">
        <f t="shared" si="13"/>
        <v>30.52855922330097</v>
      </c>
      <c r="Z39" s="155">
        <f t="shared" si="14"/>
        <v>25.084520388349514</v>
      </c>
      <c r="AA39" s="156">
        <f t="shared" si="8"/>
        <v>69.447145631067954</v>
      </c>
    </row>
    <row r="40" spans="1:27" s="2" customFormat="1" x14ac:dyDescent="0.25">
      <c r="A40" s="174"/>
      <c r="B40" s="174"/>
      <c r="C40" s="174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111"/>
    </row>
    <row r="41" spans="1:27" s="2" customFormat="1" x14ac:dyDescent="0.25">
      <c r="A41" s="178" t="s">
        <v>20</v>
      </c>
      <c r="B41" s="179"/>
      <c r="C41" s="180"/>
      <c r="D41" s="68">
        <f>SUM(D10:D28,D29:D36)</f>
        <v>1158</v>
      </c>
      <c r="E41" s="68">
        <f>SUM(E10:E28,E29:E36)</f>
        <v>1630</v>
      </c>
      <c r="F41" s="68"/>
      <c r="G41" s="68"/>
      <c r="H41" s="68">
        <f>SUM(H10:H28,H29:H36)</f>
        <v>6414</v>
      </c>
      <c r="I41" s="68"/>
      <c r="J41" s="68">
        <f>SUM(J10:J28,J29:J36)</f>
        <v>3134.1</v>
      </c>
      <c r="K41" s="69">
        <f>SUM(K10:K28,K29:K36)</f>
        <v>1245</v>
      </c>
      <c r="L41" s="69">
        <f>SUM(L10:L28,L29:L36)</f>
        <v>1005</v>
      </c>
      <c r="M41" s="69">
        <f>SUM(M10:M28,M29:M36)</f>
        <v>4572</v>
      </c>
      <c r="N41" s="69">
        <f>SUM(N10:N28,N29:N36)</f>
        <v>3347</v>
      </c>
      <c r="O41" s="69">
        <f>SUM(O10:O28,O29:O36)</f>
        <v>1302</v>
      </c>
      <c r="P41" s="69">
        <f>SUM(P10:P28,P29:P36)</f>
        <v>1547</v>
      </c>
      <c r="Q41" s="70"/>
      <c r="R41" s="69">
        <f>SUM(R10:R28,R29:R36)</f>
        <v>1478.3</v>
      </c>
      <c r="S41" s="69">
        <f>SUM(S10:S28,S29:S36)</f>
        <v>1650.1000000000001</v>
      </c>
      <c r="T41" s="69">
        <f>SUM(T10:T28,T29:T36)</f>
        <v>1492.6000000000001</v>
      </c>
      <c r="U41" s="69">
        <f>SUM(U10:U28,U29:U36)</f>
        <v>3959.4787199999996</v>
      </c>
      <c r="V41" s="69">
        <f>SUM(V10:V28,V29:V36)</f>
        <v>4419.6278400000001</v>
      </c>
      <c r="W41" s="69">
        <f>SUM(W10:W28,W29:W36)</f>
        <v>3610.8979199999994</v>
      </c>
      <c r="X41" s="69">
        <f>SUM(X10:X28,X29:X36)</f>
        <v>384.41540970873791</v>
      </c>
      <c r="Y41" s="69">
        <f>SUM(Y10:Y28,Y29:Y36)</f>
        <v>429.09008155339808</v>
      </c>
      <c r="Z41" s="69">
        <f>SUM(Z10:Z28,Z29:Z36)</f>
        <v>350.5726135922331</v>
      </c>
      <c r="AA41" s="69">
        <f>SUM(AA10:AA28,AA29:AA36)</f>
        <v>1164.078104854369</v>
      </c>
    </row>
    <row r="42" spans="1:27" s="2" customFormat="1" x14ac:dyDescent="0.25">
      <c r="A42" s="181" t="s">
        <v>21</v>
      </c>
      <c r="B42" s="182"/>
      <c r="C42" s="183"/>
      <c r="D42" s="69">
        <f>AVERAGE(D10:D28,D29:D36)</f>
        <v>42.888888888888886</v>
      </c>
      <c r="E42" s="69">
        <f>AVERAGE(E10:E28,E29:E36)</f>
        <v>60.370370370370374</v>
      </c>
      <c r="F42" s="68"/>
      <c r="G42" s="68"/>
      <c r="H42" s="69">
        <f>AVERAGE(H10:H28,H29:H36)</f>
        <v>237.55555555555554</v>
      </c>
      <c r="I42" s="68"/>
      <c r="J42" s="69">
        <f>AVERAGE(J10:J28,J29:J36)</f>
        <v>116.07777777777777</v>
      </c>
      <c r="K42" s="69">
        <f>AVERAGE(K10:K28,K29:K36)</f>
        <v>46.111111111111114</v>
      </c>
      <c r="L42" s="69">
        <f>AVERAGE(L10:L28,L29:L36)</f>
        <v>37.222222222222221</v>
      </c>
      <c r="M42" s="69">
        <f>AVERAGE(M10:M28,M29:M36)</f>
        <v>169.33333333333334</v>
      </c>
      <c r="N42" s="69">
        <f>AVERAGE(N10:N28,N29:N36)</f>
        <v>123.96296296296296</v>
      </c>
      <c r="O42" s="69">
        <f>AVERAGE(O10:O28,O29:O36)</f>
        <v>48.222222222222221</v>
      </c>
      <c r="P42" s="69">
        <f>AVERAGE(P10:P28,P29:P36)</f>
        <v>57.296296296296298</v>
      </c>
      <c r="Q42" s="70"/>
      <c r="R42" s="69">
        <f>AVERAGE(R10:R28,R29:R36)</f>
        <v>54.751851851851853</v>
      </c>
      <c r="S42" s="69">
        <f>AVERAGE(S10:S28,S29:S36)</f>
        <v>61.114814814814821</v>
      </c>
      <c r="T42" s="69">
        <f>AVERAGE(T10:T28,T29:T36)</f>
        <v>55.281481481481485</v>
      </c>
      <c r="U42" s="69">
        <f>AVERAGE(U10:U28,U29:U36)</f>
        <v>146.64735999999999</v>
      </c>
      <c r="V42" s="69">
        <f>AVERAGE(V10:V28,V29:V36)</f>
        <v>163.68992</v>
      </c>
      <c r="W42" s="69">
        <f>AVERAGE(W10:W28,W29:W36)</f>
        <v>133.73695999999998</v>
      </c>
      <c r="X42" s="69">
        <f>AVERAGE(X10:X28,X29:X36)</f>
        <v>14.237607766990292</v>
      </c>
      <c r="Y42" s="69">
        <f>AVERAGE(Y10:Y28,Y29:Y36)</f>
        <v>15.892225242718448</v>
      </c>
      <c r="Z42" s="69">
        <f>AVERAGE(Z10:Z28,Z29:Z36)</f>
        <v>12.984170873786411</v>
      </c>
      <c r="AA42" s="69">
        <f>AVERAGE(AA10:AA28,AA29:AA36)</f>
        <v>43.114003883495151</v>
      </c>
    </row>
    <row r="44" spans="1:27" x14ac:dyDescent="0.25">
      <c r="A44" s="27" t="s">
        <v>22</v>
      </c>
      <c r="B44" s="28"/>
      <c r="C44" s="27"/>
      <c r="D44" s="27"/>
      <c r="E44" s="28"/>
      <c r="F44" s="28"/>
      <c r="G44" s="28"/>
      <c r="H44" s="27"/>
      <c r="I44" s="27"/>
      <c r="J44" s="28"/>
      <c r="K44" s="28"/>
      <c r="L44" s="28"/>
      <c r="M44" s="28"/>
      <c r="N44" s="29"/>
    </row>
    <row r="45" spans="1:27" x14ac:dyDescent="0.25">
      <c r="A45" s="193" t="s">
        <v>69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</row>
    <row r="46" spans="1:27" x14ac:dyDescent="0.25">
      <c r="A46" s="193" t="s">
        <v>23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</row>
    <row r="47" spans="1:27" x14ac:dyDescent="0.25">
      <c r="A47" s="173" t="s">
        <v>64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</row>
    <row r="48" spans="1:27" ht="18" x14ac:dyDescent="0.25">
      <c r="A48" s="173" t="s">
        <v>63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</row>
  </sheetData>
  <mergeCells count="15">
    <mergeCell ref="G3:I3"/>
    <mergeCell ref="U3:W3"/>
    <mergeCell ref="X3:Z3"/>
    <mergeCell ref="R3:T3"/>
    <mergeCell ref="A48:P48"/>
    <mergeCell ref="A40:C40"/>
    <mergeCell ref="J3:N3"/>
    <mergeCell ref="A41:C41"/>
    <mergeCell ref="A42:C42"/>
    <mergeCell ref="A3:B9"/>
    <mergeCell ref="D3:F3"/>
    <mergeCell ref="A46:P46"/>
    <mergeCell ref="A45:P45"/>
    <mergeCell ref="A47:P47"/>
    <mergeCell ref="O3:Q3"/>
  </mergeCells>
  <pageMargins left="0.19685039370078741" right="7.874015748031496E-2" top="1.1811023622047245" bottom="0.39370078740157483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Q57"/>
  <sheetViews>
    <sheetView topLeftCell="A40" zoomScaleNormal="100" workbookViewId="0">
      <selection activeCell="F61" sqref="F61"/>
    </sheetView>
  </sheetViews>
  <sheetFormatPr defaultColWidth="9.140625" defaultRowHeight="15" x14ac:dyDescent="0.25"/>
  <cols>
    <col min="1" max="1" width="4.42578125" style="53" customWidth="1"/>
    <col min="2" max="2" width="7.42578125" style="53" customWidth="1"/>
    <col min="3" max="3" width="12" style="53" customWidth="1"/>
    <col min="4" max="4" width="8.42578125" style="53" customWidth="1"/>
    <col min="5" max="5" width="8.5703125" style="53" customWidth="1"/>
    <col min="6" max="7" width="13.140625" style="53" customWidth="1"/>
    <col min="8" max="8" width="10" style="53" customWidth="1"/>
    <col min="9" max="9" width="14.42578125" style="53" customWidth="1"/>
    <col min="10" max="10" width="10.85546875" style="53" customWidth="1"/>
    <col min="11" max="11" width="10.7109375" style="53" customWidth="1"/>
    <col min="12" max="12" width="11.5703125" style="53" customWidth="1"/>
    <col min="13" max="13" width="11.42578125" style="53" customWidth="1"/>
    <col min="14" max="14" width="9.5703125" style="4" customWidth="1"/>
    <col min="15" max="15" width="6.85546875" style="53" customWidth="1"/>
    <col min="16" max="16" width="6.5703125" style="53" customWidth="1"/>
    <col min="17" max="17" width="11.85546875" style="53" customWidth="1"/>
    <col min="18" max="18" width="7.28515625" style="53" customWidth="1"/>
    <col min="19" max="19" width="8" style="53" customWidth="1"/>
    <col min="20" max="20" width="7.28515625" style="53" customWidth="1"/>
    <col min="21" max="21" width="9.140625" style="53" customWidth="1"/>
    <col min="22" max="22" width="9" style="53" bestFit="1" customWidth="1"/>
    <col min="23" max="23" width="10.85546875" style="53" customWidth="1"/>
    <col min="24" max="24" width="9" style="53" bestFit="1" customWidth="1"/>
    <col min="25" max="25" width="9" style="53" customWidth="1"/>
    <col min="26" max="26" width="9" style="53" bestFit="1" customWidth="1"/>
    <col min="27" max="27" width="14.85546875" style="53" customWidth="1"/>
    <col min="28" max="29" width="24" style="53" bestFit="1" customWidth="1"/>
    <col min="30" max="30" width="12.28515625" style="53" bestFit="1" customWidth="1"/>
    <col min="31" max="31" width="26.7109375" style="53" bestFit="1" customWidth="1"/>
    <col min="32" max="16384" width="9.140625" style="53"/>
  </cols>
  <sheetData>
    <row r="2" spans="1:407" ht="21" customHeight="1" x14ac:dyDescent="0.3">
      <c r="A2" s="39" t="s">
        <v>73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5"/>
      <c r="R2" s="5"/>
      <c r="S2" s="5"/>
      <c r="T2" s="45"/>
      <c r="U2" s="44"/>
      <c r="V2" s="44"/>
      <c r="W2" s="44"/>
      <c r="X2" s="44"/>
      <c r="Y2" s="44"/>
      <c r="Z2" s="44"/>
      <c r="AA2" s="4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</row>
    <row r="3" spans="1:407" s="72" customFormat="1" ht="14.25" customHeight="1" x14ac:dyDescent="0.2">
      <c r="A3" s="184" t="s">
        <v>1</v>
      </c>
      <c r="B3" s="185"/>
      <c r="C3" s="35"/>
      <c r="D3" s="190" t="s">
        <v>66</v>
      </c>
      <c r="E3" s="191"/>
      <c r="F3" s="192"/>
      <c r="G3" s="190" t="s">
        <v>9</v>
      </c>
      <c r="H3" s="191"/>
      <c r="I3" s="192"/>
      <c r="J3" s="175" t="s">
        <v>37</v>
      </c>
      <c r="K3" s="176"/>
      <c r="L3" s="176"/>
      <c r="M3" s="176"/>
      <c r="N3" s="177"/>
      <c r="O3" s="175" t="s">
        <v>38</v>
      </c>
      <c r="P3" s="176"/>
      <c r="Q3" s="177"/>
      <c r="R3" s="194" t="s">
        <v>50</v>
      </c>
      <c r="S3" s="195"/>
      <c r="T3" s="196"/>
      <c r="U3" s="190" t="s">
        <v>60</v>
      </c>
      <c r="V3" s="191"/>
      <c r="W3" s="192"/>
      <c r="X3" s="190" t="s">
        <v>61</v>
      </c>
      <c r="Y3" s="191"/>
      <c r="Z3" s="192"/>
      <c r="AA3" s="9" t="s">
        <v>62</v>
      </c>
    </row>
    <row r="4" spans="1:407" s="33" customFormat="1" ht="14.25" x14ac:dyDescent="0.25">
      <c r="A4" s="186"/>
      <c r="B4" s="187"/>
      <c r="C4" s="8" t="s">
        <v>10</v>
      </c>
      <c r="D4" s="9" t="s">
        <v>33</v>
      </c>
      <c r="E4" s="9" t="s">
        <v>12</v>
      </c>
      <c r="F4" s="9" t="s">
        <v>29</v>
      </c>
      <c r="G4" s="9" t="s">
        <v>70</v>
      </c>
      <c r="H4" s="10" t="s">
        <v>25</v>
      </c>
      <c r="I4" s="9" t="s">
        <v>51</v>
      </c>
      <c r="J4" s="117" t="s">
        <v>13</v>
      </c>
      <c r="K4" s="11" t="s">
        <v>14</v>
      </c>
      <c r="L4" s="117" t="s">
        <v>15</v>
      </c>
      <c r="M4" s="117" t="s">
        <v>16</v>
      </c>
      <c r="N4" s="12" t="s">
        <v>17</v>
      </c>
      <c r="O4" s="15" t="s">
        <v>39</v>
      </c>
      <c r="P4" s="15" t="s">
        <v>41</v>
      </c>
      <c r="Q4" s="9" t="s">
        <v>29</v>
      </c>
      <c r="R4" s="9" t="s">
        <v>42</v>
      </c>
      <c r="S4" s="9" t="s">
        <v>43</v>
      </c>
      <c r="T4" s="9" t="s">
        <v>44</v>
      </c>
      <c r="U4" s="15" t="s">
        <v>57</v>
      </c>
      <c r="V4" s="15" t="s">
        <v>58</v>
      </c>
      <c r="W4" s="15" t="s">
        <v>59</v>
      </c>
      <c r="X4" s="15" t="s">
        <v>57</v>
      </c>
      <c r="Y4" s="15" t="s">
        <v>58</v>
      </c>
      <c r="Z4" s="15" t="s">
        <v>59</v>
      </c>
      <c r="AA4" s="15" t="s">
        <v>47</v>
      </c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</row>
    <row r="5" spans="1:407" s="33" customFormat="1" ht="15.6" customHeight="1" x14ac:dyDescent="0.2">
      <c r="A5" s="186"/>
      <c r="B5" s="187"/>
      <c r="C5" s="8" t="s">
        <v>19</v>
      </c>
      <c r="D5" s="14" t="s">
        <v>11</v>
      </c>
      <c r="E5" s="14" t="s">
        <v>11</v>
      </c>
      <c r="F5" s="15" t="s">
        <v>24</v>
      </c>
      <c r="G5" s="15" t="s">
        <v>26</v>
      </c>
      <c r="H5" s="13" t="s">
        <v>26</v>
      </c>
      <c r="I5" s="15" t="s">
        <v>0</v>
      </c>
      <c r="J5" s="33" t="s">
        <v>35</v>
      </c>
      <c r="K5" s="31" t="s">
        <v>35</v>
      </c>
      <c r="L5" s="9" t="s">
        <v>35</v>
      </c>
      <c r="M5" s="34" t="s">
        <v>35</v>
      </c>
      <c r="N5" s="31" t="s">
        <v>35</v>
      </c>
      <c r="O5" s="14" t="s">
        <v>40</v>
      </c>
      <c r="P5" s="15" t="s">
        <v>40</v>
      </c>
      <c r="Q5" s="15" t="s">
        <v>41</v>
      </c>
      <c r="R5" s="15" t="s">
        <v>45</v>
      </c>
      <c r="S5" s="15" t="s">
        <v>45</v>
      </c>
      <c r="T5" s="15" t="s">
        <v>45</v>
      </c>
      <c r="U5" s="15"/>
      <c r="V5" s="15"/>
      <c r="W5" s="15"/>
      <c r="X5" s="15"/>
      <c r="Y5" s="15"/>
      <c r="Z5" s="15"/>
      <c r="AA5" s="15" t="s">
        <v>48</v>
      </c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  <c r="IW5" s="73"/>
      <c r="IX5" s="73"/>
      <c r="IY5" s="73"/>
      <c r="IZ5" s="73"/>
      <c r="JA5" s="73"/>
      <c r="JB5" s="73"/>
      <c r="JC5" s="73"/>
      <c r="JD5" s="73"/>
      <c r="JE5" s="73"/>
      <c r="JF5" s="73"/>
      <c r="JG5" s="73"/>
      <c r="JH5" s="73"/>
      <c r="JI5" s="73"/>
      <c r="JJ5" s="73"/>
      <c r="JK5" s="73"/>
      <c r="JL5" s="73"/>
      <c r="JM5" s="73"/>
      <c r="JN5" s="73"/>
      <c r="JO5" s="73"/>
      <c r="JP5" s="73"/>
      <c r="JQ5" s="73"/>
      <c r="JR5" s="73"/>
      <c r="JS5" s="73"/>
      <c r="JT5" s="73"/>
      <c r="JU5" s="73"/>
      <c r="JV5" s="73"/>
      <c r="JW5" s="73"/>
      <c r="JX5" s="73"/>
      <c r="JY5" s="73"/>
      <c r="JZ5" s="73"/>
      <c r="KA5" s="73"/>
      <c r="KB5" s="73"/>
      <c r="KC5" s="73"/>
      <c r="KD5" s="73"/>
      <c r="KE5" s="73"/>
      <c r="KF5" s="73"/>
      <c r="KG5" s="73"/>
      <c r="KH5" s="73"/>
      <c r="KI5" s="73"/>
      <c r="KJ5" s="73"/>
      <c r="KK5" s="73"/>
      <c r="KL5" s="73"/>
      <c r="KM5" s="73"/>
      <c r="KN5" s="73"/>
      <c r="KO5" s="73"/>
      <c r="KP5" s="73"/>
      <c r="KQ5" s="73"/>
      <c r="KR5" s="73"/>
      <c r="KS5" s="73"/>
      <c r="KT5" s="73"/>
      <c r="KU5" s="73"/>
      <c r="KV5" s="73"/>
      <c r="KW5" s="73"/>
      <c r="KX5" s="73"/>
      <c r="KY5" s="73"/>
      <c r="KZ5" s="73"/>
      <c r="LA5" s="73"/>
      <c r="LB5" s="73"/>
      <c r="LC5" s="73"/>
      <c r="LD5" s="73"/>
      <c r="LE5" s="73"/>
      <c r="LF5" s="73"/>
      <c r="LG5" s="73"/>
      <c r="LH5" s="73"/>
      <c r="LI5" s="73"/>
      <c r="LJ5" s="73"/>
      <c r="LK5" s="73"/>
      <c r="LL5" s="73"/>
      <c r="LM5" s="73"/>
      <c r="LN5" s="73"/>
      <c r="LO5" s="73"/>
      <c r="LP5" s="73"/>
      <c r="LQ5" s="73"/>
      <c r="LR5" s="73"/>
      <c r="LS5" s="73"/>
      <c r="LT5" s="73"/>
      <c r="LU5" s="73"/>
      <c r="LV5" s="73"/>
      <c r="LW5" s="73"/>
      <c r="LX5" s="73"/>
      <c r="LY5" s="73"/>
      <c r="LZ5" s="73"/>
      <c r="MA5" s="73"/>
      <c r="MB5" s="73"/>
      <c r="MC5" s="73"/>
      <c r="MD5" s="73"/>
      <c r="ME5" s="73"/>
      <c r="MF5" s="73"/>
      <c r="MG5" s="73"/>
      <c r="MH5" s="73"/>
      <c r="MI5" s="73"/>
      <c r="MJ5" s="73"/>
      <c r="MK5" s="73"/>
      <c r="ML5" s="73"/>
      <c r="MM5" s="73"/>
      <c r="MN5" s="73"/>
      <c r="MO5" s="73"/>
      <c r="MP5" s="73"/>
      <c r="MQ5" s="73"/>
      <c r="MR5" s="73"/>
      <c r="MS5" s="73"/>
      <c r="MT5" s="73"/>
      <c r="MU5" s="73"/>
      <c r="MV5" s="73"/>
      <c r="MW5" s="73"/>
      <c r="MX5" s="73"/>
      <c r="MY5" s="73"/>
      <c r="MZ5" s="73"/>
      <c r="NA5" s="73"/>
      <c r="NB5" s="73"/>
      <c r="NC5" s="73"/>
      <c r="ND5" s="73"/>
      <c r="NE5" s="73"/>
      <c r="NF5" s="73"/>
      <c r="NG5" s="73"/>
      <c r="NH5" s="73"/>
      <c r="NI5" s="73"/>
      <c r="NJ5" s="73"/>
      <c r="NK5" s="73"/>
      <c r="NL5" s="73"/>
      <c r="NM5" s="73"/>
      <c r="NN5" s="73"/>
      <c r="NO5" s="73"/>
      <c r="NP5" s="73"/>
      <c r="NQ5" s="73"/>
      <c r="NR5" s="73"/>
      <c r="NS5" s="73"/>
      <c r="NT5" s="73"/>
      <c r="NU5" s="73"/>
      <c r="NV5" s="73"/>
      <c r="NW5" s="73"/>
      <c r="NX5" s="73"/>
      <c r="NY5" s="73"/>
      <c r="NZ5" s="73"/>
      <c r="OA5" s="73"/>
      <c r="OB5" s="73"/>
      <c r="OC5" s="73"/>
      <c r="OD5" s="73"/>
      <c r="OE5" s="73"/>
      <c r="OF5" s="73"/>
      <c r="OG5" s="73"/>
      <c r="OH5" s="73"/>
      <c r="OI5" s="73"/>
      <c r="OJ5" s="73"/>
      <c r="OK5" s="73"/>
      <c r="OL5" s="73"/>
      <c r="OM5" s="73"/>
      <c r="ON5" s="73"/>
      <c r="OO5" s="73"/>
      <c r="OP5" s="73"/>
      <c r="OQ5" s="73"/>
    </row>
    <row r="6" spans="1:407" s="33" customFormat="1" ht="14.45" customHeight="1" x14ac:dyDescent="0.2">
      <c r="A6" s="186"/>
      <c r="B6" s="187"/>
      <c r="C6" s="13" t="s">
        <v>2</v>
      </c>
      <c r="D6" s="74"/>
      <c r="E6" s="74"/>
      <c r="F6" s="37"/>
      <c r="G6" s="15" t="s">
        <v>28</v>
      </c>
      <c r="H6" s="30" t="s">
        <v>28</v>
      </c>
      <c r="I6" s="37"/>
      <c r="J6" s="13" t="s">
        <v>32</v>
      </c>
      <c r="K6" s="15" t="s">
        <v>3</v>
      </c>
      <c r="L6" s="14" t="s">
        <v>6</v>
      </c>
      <c r="M6" s="14" t="s">
        <v>7</v>
      </c>
      <c r="N6" s="16" t="s">
        <v>32</v>
      </c>
      <c r="O6" s="38"/>
      <c r="P6" s="38"/>
      <c r="Q6" s="37"/>
      <c r="R6" s="15"/>
      <c r="S6" s="15"/>
      <c r="T6" s="15"/>
      <c r="U6" s="15"/>
      <c r="V6" s="15"/>
      <c r="W6" s="15"/>
      <c r="X6" s="15"/>
      <c r="Y6" s="15"/>
      <c r="Z6" s="15"/>
      <c r="AA6" s="15" t="s">
        <v>49</v>
      </c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  <c r="ND6" s="73"/>
      <c r="NE6" s="73"/>
      <c r="NF6" s="73"/>
      <c r="NG6" s="73"/>
      <c r="NH6" s="73"/>
      <c r="NI6" s="73"/>
      <c r="NJ6" s="73"/>
      <c r="NK6" s="73"/>
      <c r="NL6" s="73"/>
      <c r="NM6" s="73"/>
      <c r="NN6" s="73"/>
      <c r="NO6" s="73"/>
      <c r="NP6" s="73"/>
      <c r="NQ6" s="73"/>
      <c r="NR6" s="73"/>
      <c r="NS6" s="73"/>
      <c r="NT6" s="73"/>
      <c r="NU6" s="73"/>
      <c r="NV6" s="73"/>
      <c r="NW6" s="73"/>
      <c r="NX6" s="73"/>
      <c r="NY6" s="73"/>
      <c r="NZ6" s="73"/>
      <c r="OA6" s="73"/>
      <c r="OB6" s="73"/>
      <c r="OC6" s="73"/>
      <c r="OD6" s="73"/>
      <c r="OE6" s="73"/>
      <c r="OF6" s="73"/>
      <c r="OG6" s="73"/>
      <c r="OH6" s="73"/>
      <c r="OI6" s="73"/>
      <c r="OJ6" s="73"/>
      <c r="OK6" s="73"/>
      <c r="OL6" s="73"/>
      <c r="OM6" s="73"/>
      <c r="ON6" s="73"/>
      <c r="OO6" s="73"/>
      <c r="OP6" s="73"/>
      <c r="OQ6" s="73"/>
    </row>
    <row r="7" spans="1:407" s="33" customFormat="1" ht="14.45" customHeight="1" x14ac:dyDescent="0.2">
      <c r="A7" s="186"/>
      <c r="B7" s="187"/>
      <c r="C7" s="17" t="s">
        <v>18</v>
      </c>
      <c r="D7" s="15"/>
      <c r="E7" s="14"/>
      <c r="F7" s="15"/>
      <c r="G7" s="15" t="s">
        <v>27</v>
      </c>
      <c r="H7" s="30" t="s">
        <v>27</v>
      </c>
      <c r="I7" s="15"/>
      <c r="J7" s="15" t="s">
        <v>30</v>
      </c>
      <c r="K7" s="15" t="s">
        <v>56</v>
      </c>
      <c r="L7" s="15" t="s">
        <v>54</v>
      </c>
      <c r="M7" s="15" t="s">
        <v>31</v>
      </c>
      <c r="N7" s="15" t="s">
        <v>30</v>
      </c>
      <c r="O7" s="37"/>
      <c r="P7" s="37"/>
      <c r="Q7" s="37"/>
      <c r="R7" s="75"/>
      <c r="S7" s="15"/>
      <c r="T7" s="15"/>
      <c r="U7" s="15"/>
      <c r="V7" s="15"/>
      <c r="W7" s="15"/>
      <c r="X7" s="15"/>
      <c r="Y7" s="15"/>
      <c r="Z7" s="15"/>
      <c r="AA7" s="15" t="s">
        <v>11</v>
      </c>
    </row>
    <row r="8" spans="1:407" s="33" customFormat="1" ht="14.45" customHeight="1" x14ac:dyDescent="0.2">
      <c r="A8" s="186"/>
      <c r="B8" s="187"/>
      <c r="C8" s="17" t="s">
        <v>34</v>
      </c>
      <c r="D8" s="14"/>
      <c r="E8" s="14"/>
      <c r="F8" s="15"/>
      <c r="G8" s="15"/>
      <c r="I8" s="15"/>
      <c r="J8" s="15" t="s">
        <v>18</v>
      </c>
      <c r="K8" s="15" t="s">
        <v>55</v>
      </c>
      <c r="L8" s="14" t="s">
        <v>53</v>
      </c>
      <c r="M8" s="14" t="s">
        <v>30</v>
      </c>
      <c r="N8" s="15" t="s">
        <v>18</v>
      </c>
      <c r="O8" s="37"/>
      <c r="P8" s="37"/>
      <c r="Q8" s="37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07" s="33" customFormat="1" ht="15" customHeight="1" thickBot="1" x14ac:dyDescent="0.25">
      <c r="A9" s="188"/>
      <c r="B9" s="189"/>
      <c r="C9" s="20"/>
      <c r="D9" s="15"/>
      <c r="E9" s="14"/>
      <c r="F9" s="15"/>
      <c r="G9" s="20"/>
      <c r="H9" s="30"/>
      <c r="I9" s="15"/>
      <c r="J9" s="15" t="s">
        <v>4</v>
      </c>
      <c r="K9" s="15"/>
      <c r="L9" s="14"/>
      <c r="M9" s="15" t="s">
        <v>18</v>
      </c>
      <c r="N9" s="40" t="s">
        <v>8</v>
      </c>
      <c r="O9" s="37"/>
      <c r="P9" s="37"/>
      <c r="Q9" s="37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07" s="24" customFormat="1" ht="15.75" thickTop="1" x14ac:dyDescent="0.25">
      <c r="A10" s="22">
        <v>1</v>
      </c>
      <c r="B10" s="23">
        <v>1985</v>
      </c>
      <c r="C10" s="52">
        <v>30997</v>
      </c>
      <c r="D10" s="105">
        <v>93</v>
      </c>
      <c r="E10" s="105">
        <v>99</v>
      </c>
      <c r="F10" s="95">
        <v>31116</v>
      </c>
      <c r="G10" s="118">
        <v>139</v>
      </c>
      <c r="H10" s="41">
        <v>281</v>
      </c>
      <c r="I10" s="144">
        <v>45018</v>
      </c>
      <c r="J10" s="104">
        <v>155.9</v>
      </c>
      <c r="K10" s="104">
        <v>38.5</v>
      </c>
      <c r="L10" s="104">
        <v>48</v>
      </c>
      <c r="M10" s="104">
        <v>184.2</v>
      </c>
      <c r="N10" s="104">
        <v>146.1</v>
      </c>
      <c r="O10" s="99">
        <v>78</v>
      </c>
      <c r="P10" s="100">
        <v>83</v>
      </c>
      <c r="Q10" s="101">
        <v>31116</v>
      </c>
      <c r="R10" s="41">
        <v>6.2</v>
      </c>
      <c r="S10" s="41">
        <v>4.66</v>
      </c>
      <c r="T10" s="41">
        <v>4.5</v>
      </c>
      <c r="U10" s="103">
        <f t="shared" ref="U10:V28" si="0">(R10*86400*31)/1000000</f>
        <v>16.606079999999999</v>
      </c>
      <c r="V10" s="103">
        <f t="shared" si="0"/>
        <v>12.481344</v>
      </c>
      <c r="W10" s="103">
        <f t="shared" ref="W10:W28" si="1">(T10*86400*28)/1000000</f>
        <v>10.8864</v>
      </c>
      <c r="X10" s="159">
        <f>U10/1230*1000</f>
        <v>13.500878048780487</v>
      </c>
      <c r="Y10" s="159">
        <f>V10/1230*1000</f>
        <v>10.147434146341464</v>
      </c>
      <c r="Z10" s="159">
        <f>W10/1230*1000</f>
        <v>8.8507317073170739</v>
      </c>
      <c r="AA10" s="104">
        <f>SUM(X10:Z10)</f>
        <v>32.499043902439027</v>
      </c>
    </row>
    <row r="11" spans="1:407" s="24" customFormat="1" x14ac:dyDescent="0.25">
      <c r="A11" s="22">
        <v>2</v>
      </c>
      <c r="B11" s="23">
        <v>1986</v>
      </c>
      <c r="C11" s="52">
        <v>31366</v>
      </c>
      <c r="D11" s="23">
        <v>94</v>
      </c>
      <c r="E11" s="23">
        <v>96</v>
      </c>
      <c r="F11" s="46">
        <v>31468</v>
      </c>
      <c r="G11" s="119">
        <v>143</v>
      </c>
      <c r="H11" s="22">
        <v>292</v>
      </c>
      <c r="I11" s="124">
        <v>45014</v>
      </c>
      <c r="J11" s="47">
        <v>139.1</v>
      </c>
      <c r="K11" s="47">
        <v>16.7</v>
      </c>
      <c r="L11" s="47">
        <v>14.1</v>
      </c>
      <c r="M11" s="47">
        <v>244.2</v>
      </c>
      <c r="N11" s="47">
        <v>142.19999999999999</v>
      </c>
      <c r="O11" s="63">
        <v>78</v>
      </c>
      <c r="P11" s="61">
        <v>88</v>
      </c>
      <c r="Q11" s="49">
        <v>31481</v>
      </c>
      <c r="R11" s="22">
        <v>7.29</v>
      </c>
      <c r="S11" s="22">
        <v>4.4000000000000004</v>
      </c>
      <c r="T11" s="22">
        <v>5.77</v>
      </c>
      <c r="U11" s="57">
        <f t="shared" si="0"/>
        <v>19.525535999999999</v>
      </c>
      <c r="V11" s="57">
        <f t="shared" si="0"/>
        <v>11.784960000000002</v>
      </c>
      <c r="W11" s="57">
        <f t="shared" si="1"/>
        <v>13.958783999999998</v>
      </c>
      <c r="X11" s="47">
        <f t="shared" ref="X11:X28" si="2">U11/1230*1000</f>
        <v>15.87441951219512</v>
      </c>
      <c r="Y11" s="47">
        <f t="shared" ref="Y11:Y28" si="3">V11/1230*1000</f>
        <v>9.5812682926829282</v>
      </c>
      <c r="Z11" s="47">
        <f t="shared" ref="Z11:Z28" si="4">W11/1230*1000</f>
        <v>11.34860487804878</v>
      </c>
      <c r="AA11" s="47">
        <f t="shared" ref="AA11:AA28" si="5">SUM(X11:Z11)</f>
        <v>36.804292682926828</v>
      </c>
    </row>
    <row r="12" spans="1:407" s="24" customFormat="1" x14ac:dyDescent="0.25">
      <c r="A12" s="22">
        <v>3</v>
      </c>
      <c r="B12" s="23">
        <v>1987</v>
      </c>
      <c r="C12" s="52">
        <v>31754</v>
      </c>
      <c r="D12" s="23">
        <v>105</v>
      </c>
      <c r="E12" s="23">
        <v>105</v>
      </c>
      <c r="F12" s="46">
        <v>31836</v>
      </c>
      <c r="G12" s="119">
        <v>140</v>
      </c>
      <c r="H12" s="22">
        <v>275</v>
      </c>
      <c r="I12" s="124">
        <v>45018</v>
      </c>
      <c r="J12" s="47">
        <v>102.5</v>
      </c>
      <c r="K12" s="47">
        <v>30.4</v>
      </c>
      <c r="L12" s="47">
        <v>30.4</v>
      </c>
      <c r="M12" s="47">
        <v>155.9</v>
      </c>
      <c r="N12" s="47">
        <v>102.5</v>
      </c>
      <c r="O12" s="63">
        <v>93</v>
      </c>
      <c r="P12" s="61">
        <v>111</v>
      </c>
      <c r="Q12" s="49">
        <v>31867</v>
      </c>
      <c r="R12" s="22">
        <v>5.14</v>
      </c>
      <c r="S12" s="22">
        <v>3.55</v>
      </c>
      <c r="T12" s="22">
        <v>3.95</v>
      </c>
      <c r="U12" s="57">
        <f t="shared" si="0"/>
        <v>13.766976</v>
      </c>
      <c r="V12" s="57">
        <f t="shared" si="0"/>
        <v>9.5083199999999994</v>
      </c>
      <c r="W12" s="57">
        <f t="shared" si="1"/>
        <v>9.5558399999999999</v>
      </c>
      <c r="X12" s="47">
        <f t="shared" si="2"/>
        <v>11.192663414634147</v>
      </c>
      <c r="Y12" s="47">
        <f t="shared" si="3"/>
        <v>7.7303414634146339</v>
      </c>
      <c r="Z12" s="47">
        <f t="shared" si="4"/>
        <v>7.7689756097560974</v>
      </c>
      <c r="AA12" s="47">
        <f t="shared" si="5"/>
        <v>26.691980487804877</v>
      </c>
    </row>
    <row r="13" spans="1:407" s="24" customFormat="1" x14ac:dyDescent="0.25">
      <c r="A13" s="22">
        <v>4</v>
      </c>
      <c r="B13" s="23">
        <v>1988</v>
      </c>
      <c r="C13" s="52">
        <v>32115</v>
      </c>
      <c r="D13" s="23">
        <v>29</v>
      </c>
      <c r="E13" s="23">
        <v>65</v>
      </c>
      <c r="F13" s="46">
        <v>32227</v>
      </c>
      <c r="G13" s="119">
        <v>135</v>
      </c>
      <c r="H13" s="22">
        <v>291</v>
      </c>
      <c r="I13" s="124">
        <v>45014</v>
      </c>
      <c r="J13" s="47">
        <v>163</v>
      </c>
      <c r="K13" s="47">
        <v>3.3</v>
      </c>
      <c r="L13" s="47">
        <v>49</v>
      </c>
      <c r="M13" s="47">
        <v>144.4</v>
      </c>
      <c r="N13" s="47">
        <v>115.5</v>
      </c>
      <c r="O13" s="63">
        <v>108</v>
      </c>
      <c r="P13" s="61">
        <v>114</v>
      </c>
      <c r="Q13" s="49">
        <v>32212</v>
      </c>
      <c r="R13" s="22">
        <v>6.04</v>
      </c>
      <c r="S13" s="22">
        <v>10.9</v>
      </c>
      <c r="T13" s="22">
        <v>5.57</v>
      </c>
      <c r="U13" s="57">
        <f t="shared" si="0"/>
        <v>16.177536</v>
      </c>
      <c r="V13" s="57">
        <f t="shared" si="0"/>
        <v>29.194559999999999</v>
      </c>
      <c r="W13" s="57">
        <f t="shared" si="1"/>
        <v>13.474944000000001</v>
      </c>
      <c r="X13" s="47">
        <f t="shared" si="2"/>
        <v>13.152468292682927</v>
      </c>
      <c r="Y13" s="47">
        <f t="shared" si="3"/>
        <v>23.735414634146338</v>
      </c>
      <c r="Z13" s="47">
        <f t="shared" si="4"/>
        <v>10.955239024390245</v>
      </c>
      <c r="AA13" s="47">
        <f t="shared" si="5"/>
        <v>47.843121951219509</v>
      </c>
    </row>
    <row r="14" spans="1:407" s="24" customFormat="1" x14ac:dyDescent="0.25">
      <c r="A14" s="22">
        <v>5</v>
      </c>
      <c r="B14" s="23">
        <v>1989</v>
      </c>
      <c r="C14" s="52">
        <v>32474</v>
      </c>
      <c r="D14" s="23">
        <v>0</v>
      </c>
      <c r="E14" s="23">
        <v>51</v>
      </c>
      <c r="F14" s="46">
        <v>32497</v>
      </c>
      <c r="G14" s="119">
        <v>160</v>
      </c>
      <c r="H14" s="22">
        <v>168</v>
      </c>
      <c r="I14" s="126">
        <v>44987</v>
      </c>
      <c r="J14" s="47">
        <v>36.1</v>
      </c>
      <c r="K14" s="47">
        <v>134</v>
      </c>
      <c r="L14" s="47">
        <v>5.3</v>
      </c>
      <c r="M14" s="47">
        <v>75.400000000000006</v>
      </c>
      <c r="N14" s="47">
        <v>161.19999999999999</v>
      </c>
      <c r="O14" s="63">
        <v>0</v>
      </c>
      <c r="P14" s="167">
        <v>45</v>
      </c>
      <c r="Q14" s="50">
        <v>32518</v>
      </c>
      <c r="R14" s="22">
        <v>5.92</v>
      </c>
      <c r="S14" s="22">
        <v>16.5</v>
      </c>
      <c r="T14" s="22">
        <v>10.5</v>
      </c>
      <c r="U14" s="57">
        <f t="shared" si="0"/>
        <v>15.856128</v>
      </c>
      <c r="V14" s="57">
        <f t="shared" si="0"/>
        <v>44.193600000000004</v>
      </c>
      <c r="W14" s="57">
        <f t="shared" si="1"/>
        <v>25.401599999999998</v>
      </c>
      <c r="X14" s="47">
        <f t="shared" si="2"/>
        <v>12.891160975609756</v>
      </c>
      <c r="Y14" s="47">
        <f t="shared" si="3"/>
        <v>35.929756097560983</v>
      </c>
      <c r="Z14" s="47">
        <f t="shared" si="4"/>
        <v>20.651707317073168</v>
      </c>
      <c r="AA14" s="47">
        <f t="shared" si="5"/>
        <v>69.472624390243908</v>
      </c>
    </row>
    <row r="15" spans="1:407" s="24" customFormat="1" x14ac:dyDescent="0.25">
      <c r="A15" s="22">
        <v>6</v>
      </c>
      <c r="B15" s="23">
        <v>1991</v>
      </c>
      <c r="C15" s="52">
        <v>33222</v>
      </c>
      <c r="D15" s="23">
        <v>2</v>
      </c>
      <c r="E15" s="23">
        <v>22</v>
      </c>
      <c r="F15" s="46">
        <v>33289</v>
      </c>
      <c r="G15" s="119">
        <v>203</v>
      </c>
      <c r="H15" s="22">
        <v>195</v>
      </c>
      <c r="I15" s="126">
        <v>45010</v>
      </c>
      <c r="J15" s="47">
        <v>76.099999999999994</v>
      </c>
      <c r="K15" s="47">
        <v>31.6</v>
      </c>
      <c r="L15" s="47">
        <v>16.5</v>
      </c>
      <c r="M15" s="47">
        <v>195</v>
      </c>
      <c r="N15" s="47">
        <v>90.5</v>
      </c>
      <c r="O15" s="63">
        <v>90</v>
      </c>
      <c r="P15" s="63">
        <v>93</v>
      </c>
      <c r="Q15" s="50">
        <v>33284</v>
      </c>
      <c r="R15" s="22">
        <v>10.6</v>
      </c>
      <c r="S15" s="22">
        <v>11.7</v>
      </c>
      <c r="T15" s="22">
        <v>9.99</v>
      </c>
      <c r="U15" s="57">
        <f t="shared" si="0"/>
        <v>28.39104</v>
      </c>
      <c r="V15" s="57">
        <f t="shared" si="0"/>
        <v>31.337279999999996</v>
      </c>
      <c r="W15" s="57">
        <f t="shared" si="1"/>
        <v>24.167808000000001</v>
      </c>
      <c r="X15" s="47">
        <f t="shared" si="2"/>
        <v>23.082146341463414</v>
      </c>
      <c r="Y15" s="47">
        <f t="shared" si="3"/>
        <v>25.477463414634141</v>
      </c>
      <c r="Z15" s="47">
        <f t="shared" si="4"/>
        <v>19.648624390243903</v>
      </c>
      <c r="AA15" s="47">
        <f t="shared" si="5"/>
        <v>68.208234146341454</v>
      </c>
    </row>
    <row r="16" spans="1:407" s="24" customFormat="1" x14ac:dyDescent="0.25">
      <c r="A16" s="22">
        <v>7</v>
      </c>
      <c r="B16" s="23">
        <v>1992</v>
      </c>
      <c r="C16" s="52">
        <v>33577</v>
      </c>
      <c r="D16" s="23">
        <v>0</v>
      </c>
      <c r="E16" s="23">
        <v>23</v>
      </c>
      <c r="F16" s="46">
        <v>33582</v>
      </c>
      <c r="G16" s="119">
        <v>146</v>
      </c>
      <c r="H16" s="22">
        <v>166</v>
      </c>
      <c r="I16" s="124">
        <v>44990</v>
      </c>
      <c r="J16" s="47">
        <v>3.5</v>
      </c>
      <c r="K16" s="47">
        <v>119.6</v>
      </c>
      <c r="L16" s="47">
        <v>3.8</v>
      </c>
      <c r="M16" s="47">
        <v>107.6</v>
      </c>
      <c r="N16" s="47">
        <v>117.4</v>
      </c>
      <c r="O16" s="63">
        <v>39</v>
      </c>
      <c r="P16" s="63">
        <v>40</v>
      </c>
      <c r="Q16" s="50">
        <v>33659</v>
      </c>
      <c r="R16" s="22">
        <v>5.79</v>
      </c>
      <c r="S16" s="22">
        <v>6.79</v>
      </c>
      <c r="T16" s="22">
        <v>8.09</v>
      </c>
      <c r="U16" s="57">
        <f t="shared" si="0"/>
        <v>15.507936000000001</v>
      </c>
      <c r="V16" s="57">
        <f t="shared" si="0"/>
        <v>18.186336000000001</v>
      </c>
      <c r="W16" s="57">
        <f t="shared" si="1"/>
        <v>19.571328000000001</v>
      </c>
      <c r="X16" s="47">
        <f t="shared" si="2"/>
        <v>12.608078048780488</v>
      </c>
      <c r="Y16" s="47">
        <f t="shared" si="3"/>
        <v>14.785639024390244</v>
      </c>
      <c r="Z16" s="47">
        <f t="shared" si="4"/>
        <v>15.911648780487807</v>
      </c>
      <c r="AA16" s="47">
        <f t="shared" si="5"/>
        <v>43.305365853658543</v>
      </c>
    </row>
    <row r="17" spans="1:405" s="24" customFormat="1" x14ac:dyDescent="0.25">
      <c r="A17" s="22">
        <v>8</v>
      </c>
      <c r="B17" s="23">
        <v>1993</v>
      </c>
      <c r="C17" s="52">
        <v>33955</v>
      </c>
      <c r="D17" s="23">
        <v>19</v>
      </c>
      <c r="E17" s="23">
        <v>20</v>
      </c>
      <c r="F17" s="46">
        <v>34020</v>
      </c>
      <c r="G17" s="119">
        <v>138</v>
      </c>
      <c r="H17" s="22">
        <v>198</v>
      </c>
      <c r="I17" s="124">
        <v>45004</v>
      </c>
      <c r="J17" s="47">
        <v>92.8</v>
      </c>
      <c r="K17" s="47">
        <v>29.7</v>
      </c>
      <c r="L17" s="47">
        <v>22.2</v>
      </c>
      <c r="M17" s="47">
        <v>190.2</v>
      </c>
      <c r="N17" s="47">
        <v>98.2</v>
      </c>
      <c r="O17" s="63">
        <v>44</v>
      </c>
      <c r="P17" s="63">
        <v>60</v>
      </c>
      <c r="Q17" s="50">
        <v>34043</v>
      </c>
      <c r="R17" s="22">
        <v>6.83</v>
      </c>
      <c r="S17" s="22">
        <v>9.34</v>
      </c>
      <c r="T17" s="22">
        <v>8.3000000000000007</v>
      </c>
      <c r="U17" s="57">
        <f t="shared" si="0"/>
        <v>18.293472000000001</v>
      </c>
      <c r="V17" s="57">
        <f t="shared" si="0"/>
        <v>25.016255999999998</v>
      </c>
      <c r="W17" s="57">
        <f t="shared" si="1"/>
        <v>20.079360000000005</v>
      </c>
      <c r="X17" s="47">
        <f t="shared" si="2"/>
        <v>14.872741463414634</v>
      </c>
      <c r="Y17" s="47">
        <f t="shared" si="3"/>
        <v>20.33841951219512</v>
      </c>
      <c r="Z17" s="47">
        <f t="shared" si="4"/>
        <v>16.324682926829272</v>
      </c>
      <c r="AA17" s="47">
        <f t="shared" si="5"/>
        <v>51.535843902439026</v>
      </c>
    </row>
    <row r="18" spans="1:405" s="24" customFormat="1" x14ac:dyDescent="0.25">
      <c r="A18" s="22">
        <v>9</v>
      </c>
      <c r="B18" s="23">
        <v>1994</v>
      </c>
      <c r="C18" s="52">
        <v>34281</v>
      </c>
      <c r="D18" s="23">
        <v>50</v>
      </c>
      <c r="E18" s="23">
        <v>70</v>
      </c>
      <c r="F18" s="46">
        <v>34398</v>
      </c>
      <c r="G18" s="119">
        <v>139</v>
      </c>
      <c r="H18" s="22">
        <v>286</v>
      </c>
      <c r="I18" s="124">
        <v>44999</v>
      </c>
      <c r="J18" s="47">
        <v>185.7</v>
      </c>
      <c r="K18" s="47">
        <v>23.3</v>
      </c>
      <c r="L18" s="47">
        <v>38.1</v>
      </c>
      <c r="M18" s="47">
        <v>166.9</v>
      </c>
      <c r="N18" s="47">
        <v>177.4</v>
      </c>
      <c r="O18" s="63">
        <v>83</v>
      </c>
      <c r="P18" s="63">
        <v>96</v>
      </c>
      <c r="Q18" s="50">
        <v>34313</v>
      </c>
      <c r="R18" s="22">
        <v>10</v>
      </c>
      <c r="S18" s="22">
        <v>14.7</v>
      </c>
      <c r="T18" s="47">
        <v>6.29</v>
      </c>
      <c r="U18" s="57">
        <f t="shared" si="0"/>
        <v>26.783999999999999</v>
      </c>
      <c r="V18" s="57">
        <f t="shared" si="0"/>
        <v>39.372480000000003</v>
      </c>
      <c r="W18" s="57">
        <f t="shared" si="1"/>
        <v>15.216768</v>
      </c>
      <c r="X18" s="47">
        <f t="shared" si="2"/>
        <v>21.775609756097563</v>
      </c>
      <c r="Y18" s="47">
        <f t="shared" si="3"/>
        <v>32.010146341463418</v>
      </c>
      <c r="Z18" s="47">
        <f t="shared" si="4"/>
        <v>12.371356097560975</v>
      </c>
      <c r="AA18" s="47">
        <f t="shared" si="5"/>
        <v>66.157112195121954</v>
      </c>
    </row>
    <row r="19" spans="1:405" s="24" customFormat="1" x14ac:dyDescent="0.25">
      <c r="A19" s="22">
        <v>10</v>
      </c>
      <c r="B19" s="23">
        <v>1996</v>
      </c>
      <c r="C19" s="52">
        <v>35006</v>
      </c>
      <c r="D19" s="23">
        <v>111</v>
      </c>
      <c r="E19" s="23">
        <v>130</v>
      </c>
      <c r="F19" s="46">
        <v>35144</v>
      </c>
      <c r="G19" s="119">
        <v>148</v>
      </c>
      <c r="H19" s="22">
        <v>277</v>
      </c>
      <c r="I19" s="124">
        <v>45031</v>
      </c>
      <c r="J19" s="47">
        <v>148.19999999999999</v>
      </c>
      <c r="K19" s="47">
        <v>19.3</v>
      </c>
      <c r="L19" s="47">
        <v>27.1</v>
      </c>
      <c r="M19" s="47">
        <v>222.3</v>
      </c>
      <c r="N19" s="47">
        <v>141.80000000000001</v>
      </c>
      <c r="O19" s="145">
        <v>28</v>
      </c>
      <c r="P19" s="145">
        <v>68</v>
      </c>
      <c r="Q19" s="146">
        <v>35064</v>
      </c>
      <c r="R19" s="47">
        <v>5.63</v>
      </c>
      <c r="S19" s="22">
        <v>4.93</v>
      </c>
      <c r="T19" s="47">
        <v>4.63</v>
      </c>
      <c r="U19" s="57">
        <f t="shared" si="0"/>
        <v>15.079392</v>
      </c>
      <c r="V19" s="57">
        <f t="shared" si="0"/>
        <v>13.204511999999999</v>
      </c>
      <c r="W19" s="57">
        <f t="shared" si="1"/>
        <v>11.200896</v>
      </c>
      <c r="X19" s="47">
        <f t="shared" si="2"/>
        <v>12.259668292682928</v>
      </c>
      <c r="Y19" s="47">
        <f t="shared" si="3"/>
        <v>10.735375609756096</v>
      </c>
      <c r="Z19" s="47">
        <f t="shared" si="4"/>
        <v>9.1064195121951226</v>
      </c>
      <c r="AA19" s="47">
        <f t="shared" si="5"/>
        <v>32.101463414634146</v>
      </c>
    </row>
    <row r="20" spans="1:405" s="24" customFormat="1" x14ac:dyDescent="0.25">
      <c r="A20" s="22">
        <v>11</v>
      </c>
      <c r="B20" s="23">
        <v>1998</v>
      </c>
      <c r="C20" s="52">
        <v>35758</v>
      </c>
      <c r="D20" s="23">
        <v>0</v>
      </c>
      <c r="E20" s="23">
        <v>30</v>
      </c>
      <c r="F20" s="46">
        <v>35784</v>
      </c>
      <c r="G20" s="119">
        <v>165</v>
      </c>
      <c r="H20" s="22">
        <v>207</v>
      </c>
      <c r="I20" s="125">
        <v>45000</v>
      </c>
      <c r="J20" s="47">
        <v>34.9</v>
      </c>
      <c r="K20" s="47">
        <v>148.19999999999999</v>
      </c>
      <c r="L20" s="47">
        <v>37.299999999999997</v>
      </c>
      <c r="M20" s="47">
        <v>195.3</v>
      </c>
      <c r="N20" s="47">
        <v>151.4</v>
      </c>
      <c r="O20" s="63">
        <v>16</v>
      </c>
      <c r="P20" s="63">
        <v>39</v>
      </c>
      <c r="Q20" s="50">
        <v>35836</v>
      </c>
      <c r="R20" s="22">
        <v>6.79</v>
      </c>
      <c r="S20" s="22">
        <v>12.6</v>
      </c>
      <c r="T20" s="22">
        <v>12.5</v>
      </c>
      <c r="U20" s="57">
        <f t="shared" si="0"/>
        <v>18.186336000000001</v>
      </c>
      <c r="V20" s="57">
        <f t="shared" si="0"/>
        <v>33.747839999999997</v>
      </c>
      <c r="W20" s="57">
        <f t="shared" si="1"/>
        <v>30.24</v>
      </c>
      <c r="X20" s="47">
        <f t="shared" si="2"/>
        <v>14.785639024390244</v>
      </c>
      <c r="Y20" s="47">
        <f t="shared" si="3"/>
        <v>27.437268292682923</v>
      </c>
      <c r="Z20" s="47">
        <f t="shared" si="4"/>
        <v>24.585365853658534</v>
      </c>
      <c r="AA20" s="47">
        <f t="shared" si="5"/>
        <v>66.808273170731695</v>
      </c>
    </row>
    <row r="21" spans="1:405" s="24" customFormat="1" x14ac:dyDescent="0.25">
      <c r="A21" s="22">
        <v>12</v>
      </c>
      <c r="B21" s="23">
        <v>1999</v>
      </c>
      <c r="C21" s="52">
        <v>36107</v>
      </c>
      <c r="D21" s="23">
        <v>67</v>
      </c>
      <c r="E21" s="23">
        <v>67</v>
      </c>
      <c r="F21" s="46">
        <v>36219</v>
      </c>
      <c r="G21" s="119">
        <v>166</v>
      </c>
      <c r="H21" s="22">
        <v>292</v>
      </c>
      <c r="I21" s="124">
        <v>45015</v>
      </c>
      <c r="J21" s="47">
        <v>159.4</v>
      </c>
      <c r="K21" s="47">
        <v>55.4</v>
      </c>
      <c r="L21" s="47">
        <v>54.2</v>
      </c>
      <c r="M21" s="47">
        <v>244.7</v>
      </c>
      <c r="N21" s="47">
        <v>159.80000000000001</v>
      </c>
      <c r="O21" s="63">
        <v>59</v>
      </c>
      <c r="P21" s="63">
        <v>59</v>
      </c>
      <c r="Q21" s="50">
        <v>36216</v>
      </c>
      <c r="R21" s="22">
        <v>10.5</v>
      </c>
      <c r="S21" s="22">
        <v>13.3</v>
      </c>
      <c r="T21" s="22">
        <v>9.19</v>
      </c>
      <c r="U21" s="57">
        <f t="shared" si="0"/>
        <v>28.123200000000001</v>
      </c>
      <c r="V21" s="57">
        <f t="shared" si="0"/>
        <v>35.622720000000001</v>
      </c>
      <c r="W21" s="57">
        <f t="shared" si="1"/>
        <v>22.232448000000002</v>
      </c>
      <c r="X21" s="47">
        <f t="shared" si="2"/>
        <v>22.864390243902438</v>
      </c>
      <c r="Y21" s="47">
        <f t="shared" si="3"/>
        <v>28.961560975609757</v>
      </c>
      <c r="Z21" s="47">
        <f t="shared" si="4"/>
        <v>18.075160975609755</v>
      </c>
      <c r="AA21" s="47">
        <f t="shared" si="5"/>
        <v>69.901112195121954</v>
      </c>
    </row>
    <row r="22" spans="1:405" s="24" customFormat="1" x14ac:dyDescent="0.25">
      <c r="A22" s="22">
        <v>13</v>
      </c>
      <c r="B22" s="23">
        <v>2001</v>
      </c>
      <c r="C22" s="52">
        <v>36878</v>
      </c>
      <c r="D22" s="23">
        <v>31</v>
      </c>
      <c r="E22" s="23">
        <v>49</v>
      </c>
      <c r="F22" s="46">
        <v>36960</v>
      </c>
      <c r="G22" s="119">
        <v>138</v>
      </c>
      <c r="H22" s="22">
        <v>216</v>
      </c>
      <c r="I22" s="124">
        <v>45001</v>
      </c>
      <c r="J22" s="47">
        <v>121.4</v>
      </c>
      <c r="K22" s="47">
        <v>3.5</v>
      </c>
      <c r="L22" s="47">
        <v>20.9</v>
      </c>
      <c r="M22" s="47">
        <v>102.1</v>
      </c>
      <c r="N22" s="47">
        <v>104</v>
      </c>
      <c r="O22" s="63">
        <v>31</v>
      </c>
      <c r="P22" s="63">
        <v>34</v>
      </c>
      <c r="Q22" s="50">
        <v>36960</v>
      </c>
      <c r="R22" s="22">
        <v>6.57</v>
      </c>
      <c r="S22" s="22">
        <v>6.49</v>
      </c>
      <c r="T22" s="22">
        <v>8.09</v>
      </c>
      <c r="U22" s="57">
        <f t="shared" si="0"/>
        <v>17.597087999999999</v>
      </c>
      <c r="V22" s="57">
        <f t="shared" si="0"/>
        <v>17.382815999999998</v>
      </c>
      <c r="W22" s="57">
        <f t="shared" si="1"/>
        <v>19.571328000000001</v>
      </c>
      <c r="X22" s="47">
        <f t="shared" si="2"/>
        <v>14.306575609756097</v>
      </c>
      <c r="Y22" s="47">
        <f t="shared" si="3"/>
        <v>14.132370731707317</v>
      </c>
      <c r="Z22" s="47">
        <f t="shared" si="4"/>
        <v>15.911648780487807</v>
      </c>
      <c r="AA22" s="47">
        <f t="shared" si="5"/>
        <v>44.350595121951223</v>
      </c>
    </row>
    <row r="23" spans="1:405" s="24" customFormat="1" x14ac:dyDescent="0.25">
      <c r="A23" s="22">
        <v>14</v>
      </c>
      <c r="B23" s="23">
        <v>2003</v>
      </c>
      <c r="C23" s="52">
        <v>37589</v>
      </c>
      <c r="D23" s="23">
        <v>31</v>
      </c>
      <c r="E23" s="23">
        <v>38</v>
      </c>
      <c r="F23" s="46">
        <v>37690</v>
      </c>
      <c r="G23" s="119">
        <v>122</v>
      </c>
      <c r="H23" s="22">
        <v>198</v>
      </c>
      <c r="I23" s="124">
        <v>45000</v>
      </c>
      <c r="J23" s="47">
        <v>80</v>
      </c>
      <c r="K23" s="47">
        <v>12.4</v>
      </c>
      <c r="L23" s="47">
        <v>14.7</v>
      </c>
      <c r="M23" s="47">
        <v>187.1</v>
      </c>
      <c r="N23" s="47">
        <v>78.099999999999994</v>
      </c>
      <c r="O23" s="63">
        <v>99</v>
      </c>
      <c r="P23" s="63">
        <v>100</v>
      </c>
      <c r="Q23" s="50">
        <v>37672</v>
      </c>
      <c r="R23" s="22">
        <v>3.4</v>
      </c>
      <c r="S23" s="22">
        <v>5.21</v>
      </c>
      <c r="T23" s="22">
        <v>5.08</v>
      </c>
      <c r="U23" s="57">
        <f t="shared" si="0"/>
        <v>9.10656</v>
      </c>
      <c r="V23" s="57">
        <f t="shared" si="0"/>
        <v>13.954464</v>
      </c>
      <c r="W23" s="57">
        <f t="shared" si="1"/>
        <v>12.289536</v>
      </c>
      <c r="X23" s="47">
        <f t="shared" si="2"/>
        <v>7.4037073170731702</v>
      </c>
      <c r="Y23" s="47">
        <f t="shared" si="3"/>
        <v>11.345092682926829</v>
      </c>
      <c r="Z23" s="47">
        <f t="shared" si="4"/>
        <v>9.9914926829268289</v>
      </c>
      <c r="AA23" s="47">
        <f t="shared" si="5"/>
        <v>28.740292682926828</v>
      </c>
    </row>
    <row r="24" spans="1:405" s="24" customFormat="1" ht="15" customHeight="1" x14ac:dyDescent="0.25">
      <c r="A24" s="22">
        <v>15</v>
      </c>
      <c r="B24" s="23">
        <v>2004</v>
      </c>
      <c r="C24" s="52">
        <v>37978</v>
      </c>
      <c r="D24" s="23">
        <v>82</v>
      </c>
      <c r="E24" s="89">
        <v>91</v>
      </c>
      <c r="F24" s="90">
        <v>38056</v>
      </c>
      <c r="G24" s="120">
        <v>192</v>
      </c>
      <c r="H24" s="42">
        <v>296</v>
      </c>
      <c r="I24" s="126">
        <v>45007</v>
      </c>
      <c r="J24" s="128">
        <v>157.69999999999999</v>
      </c>
      <c r="K24" s="128">
        <v>35</v>
      </c>
      <c r="L24" s="47">
        <v>43.5</v>
      </c>
      <c r="M24" s="47">
        <v>161.6</v>
      </c>
      <c r="N24" s="47">
        <v>152.9</v>
      </c>
      <c r="O24" s="61">
        <v>11</v>
      </c>
      <c r="P24" s="61">
        <v>21</v>
      </c>
      <c r="Q24" s="49">
        <v>37986</v>
      </c>
      <c r="R24" s="22">
        <v>7.56</v>
      </c>
      <c r="S24" s="22">
        <v>6.8</v>
      </c>
      <c r="T24" s="22">
        <v>12.5</v>
      </c>
      <c r="U24" s="57">
        <f t="shared" si="0"/>
        <v>20.248704</v>
      </c>
      <c r="V24" s="57">
        <f t="shared" si="0"/>
        <v>18.21312</v>
      </c>
      <c r="W24" s="57">
        <f t="shared" si="1"/>
        <v>30.24</v>
      </c>
      <c r="X24" s="47">
        <f t="shared" si="2"/>
        <v>16.462360975609755</v>
      </c>
      <c r="Y24" s="47">
        <f t="shared" si="3"/>
        <v>14.80741463414634</v>
      </c>
      <c r="Z24" s="47">
        <f t="shared" si="4"/>
        <v>24.585365853658534</v>
      </c>
      <c r="AA24" s="47">
        <f t="shared" si="5"/>
        <v>55.855141463414625</v>
      </c>
    </row>
    <row r="25" spans="1:405" ht="15" customHeight="1" x14ac:dyDescent="0.25">
      <c r="A25" s="22">
        <v>16</v>
      </c>
      <c r="B25" s="1">
        <v>2005</v>
      </c>
      <c r="C25" s="52">
        <v>38310</v>
      </c>
      <c r="D25" s="23">
        <v>45</v>
      </c>
      <c r="E25" s="23">
        <v>80</v>
      </c>
      <c r="F25" s="46">
        <v>38426</v>
      </c>
      <c r="G25" s="119">
        <v>136</v>
      </c>
      <c r="H25" s="22">
        <v>220</v>
      </c>
      <c r="I25" s="123">
        <v>45025</v>
      </c>
      <c r="J25" s="47">
        <v>162.6</v>
      </c>
      <c r="K25" s="47">
        <v>17.399999999999999</v>
      </c>
      <c r="L25" s="47">
        <v>51.9</v>
      </c>
      <c r="M25" s="47">
        <v>207.7</v>
      </c>
      <c r="N25" s="47">
        <v>127.4</v>
      </c>
      <c r="O25" s="61">
        <v>35</v>
      </c>
      <c r="P25" s="61">
        <v>51</v>
      </c>
      <c r="Q25" s="49">
        <v>38426</v>
      </c>
      <c r="R25" s="6">
        <v>10.3</v>
      </c>
      <c r="S25" s="6">
        <v>11</v>
      </c>
      <c r="T25" s="6">
        <v>8.4700000000000006</v>
      </c>
      <c r="U25" s="57">
        <f t="shared" si="0"/>
        <v>27.587520000000005</v>
      </c>
      <c r="V25" s="57">
        <f t="shared" si="0"/>
        <v>29.462399999999999</v>
      </c>
      <c r="W25" s="57">
        <f t="shared" si="1"/>
        <v>20.490624</v>
      </c>
      <c r="X25" s="47">
        <f t="shared" si="2"/>
        <v>22.428878048780494</v>
      </c>
      <c r="Y25" s="47">
        <f t="shared" si="3"/>
        <v>23.953170731707317</v>
      </c>
      <c r="Z25" s="47">
        <f t="shared" si="4"/>
        <v>16.659043902439024</v>
      </c>
      <c r="AA25" s="47">
        <f t="shared" si="5"/>
        <v>63.041092682926831</v>
      </c>
    </row>
    <row r="26" spans="1:405" s="166" customFormat="1" ht="15" customHeight="1" x14ac:dyDescent="0.25">
      <c r="A26" s="161">
        <v>17</v>
      </c>
      <c r="B26" s="89">
        <v>2006</v>
      </c>
      <c r="C26" s="94">
        <v>38674</v>
      </c>
      <c r="D26" s="89">
        <v>50</v>
      </c>
      <c r="E26" s="89">
        <v>90</v>
      </c>
      <c r="F26" s="90">
        <v>38791</v>
      </c>
      <c r="G26" s="120">
        <v>141</v>
      </c>
      <c r="H26" s="42">
        <v>279</v>
      </c>
      <c r="I26" s="162">
        <v>45022</v>
      </c>
      <c r="J26" s="128">
        <v>120</v>
      </c>
      <c r="K26" s="128">
        <v>32.799999999999997</v>
      </c>
      <c r="L26" s="128">
        <v>59</v>
      </c>
      <c r="M26" s="128">
        <v>93.2</v>
      </c>
      <c r="N26" s="128">
        <v>95.7</v>
      </c>
      <c r="O26" s="163">
        <v>106</v>
      </c>
      <c r="P26" s="163">
        <v>106</v>
      </c>
      <c r="Q26" s="164">
        <v>38768</v>
      </c>
      <c r="R26" s="161">
        <v>8.83</v>
      </c>
      <c r="S26" s="161">
        <v>6.19</v>
      </c>
      <c r="T26" s="161">
        <v>4.72</v>
      </c>
      <c r="U26" s="165">
        <f t="shared" si="0"/>
        <v>23.650272000000001</v>
      </c>
      <c r="V26" s="165">
        <f t="shared" si="0"/>
        <v>16.579295999999999</v>
      </c>
      <c r="W26" s="165">
        <f t="shared" si="1"/>
        <v>11.418623999999999</v>
      </c>
      <c r="X26" s="128">
        <f t="shared" si="2"/>
        <v>19.227863414634147</v>
      </c>
      <c r="Y26" s="128">
        <f t="shared" si="3"/>
        <v>13.479102439024389</v>
      </c>
      <c r="Z26" s="128">
        <f t="shared" si="4"/>
        <v>9.2834341463414631</v>
      </c>
      <c r="AA26" s="128">
        <f t="shared" si="5"/>
        <v>41.990400000000001</v>
      </c>
    </row>
    <row r="27" spans="1:405" s="169" customFormat="1" ht="15" customHeight="1" x14ac:dyDescent="0.25">
      <c r="A27" s="42">
        <v>18</v>
      </c>
      <c r="B27" s="89">
        <v>2007</v>
      </c>
      <c r="C27" s="94">
        <v>39105</v>
      </c>
      <c r="D27" s="89">
        <v>67</v>
      </c>
      <c r="E27" s="89">
        <v>67</v>
      </c>
      <c r="F27" s="90">
        <v>39141</v>
      </c>
      <c r="G27" s="120">
        <v>161</v>
      </c>
      <c r="H27" s="42">
        <v>236</v>
      </c>
      <c r="I27" s="126">
        <v>44999</v>
      </c>
      <c r="J27" s="128">
        <v>55</v>
      </c>
      <c r="K27" s="128">
        <v>13.4</v>
      </c>
      <c r="L27" s="128">
        <v>11.8</v>
      </c>
      <c r="M27" s="128">
        <v>149</v>
      </c>
      <c r="N27" s="128">
        <v>57.6</v>
      </c>
      <c r="O27" s="167">
        <v>19</v>
      </c>
      <c r="P27" s="167">
        <v>19</v>
      </c>
      <c r="Q27" s="168">
        <v>39141</v>
      </c>
      <c r="R27" s="42">
        <v>7.66</v>
      </c>
      <c r="S27" s="42">
        <v>16.100000000000001</v>
      </c>
      <c r="T27" s="42">
        <v>14.5</v>
      </c>
      <c r="U27" s="165">
        <f t="shared" si="0"/>
        <v>20.516544</v>
      </c>
      <c r="V27" s="165">
        <f t="shared" si="0"/>
        <v>43.122240000000005</v>
      </c>
      <c r="W27" s="165">
        <f t="shared" si="1"/>
        <v>35.078400000000002</v>
      </c>
      <c r="X27" s="128">
        <f t="shared" si="2"/>
        <v>16.680117073170731</v>
      </c>
      <c r="Y27" s="128">
        <f t="shared" si="3"/>
        <v>35.058731707317072</v>
      </c>
      <c r="Z27" s="128">
        <f t="shared" si="4"/>
        <v>28.519024390243903</v>
      </c>
      <c r="AA27" s="128">
        <f t="shared" si="5"/>
        <v>80.257873170731699</v>
      </c>
    </row>
    <row r="28" spans="1:405" s="24" customFormat="1" ht="15" customHeight="1" x14ac:dyDescent="0.25">
      <c r="A28" s="22">
        <v>19</v>
      </c>
      <c r="B28" s="23">
        <v>2008</v>
      </c>
      <c r="C28" s="52">
        <v>39439</v>
      </c>
      <c r="D28" s="23">
        <v>0</v>
      </c>
      <c r="E28" s="23">
        <v>29</v>
      </c>
      <c r="F28" s="46">
        <v>39532</v>
      </c>
      <c r="G28" s="119">
        <v>168</v>
      </c>
      <c r="H28" s="22">
        <v>227</v>
      </c>
      <c r="I28" s="124">
        <v>45031</v>
      </c>
      <c r="J28" s="47">
        <v>142.5</v>
      </c>
      <c r="K28" s="47">
        <v>63.9</v>
      </c>
      <c r="L28" s="47">
        <v>110.7</v>
      </c>
      <c r="M28" s="47">
        <v>138.30000000000001</v>
      </c>
      <c r="N28" s="47">
        <v>82.7</v>
      </c>
      <c r="O28" s="63">
        <v>10</v>
      </c>
      <c r="P28" s="63">
        <v>45</v>
      </c>
      <c r="Q28" s="50">
        <v>39457</v>
      </c>
      <c r="R28" s="22">
        <v>8.35</v>
      </c>
      <c r="S28" s="22">
        <v>5.48</v>
      </c>
      <c r="T28" s="22">
        <v>9.09</v>
      </c>
      <c r="U28" s="57">
        <f t="shared" si="0"/>
        <v>22.364640000000001</v>
      </c>
      <c r="V28" s="57">
        <f t="shared" si="0"/>
        <v>14.677632000000003</v>
      </c>
      <c r="W28" s="57">
        <f t="shared" si="1"/>
        <v>21.990528000000001</v>
      </c>
      <c r="X28" s="160">
        <f t="shared" si="2"/>
        <v>18.182634146341464</v>
      </c>
      <c r="Y28" s="160">
        <f t="shared" si="3"/>
        <v>11.933034146341466</v>
      </c>
      <c r="Z28" s="160">
        <f t="shared" si="4"/>
        <v>17.87847804878049</v>
      </c>
      <c r="AA28" s="47">
        <f t="shared" si="5"/>
        <v>47.99414634146342</v>
      </c>
    </row>
    <row r="29" spans="1:405" ht="21" customHeight="1" x14ac:dyDescent="0.3">
      <c r="A29" s="106" t="s">
        <v>73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39"/>
      <c r="P29" s="39"/>
      <c r="S29" s="36"/>
      <c r="U29" s="24"/>
      <c r="V29" s="24"/>
      <c r="W29" s="24"/>
      <c r="X29" s="24"/>
      <c r="Y29" s="24"/>
      <c r="Z29" s="24"/>
      <c r="AA29" s="24"/>
    </row>
    <row r="30" spans="1:405" s="72" customFormat="1" ht="14.25" customHeight="1" x14ac:dyDescent="0.2">
      <c r="A30" s="184" t="s">
        <v>1</v>
      </c>
      <c r="B30" s="185"/>
      <c r="C30" s="35"/>
      <c r="D30" s="190" t="s">
        <v>66</v>
      </c>
      <c r="E30" s="191"/>
      <c r="F30" s="192"/>
      <c r="G30" s="190" t="s">
        <v>9</v>
      </c>
      <c r="H30" s="191"/>
      <c r="I30" s="192"/>
      <c r="J30" s="175" t="s">
        <v>65</v>
      </c>
      <c r="K30" s="176"/>
      <c r="L30" s="176"/>
      <c r="M30" s="176"/>
      <c r="N30" s="176"/>
      <c r="O30" s="175" t="s">
        <v>38</v>
      </c>
      <c r="P30" s="176"/>
      <c r="Q30" s="177"/>
      <c r="R30" s="194" t="s">
        <v>50</v>
      </c>
      <c r="S30" s="195"/>
      <c r="T30" s="196"/>
      <c r="U30" s="190" t="s">
        <v>67</v>
      </c>
      <c r="V30" s="191"/>
      <c r="W30" s="192"/>
      <c r="X30" s="190" t="s">
        <v>68</v>
      </c>
      <c r="Y30" s="191"/>
      <c r="Z30" s="192"/>
      <c r="AA30" s="9" t="s">
        <v>46</v>
      </c>
    </row>
    <row r="31" spans="1:405" s="33" customFormat="1" ht="14.25" x14ac:dyDescent="0.25">
      <c r="A31" s="186"/>
      <c r="B31" s="187"/>
      <c r="C31" s="8" t="s">
        <v>10</v>
      </c>
      <c r="D31" s="9" t="s">
        <v>33</v>
      </c>
      <c r="E31" s="9" t="s">
        <v>12</v>
      </c>
      <c r="F31" s="9" t="s">
        <v>29</v>
      </c>
      <c r="G31" s="9" t="s">
        <v>70</v>
      </c>
      <c r="H31" s="10" t="s">
        <v>25</v>
      </c>
      <c r="I31" s="9" t="s">
        <v>10</v>
      </c>
      <c r="J31" s="117" t="s">
        <v>13</v>
      </c>
      <c r="K31" s="11" t="s">
        <v>14</v>
      </c>
      <c r="L31" s="117" t="s">
        <v>15</v>
      </c>
      <c r="M31" s="117" t="s">
        <v>16</v>
      </c>
      <c r="N31" s="12" t="s">
        <v>17</v>
      </c>
      <c r="O31" s="15" t="s">
        <v>39</v>
      </c>
      <c r="P31" s="15" t="s">
        <v>41</v>
      </c>
      <c r="Q31" s="9" t="s">
        <v>52</v>
      </c>
      <c r="R31" s="9" t="s">
        <v>42</v>
      </c>
      <c r="S31" s="9" t="s">
        <v>43</v>
      </c>
      <c r="T31" s="9" t="s">
        <v>44</v>
      </c>
      <c r="U31" s="15" t="s">
        <v>57</v>
      </c>
      <c r="V31" s="15" t="s">
        <v>58</v>
      </c>
      <c r="W31" s="15" t="s">
        <v>59</v>
      </c>
      <c r="X31" s="15" t="s">
        <v>57</v>
      </c>
      <c r="Y31" s="15" t="s">
        <v>58</v>
      </c>
      <c r="Z31" s="15" t="s">
        <v>59</v>
      </c>
      <c r="AA31" s="15" t="s">
        <v>47</v>
      </c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</row>
    <row r="32" spans="1:405" s="33" customFormat="1" ht="15.75" x14ac:dyDescent="0.2">
      <c r="A32" s="186"/>
      <c r="B32" s="187"/>
      <c r="C32" s="8" t="s">
        <v>19</v>
      </c>
      <c r="D32" s="14" t="s">
        <v>11</v>
      </c>
      <c r="E32" s="14" t="s">
        <v>11</v>
      </c>
      <c r="F32" s="15" t="s">
        <v>24</v>
      </c>
      <c r="G32" s="15" t="s">
        <v>26</v>
      </c>
      <c r="H32" s="13" t="s">
        <v>26</v>
      </c>
      <c r="I32" s="15" t="s">
        <v>0</v>
      </c>
      <c r="J32" s="17" t="s">
        <v>35</v>
      </c>
      <c r="K32" s="9" t="s">
        <v>35</v>
      </c>
      <c r="L32" s="9" t="s">
        <v>35</v>
      </c>
      <c r="M32" s="107" t="s">
        <v>35</v>
      </c>
      <c r="N32" s="17" t="s">
        <v>35</v>
      </c>
      <c r="O32" s="14" t="s">
        <v>40</v>
      </c>
      <c r="P32" s="15" t="s">
        <v>40</v>
      </c>
      <c r="Q32" s="15" t="s">
        <v>41</v>
      </c>
      <c r="R32" s="37" t="s">
        <v>45</v>
      </c>
      <c r="S32" s="37" t="s">
        <v>45</v>
      </c>
      <c r="T32" s="37" t="s">
        <v>45</v>
      </c>
      <c r="U32" s="15"/>
      <c r="V32" s="15"/>
      <c r="W32" s="15"/>
      <c r="X32" s="15"/>
      <c r="Y32" s="15"/>
      <c r="Z32" s="15"/>
      <c r="AA32" s="15" t="s">
        <v>48</v>
      </c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</row>
    <row r="33" spans="1:27" s="33" customFormat="1" ht="12.75" x14ac:dyDescent="0.2">
      <c r="A33" s="186"/>
      <c r="B33" s="187"/>
      <c r="C33" s="13" t="s">
        <v>2</v>
      </c>
      <c r="D33" s="14"/>
      <c r="E33" s="14"/>
      <c r="F33" s="15"/>
      <c r="G33" s="15" t="s">
        <v>28</v>
      </c>
      <c r="H33" s="30" t="s">
        <v>28</v>
      </c>
      <c r="I33" s="15"/>
      <c r="J33" s="13" t="s">
        <v>32</v>
      </c>
      <c r="K33" s="15" t="s">
        <v>3</v>
      </c>
      <c r="L33" s="14" t="s">
        <v>6</v>
      </c>
      <c r="M33" s="14" t="s">
        <v>7</v>
      </c>
      <c r="N33" s="16" t="s">
        <v>32</v>
      </c>
      <c r="O33" s="38"/>
      <c r="P33" s="38"/>
      <c r="Q33" s="37"/>
      <c r="R33" s="37"/>
      <c r="S33" s="37"/>
      <c r="T33" s="37"/>
      <c r="U33" s="15"/>
      <c r="V33" s="15"/>
      <c r="W33" s="15"/>
      <c r="X33" s="15"/>
      <c r="Y33" s="15"/>
      <c r="Z33" s="15"/>
      <c r="AA33" s="15" t="s">
        <v>49</v>
      </c>
    </row>
    <row r="34" spans="1:27" s="33" customFormat="1" ht="12.75" x14ac:dyDescent="0.2">
      <c r="A34" s="186"/>
      <c r="B34" s="187"/>
      <c r="C34" s="17" t="s">
        <v>18</v>
      </c>
      <c r="D34" s="15"/>
      <c r="E34" s="15"/>
      <c r="F34" s="15"/>
      <c r="G34" s="15" t="s">
        <v>27</v>
      </c>
      <c r="H34" s="30" t="s">
        <v>27</v>
      </c>
      <c r="I34" s="15"/>
      <c r="J34" s="15" t="s">
        <v>30</v>
      </c>
      <c r="K34" s="15" t="s">
        <v>5</v>
      </c>
      <c r="L34" s="15" t="s">
        <v>5</v>
      </c>
      <c r="M34" s="15" t="s">
        <v>31</v>
      </c>
      <c r="N34" s="15" t="s">
        <v>30</v>
      </c>
      <c r="O34" s="37"/>
      <c r="P34" s="37"/>
      <c r="Q34" s="37"/>
      <c r="R34" s="37"/>
      <c r="S34" s="37"/>
      <c r="T34" s="37"/>
      <c r="U34" s="15"/>
      <c r="V34" s="15"/>
      <c r="W34" s="15"/>
      <c r="X34" s="15"/>
      <c r="Y34" s="15"/>
      <c r="Z34" s="15"/>
      <c r="AA34" s="15" t="s">
        <v>11</v>
      </c>
    </row>
    <row r="35" spans="1:27" s="33" customFormat="1" ht="12.75" x14ac:dyDescent="0.2">
      <c r="A35" s="186"/>
      <c r="B35" s="187"/>
      <c r="C35" s="17" t="s">
        <v>34</v>
      </c>
      <c r="D35" s="14"/>
      <c r="E35" s="14"/>
      <c r="F35" s="15"/>
      <c r="G35" s="15"/>
      <c r="H35" s="17"/>
      <c r="I35" s="15"/>
      <c r="J35" s="15" t="s">
        <v>18</v>
      </c>
      <c r="K35" s="15"/>
      <c r="L35" s="14"/>
      <c r="M35" s="14" t="s">
        <v>30</v>
      </c>
      <c r="N35" s="15" t="s">
        <v>18</v>
      </c>
      <c r="O35" s="37"/>
      <c r="P35" s="37"/>
      <c r="Q35" s="37"/>
      <c r="R35" s="37"/>
      <c r="S35" s="37"/>
      <c r="T35" s="37"/>
      <c r="U35" s="15"/>
      <c r="V35" s="15"/>
      <c r="W35" s="15"/>
      <c r="X35" s="15"/>
      <c r="Y35" s="15"/>
      <c r="Z35" s="15"/>
      <c r="AA35" s="15"/>
    </row>
    <row r="36" spans="1:27" s="76" customFormat="1" ht="15" customHeight="1" thickBot="1" x14ac:dyDescent="0.25">
      <c r="A36" s="188"/>
      <c r="B36" s="189"/>
      <c r="C36" s="18"/>
      <c r="D36" s="19"/>
      <c r="E36" s="19"/>
      <c r="F36" s="20"/>
      <c r="G36" s="20"/>
      <c r="H36" s="18"/>
      <c r="I36" s="20"/>
      <c r="J36" s="20" t="s">
        <v>4</v>
      </c>
      <c r="K36" s="20"/>
      <c r="L36" s="19"/>
      <c r="M36" s="19" t="s">
        <v>18</v>
      </c>
      <c r="N36" s="21" t="s">
        <v>8</v>
      </c>
      <c r="O36" s="37"/>
      <c r="P36" s="37"/>
      <c r="Q36" s="37"/>
      <c r="R36" s="37"/>
      <c r="S36" s="37"/>
      <c r="T36" s="37"/>
      <c r="U36" s="20"/>
      <c r="V36" s="20"/>
      <c r="W36" s="20"/>
      <c r="X36" s="20"/>
      <c r="Y36" s="20"/>
      <c r="Z36" s="20"/>
      <c r="AA36" s="20"/>
    </row>
    <row r="37" spans="1:27" s="28" customFormat="1" ht="15" customHeight="1" thickTop="1" x14ac:dyDescent="0.25">
      <c r="A37" s="28">
        <v>20</v>
      </c>
      <c r="B37" s="108">
        <v>2009</v>
      </c>
      <c r="C37" s="71">
        <v>39795</v>
      </c>
      <c r="D37" s="43">
        <v>66</v>
      </c>
      <c r="E37" s="43">
        <v>66</v>
      </c>
      <c r="F37" s="60">
        <v>39872</v>
      </c>
      <c r="G37" s="122">
        <v>140</v>
      </c>
      <c r="H37" s="28">
        <v>233</v>
      </c>
      <c r="I37" s="127">
        <v>45020</v>
      </c>
      <c r="J37" s="104">
        <v>84.5</v>
      </c>
      <c r="K37" s="56">
        <v>29</v>
      </c>
      <c r="L37" s="129">
        <v>26.7</v>
      </c>
      <c r="M37" s="129">
        <v>105.8</v>
      </c>
      <c r="N37" s="56">
        <v>85.2</v>
      </c>
      <c r="O37" s="130">
        <v>28</v>
      </c>
      <c r="P37" s="130">
        <v>36</v>
      </c>
      <c r="Q37" s="131">
        <v>39833</v>
      </c>
      <c r="R37" s="132">
        <v>7.23</v>
      </c>
      <c r="S37" s="132">
        <v>6.85</v>
      </c>
      <c r="T37" s="132">
        <v>7.23</v>
      </c>
      <c r="U37" s="55">
        <f>(R37*86400*31)/1000000</f>
        <v>19.364832</v>
      </c>
      <c r="V37" s="55">
        <f>(S37*86400*31)/1000000</f>
        <v>18.34704</v>
      </c>
      <c r="W37" s="55">
        <f>(T37*86400*28)/1000000</f>
        <v>17.490815999999999</v>
      </c>
      <c r="X37" s="158">
        <f>U37/1230*1000</f>
        <v>15.743765853658536</v>
      </c>
      <c r="Y37" s="158">
        <f>V37/1230*1000</f>
        <v>14.916292682926828</v>
      </c>
      <c r="Z37" s="158">
        <f>W37/1230*1000</f>
        <v>14.220175609756096</v>
      </c>
      <c r="AA37" s="56">
        <f t="shared" ref="AA37:AA47" si="6">SUM(X37:Z37)</f>
        <v>44.880234146341458</v>
      </c>
    </row>
    <row r="38" spans="1:27" s="28" customFormat="1" ht="15" customHeight="1" x14ac:dyDescent="0.25">
      <c r="A38" s="22">
        <v>21</v>
      </c>
      <c r="B38" s="23">
        <v>2010</v>
      </c>
      <c r="C38" s="52">
        <v>40157</v>
      </c>
      <c r="D38" s="22">
        <v>83</v>
      </c>
      <c r="E38" s="22">
        <v>101</v>
      </c>
      <c r="F38" s="52">
        <v>40252</v>
      </c>
      <c r="G38" s="121">
        <v>149</v>
      </c>
      <c r="H38" s="22">
        <v>321</v>
      </c>
      <c r="I38" s="124">
        <v>45009</v>
      </c>
      <c r="J38" s="47">
        <v>127.8</v>
      </c>
      <c r="K38" s="47">
        <v>21.8</v>
      </c>
      <c r="L38" s="47">
        <v>36.6</v>
      </c>
      <c r="M38" s="47">
        <v>257.10000000000002</v>
      </c>
      <c r="N38" s="47">
        <v>118</v>
      </c>
      <c r="O38" s="22">
        <v>69</v>
      </c>
      <c r="P38" s="22">
        <v>73</v>
      </c>
      <c r="Q38" s="52">
        <v>40209</v>
      </c>
      <c r="R38" s="121">
        <v>9.91</v>
      </c>
      <c r="S38" s="121">
        <v>6.63</v>
      </c>
      <c r="T38" s="121">
        <v>6.11</v>
      </c>
      <c r="U38" s="57">
        <f t="shared" ref="U38:V47" si="7">(R38*86400*31)/1000000</f>
        <v>26.542943999999999</v>
      </c>
      <c r="V38" s="57">
        <f t="shared" si="7"/>
        <v>17.757791999999998</v>
      </c>
      <c r="W38" s="57">
        <f t="shared" ref="W38:W47" si="8">(T38*86400*28)/1000000</f>
        <v>14.781312</v>
      </c>
      <c r="X38" s="59">
        <f t="shared" ref="X38:X47" si="9">U38/1230*1000</f>
        <v>21.579629268292681</v>
      </c>
      <c r="Y38" s="59">
        <f t="shared" ref="Y38:Y47" si="10">V38/1230*1000</f>
        <v>14.437229268292681</v>
      </c>
      <c r="Z38" s="59">
        <f t="shared" ref="Z38:Z47" si="11">W38/1230*1000</f>
        <v>12.017326829268294</v>
      </c>
      <c r="AA38" s="47">
        <f t="shared" si="6"/>
        <v>48.034185365853652</v>
      </c>
    </row>
    <row r="39" spans="1:27" s="28" customFormat="1" ht="15" customHeight="1" x14ac:dyDescent="0.25">
      <c r="A39" s="22">
        <v>22</v>
      </c>
      <c r="B39" s="22">
        <v>2011</v>
      </c>
      <c r="C39" s="52">
        <v>40509</v>
      </c>
      <c r="D39" s="22">
        <v>85</v>
      </c>
      <c r="E39" s="22">
        <v>94</v>
      </c>
      <c r="F39" s="52">
        <v>40579</v>
      </c>
      <c r="G39" s="121">
        <v>167</v>
      </c>
      <c r="H39" s="22">
        <v>242</v>
      </c>
      <c r="I39" s="124">
        <v>45011</v>
      </c>
      <c r="J39" s="47">
        <v>129.6</v>
      </c>
      <c r="K39" s="47">
        <v>26.9</v>
      </c>
      <c r="L39" s="47">
        <v>7.7</v>
      </c>
      <c r="M39" s="47">
        <v>169.7</v>
      </c>
      <c r="N39" s="47">
        <v>141.80000000000001</v>
      </c>
      <c r="O39" s="22">
        <v>25</v>
      </c>
      <c r="P39" s="22">
        <v>30</v>
      </c>
      <c r="Q39" s="52">
        <v>40617</v>
      </c>
      <c r="R39" s="121">
        <v>6.57</v>
      </c>
      <c r="S39" s="121">
        <v>8.24</v>
      </c>
      <c r="T39" s="121">
        <v>8.2799999999999994</v>
      </c>
      <c r="U39" s="57">
        <f t="shared" si="7"/>
        <v>17.597087999999999</v>
      </c>
      <c r="V39" s="57">
        <f t="shared" si="7"/>
        <v>22.070015999999999</v>
      </c>
      <c r="W39" s="57">
        <f t="shared" si="8"/>
        <v>20.030975999999999</v>
      </c>
      <c r="X39" s="59">
        <f t="shared" si="9"/>
        <v>14.306575609756097</v>
      </c>
      <c r="Y39" s="59">
        <f t="shared" si="10"/>
        <v>17.94310243902439</v>
      </c>
      <c r="Z39" s="59">
        <f t="shared" si="11"/>
        <v>16.285346341463413</v>
      </c>
      <c r="AA39" s="47">
        <f t="shared" si="6"/>
        <v>48.535024390243905</v>
      </c>
    </row>
    <row r="40" spans="1:27" s="28" customFormat="1" ht="15" customHeight="1" x14ac:dyDescent="0.25">
      <c r="A40" s="22">
        <v>23</v>
      </c>
      <c r="B40" s="22">
        <v>2012</v>
      </c>
      <c r="C40" s="52">
        <v>40915</v>
      </c>
      <c r="D40" s="22">
        <v>53</v>
      </c>
      <c r="E40" s="22">
        <v>53</v>
      </c>
      <c r="F40" s="52">
        <v>40967</v>
      </c>
      <c r="G40" s="121">
        <v>184</v>
      </c>
      <c r="H40" s="22">
        <v>235</v>
      </c>
      <c r="I40" s="124">
        <v>45011</v>
      </c>
      <c r="J40" s="47">
        <v>72.599999999999994</v>
      </c>
      <c r="K40" s="47">
        <v>33.299999999999997</v>
      </c>
      <c r="L40" s="47">
        <v>29.4</v>
      </c>
      <c r="M40" s="47">
        <v>128.4</v>
      </c>
      <c r="N40" s="47">
        <v>74.8</v>
      </c>
      <c r="O40" s="22">
        <v>44</v>
      </c>
      <c r="P40" s="22">
        <v>44</v>
      </c>
      <c r="Q40" s="52">
        <v>40964</v>
      </c>
      <c r="R40" s="121">
        <v>6.86</v>
      </c>
      <c r="S40" s="121">
        <v>7.97</v>
      </c>
      <c r="T40" s="121">
        <v>5.27</v>
      </c>
      <c r="U40" s="57">
        <f t="shared" si="7"/>
        <v>18.373823999999999</v>
      </c>
      <c r="V40" s="57">
        <f t="shared" si="7"/>
        <v>21.346848000000001</v>
      </c>
      <c r="W40" s="57">
        <f t="shared" si="8"/>
        <v>12.749183999999998</v>
      </c>
      <c r="X40" s="59">
        <f t="shared" si="9"/>
        <v>14.938068292682924</v>
      </c>
      <c r="Y40" s="59">
        <f t="shared" si="10"/>
        <v>17.355160975609756</v>
      </c>
      <c r="Z40" s="59">
        <f t="shared" si="11"/>
        <v>10.365190243902438</v>
      </c>
      <c r="AA40" s="47">
        <f t="shared" si="6"/>
        <v>42.658419512195117</v>
      </c>
    </row>
    <row r="41" spans="1:27" s="28" customFormat="1" ht="15" customHeight="1" x14ac:dyDescent="0.25">
      <c r="A41" s="22">
        <v>24</v>
      </c>
      <c r="B41" s="22">
        <v>2013</v>
      </c>
      <c r="C41" s="52">
        <v>41245</v>
      </c>
      <c r="D41" s="22">
        <v>94</v>
      </c>
      <c r="E41" s="22">
        <v>146</v>
      </c>
      <c r="F41" s="52">
        <v>41369</v>
      </c>
      <c r="G41" s="121">
        <v>128</v>
      </c>
      <c r="H41" s="22">
        <v>281</v>
      </c>
      <c r="I41" s="124">
        <v>45032</v>
      </c>
      <c r="J41" s="47">
        <v>175.3</v>
      </c>
      <c r="K41" s="47">
        <v>13.3</v>
      </c>
      <c r="L41" s="47">
        <v>54.5</v>
      </c>
      <c r="M41" s="47">
        <v>189.1</v>
      </c>
      <c r="N41" s="47">
        <v>128.30000000000001</v>
      </c>
      <c r="O41" s="22">
        <v>12</v>
      </c>
      <c r="P41" s="22">
        <v>20</v>
      </c>
      <c r="Q41" s="52">
        <v>41310</v>
      </c>
      <c r="R41" s="121">
        <v>5.77</v>
      </c>
      <c r="S41" s="121">
        <v>6.31</v>
      </c>
      <c r="T41" s="121">
        <v>7.19</v>
      </c>
      <c r="U41" s="57">
        <f t="shared" si="7"/>
        <v>15.454367999999999</v>
      </c>
      <c r="V41" s="57">
        <f t="shared" si="7"/>
        <v>16.900704000000001</v>
      </c>
      <c r="W41" s="57">
        <f t="shared" si="8"/>
        <v>17.394048000000002</v>
      </c>
      <c r="X41" s="59">
        <f t="shared" si="9"/>
        <v>12.564526829268292</v>
      </c>
      <c r="Y41" s="59">
        <f t="shared" si="10"/>
        <v>13.740409756097561</v>
      </c>
      <c r="Z41" s="59">
        <f t="shared" si="11"/>
        <v>14.141502439024391</v>
      </c>
      <c r="AA41" s="47">
        <f t="shared" si="6"/>
        <v>40.446439024390244</v>
      </c>
    </row>
    <row r="42" spans="1:27" s="172" customFormat="1" ht="15" customHeight="1" x14ac:dyDescent="0.25">
      <c r="A42" s="42">
        <v>25</v>
      </c>
      <c r="B42" s="89">
        <v>2015</v>
      </c>
      <c r="C42" s="94">
        <v>41961</v>
      </c>
      <c r="D42" s="89">
        <v>2</v>
      </c>
      <c r="E42" s="89">
        <v>30</v>
      </c>
      <c r="F42" s="90">
        <v>42035</v>
      </c>
      <c r="G42" s="120">
        <v>199</v>
      </c>
      <c r="H42" s="42">
        <v>200</v>
      </c>
      <c r="I42" s="126">
        <v>44986</v>
      </c>
      <c r="J42" s="128">
        <v>108.5</v>
      </c>
      <c r="K42" s="128">
        <v>29.5</v>
      </c>
      <c r="L42" s="128">
        <v>0.5</v>
      </c>
      <c r="M42" s="128">
        <v>185.7</v>
      </c>
      <c r="N42" s="128">
        <v>132.5</v>
      </c>
      <c r="O42" s="93">
        <v>41</v>
      </c>
      <c r="P42" s="93">
        <v>47</v>
      </c>
      <c r="Q42" s="94">
        <v>42014</v>
      </c>
      <c r="R42" s="170">
        <v>9.19</v>
      </c>
      <c r="S42" s="170">
        <v>6.66</v>
      </c>
      <c r="T42" s="170">
        <v>7.37</v>
      </c>
      <c r="U42" s="165">
        <f t="shared" si="7"/>
        <v>24.614495999999999</v>
      </c>
      <c r="V42" s="165">
        <f t="shared" si="7"/>
        <v>17.838144</v>
      </c>
      <c r="W42" s="165">
        <f t="shared" si="8"/>
        <v>17.829504</v>
      </c>
      <c r="X42" s="171">
        <f t="shared" si="9"/>
        <v>20.011785365853658</v>
      </c>
      <c r="Y42" s="171">
        <f t="shared" si="10"/>
        <v>14.502556097560975</v>
      </c>
      <c r="Z42" s="171">
        <f t="shared" si="11"/>
        <v>14.495531707317074</v>
      </c>
      <c r="AA42" s="128">
        <f t="shared" si="6"/>
        <v>49.009873170731709</v>
      </c>
    </row>
    <row r="43" spans="1:27" s="28" customFormat="1" ht="15" customHeight="1" x14ac:dyDescent="0.25">
      <c r="A43" s="22">
        <v>26</v>
      </c>
      <c r="B43" s="23">
        <v>2017</v>
      </c>
      <c r="C43" s="52">
        <v>42682</v>
      </c>
      <c r="D43" s="23">
        <v>0</v>
      </c>
      <c r="E43" s="23">
        <v>37</v>
      </c>
      <c r="F43" s="46">
        <v>42755</v>
      </c>
      <c r="G43" s="119">
        <v>223</v>
      </c>
      <c r="H43" s="22">
        <v>267</v>
      </c>
      <c r="I43" s="124">
        <v>44995</v>
      </c>
      <c r="J43" s="47">
        <v>108.7</v>
      </c>
      <c r="K43" s="47">
        <v>77.2</v>
      </c>
      <c r="L43" s="47">
        <v>45.4</v>
      </c>
      <c r="M43" s="47">
        <v>208.7</v>
      </c>
      <c r="N43" s="47">
        <v>144.1</v>
      </c>
      <c r="O43" s="7">
        <v>50</v>
      </c>
      <c r="P43" s="7">
        <v>52</v>
      </c>
      <c r="Q43" s="52">
        <v>42786</v>
      </c>
      <c r="R43" s="121">
        <v>6.95</v>
      </c>
      <c r="S43" s="121">
        <v>8.4700000000000006</v>
      </c>
      <c r="T43" s="121">
        <v>8.5399999999999991</v>
      </c>
      <c r="U43" s="57">
        <f t="shared" si="7"/>
        <v>18.614879999999999</v>
      </c>
      <c r="V43" s="57">
        <f t="shared" si="7"/>
        <v>22.686048</v>
      </c>
      <c r="W43" s="57">
        <f t="shared" si="8"/>
        <v>20.659967999999996</v>
      </c>
      <c r="X43" s="59">
        <f t="shared" si="9"/>
        <v>15.134048780487806</v>
      </c>
      <c r="Y43" s="59">
        <f t="shared" si="10"/>
        <v>18.443941463414635</v>
      </c>
      <c r="Z43" s="59">
        <f t="shared" si="11"/>
        <v>16.79672195121951</v>
      </c>
      <c r="AA43" s="47">
        <f t="shared" si="6"/>
        <v>50.374712195121951</v>
      </c>
    </row>
    <row r="44" spans="1:27" s="28" customFormat="1" ht="15" customHeight="1" x14ac:dyDescent="0.25">
      <c r="A44" s="28">
        <v>27</v>
      </c>
      <c r="B44" s="108">
        <v>2018</v>
      </c>
      <c r="C44" s="71">
        <v>43108</v>
      </c>
      <c r="D44" s="108">
        <v>39</v>
      </c>
      <c r="E44" s="108">
        <v>61</v>
      </c>
      <c r="F44" s="138">
        <v>43169</v>
      </c>
      <c r="G44" s="139">
        <v>186</v>
      </c>
      <c r="H44" s="140">
        <v>266</v>
      </c>
      <c r="I44" s="141">
        <v>45022</v>
      </c>
      <c r="J44" s="88">
        <v>81.900000000000006</v>
      </c>
      <c r="K44" s="88">
        <v>21</v>
      </c>
      <c r="L44" s="88">
        <v>42.6</v>
      </c>
      <c r="M44" s="88">
        <v>192.8</v>
      </c>
      <c r="N44" s="88">
        <v>64.8</v>
      </c>
      <c r="O44" s="142">
        <v>55</v>
      </c>
      <c r="P44" s="142">
        <v>59</v>
      </c>
      <c r="Q44" s="71">
        <v>43169</v>
      </c>
      <c r="R44" s="143">
        <v>13</v>
      </c>
      <c r="S44" s="143">
        <v>13.2</v>
      </c>
      <c r="T44" s="143">
        <v>9.1999999999999993</v>
      </c>
      <c r="U44" s="86">
        <f t="shared" si="7"/>
        <v>34.819200000000002</v>
      </c>
      <c r="V44" s="86">
        <f t="shared" si="7"/>
        <v>35.354880000000001</v>
      </c>
      <c r="W44" s="86">
        <f t="shared" si="8"/>
        <v>22.256639999999997</v>
      </c>
      <c r="X44" s="59">
        <f t="shared" si="9"/>
        <v>28.308292682926833</v>
      </c>
      <c r="Y44" s="59">
        <f t="shared" si="10"/>
        <v>28.743804878048781</v>
      </c>
      <c r="Z44" s="59">
        <f t="shared" si="11"/>
        <v>18.094829268292681</v>
      </c>
      <c r="AA44" s="88">
        <f t="shared" si="6"/>
        <v>75.146926829268295</v>
      </c>
    </row>
    <row r="45" spans="1:27" s="28" customFormat="1" ht="15" customHeight="1" x14ac:dyDescent="0.25">
      <c r="A45" s="22">
        <v>28</v>
      </c>
      <c r="B45" s="23">
        <v>2019</v>
      </c>
      <c r="C45" s="52">
        <v>43424</v>
      </c>
      <c r="D45" s="23">
        <v>1</v>
      </c>
      <c r="E45" s="23">
        <v>67</v>
      </c>
      <c r="F45" s="46">
        <v>43496</v>
      </c>
      <c r="G45" s="119">
        <v>164</v>
      </c>
      <c r="H45" s="22">
        <v>200</v>
      </c>
      <c r="I45" s="124">
        <v>44997</v>
      </c>
      <c r="J45" s="47">
        <v>107.8</v>
      </c>
      <c r="K45" s="47">
        <v>36.9</v>
      </c>
      <c r="L45" s="47">
        <v>17.5</v>
      </c>
      <c r="M45" s="47">
        <v>157.6</v>
      </c>
      <c r="N45" s="47">
        <v>126.3</v>
      </c>
      <c r="O45" s="7">
        <v>14</v>
      </c>
      <c r="P45" s="7">
        <v>18</v>
      </c>
      <c r="Q45" s="52">
        <v>43444</v>
      </c>
      <c r="R45" s="121">
        <v>6.64</v>
      </c>
      <c r="S45" s="121">
        <v>6.65</v>
      </c>
      <c r="T45" s="121">
        <v>8.5299999999999994</v>
      </c>
      <c r="U45" s="57">
        <f t="shared" si="7"/>
        <v>17.784576000000001</v>
      </c>
      <c r="V45" s="57">
        <f t="shared" si="7"/>
        <v>17.811360000000001</v>
      </c>
      <c r="W45" s="57">
        <f t="shared" si="8"/>
        <v>20.635776</v>
      </c>
      <c r="X45" s="59">
        <f t="shared" si="9"/>
        <v>14.459004878048782</v>
      </c>
      <c r="Y45" s="59">
        <f t="shared" si="10"/>
        <v>14.480780487804878</v>
      </c>
      <c r="Z45" s="59">
        <f t="shared" si="11"/>
        <v>16.777053658536587</v>
      </c>
      <c r="AA45" s="47">
        <f t="shared" si="6"/>
        <v>45.716839024390246</v>
      </c>
    </row>
    <row r="46" spans="1:27" s="28" customFormat="1" ht="15" customHeight="1" x14ac:dyDescent="0.25">
      <c r="A46" s="22">
        <v>29</v>
      </c>
      <c r="B46" s="23">
        <v>2021</v>
      </c>
      <c r="C46" s="52">
        <v>44172</v>
      </c>
      <c r="D46" s="23">
        <v>0</v>
      </c>
      <c r="E46" s="23">
        <v>60</v>
      </c>
      <c r="F46" s="46">
        <v>44237</v>
      </c>
      <c r="G46" s="119">
        <v>200</v>
      </c>
      <c r="H46" s="22">
        <v>212</v>
      </c>
      <c r="I46" s="124">
        <v>44987</v>
      </c>
      <c r="J46" s="47">
        <v>104</v>
      </c>
      <c r="K46" s="47">
        <v>7.3</v>
      </c>
      <c r="L46" s="47">
        <v>0</v>
      </c>
      <c r="M46" s="47">
        <v>120.1</v>
      </c>
      <c r="N46" s="47">
        <v>111</v>
      </c>
      <c r="O46" s="7">
        <v>1</v>
      </c>
      <c r="P46" s="7">
        <v>19</v>
      </c>
      <c r="Q46" s="52">
        <v>44175</v>
      </c>
      <c r="R46" s="121">
        <v>8.3000000000000007</v>
      </c>
      <c r="S46" s="121">
        <v>7.49</v>
      </c>
      <c r="T46" s="121">
        <v>7.18</v>
      </c>
      <c r="U46" s="57">
        <f t="shared" si="7"/>
        <v>22.230720000000005</v>
      </c>
      <c r="V46" s="57">
        <f t="shared" si="7"/>
        <v>20.061216000000002</v>
      </c>
      <c r="W46" s="57">
        <f t="shared" si="8"/>
        <v>17.369855999999999</v>
      </c>
      <c r="X46" s="59">
        <f t="shared" si="9"/>
        <v>18.073756097560981</v>
      </c>
      <c r="Y46" s="59">
        <f t="shared" si="10"/>
        <v>16.309931707317077</v>
      </c>
      <c r="Z46" s="59">
        <f t="shared" si="11"/>
        <v>14.121834146341463</v>
      </c>
      <c r="AA46" s="47">
        <f t="shared" si="6"/>
        <v>48.505521951219521</v>
      </c>
    </row>
    <row r="47" spans="1:27" s="28" customFormat="1" ht="15" customHeight="1" x14ac:dyDescent="0.25">
      <c r="A47" s="22">
        <v>30</v>
      </c>
      <c r="B47" s="23">
        <v>2023</v>
      </c>
      <c r="C47" s="52">
        <v>44882</v>
      </c>
      <c r="D47" s="23">
        <v>35</v>
      </c>
      <c r="E47" s="23">
        <v>48</v>
      </c>
      <c r="F47" s="46">
        <v>44915</v>
      </c>
      <c r="G47" s="119">
        <v>188</v>
      </c>
      <c r="H47" s="22">
        <v>281</v>
      </c>
      <c r="I47" s="124">
        <v>45013</v>
      </c>
      <c r="J47" s="47">
        <v>71.2</v>
      </c>
      <c r="K47" s="47">
        <v>231.9</v>
      </c>
      <c r="L47" s="47">
        <v>62.3</v>
      </c>
      <c r="M47" s="47">
        <v>108.1</v>
      </c>
      <c r="N47" s="47">
        <v>235.1</v>
      </c>
      <c r="O47" s="7">
        <v>11</v>
      </c>
      <c r="P47" s="7">
        <v>13</v>
      </c>
      <c r="Q47" s="52">
        <v>44995</v>
      </c>
      <c r="R47" s="121">
        <v>7.5</v>
      </c>
      <c r="S47" s="121">
        <v>17.5</v>
      </c>
      <c r="T47" s="121">
        <v>10.6</v>
      </c>
      <c r="U47" s="57">
        <f t="shared" si="7"/>
        <v>20.088000000000001</v>
      </c>
      <c r="V47" s="57">
        <f t="shared" si="7"/>
        <v>46.872</v>
      </c>
      <c r="W47" s="57">
        <f t="shared" si="8"/>
        <v>25.643519999999999</v>
      </c>
      <c r="X47" s="59">
        <f t="shared" si="9"/>
        <v>16.331707317073171</v>
      </c>
      <c r="Y47" s="59">
        <f t="shared" si="10"/>
        <v>38.107317073170734</v>
      </c>
      <c r="Z47" s="59">
        <f t="shared" si="11"/>
        <v>20.848390243902436</v>
      </c>
      <c r="AA47" s="47">
        <f t="shared" si="6"/>
        <v>75.28741463414633</v>
      </c>
    </row>
    <row r="48" spans="1:27" s="2" customFormat="1" ht="15" customHeight="1" x14ac:dyDescent="0.25">
      <c r="A48" s="67"/>
      <c r="B48" s="112"/>
      <c r="C48" s="113"/>
      <c r="D48" s="112"/>
      <c r="E48" s="112"/>
      <c r="F48" s="114"/>
      <c r="G48" s="114"/>
      <c r="H48" s="67"/>
      <c r="I48" s="115"/>
      <c r="J48" s="116"/>
      <c r="K48" s="116"/>
      <c r="L48" s="116"/>
      <c r="M48" s="116"/>
      <c r="N48" s="116"/>
      <c r="O48" s="116"/>
      <c r="P48" s="77"/>
      <c r="Q48" s="78"/>
      <c r="R48" s="79"/>
      <c r="S48" s="79"/>
      <c r="T48" s="79"/>
      <c r="U48" s="80"/>
      <c r="V48" s="80"/>
      <c r="W48" s="80"/>
      <c r="X48" s="81"/>
      <c r="Y48" s="81"/>
      <c r="Z48" s="81"/>
      <c r="AA48" s="82"/>
    </row>
    <row r="49" spans="1:27" s="2" customFormat="1" x14ac:dyDescent="0.25">
      <c r="A49" s="174"/>
      <c r="B49" s="174"/>
      <c r="C49" s="174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111"/>
    </row>
    <row r="50" spans="1:27" s="2" customFormat="1" x14ac:dyDescent="0.25">
      <c r="A50" s="178" t="s">
        <v>20</v>
      </c>
      <c r="B50" s="179"/>
      <c r="C50" s="180"/>
      <c r="D50" s="68">
        <f>SUM(D10:D28,D37:D44)</f>
        <v>1298</v>
      </c>
      <c r="E50" s="68">
        <f>SUM(E10:E28,E37:E44)</f>
        <v>1810</v>
      </c>
      <c r="F50" s="68"/>
      <c r="G50" s="68"/>
      <c r="H50" s="68">
        <f>SUM(H10:H28,H37:H44)</f>
        <v>6645</v>
      </c>
      <c r="I50" s="68"/>
      <c r="J50" s="68">
        <f t="shared" ref="J50:P50" si="12">SUM(J10:J28,J37:J44)</f>
        <v>3025.3000000000006</v>
      </c>
      <c r="K50" s="69">
        <f t="shared" si="12"/>
        <v>1080.3999999999996</v>
      </c>
      <c r="L50" s="69">
        <f t="shared" si="12"/>
        <v>901.90000000000009</v>
      </c>
      <c r="M50" s="69">
        <f t="shared" si="12"/>
        <v>4602.3999999999996</v>
      </c>
      <c r="N50" s="69">
        <f t="shared" si="12"/>
        <v>3191.9</v>
      </c>
      <c r="O50" s="69">
        <f t="shared" si="12"/>
        <v>1351</v>
      </c>
      <c r="P50" s="69">
        <f t="shared" si="12"/>
        <v>1633</v>
      </c>
      <c r="Q50" s="70"/>
      <c r="R50" s="69">
        <f t="shared" ref="R50:AA50" si="13">SUM(R10:R28,R37:R44)</f>
        <v>204.88</v>
      </c>
      <c r="S50" s="69">
        <f t="shared" si="13"/>
        <v>234.96999999999994</v>
      </c>
      <c r="T50" s="69">
        <f t="shared" si="13"/>
        <v>210.92000000000002</v>
      </c>
      <c r="U50" s="69">
        <f t="shared" si="13"/>
        <v>548.75059199999987</v>
      </c>
      <c r="V50" s="69">
        <f t="shared" si="13"/>
        <v>629.34364800000014</v>
      </c>
      <c r="W50" s="69">
        <f t="shared" si="13"/>
        <v>510.25766400000003</v>
      </c>
      <c r="X50" s="69">
        <f t="shared" si="13"/>
        <v>446.13869268292689</v>
      </c>
      <c r="Y50" s="69">
        <f t="shared" si="13"/>
        <v>511.66150243902439</v>
      </c>
      <c r="Z50" s="69">
        <f t="shared" si="13"/>
        <v>414.84362926829272</v>
      </c>
      <c r="AA50" s="69">
        <f t="shared" si="13"/>
        <v>1372.6438243902437</v>
      </c>
    </row>
    <row r="51" spans="1:27" s="2" customFormat="1" x14ac:dyDescent="0.25">
      <c r="A51" s="181" t="s">
        <v>21</v>
      </c>
      <c r="B51" s="182"/>
      <c r="C51" s="183"/>
      <c r="D51" s="69">
        <f>AVERAGE(D10:D28,D37:D44)</f>
        <v>48.074074074074076</v>
      </c>
      <c r="E51" s="69">
        <f>AVERAGE(E10:E28,E37:E44)</f>
        <v>67.037037037037038</v>
      </c>
      <c r="F51" s="68"/>
      <c r="G51" s="68"/>
      <c r="H51" s="69">
        <f>AVERAGE(H10:H28,H37:H44)</f>
        <v>246.11111111111111</v>
      </c>
      <c r="I51" s="68"/>
      <c r="J51" s="69">
        <f t="shared" ref="J51:P51" si="14">AVERAGE(J10:J28,J37:J44)</f>
        <v>112.04814814814817</v>
      </c>
      <c r="K51" s="69">
        <f t="shared" si="14"/>
        <v>40.014814814814798</v>
      </c>
      <c r="L51" s="69">
        <f t="shared" si="14"/>
        <v>33.403703703703705</v>
      </c>
      <c r="M51" s="69">
        <f t="shared" si="14"/>
        <v>170.45925925925926</v>
      </c>
      <c r="N51" s="69">
        <f t="shared" si="14"/>
        <v>118.21851851851852</v>
      </c>
      <c r="O51" s="69">
        <f t="shared" si="14"/>
        <v>50.037037037037038</v>
      </c>
      <c r="P51" s="69">
        <f t="shared" si="14"/>
        <v>60.481481481481481</v>
      </c>
      <c r="Q51" s="70"/>
      <c r="R51" s="69">
        <f t="shared" ref="R51:AA51" si="15">AVERAGE(R10:R28,R37:R44)</f>
        <v>7.5881481481481483</v>
      </c>
      <c r="S51" s="69">
        <f t="shared" si="15"/>
        <v>8.7025925925925911</v>
      </c>
      <c r="T51" s="69">
        <f t="shared" si="15"/>
        <v>7.811851851851852</v>
      </c>
      <c r="U51" s="69">
        <f t="shared" si="15"/>
        <v>20.324095999999994</v>
      </c>
      <c r="V51" s="69">
        <f t="shared" si="15"/>
        <v>23.309024000000004</v>
      </c>
      <c r="W51" s="69">
        <f t="shared" si="15"/>
        <v>18.898432</v>
      </c>
      <c r="X51" s="69">
        <f t="shared" si="15"/>
        <v>16.523655284552849</v>
      </c>
      <c r="Y51" s="69">
        <f t="shared" si="15"/>
        <v>18.950426016260163</v>
      </c>
      <c r="Z51" s="69">
        <f t="shared" si="15"/>
        <v>15.364578861788619</v>
      </c>
      <c r="AA51" s="69">
        <f t="shared" si="15"/>
        <v>50.83866016260162</v>
      </c>
    </row>
    <row r="53" spans="1:27" x14ac:dyDescent="0.25">
      <c r="A53" s="27" t="s">
        <v>22</v>
      </c>
      <c r="B53" s="28"/>
      <c r="C53" s="27"/>
      <c r="D53" s="27"/>
      <c r="E53" s="28"/>
      <c r="F53" s="28"/>
      <c r="G53" s="28"/>
      <c r="H53" s="27"/>
      <c r="I53" s="27"/>
      <c r="J53" s="28"/>
      <c r="K53" s="28"/>
      <c r="L53" s="28"/>
      <c r="M53" s="28"/>
      <c r="N53" s="29"/>
    </row>
    <row r="54" spans="1:27" x14ac:dyDescent="0.25">
      <c r="A54" s="193" t="s">
        <v>69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</row>
    <row r="55" spans="1:27" x14ac:dyDescent="0.25">
      <c r="A55" s="193" t="s">
        <v>23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</row>
    <row r="56" spans="1:27" x14ac:dyDescent="0.25">
      <c r="A56" s="173" t="s">
        <v>71</v>
      </c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</row>
    <row r="57" spans="1:27" ht="18" x14ac:dyDescent="0.25">
      <c r="A57" s="173" t="s">
        <v>72</v>
      </c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</row>
  </sheetData>
  <mergeCells count="23">
    <mergeCell ref="A57:P57"/>
    <mergeCell ref="G30:I30"/>
    <mergeCell ref="A49:C49"/>
    <mergeCell ref="A50:C50"/>
    <mergeCell ref="A51:C51"/>
    <mergeCell ref="A54:P54"/>
    <mergeCell ref="A55:P55"/>
    <mergeCell ref="A56:P56"/>
    <mergeCell ref="U3:W3"/>
    <mergeCell ref="X3:Z3"/>
    <mergeCell ref="A30:B36"/>
    <mergeCell ref="D30:F30"/>
    <mergeCell ref="J30:N30"/>
    <mergeCell ref="O30:Q30"/>
    <mergeCell ref="R30:T30"/>
    <mergeCell ref="U30:W30"/>
    <mergeCell ref="X30:Z30"/>
    <mergeCell ref="A3:B9"/>
    <mergeCell ref="D3:F3"/>
    <mergeCell ref="G3:I3"/>
    <mergeCell ref="J3:N3"/>
    <mergeCell ref="O3:Q3"/>
    <mergeCell ref="R3:T3"/>
  </mergeCells>
  <pageMargins left="0.19685039370078741" right="7.874015748031496E-2" top="1.1811023622047245" bottom="0.39370078740157483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Михалишки</vt:lpstr>
      <vt:lpstr>Стешицы</vt:lpstr>
      <vt:lpstr>Михалишки!Область_печати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2024-05-08T05:11:16Z</dcterms:modified>
</cp:coreProperties>
</file>