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1/Documents/2022 CO Climate Report/"/>
    </mc:Choice>
  </mc:AlternateContent>
  <xr:revisionPtr revIDLastSave="0" documentId="13_ncr:1_{57BE4FE1-5A8C-5048-8C86-9B0926FE4D09}" xr6:coauthVersionLast="47" xr6:coauthVersionMax="47" xr10:uidLastSave="{00000000-0000-0000-0000-000000000000}"/>
  <bookViews>
    <workbookView xWindow="12660" yWindow="8580" windowWidth="34360" windowHeight="24460" xr2:uid="{461EA95F-23AD-46BD-9D18-FD0C50B247BC}"/>
  </bookViews>
  <sheets>
    <sheet name="Apr1_SWE_7basin_Fig3.2" sheetId="1" r:id="rId1"/>
    <sheet name="AnnFlow_7basin_Fig3.5" sheetId="2" r:id="rId2"/>
    <sheet name="ColoDots_T-P-Flow_Fig3.6" sheetId="4" r:id="rId3"/>
    <sheet name="Splatte_T-P-Flow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8" i="1"/>
  <c r="D46" i="1"/>
  <c r="D47" i="1"/>
  <c r="D48" i="1"/>
  <c r="D49" i="1"/>
  <c r="F52" i="2"/>
  <c r="G52" i="2"/>
  <c r="H52" i="2"/>
  <c r="I52" i="2"/>
  <c r="J52" i="2"/>
  <c r="K52" i="2"/>
  <c r="E52" i="2"/>
  <c r="F44" i="2"/>
  <c r="F45" i="2" s="1"/>
  <c r="G44" i="2"/>
  <c r="G45" i="2" s="1"/>
  <c r="H44" i="2"/>
  <c r="H45" i="2" s="1"/>
  <c r="I44" i="2"/>
  <c r="I45" i="2" s="1"/>
  <c r="J44" i="2"/>
  <c r="J45" i="2" s="1"/>
  <c r="K44" i="2"/>
  <c r="K45" i="2" s="1"/>
  <c r="E44" i="2"/>
  <c r="E45" i="2" s="1"/>
  <c r="K42" i="2"/>
  <c r="J42" i="2"/>
  <c r="I42" i="2"/>
  <c r="H42" i="2"/>
  <c r="G42" i="2"/>
  <c r="F42" i="2"/>
  <c r="E42" i="2"/>
  <c r="F41" i="5"/>
  <c r="E41" i="5"/>
  <c r="D41" i="5"/>
  <c r="C41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D41" i="4"/>
  <c r="E41" i="4"/>
  <c r="F41" i="4"/>
  <c r="C41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8" i="4"/>
  <c r="E47" i="2"/>
  <c r="K50" i="2"/>
  <c r="J50" i="2"/>
  <c r="I50" i="2"/>
  <c r="H50" i="2"/>
  <c r="G50" i="2"/>
  <c r="F50" i="2"/>
  <c r="E50" i="2"/>
  <c r="K49" i="2"/>
  <c r="J49" i="2"/>
  <c r="I49" i="2"/>
  <c r="H49" i="2"/>
  <c r="G49" i="2"/>
  <c r="F49" i="2"/>
  <c r="E49" i="2"/>
  <c r="K48" i="2"/>
  <c r="J48" i="2"/>
  <c r="I48" i="2"/>
  <c r="H48" i="2"/>
  <c r="G48" i="2"/>
  <c r="F48" i="2"/>
  <c r="E48" i="2"/>
  <c r="K47" i="2"/>
  <c r="J47" i="2"/>
  <c r="I47" i="2"/>
  <c r="H47" i="2"/>
  <c r="G47" i="2"/>
  <c r="F47" i="2"/>
  <c r="F48" i="1"/>
  <c r="C48" i="1"/>
  <c r="E48" i="1"/>
  <c r="G48" i="1"/>
  <c r="I48" i="1"/>
  <c r="H48" i="1"/>
  <c r="F49" i="1"/>
  <c r="C49" i="1"/>
  <c r="E49" i="1"/>
  <c r="G49" i="1"/>
  <c r="I49" i="1"/>
  <c r="H49" i="1"/>
  <c r="F47" i="1"/>
  <c r="C47" i="1"/>
  <c r="E47" i="1"/>
  <c r="G47" i="1"/>
  <c r="I47" i="1"/>
  <c r="H47" i="1"/>
  <c r="F46" i="1"/>
  <c r="C46" i="1"/>
  <c r="E46" i="1"/>
  <c r="G46" i="1"/>
  <c r="I46" i="1"/>
  <c r="H46" i="1"/>
</calcChain>
</file>

<file path=xl/sharedStrings.xml><?xml version="1.0" encoding="utf-8"?>
<sst xmlns="http://schemas.openxmlformats.org/spreadsheetml/2006/main" count="182" uniqueCount="64">
  <si>
    <t>San Juan - Carracas</t>
  </si>
  <si>
    <t>Yampa - Maybell</t>
  </si>
  <si>
    <t>Gunnison - Tunnel</t>
  </si>
  <si>
    <t>Rio Grande - Del Norte</t>
  </si>
  <si>
    <t>Arkansas - Salida</t>
  </si>
  <si>
    <t>South Platte - South Platte</t>
  </si>
  <si>
    <t>access1-0.1.rcp45</t>
  </si>
  <si>
    <t>access1-3.1.rcp45</t>
  </si>
  <si>
    <t>bcc-csm1-1.1.rcp45</t>
  </si>
  <si>
    <t>bcc-csm1-1-m.1.rcp45</t>
  </si>
  <si>
    <t>canesm2.1.rcp45</t>
  </si>
  <si>
    <t>ccsm4.6.rcp45</t>
  </si>
  <si>
    <t>cesm1-bgc.1.rcp45</t>
  </si>
  <si>
    <t>cesm1-cam5.1.rcp45</t>
  </si>
  <si>
    <t>cmcc-cm.1.rcp45</t>
  </si>
  <si>
    <t>cnrm-cm5.1.rcp45</t>
  </si>
  <si>
    <t>csiro-mk3-6-0.1.rcp45</t>
  </si>
  <si>
    <t>ec-earth.8.rcp45</t>
  </si>
  <si>
    <t>fgoals-g2.1.rcp45</t>
  </si>
  <si>
    <t>gfdl-cm3.1.rcp45</t>
  </si>
  <si>
    <t>gfdl-esm2g.1.rcp45</t>
  </si>
  <si>
    <t>gfdl-esm2m.1.rcp45</t>
  </si>
  <si>
    <t>giss-e2-r.6.rcp45</t>
  </si>
  <si>
    <t>hadgem2-ao.1.rcp45</t>
  </si>
  <si>
    <t>hadgem2-cc.1.rcp45</t>
  </si>
  <si>
    <t>hadgem2-es.1.rcp45</t>
  </si>
  <si>
    <t>inmcm4.1.rcp45</t>
  </si>
  <si>
    <t>ipsl-cm5a-lr.1.rcp45</t>
  </si>
  <si>
    <t>ipsl-cm5a-mr.1.rcp45</t>
  </si>
  <si>
    <t>miroc-esm.1.rcp45</t>
  </si>
  <si>
    <t>miroc-esm-chem.1.rcp45</t>
  </si>
  <si>
    <t>miroc5.1.rcp45</t>
  </si>
  <si>
    <t>mpi-esm-lr.1.rcp45</t>
  </si>
  <si>
    <t>mpi-esm-mr.1.rcp45</t>
  </si>
  <si>
    <t>mri-cgcm3.1.rcp45</t>
  </si>
  <si>
    <t>noresm1-m.1.rcp45</t>
  </si>
  <si>
    <t>cmcc-cms.1.rcp45</t>
  </si>
  <si>
    <t>giss-e2-h.6.rcp4</t>
  </si>
  <si>
    <t>Colorado -  Dotsero</t>
  </si>
  <si>
    <t>median: all 32</t>
  </si>
  <si>
    <t>giss-e2-h.6.rcp45</t>
  </si>
  <si>
    <t xml:space="preserve">median - all 32 </t>
  </si>
  <si>
    <t>ID</t>
  </si>
  <si>
    <t>model</t>
  </si>
  <si>
    <t>delta WY flow</t>
  </si>
  <si>
    <t>delta T</t>
  </si>
  <si>
    <t>delta P</t>
  </si>
  <si>
    <t>delta Apr1 SWE</t>
  </si>
  <si>
    <t>abs delta WY flow</t>
  </si>
  <si>
    <t>average</t>
  </si>
  <si>
    <t>Data originally downloaded from GDO-DCP archive: https://gdo-dcp.ucllnl.org/</t>
  </si>
  <si>
    <t>Data files (netCDF) with 1st of month SWE for all months, 1950-2099, can be found in the cmip5-loca-hydrology/swe folder; in each of the 7 basin folders see the file xxx-xxx_SWE_1st_mo.nc</t>
  </si>
  <si>
    <t>CMIP5-LOCA Hydrology</t>
  </si>
  <si>
    <t>change in April 1 SWE -  1971-2000 to 2050 (2035-2064)</t>
  </si>
  <si>
    <t xml:space="preserve">change in annual (WY) streamflow -  1971-2000 to 2050 (2035-2064) </t>
  </si>
  <si>
    <t>Colorado - Dotsero, change in annual temperature, precipitation, April 1 SWE, and WY streamflow, 1971-2000 to 2050 (2035-2064)</t>
  </si>
  <si>
    <t>South Platte-South Platte, change in annual temperature, precipitation, April 1 SWE, and WY streamflow, 1971-2000 to 2050 (2035-2064)</t>
  </si>
  <si>
    <t>Streamflow = baseflow + runoff (as output from the VIC model and archived at GDO-DCP)</t>
  </si>
  <si>
    <t>Data files (netCDF) with monthly baseflow for all months, 1950-2099, can be found in the cmip5-loca-hydrology/baseflow folder; in each of the 7 basin folders see the file xxx-xxx_baseflow_mo.nc</t>
  </si>
  <si>
    <t>Data files (netCDF) with monthly runoff for all months, 1950-2099, can be found in the cmip5-loca-hydrology/runoff folder; in each of the 7 basin folders see the file xxx-xxx_runoff_mo.nc</t>
  </si>
  <si>
    <t>CMIP5-LOCA Hydrology (SWE and streamflow) and CMIP5-LOCA Climate (T and P)</t>
  </si>
  <si>
    <t>Data files (csv &amp; netCDF) with monthly temperature for all months can be found in the cmip5-loca-hydrology/basin_T_P/co-dots folder, in the /Tair and /precip folders, respectively</t>
  </si>
  <si>
    <t>For data files for streamflow and SWE, see the other tabs on this spreadsheet for Fig3.2 and Fig 3.5</t>
  </si>
  <si>
    <t>Data files (csv &amp; netCDF) with monthly temperature for all months can be found in the cmip5-loca-hydrology/basin_T_P/spl-spl folder, in the /Tair and /precip folders, respectively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</si>
</sst>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2" fontId="2" fillId="0" borderId="0" xfId="0" applyNumberFormat="1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April 1 SWE change,</a:t>
            </a:r>
            <a:r>
              <a:rPr lang="en-US" baseline="0"/>
              <a:t> 1971-2000 to 2035-2064, CMIP5-LOCA</a:t>
            </a:r>
            <a:endParaRPr lang="en-US"/>
          </a:p>
        </c:rich>
      </c:tx>
      <c:layout>
        <c:manualLayout>
          <c:xMode val="edge"/>
          <c:yMode val="edge"/>
          <c:x val="0.19874152687435809"/>
          <c:y val="3.4883720930232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7030A0">
                <a:alpha val="21000"/>
              </a:srgbClr>
            </a:solidFill>
            <a:ln>
              <a:noFill/>
            </a:ln>
            <a:effectLst/>
          </c:spPr>
          <c:invertIfNegative val="0"/>
          <c:cat>
            <c:strRef>
              <c:f>Apr1_SWE_7basin_Fig3.2!$C$7:$I$7</c:f>
              <c:strCache>
                <c:ptCount val="7"/>
                <c:pt idx="0">
                  <c:v>Yampa - Maybell</c:v>
                </c:pt>
                <c:pt idx="1">
                  <c:v>Colorado -  Dotsero</c:v>
                </c:pt>
                <c:pt idx="2">
                  <c:v>Gunnison - Tunnel</c:v>
                </c:pt>
                <c:pt idx="3">
                  <c:v>San Juan - Carracas</c:v>
                </c:pt>
                <c:pt idx="4">
                  <c:v>Rio Grande - Del Norte</c:v>
                </c:pt>
                <c:pt idx="5">
                  <c:v>South Platte - South Platte</c:v>
                </c:pt>
                <c:pt idx="6">
                  <c:v>Arkansas - Salida</c:v>
                </c:pt>
              </c:strCache>
            </c:strRef>
          </c:cat>
          <c:val>
            <c:numRef>
              <c:f>Apr1_SWE_7basin_Fig3.2!$C$46:$I$46</c:f>
              <c:numCache>
                <c:formatCode>0.0</c:formatCode>
                <c:ptCount val="7"/>
                <c:pt idx="0">
                  <c:v>1.128904800000005</c:v>
                </c:pt>
                <c:pt idx="1">
                  <c:v>9.5436540000000214</c:v>
                </c:pt>
                <c:pt idx="2">
                  <c:v>4.8084156000000027</c:v>
                </c:pt>
                <c:pt idx="3">
                  <c:v>-0.2096269999999999</c:v>
                </c:pt>
                <c:pt idx="4">
                  <c:v>6.5131836000000032</c:v>
                </c:pt>
                <c:pt idx="5">
                  <c:v>19.300719700000034</c:v>
                </c:pt>
                <c:pt idx="6">
                  <c:v>12.370028800000012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A-4C37-A499-11B0E26806E5}"/>
            </c:ext>
          </c:extLst>
        </c:ser>
        <c:ser>
          <c:idx val="1"/>
          <c:order val="1"/>
          <c:spPr>
            <a:solidFill>
              <a:schemeClr val="accent2">
                <a:alpha val="34000"/>
              </a:schemeClr>
            </a:solidFill>
            <a:ln>
              <a:noFill/>
            </a:ln>
            <a:effectLst/>
          </c:spPr>
          <c:invertIfNegative val="0"/>
          <c:cat>
            <c:strRef>
              <c:f>Apr1_SWE_7basin_Fig3.2!$C$7:$I$7</c:f>
              <c:strCache>
                <c:ptCount val="7"/>
                <c:pt idx="0">
                  <c:v>Yampa - Maybell</c:v>
                </c:pt>
                <c:pt idx="1">
                  <c:v>Colorado -  Dotsero</c:v>
                </c:pt>
                <c:pt idx="2">
                  <c:v>Gunnison - Tunnel</c:v>
                </c:pt>
                <c:pt idx="3">
                  <c:v>San Juan - Carracas</c:v>
                </c:pt>
                <c:pt idx="4">
                  <c:v>Rio Grande - Del Norte</c:v>
                </c:pt>
                <c:pt idx="5">
                  <c:v>South Platte - South Platte</c:v>
                </c:pt>
                <c:pt idx="6">
                  <c:v>Arkansas - Salida</c:v>
                </c:pt>
              </c:strCache>
            </c:strRef>
          </c:cat>
          <c:val>
            <c:numRef>
              <c:f>Apr1_SWE_7basin_Fig3.2!$C$47:$I$47</c:f>
              <c:numCache>
                <c:formatCode>0.0</c:formatCode>
                <c:ptCount val="7"/>
                <c:pt idx="0">
                  <c:v>-23.109319499999998</c:v>
                </c:pt>
                <c:pt idx="1">
                  <c:v>-18.980265000000003</c:v>
                </c:pt>
                <c:pt idx="2">
                  <c:v>-22.410718299999999</c:v>
                </c:pt>
                <c:pt idx="3">
                  <c:v>-29.749781200000001</c:v>
                </c:pt>
                <c:pt idx="4">
                  <c:v>-21.754709800000001</c:v>
                </c:pt>
                <c:pt idx="5">
                  <c:v>-25.6326356</c:v>
                </c:pt>
                <c:pt idx="6">
                  <c:v>-17.178600599999999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A-4C37-A499-11B0E2680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1"/>
        <c:overlap val="100"/>
        <c:axId val="674388576"/>
        <c:axId val="674388928"/>
      </c:barChart>
      <c:lineChart>
        <c:grouping val="standard"/>
        <c:varyColors val="0"/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>
                  <a:alpha val="34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Apr1_SWE_7basin_Fig3.2!$C$7:$I$7</c:f>
              <c:strCache>
                <c:ptCount val="7"/>
                <c:pt idx="0">
                  <c:v>Yampa - Maybell</c:v>
                </c:pt>
                <c:pt idx="1">
                  <c:v>Colorado -  Dotsero</c:v>
                </c:pt>
                <c:pt idx="2">
                  <c:v>Gunnison - Tunnel</c:v>
                </c:pt>
                <c:pt idx="3">
                  <c:v>San Juan - Carracas</c:v>
                </c:pt>
                <c:pt idx="4">
                  <c:v>Rio Grande - Del Norte</c:v>
                </c:pt>
                <c:pt idx="5">
                  <c:v>South Platte - South Platte</c:v>
                </c:pt>
                <c:pt idx="6">
                  <c:v>Arkansas - Salida</c:v>
                </c:pt>
              </c:strCache>
            </c:strRef>
          </c:cat>
          <c:val>
            <c:numRef>
              <c:f>Apr1_SWE_7basin_Fig3.2!$C$48:$I$48</c:f>
              <c:numCache>
                <c:formatCode>0.0</c:formatCode>
                <c:ptCount val="7"/>
                <c:pt idx="0">
                  <c:v>-28.378810999999999</c:v>
                </c:pt>
                <c:pt idx="1">
                  <c:v>-24.024023</c:v>
                </c:pt>
                <c:pt idx="2">
                  <c:v>-28.330511000000001</c:v>
                </c:pt>
                <c:pt idx="3">
                  <c:v>-36.572014000000003</c:v>
                </c:pt>
                <c:pt idx="4">
                  <c:v>-26.249901000000001</c:v>
                </c:pt>
                <c:pt idx="5">
                  <c:v>-33.139099000000002</c:v>
                </c:pt>
                <c:pt idx="6">
                  <c:v>-23.176808999999999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FA-4C37-A499-11B0E26806E5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dash"/>
            <c:size val="14"/>
            <c:spPr>
              <a:solidFill>
                <a:srgbClr val="7030A0">
                  <a:alpha val="17000"/>
                </a:srgbClr>
              </a:solidFill>
              <a:ln w="9525">
                <a:noFill/>
              </a:ln>
              <a:effectLst/>
            </c:spPr>
          </c:marker>
          <c:cat>
            <c:strRef>
              <c:f>Apr1_SWE_7basin_Fig3.2!$C$7:$I$7</c:f>
              <c:strCache>
                <c:ptCount val="7"/>
                <c:pt idx="0">
                  <c:v>Yampa - Maybell</c:v>
                </c:pt>
                <c:pt idx="1">
                  <c:v>Colorado -  Dotsero</c:v>
                </c:pt>
                <c:pt idx="2">
                  <c:v>Gunnison - Tunnel</c:v>
                </c:pt>
                <c:pt idx="3">
                  <c:v>San Juan - Carracas</c:v>
                </c:pt>
                <c:pt idx="4">
                  <c:v>Rio Grande - Del Norte</c:v>
                </c:pt>
                <c:pt idx="5">
                  <c:v>South Platte - South Platte</c:v>
                </c:pt>
                <c:pt idx="6">
                  <c:v>Arkansas - Salida</c:v>
                </c:pt>
              </c:strCache>
            </c:strRef>
          </c:cat>
          <c:val>
            <c:numRef>
              <c:f>Apr1_SWE_7basin_Fig3.2!$C$49:$I$49</c:f>
              <c:numCache>
                <c:formatCode>0.0</c:formatCode>
                <c:ptCount val="7"/>
                <c:pt idx="0">
                  <c:v>7.9559620000000004</c:v>
                </c:pt>
                <c:pt idx="1">
                  <c:v>16.718969000000001</c:v>
                </c:pt>
                <c:pt idx="2">
                  <c:v>31.285741999999999</c:v>
                </c:pt>
                <c:pt idx="3">
                  <c:v>27.523098000000001</c:v>
                </c:pt>
                <c:pt idx="4">
                  <c:v>31.401762000000002</c:v>
                </c:pt>
                <c:pt idx="5">
                  <c:v>35.040385999999998</c:v>
                </c:pt>
                <c:pt idx="6">
                  <c:v>23.438555000000001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FA-4C37-A499-11B0E26806E5}"/>
            </c:ext>
          </c:extLst>
        </c:ser>
        <c:ser>
          <c:idx val="4"/>
          <c:order val="4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Apr1_SWE_7basin_Fig3.2!$C$41:$I$41</c:f>
              <c:numCache>
                <c:formatCode>0.0</c:formatCode>
                <c:ptCount val="7"/>
                <c:pt idx="0">
                  <c:v>-15.004038999999999</c:v>
                </c:pt>
                <c:pt idx="1">
                  <c:v>-6.4851609999999997</c:v>
                </c:pt>
                <c:pt idx="2">
                  <c:v>-10.3565085</c:v>
                </c:pt>
                <c:pt idx="3">
                  <c:v>-19.2883675</c:v>
                </c:pt>
                <c:pt idx="4">
                  <c:v>-10.963229999999999</c:v>
                </c:pt>
                <c:pt idx="5">
                  <c:v>-11.1449395</c:v>
                </c:pt>
                <c:pt idx="6">
                  <c:v>-5.2606234999999995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F-45CB-BB50-E18ACC1BB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388576"/>
        <c:axId val="674388928"/>
      </c:lineChart>
      <c:catAx>
        <c:axId val="67438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8928"/>
        <c:crossesAt val="-40"/>
        <c:auto val="1"/>
        <c:lblAlgn val="ctr"/>
        <c:lblOffset val="100"/>
        <c:noMultiLvlLbl val="0"/>
      </c:catAx>
      <c:valAx>
        <c:axId val="674388928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SWE,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8576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Projected Annual Streamflow change,</a:t>
            </a:r>
            <a:r>
              <a:rPr lang="en-US" sz="1300" baseline="0"/>
              <a:t> 1971-2000 to 2050 (2035-2064), CMIP5-LOCA-VIC</a:t>
            </a:r>
            <a:endParaRPr lang="en-US" sz="1300"/>
          </a:p>
        </c:rich>
      </c:tx>
      <c:layout>
        <c:manualLayout>
          <c:xMode val="edge"/>
          <c:yMode val="edge"/>
          <c:x val="0.14330445096036637"/>
          <c:y val="4.9418604651162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11863736698183"/>
          <c:y val="0.15387342371677221"/>
          <c:w val="0.86173491911837397"/>
          <c:h val="0.7034851696169557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AnnFlow_7basin_Fig3.5!$E$8:$K$8</c:f>
              <c:strCache>
                <c:ptCount val="7"/>
                <c:pt idx="0">
                  <c:v>Yampa - Maybell</c:v>
                </c:pt>
                <c:pt idx="1">
                  <c:v>Colorado -  Dotsero</c:v>
                </c:pt>
                <c:pt idx="2">
                  <c:v>Gunnison - Tunnel</c:v>
                </c:pt>
                <c:pt idx="3">
                  <c:v>San Juan - Carracas</c:v>
                </c:pt>
                <c:pt idx="4">
                  <c:v>Rio Grande - Del Norte</c:v>
                </c:pt>
                <c:pt idx="5">
                  <c:v>South Platte - South Platte</c:v>
                </c:pt>
                <c:pt idx="6">
                  <c:v>Arkansas - Salida</c:v>
                </c:pt>
              </c:strCache>
            </c:strRef>
          </c:cat>
          <c:val>
            <c:numRef>
              <c:f>AnnFlow_7basin_Fig3.5!$E$47:$K$47</c:f>
              <c:numCache>
                <c:formatCode>0.0</c:formatCode>
                <c:ptCount val="7"/>
                <c:pt idx="0">
                  <c:v>7.1286446000000083</c:v>
                </c:pt>
                <c:pt idx="1">
                  <c:v>4.6402442000000015</c:v>
                </c:pt>
                <c:pt idx="2">
                  <c:v>11.116497000000004</c:v>
                </c:pt>
                <c:pt idx="3">
                  <c:v>8.3670351000000043</c:v>
                </c:pt>
                <c:pt idx="4">
                  <c:v>8.7656940000000052</c:v>
                </c:pt>
                <c:pt idx="5">
                  <c:v>4.8768619000000006</c:v>
                </c:pt>
                <c:pt idx="6">
                  <c:v>8.211335100000003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7-4DCA-A784-815D7C6834F9}"/>
            </c:ext>
          </c:extLst>
        </c:ser>
        <c:ser>
          <c:idx val="1"/>
          <c:order val="1"/>
          <c:spPr>
            <a:solidFill>
              <a:srgbClr val="FF000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AnnFlow_7basin_Fig3.5!$E$8:$K$8</c:f>
              <c:strCache>
                <c:ptCount val="7"/>
                <c:pt idx="0">
                  <c:v>Yampa - Maybell</c:v>
                </c:pt>
                <c:pt idx="1">
                  <c:v>Colorado -  Dotsero</c:v>
                </c:pt>
                <c:pt idx="2">
                  <c:v>Gunnison - Tunnel</c:v>
                </c:pt>
                <c:pt idx="3">
                  <c:v>San Juan - Carracas</c:v>
                </c:pt>
                <c:pt idx="4">
                  <c:v>Rio Grande - Del Norte</c:v>
                </c:pt>
                <c:pt idx="5">
                  <c:v>South Platte - South Platte</c:v>
                </c:pt>
                <c:pt idx="6">
                  <c:v>Arkansas - Salida</c:v>
                </c:pt>
              </c:strCache>
            </c:strRef>
          </c:cat>
          <c:val>
            <c:numRef>
              <c:f>AnnFlow_7basin_Fig3.5!$E$48:$K$48</c:f>
              <c:numCache>
                <c:formatCode>0.0</c:formatCode>
                <c:ptCount val="7"/>
                <c:pt idx="0">
                  <c:v>-23.630188699999998</c:v>
                </c:pt>
                <c:pt idx="1">
                  <c:v>-24.9519296</c:v>
                </c:pt>
                <c:pt idx="2">
                  <c:v>-28.371435999999999</c:v>
                </c:pt>
                <c:pt idx="3">
                  <c:v>-23.544132000000001</c:v>
                </c:pt>
                <c:pt idx="4">
                  <c:v>-28.268593800000001</c:v>
                </c:pt>
                <c:pt idx="5">
                  <c:v>-34.046773699999996</c:v>
                </c:pt>
                <c:pt idx="6">
                  <c:v>-34.868694599999998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7-4DCA-A784-815D7C683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6"/>
        <c:overlap val="100"/>
        <c:axId val="674388576"/>
        <c:axId val="674388928"/>
      </c:barChart>
      <c:lineChart>
        <c:grouping val="standard"/>
        <c:varyColors val="0"/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FF0000">
                  <a:alpha val="23000"/>
                </a:srgbClr>
              </a:solidFill>
              <a:ln w="9525">
                <a:noFill/>
              </a:ln>
              <a:effectLst/>
            </c:spPr>
          </c:marker>
          <c:cat>
            <c:strRef>
              <c:f>AnnFlow_7basin_Fig3.5!$E$8:$K$8</c:f>
              <c:strCache>
                <c:ptCount val="7"/>
                <c:pt idx="0">
                  <c:v>Yampa - Maybell</c:v>
                </c:pt>
                <c:pt idx="1">
                  <c:v>Colorado -  Dotsero</c:v>
                </c:pt>
                <c:pt idx="2">
                  <c:v>Gunnison - Tunnel</c:v>
                </c:pt>
                <c:pt idx="3">
                  <c:v>San Juan - Carracas</c:v>
                </c:pt>
                <c:pt idx="4">
                  <c:v>Rio Grande - Del Norte</c:v>
                </c:pt>
                <c:pt idx="5">
                  <c:v>South Platte - South Platte</c:v>
                </c:pt>
                <c:pt idx="6">
                  <c:v>Arkansas - Salida</c:v>
                </c:pt>
              </c:strCache>
            </c:strRef>
          </c:cat>
          <c:val>
            <c:numRef>
              <c:f>AnnFlow_7basin_Fig3.5!$E$49:$K$49</c:f>
              <c:numCache>
                <c:formatCode>0.0</c:formatCode>
                <c:ptCount val="7"/>
                <c:pt idx="0">
                  <c:v>-28.791308999999998</c:v>
                </c:pt>
                <c:pt idx="1">
                  <c:v>-34.208343999999997</c:v>
                </c:pt>
                <c:pt idx="2">
                  <c:v>-31.784680999999999</c:v>
                </c:pt>
                <c:pt idx="3">
                  <c:v>-33.483474999999999</c:v>
                </c:pt>
                <c:pt idx="4">
                  <c:v>-39.395328999999997</c:v>
                </c:pt>
                <c:pt idx="5">
                  <c:v>-43.145820999999998</c:v>
                </c:pt>
                <c:pt idx="6">
                  <c:v>-41.477741000000002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47-4DCA-A784-815D7C6834F9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dash"/>
            <c:size val="14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AnnFlow_7basin_Fig3.5!$E$8:$K$8</c:f>
              <c:strCache>
                <c:ptCount val="7"/>
                <c:pt idx="0">
                  <c:v>Yampa - Maybell</c:v>
                </c:pt>
                <c:pt idx="1">
                  <c:v>Colorado -  Dotsero</c:v>
                </c:pt>
                <c:pt idx="2">
                  <c:v>Gunnison - Tunnel</c:v>
                </c:pt>
                <c:pt idx="3">
                  <c:v>San Juan - Carracas</c:v>
                </c:pt>
                <c:pt idx="4">
                  <c:v>Rio Grande - Del Norte</c:v>
                </c:pt>
                <c:pt idx="5">
                  <c:v>South Platte - South Platte</c:v>
                </c:pt>
                <c:pt idx="6">
                  <c:v>Arkansas - Salida</c:v>
                </c:pt>
              </c:strCache>
            </c:strRef>
          </c:cat>
          <c:val>
            <c:numRef>
              <c:f>AnnFlow_7basin_Fig3.5!$E$50:$K$50</c:f>
              <c:numCache>
                <c:formatCode>0.0</c:formatCode>
                <c:ptCount val="7"/>
                <c:pt idx="0">
                  <c:v>30.573907999999999</c:v>
                </c:pt>
                <c:pt idx="1">
                  <c:v>27.990034000000001</c:v>
                </c:pt>
                <c:pt idx="2">
                  <c:v>13.51942</c:v>
                </c:pt>
                <c:pt idx="3">
                  <c:v>18.435911000000001</c:v>
                </c:pt>
                <c:pt idx="4">
                  <c:v>23.894939000000001</c:v>
                </c:pt>
                <c:pt idx="5">
                  <c:v>36.839610999999998</c:v>
                </c:pt>
                <c:pt idx="6">
                  <c:v>25.500461999999999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47-4DCA-A784-815D7C6834F9}"/>
            </c:ext>
          </c:extLst>
        </c:ser>
        <c:ser>
          <c:idx val="4"/>
          <c:order val="4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FF0000">
                    <a:alpha val="30000"/>
                  </a:srgbClr>
                </a:solidFill>
              </a:ln>
              <a:effectLst/>
            </c:spPr>
          </c:marker>
          <c:val>
            <c:numRef>
              <c:f>AnnFlow_7basin_Fig3.5!$E$42:$K$42</c:f>
              <c:numCache>
                <c:formatCode>General</c:formatCode>
                <c:ptCount val="7"/>
                <c:pt idx="0">
                  <c:v>-6.315531</c:v>
                </c:pt>
                <c:pt idx="1">
                  <c:v>-8.9920635000000004</c:v>
                </c:pt>
                <c:pt idx="2">
                  <c:v>-8.0131019999999999</c:v>
                </c:pt>
                <c:pt idx="3">
                  <c:v>-14.1168055</c:v>
                </c:pt>
                <c:pt idx="4">
                  <c:v>-15.784746999999999</c:v>
                </c:pt>
                <c:pt idx="5">
                  <c:v>-14.965121</c:v>
                </c:pt>
                <c:pt idx="6">
                  <c:v>-12.591376499999999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5-412D-AD72-824AA2DB1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388576"/>
        <c:axId val="674388928"/>
      </c:lineChart>
      <c:catAx>
        <c:axId val="67438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8928"/>
        <c:crossesAt val="-50"/>
        <c:auto val="1"/>
        <c:lblAlgn val="ctr"/>
        <c:lblOffset val="100"/>
        <c:noMultiLvlLbl val="0"/>
      </c:catAx>
      <c:valAx>
        <c:axId val="674388928"/>
        <c:scaling>
          <c:orientation val="minMax"/>
          <c:max val="40"/>
          <c:min val="-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Streamflow change,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8576"/>
        <c:crosses val="autoZero"/>
        <c:crossBetween val="between"/>
        <c:majorUnit val="10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31682345439305"/>
          <c:y val="8.810015081839799E-2"/>
          <c:w val="0.83659269863994279"/>
          <c:h val="0.78014748743951068"/>
        </c:manualLayout>
      </c:layout>
      <c:bubbleChart>
        <c:varyColors val="0"/>
        <c:ser>
          <c:idx val="0"/>
          <c:order val="0"/>
          <c:spPr>
            <a:solidFill>
              <a:srgbClr val="FF0000">
                <a:alpha val="22000"/>
              </a:srgbClr>
            </a:solidFill>
            <a:ln w="19050">
              <a:solidFill>
                <a:srgbClr val="FF0000">
                  <a:alpha val="52000"/>
                </a:srgb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5">
                  <a:alpha val="22000"/>
                </a:schemeClr>
              </a:solidFill>
              <a:ln w="19050">
                <a:solidFill>
                  <a:schemeClr val="accent5">
                    <a:alpha val="5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58-4240-AF32-7B1DAA40B73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alpha val="22000"/>
                </a:schemeClr>
              </a:solidFill>
              <a:ln w="19050">
                <a:solidFill>
                  <a:schemeClr val="accent5">
                    <a:alpha val="5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F58-4240-AF32-7B1DAA40B73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alpha val="22000"/>
                </a:schemeClr>
              </a:solidFill>
              <a:ln w="19050">
                <a:solidFill>
                  <a:schemeClr val="accent5">
                    <a:alpha val="5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58-4240-AF32-7B1DAA40B73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5">
                  <a:alpha val="22000"/>
                </a:schemeClr>
              </a:solidFill>
              <a:ln w="19050">
                <a:solidFill>
                  <a:schemeClr val="accent5">
                    <a:alpha val="5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58-4240-AF32-7B1DAA40B739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5">
                  <a:alpha val="22000"/>
                </a:schemeClr>
              </a:solidFill>
              <a:ln w="19050">
                <a:solidFill>
                  <a:schemeClr val="accent5">
                    <a:alpha val="5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58-4240-AF32-7B1DAA40B739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5">
                  <a:alpha val="22000"/>
                </a:schemeClr>
              </a:solidFill>
              <a:ln w="19050">
                <a:solidFill>
                  <a:schemeClr val="accent5">
                    <a:alpha val="5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F58-4240-AF32-7B1DAA40B739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5">
                  <a:alpha val="22000"/>
                </a:schemeClr>
              </a:solidFill>
              <a:ln w="19050">
                <a:solidFill>
                  <a:schemeClr val="accent5">
                    <a:alpha val="5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F58-4240-AF32-7B1DAA40B73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B5BA09A-B45D-E74F-B986-065C9D9D14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F58-4240-AF32-7B1DAA40B7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BF99AD9-9DA4-B549-B905-F1259162C0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F58-4240-AF32-7B1DAA40B73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95EA719-C2A9-5D4F-A76C-2B456AD27A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F58-4240-AF32-7B1DAA40B73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81654E-9B9E-6248-A086-F9AA36B81C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F58-4240-AF32-7B1DAA40B73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0700D89-B4AC-564D-B6CE-76CD62D719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F58-4240-AF32-7B1DAA40B73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5595BD3-A478-5C4F-91A5-A9F12C102C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F58-4240-AF32-7B1DAA40B73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F76705C-394E-F745-9675-EA4306FD64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F58-4240-AF32-7B1DAA40B73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3FCA068-35FE-7D49-BB83-41821BF461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F58-4240-AF32-7B1DAA40B73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F2336C8-C4C2-0F43-AA99-9CBF9BC916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F58-4240-AF32-7B1DAA40B73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1165F2F-8D0D-7B40-9EBA-4167C2D1AB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F58-4240-AF32-7B1DAA40B73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FFC08E1-68A5-584E-AD22-6BA0B2BFBA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F58-4240-AF32-7B1DAA40B73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5DFBB12-C537-504B-B60D-9F711020B0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F58-4240-AF32-7B1DAA40B73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92CADF1-390D-3240-B2AF-1EBFD2CB34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F58-4240-AF32-7B1DAA40B73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F556D0B-FF03-BC40-8787-3EF1EC9B05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F58-4240-AF32-7B1DAA40B73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A4FC2BD-B4FE-2440-9838-1B02489913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F58-4240-AF32-7B1DAA40B73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A19A610-118D-AE4B-99E4-8D28A3B355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F58-4240-AF32-7B1DAA40B73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0ABF5EB-201E-F049-B736-E10DB0B4EF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F58-4240-AF32-7B1DAA40B73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504F58C-E415-FC4C-9750-D028D08A95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F58-4240-AF32-7B1DAA40B73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D9E1D82-1695-3840-884B-61BA0AC8C7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F58-4240-AF32-7B1DAA40B73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D517D96-690F-FF49-88B6-806E7AA313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F58-4240-AF32-7B1DAA40B73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8501789-345F-C248-96C6-DF39302DA4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F58-4240-AF32-7B1DAA40B73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F59561E-AF72-CE47-963A-8FC0146768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F58-4240-AF32-7B1DAA40B739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4.4958982038073268E-2"/>
                      <c:h val="5.166871767351054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FF58-4240-AF32-7B1DAA40B73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72FE951-6D78-2143-A0EF-126B9A50A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F58-4240-AF32-7B1DAA40B73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F3BD86C-7940-EE40-82FC-934E01BF2E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F58-4240-AF32-7B1DAA40B73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B69235D-ADE3-2940-9A80-05B109882E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F58-4240-AF32-7B1DAA40B73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A9D5A70-8CEB-1B43-9B1A-FD4B610B99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F58-4240-AF32-7B1DAA40B73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24E618D-2316-2A4C-A053-88AF55A006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F58-4240-AF32-7B1DAA40B73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747244D-AD1F-5A41-8F24-5D4B178132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F58-4240-AF32-7B1DAA40B73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FC87A0D-8109-0143-A99C-A25C6F6FF0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F58-4240-AF32-7B1DAA40B73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76566A9-9995-ED42-96AF-CB4D192C3C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F58-4240-AF32-7B1DAA40B73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0B6FDE6-6FBB-8E4F-984C-E10748611F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F58-4240-AF32-7B1DAA40B73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'ColoDots_T-P-Flow_Fig3.6'!$C$8:$C$39</c:f>
              <c:numCache>
                <c:formatCode>0.00</c:formatCode>
                <c:ptCount val="32"/>
                <c:pt idx="0">
                  <c:v>4.5307459999999997</c:v>
                </c:pt>
                <c:pt idx="1">
                  <c:v>3.8715440000000001</c:v>
                </c:pt>
                <c:pt idx="2">
                  <c:v>3.7833060000000001</c:v>
                </c:pt>
                <c:pt idx="3">
                  <c:v>3.304713</c:v>
                </c:pt>
                <c:pt idx="4">
                  <c:v>4.8481730000000001</c:v>
                </c:pt>
                <c:pt idx="5">
                  <c:v>3.2490999999999999</c:v>
                </c:pt>
                <c:pt idx="6">
                  <c:v>3.3742610000000002</c:v>
                </c:pt>
                <c:pt idx="7">
                  <c:v>4.1932939999999999</c:v>
                </c:pt>
                <c:pt idx="8">
                  <c:v>4.2923710000000002</c:v>
                </c:pt>
                <c:pt idx="9">
                  <c:v>3.0070649999999999</c:v>
                </c:pt>
                <c:pt idx="10">
                  <c:v>4.3109500000000001</c:v>
                </c:pt>
                <c:pt idx="11">
                  <c:v>2.9363000000000001</c:v>
                </c:pt>
                <c:pt idx="12">
                  <c:v>4.8952150000000003</c:v>
                </c:pt>
                <c:pt idx="13">
                  <c:v>5.93668</c:v>
                </c:pt>
                <c:pt idx="14">
                  <c:v>2.8555389999999998</c:v>
                </c:pt>
                <c:pt idx="15">
                  <c:v>2.3834080000000002</c:v>
                </c:pt>
                <c:pt idx="16">
                  <c:v>2.5954290000000002</c:v>
                </c:pt>
                <c:pt idx="17">
                  <c:v>6.0669380000000004</c:v>
                </c:pt>
                <c:pt idx="18">
                  <c:v>4.3937280000000003</c:v>
                </c:pt>
                <c:pt idx="19">
                  <c:v>4.6257910000000004</c:v>
                </c:pt>
                <c:pt idx="20">
                  <c:v>1.603648</c:v>
                </c:pt>
                <c:pt idx="21">
                  <c:v>3.793755</c:v>
                </c:pt>
                <c:pt idx="22">
                  <c:v>4.3256230000000002</c:v>
                </c:pt>
                <c:pt idx="23">
                  <c:v>4.6796980000000001</c:v>
                </c:pt>
                <c:pt idx="24">
                  <c:v>5.0645280000000001</c:v>
                </c:pt>
                <c:pt idx="25">
                  <c:v>4.9549370000000001</c:v>
                </c:pt>
                <c:pt idx="26">
                  <c:v>2.9605839999999999</c:v>
                </c:pt>
                <c:pt idx="27">
                  <c:v>3.551396</c:v>
                </c:pt>
                <c:pt idx="28">
                  <c:v>2.123516</c:v>
                </c:pt>
                <c:pt idx="29">
                  <c:v>3.9568110000000001</c:v>
                </c:pt>
                <c:pt idx="30">
                  <c:v>3.7154219999999998</c:v>
                </c:pt>
                <c:pt idx="31">
                  <c:v>5.7230639999999999</c:v>
                </c:pt>
              </c:numCache>
            </c:numRef>
          </c:xVal>
          <c:yVal>
            <c:numRef>
              <c:f>'ColoDots_T-P-Flow_Fig3.6'!$D$8:$D$39</c:f>
              <c:numCache>
                <c:formatCode>0.00</c:formatCode>
                <c:ptCount val="32"/>
                <c:pt idx="0">
                  <c:v>-8.8979990000000004</c:v>
                </c:pt>
                <c:pt idx="1">
                  <c:v>-3.4106489999999998</c:v>
                </c:pt>
                <c:pt idx="2">
                  <c:v>-5.9348720000000004</c:v>
                </c:pt>
                <c:pt idx="3">
                  <c:v>-7.602277</c:v>
                </c:pt>
                <c:pt idx="4">
                  <c:v>11.115009000000001</c:v>
                </c:pt>
                <c:pt idx="5">
                  <c:v>5.8451269999999997</c:v>
                </c:pt>
                <c:pt idx="6">
                  <c:v>2.1786080000000001</c:v>
                </c:pt>
                <c:pt idx="7">
                  <c:v>5.2063449999999998</c:v>
                </c:pt>
                <c:pt idx="8">
                  <c:v>-8.2753929999999993</c:v>
                </c:pt>
                <c:pt idx="9">
                  <c:v>7.3808689999999997</c:v>
                </c:pt>
                <c:pt idx="10">
                  <c:v>-1.708426</c:v>
                </c:pt>
                <c:pt idx="11">
                  <c:v>5.9564409999999999</c:v>
                </c:pt>
                <c:pt idx="12">
                  <c:v>2.5301580000000001</c:v>
                </c:pt>
                <c:pt idx="13">
                  <c:v>9.8871450000000003</c:v>
                </c:pt>
                <c:pt idx="14">
                  <c:v>1.8690340000000001</c:v>
                </c:pt>
                <c:pt idx="15">
                  <c:v>4.9095209999999998</c:v>
                </c:pt>
                <c:pt idx="16">
                  <c:v>0.24953</c:v>
                </c:pt>
                <c:pt idx="17">
                  <c:v>-9.310867</c:v>
                </c:pt>
                <c:pt idx="18">
                  <c:v>-4.26281</c:v>
                </c:pt>
                <c:pt idx="19">
                  <c:v>-4.980696</c:v>
                </c:pt>
                <c:pt idx="20">
                  <c:v>0.38206099999999998</c:v>
                </c:pt>
                <c:pt idx="21">
                  <c:v>1.3615790000000001</c:v>
                </c:pt>
                <c:pt idx="22">
                  <c:v>-4.0313689999999998</c:v>
                </c:pt>
                <c:pt idx="23">
                  <c:v>7.033423</c:v>
                </c:pt>
                <c:pt idx="24">
                  <c:v>19.605373</c:v>
                </c:pt>
                <c:pt idx="25">
                  <c:v>12.457183000000001</c:v>
                </c:pt>
                <c:pt idx="26">
                  <c:v>8.9345300000000005</c:v>
                </c:pt>
                <c:pt idx="27">
                  <c:v>3.0075690000000002</c:v>
                </c:pt>
                <c:pt idx="28">
                  <c:v>0.92053399999999996</c:v>
                </c:pt>
                <c:pt idx="29">
                  <c:v>8.0635659999999998</c:v>
                </c:pt>
                <c:pt idx="30">
                  <c:v>-13.347268</c:v>
                </c:pt>
                <c:pt idx="31">
                  <c:v>13.413895</c:v>
                </c:pt>
              </c:numCache>
            </c:numRef>
          </c:yVal>
          <c:bubbleSize>
            <c:numRef>
              <c:f>'ColoDots_T-P-Flow_Fig3.6'!$G$8:$G$39</c:f>
              <c:numCache>
                <c:formatCode>General</c:formatCode>
                <c:ptCount val="32"/>
                <c:pt idx="0">
                  <c:v>27.492014000000001</c:v>
                </c:pt>
                <c:pt idx="1">
                  <c:v>22.813267</c:v>
                </c:pt>
                <c:pt idx="2">
                  <c:v>22.373455</c:v>
                </c:pt>
                <c:pt idx="3">
                  <c:v>24.705739999999999</c:v>
                </c:pt>
                <c:pt idx="4">
                  <c:v>0.684589</c:v>
                </c:pt>
                <c:pt idx="5">
                  <c:v>0.55259000000000003</c:v>
                </c:pt>
                <c:pt idx="6">
                  <c:v>9.7387540000000001</c:v>
                </c:pt>
                <c:pt idx="7">
                  <c:v>11.40082</c:v>
                </c:pt>
                <c:pt idx="8">
                  <c:v>24.979284</c:v>
                </c:pt>
                <c:pt idx="9">
                  <c:v>3.8726829999999999</c:v>
                </c:pt>
                <c:pt idx="10">
                  <c:v>20.408417</c:v>
                </c:pt>
                <c:pt idx="11">
                  <c:v>4.7124800000000002</c:v>
                </c:pt>
                <c:pt idx="12">
                  <c:v>6.1546079999999996</c:v>
                </c:pt>
                <c:pt idx="13">
                  <c:v>6.235042</c:v>
                </c:pt>
                <c:pt idx="14">
                  <c:v>9.448779</c:v>
                </c:pt>
                <c:pt idx="15">
                  <c:v>2.0235349999999999</c:v>
                </c:pt>
                <c:pt idx="16">
                  <c:v>12.308119</c:v>
                </c:pt>
                <c:pt idx="17">
                  <c:v>28.457820999999999</c:v>
                </c:pt>
                <c:pt idx="18">
                  <c:v>18.221972999999998</c:v>
                </c:pt>
                <c:pt idx="19">
                  <c:v>20.464275000000001</c:v>
                </c:pt>
                <c:pt idx="20">
                  <c:v>3.0396550000000002</c:v>
                </c:pt>
                <c:pt idx="21">
                  <c:v>10.043730999999999</c:v>
                </c:pt>
                <c:pt idx="22">
                  <c:v>18.834833</c:v>
                </c:pt>
                <c:pt idx="23">
                  <c:v>3.9901219999999999</c:v>
                </c:pt>
                <c:pt idx="24">
                  <c:v>27.990034000000001</c:v>
                </c:pt>
                <c:pt idx="25">
                  <c:v>3.6906590000000001</c:v>
                </c:pt>
                <c:pt idx="26">
                  <c:v>8.2109229999999993</c:v>
                </c:pt>
                <c:pt idx="27">
                  <c:v>2.0512039999999998</c:v>
                </c:pt>
                <c:pt idx="28">
                  <c:v>8.5353480000000008</c:v>
                </c:pt>
                <c:pt idx="29">
                  <c:v>1.4164159999999999</c:v>
                </c:pt>
                <c:pt idx="30">
                  <c:v>34.208343999999997</c:v>
                </c:pt>
                <c:pt idx="31">
                  <c:v>7.8623190000000003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'ColoDots_T-P-Flow_Fig3.6'!$F$8:$F$39</c15:f>
                <c15:dlblRangeCache>
                  <c:ptCount val="32"/>
                  <c:pt idx="0">
                    <c:v>-27.5</c:v>
                  </c:pt>
                  <c:pt idx="1">
                    <c:v>-22.8</c:v>
                  </c:pt>
                  <c:pt idx="2">
                    <c:v>-22.4</c:v>
                  </c:pt>
                  <c:pt idx="3">
                    <c:v>-24.7</c:v>
                  </c:pt>
                  <c:pt idx="4">
                    <c:v>-0.7</c:v>
                  </c:pt>
                  <c:pt idx="5">
                    <c:v>0.6</c:v>
                  </c:pt>
                  <c:pt idx="6">
                    <c:v>-9.7</c:v>
                  </c:pt>
                  <c:pt idx="7">
                    <c:v>-11.4</c:v>
                  </c:pt>
                  <c:pt idx="8">
                    <c:v>-25.0</c:v>
                  </c:pt>
                  <c:pt idx="9">
                    <c:v>3.9</c:v>
                  </c:pt>
                  <c:pt idx="10">
                    <c:v>-20.4</c:v>
                  </c:pt>
                  <c:pt idx="11">
                    <c:v>4.7</c:v>
                  </c:pt>
                  <c:pt idx="12">
                    <c:v>-6.2</c:v>
                  </c:pt>
                  <c:pt idx="13">
                    <c:v>-6.2</c:v>
                  </c:pt>
                  <c:pt idx="14">
                    <c:v>-9.4</c:v>
                  </c:pt>
                  <c:pt idx="15">
                    <c:v>-2.0</c:v>
                  </c:pt>
                  <c:pt idx="16">
                    <c:v>-12.3</c:v>
                  </c:pt>
                  <c:pt idx="17">
                    <c:v>-28.5</c:v>
                  </c:pt>
                  <c:pt idx="18">
                    <c:v>-18.2</c:v>
                  </c:pt>
                  <c:pt idx="19">
                    <c:v>-20.5</c:v>
                  </c:pt>
                  <c:pt idx="20">
                    <c:v>-3.0</c:v>
                  </c:pt>
                  <c:pt idx="21">
                    <c:v>-10.0</c:v>
                  </c:pt>
                  <c:pt idx="22">
                    <c:v>-18.8</c:v>
                  </c:pt>
                  <c:pt idx="23">
                    <c:v>4.0</c:v>
                  </c:pt>
                  <c:pt idx="24">
                    <c:v>28.0</c:v>
                  </c:pt>
                  <c:pt idx="25">
                    <c:v>3.7</c:v>
                  </c:pt>
                  <c:pt idx="26">
                    <c:v>8.2</c:v>
                  </c:pt>
                  <c:pt idx="27">
                    <c:v>-2.1</c:v>
                  </c:pt>
                  <c:pt idx="28">
                    <c:v>-8.5</c:v>
                  </c:pt>
                  <c:pt idx="29">
                    <c:v>-1.4</c:v>
                  </c:pt>
                  <c:pt idx="30">
                    <c:v>-34.2</c:v>
                  </c:pt>
                  <c:pt idx="31">
                    <c:v>7.9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F58-4240-AF32-7B1DAA40B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1"/>
        <c:axId val="667674448"/>
        <c:axId val="667677616"/>
      </c:bubbleChart>
      <c:valAx>
        <c:axId val="66767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increase, deg.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77616"/>
        <c:crossesAt val="-20"/>
        <c:crossBetween val="midCat"/>
      </c:valAx>
      <c:valAx>
        <c:axId val="6676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Precipitation change,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3518070493554234E-2"/>
                  <c:y val="0.16728009835201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'ColoDots_T-P-Flow_Fig3.6'!$D$8:$D$39</c:f>
              <c:numCache>
                <c:formatCode>0.00</c:formatCode>
                <c:ptCount val="32"/>
                <c:pt idx="0">
                  <c:v>-8.8979990000000004</c:v>
                </c:pt>
                <c:pt idx="1">
                  <c:v>-3.4106489999999998</c:v>
                </c:pt>
                <c:pt idx="2">
                  <c:v>-5.9348720000000004</c:v>
                </c:pt>
                <c:pt idx="3">
                  <c:v>-7.602277</c:v>
                </c:pt>
                <c:pt idx="4">
                  <c:v>11.115009000000001</c:v>
                </c:pt>
                <c:pt idx="5">
                  <c:v>5.8451269999999997</c:v>
                </c:pt>
                <c:pt idx="6">
                  <c:v>2.1786080000000001</c:v>
                </c:pt>
                <c:pt idx="7">
                  <c:v>5.2063449999999998</c:v>
                </c:pt>
                <c:pt idx="8">
                  <c:v>-8.2753929999999993</c:v>
                </c:pt>
                <c:pt idx="9">
                  <c:v>7.3808689999999997</c:v>
                </c:pt>
                <c:pt idx="10">
                  <c:v>-1.708426</c:v>
                </c:pt>
                <c:pt idx="11">
                  <c:v>5.9564409999999999</c:v>
                </c:pt>
                <c:pt idx="12">
                  <c:v>2.5301580000000001</c:v>
                </c:pt>
                <c:pt idx="13">
                  <c:v>9.8871450000000003</c:v>
                </c:pt>
                <c:pt idx="14">
                  <c:v>1.8690340000000001</c:v>
                </c:pt>
                <c:pt idx="15">
                  <c:v>4.9095209999999998</c:v>
                </c:pt>
                <c:pt idx="16">
                  <c:v>0.24953</c:v>
                </c:pt>
                <c:pt idx="17">
                  <c:v>-9.310867</c:v>
                </c:pt>
                <c:pt idx="18">
                  <c:v>-4.26281</c:v>
                </c:pt>
                <c:pt idx="19">
                  <c:v>-4.980696</c:v>
                </c:pt>
                <c:pt idx="20">
                  <c:v>0.38206099999999998</c:v>
                </c:pt>
                <c:pt idx="21">
                  <c:v>1.3615790000000001</c:v>
                </c:pt>
                <c:pt idx="22">
                  <c:v>-4.0313689999999998</c:v>
                </c:pt>
                <c:pt idx="23">
                  <c:v>7.033423</c:v>
                </c:pt>
                <c:pt idx="24">
                  <c:v>19.605373</c:v>
                </c:pt>
                <c:pt idx="25">
                  <c:v>12.457183000000001</c:v>
                </c:pt>
                <c:pt idx="26">
                  <c:v>8.9345300000000005</c:v>
                </c:pt>
                <c:pt idx="27">
                  <c:v>3.0075690000000002</c:v>
                </c:pt>
                <c:pt idx="28">
                  <c:v>0.92053399999999996</c:v>
                </c:pt>
                <c:pt idx="29">
                  <c:v>8.0635659999999998</c:v>
                </c:pt>
                <c:pt idx="30">
                  <c:v>-13.347268</c:v>
                </c:pt>
                <c:pt idx="31">
                  <c:v>13.413895</c:v>
                </c:pt>
              </c:numCache>
            </c:numRef>
          </c:xVal>
          <c:yVal>
            <c:numRef>
              <c:f>'ColoDots_T-P-Flow_Fig3.6'!$F$8:$F$39</c:f>
              <c:numCache>
                <c:formatCode>0.0</c:formatCode>
                <c:ptCount val="32"/>
                <c:pt idx="0">
                  <c:v>-27.492014000000001</c:v>
                </c:pt>
                <c:pt idx="1">
                  <c:v>-22.813267</c:v>
                </c:pt>
                <c:pt idx="2">
                  <c:v>-22.373455</c:v>
                </c:pt>
                <c:pt idx="3">
                  <c:v>-24.705739999999999</c:v>
                </c:pt>
                <c:pt idx="4">
                  <c:v>-0.684589</c:v>
                </c:pt>
                <c:pt idx="5">
                  <c:v>0.55259000000000003</c:v>
                </c:pt>
                <c:pt idx="6">
                  <c:v>-9.7387540000000001</c:v>
                </c:pt>
                <c:pt idx="7">
                  <c:v>-11.40082</c:v>
                </c:pt>
                <c:pt idx="8">
                  <c:v>-24.979284</c:v>
                </c:pt>
                <c:pt idx="9">
                  <c:v>3.8726829999999999</c:v>
                </c:pt>
                <c:pt idx="10">
                  <c:v>-20.408417</c:v>
                </c:pt>
                <c:pt idx="11">
                  <c:v>4.7124800000000002</c:v>
                </c:pt>
                <c:pt idx="12">
                  <c:v>-6.1546079999999996</c:v>
                </c:pt>
                <c:pt idx="13">
                  <c:v>-6.235042</c:v>
                </c:pt>
                <c:pt idx="14">
                  <c:v>-9.448779</c:v>
                </c:pt>
                <c:pt idx="15">
                  <c:v>-2.0235349999999999</c:v>
                </c:pt>
                <c:pt idx="16">
                  <c:v>-12.308119</c:v>
                </c:pt>
                <c:pt idx="17">
                  <c:v>-28.457820999999999</c:v>
                </c:pt>
                <c:pt idx="18">
                  <c:v>-18.221972999999998</c:v>
                </c:pt>
                <c:pt idx="19">
                  <c:v>-20.464275000000001</c:v>
                </c:pt>
                <c:pt idx="20">
                  <c:v>-3.0396550000000002</c:v>
                </c:pt>
                <c:pt idx="21">
                  <c:v>-10.043730999999999</c:v>
                </c:pt>
                <c:pt idx="22">
                  <c:v>-18.834833</c:v>
                </c:pt>
                <c:pt idx="23">
                  <c:v>3.9901219999999999</c:v>
                </c:pt>
                <c:pt idx="24">
                  <c:v>27.990034000000001</c:v>
                </c:pt>
                <c:pt idx="25">
                  <c:v>3.6906590000000001</c:v>
                </c:pt>
                <c:pt idx="26">
                  <c:v>8.2109229999999993</c:v>
                </c:pt>
                <c:pt idx="27">
                  <c:v>-2.0512039999999998</c:v>
                </c:pt>
                <c:pt idx="28">
                  <c:v>-8.5353480000000008</c:v>
                </c:pt>
                <c:pt idx="29">
                  <c:v>-1.4164159999999999</c:v>
                </c:pt>
                <c:pt idx="30">
                  <c:v>-34.208343999999997</c:v>
                </c:pt>
                <c:pt idx="31">
                  <c:v>7.8623190000000003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2-4201-B541-2307F50F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48512"/>
        <c:axId val="421647104"/>
      </c:scatterChart>
      <c:valAx>
        <c:axId val="4216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47104"/>
        <c:crossesAt val="-40"/>
        <c:crossBetween val="midCat"/>
      </c:valAx>
      <c:valAx>
        <c:axId val="4216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48512"/>
        <c:crossesAt val="-1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1682345439305"/>
          <c:y val="8.810015081839799E-2"/>
          <c:w val="0.83659269863994279"/>
          <c:h val="0.78014748743951068"/>
        </c:manualLayout>
      </c:layout>
      <c:bubbleChart>
        <c:varyColors val="0"/>
        <c:ser>
          <c:idx val="0"/>
          <c:order val="0"/>
          <c:spPr>
            <a:solidFill>
              <a:srgbClr val="FF0000">
                <a:alpha val="22000"/>
              </a:srgbClr>
            </a:solidFill>
            <a:ln w="19050">
              <a:solidFill>
                <a:srgbClr val="FF0000">
                  <a:alpha val="52000"/>
                </a:srgb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5">
                  <a:alpha val="22000"/>
                </a:schemeClr>
              </a:solidFill>
              <a:ln w="19050">
                <a:solidFill>
                  <a:schemeClr val="accent5">
                    <a:alpha val="5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B0-4610-900F-F807D6F44C6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alpha val="23000"/>
                </a:schemeClr>
              </a:solidFill>
              <a:ln w="19050">
                <a:solidFill>
                  <a:schemeClr val="accent5">
                    <a:alpha val="5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AB0-4610-900F-F807D6F44C6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alpha val="22000"/>
                </a:schemeClr>
              </a:solidFill>
              <a:ln w="19050">
                <a:solidFill>
                  <a:schemeClr val="accent5">
                    <a:alpha val="5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B0-4610-900F-F807D6F44C6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alpha val="22000"/>
                </a:schemeClr>
              </a:solidFill>
              <a:ln w="19050">
                <a:solidFill>
                  <a:schemeClr val="accent5">
                    <a:alpha val="5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B0-4610-900F-F807D6F44C61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5">
                  <a:alpha val="22000"/>
                </a:schemeClr>
              </a:solidFill>
              <a:ln w="19050">
                <a:solidFill>
                  <a:schemeClr val="accent5">
                    <a:alpha val="5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B0-4610-900F-F807D6F44C61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5">
                  <a:alpha val="22000"/>
                </a:schemeClr>
              </a:solidFill>
              <a:ln w="19050">
                <a:solidFill>
                  <a:schemeClr val="accent5">
                    <a:alpha val="5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AB0-4610-900F-F807D6F44C61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5">
                  <a:alpha val="22000"/>
                </a:schemeClr>
              </a:solidFill>
              <a:ln w="19050">
                <a:solidFill>
                  <a:schemeClr val="accent5">
                    <a:alpha val="5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AB0-4610-900F-F807D6F44C61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5">
                  <a:alpha val="22000"/>
                </a:schemeClr>
              </a:solidFill>
              <a:ln w="19050">
                <a:solidFill>
                  <a:schemeClr val="accent5">
                    <a:alpha val="5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AB0-4610-900F-F807D6F44C61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>
                  <a:alpha val="21000"/>
                </a:srgbClr>
              </a:solidFill>
              <a:ln w="19050">
                <a:solidFill>
                  <a:srgbClr val="FF0000">
                    <a:alpha val="72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AB0-4610-900F-F807D6F44C61}"/>
              </c:ext>
            </c:extLst>
          </c:dPt>
          <c:xVal>
            <c:numRef>
              <c:f>'Splatte_T-P-Flow'!$C$8:$C$39</c:f>
              <c:numCache>
                <c:formatCode>0.00</c:formatCode>
                <c:ptCount val="32"/>
                <c:pt idx="0">
                  <c:v>4.3601270000000003</c:v>
                </c:pt>
                <c:pt idx="1">
                  <c:v>3.518853</c:v>
                </c:pt>
                <c:pt idx="2">
                  <c:v>3.5714329999999999</c:v>
                </c:pt>
                <c:pt idx="3">
                  <c:v>3.1749339999999999</c:v>
                </c:pt>
                <c:pt idx="4">
                  <c:v>4.5407690000000001</c:v>
                </c:pt>
                <c:pt idx="5">
                  <c:v>2.955222</c:v>
                </c:pt>
                <c:pt idx="6">
                  <c:v>3.0138310000000001</c:v>
                </c:pt>
                <c:pt idx="7">
                  <c:v>3.821167</c:v>
                </c:pt>
                <c:pt idx="8">
                  <c:v>3.8564189999999998</c:v>
                </c:pt>
                <c:pt idx="9">
                  <c:v>2.9483250000000001</c:v>
                </c:pt>
                <c:pt idx="10">
                  <c:v>4.2337959999999999</c:v>
                </c:pt>
                <c:pt idx="11">
                  <c:v>2.9155039999999999</c:v>
                </c:pt>
                <c:pt idx="12">
                  <c:v>4.6099670000000001</c:v>
                </c:pt>
                <c:pt idx="13">
                  <c:v>5.6999060000000004</c:v>
                </c:pt>
                <c:pt idx="14">
                  <c:v>3.0030480000000002</c:v>
                </c:pt>
                <c:pt idx="15">
                  <c:v>2.5912470000000001</c:v>
                </c:pt>
                <c:pt idx="16">
                  <c:v>2.621102</c:v>
                </c:pt>
                <c:pt idx="17">
                  <c:v>5.7894290000000002</c:v>
                </c:pt>
                <c:pt idx="18">
                  <c:v>4.1324149999999999</c:v>
                </c:pt>
                <c:pt idx="19">
                  <c:v>4.3647790000000004</c:v>
                </c:pt>
                <c:pt idx="20">
                  <c:v>1.5937269999999999</c:v>
                </c:pt>
                <c:pt idx="21">
                  <c:v>3.7812890000000001</c:v>
                </c:pt>
                <c:pt idx="22">
                  <c:v>4.3322929999999999</c:v>
                </c:pt>
                <c:pt idx="23">
                  <c:v>3.9432909999999999</c:v>
                </c:pt>
                <c:pt idx="24">
                  <c:v>4.3765799999999997</c:v>
                </c:pt>
                <c:pt idx="25">
                  <c:v>4.5800479999999997</c:v>
                </c:pt>
                <c:pt idx="26">
                  <c:v>2.9092479999999998</c:v>
                </c:pt>
                <c:pt idx="27">
                  <c:v>3.5298349999999998</c:v>
                </c:pt>
                <c:pt idx="28">
                  <c:v>1.921068</c:v>
                </c:pt>
                <c:pt idx="29">
                  <c:v>3.5418940000000001</c:v>
                </c:pt>
                <c:pt idx="30">
                  <c:v>3.6217169999999999</c:v>
                </c:pt>
                <c:pt idx="31">
                  <c:v>5.4510560000000003</c:v>
                </c:pt>
              </c:numCache>
            </c:numRef>
          </c:xVal>
          <c:yVal>
            <c:numRef>
              <c:f>'Splatte_T-P-Flow'!$D$8:$D$39</c:f>
              <c:numCache>
                <c:formatCode>0.00</c:formatCode>
                <c:ptCount val="32"/>
                <c:pt idx="0">
                  <c:v>-9.5104740000000003</c:v>
                </c:pt>
                <c:pt idx="1">
                  <c:v>0.952488</c:v>
                </c:pt>
                <c:pt idx="2">
                  <c:v>-6.4250920000000002</c:v>
                </c:pt>
                <c:pt idx="3">
                  <c:v>-6.0564809999999998</c:v>
                </c:pt>
                <c:pt idx="4">
                  <c:v>7.0397059999999998</c:v>
                </c:pt>
                <c:pt idx="5">
                  <c:v>7.0468580000000003</c:v>
                </c:pt>
                <c:pt idx="6">
                  <c:v>10.787145000000001</c:v>
                </c:pt>
                <c:pt idx="7">
                  <c:v>6.7792659999999998</c:v>
                </c:pt>
                <c:pt idx="8">
                  <c:v>-6.6954589999999996</c:v>
                </c:pt>
                <c:pt idx="9">
                  <c:v>6.6570720000000003</c:v>
                </c:pt>
                <c:pt idx="10">
                  <c:v>-1.2851049999999999</c:v>
                </c:pt>
                <c:pt idx="11">
                  <c:v>4.3404550000000004</c:v>
                </c:pt>
                <c:pt idx="12">
                  <c:v>2.8315999999999999</c:v>
                </c:pt>
                <c:pt idx="13">
                  <c:v>6.3737640000000004</c:v>
                </c:pt>
                <c:pt idx="14">
                  <c:v>0.656138</c:v>
                </c:pt>
                <c:pt idx="15">
                  <c:v>4.9908590000000004</c:v>
                </c:pt>
                <c:pt idx="16">
                  <c:v>2.987463</c:v>
                </c:pt>
                <c:pt idx="17">
                  <c:v>-9.3181039999999999</c:v>
                </c:pt>
                <c:pt idx="18">
                  <c:v>0.20887</c:v>
                </c:pt>
                <c:pt idx="19">
                  <c:v>-4.3131599999999999</c:v>
                </c:pt>
                <c:pt idx="20">
                  <c:v>-1.9675609999999999</c:v>
                </c:pt>
                <c:pt idx="21">
                  <c:v>0.78556400000000004</c:v>
                </c:pt>
                <c:pt idx="22">
                  <c:v>-5.650328</c:v>
                </c:pt>
                <c:pt idx="23">
                  <c:v>3.9753949999999998</c:v>
                </c:pt>
                <c:pt idx="24">
                  <c:v>18.624410999999998</c:v>
                </c:pt>
                <c:pt idx="25">
                  <c:v>15.426943</c:v>
                </c:pt>
                <c:pt idx="26">
                  <c:v>8.0204470000000008</c:v>
                </c:pt>
                <c:pt idx="27">
                  <c:v>-1.913505</c:v>
                </c:pt>
                <c:pt idx="28">
                  <c:v>-2.0646249999999999</c:v>
                </c:pt>
                <c:pt idx="29">
                  <c:v>10.444997000000001</c:v>
                </c:pt>
                <c:pt idx="30">
                  <c:v>-12.326508</c:v>
                </c:pt>
                <c:pt idx="31">
                  <c:v>10.065058000000001</c:v>
                </c:pt>
              </c:numCache>
            </c:numRef>
          </c:yVal>
          <c:bubbleSize>
            <c:numRef>
              <c:f>'Splatte_T-P-Flow'!$G$8:$G$39</c:f>
              <c:numCache>
                <c:formatCode>General</c:formatCode>
                <c:ptCount val="32"/>
                <c:pt idx="0">
                  <c:v>41.356997999999997</c:v>
                </c:pt>
                <c:pt idx="1">
                  <c:v>31.397023999999998</c:v>
                </c:pt>
                <c:pt idx="2">
                  <c:v>34.205886999999997</c:v>
                </c:pt>
                <c:pt idx="3">
                  <c:v>32.614753999999998</c:v>
                </c:pt>
                <c:pt idx="4">
                  <c:v>14.804019</c:v>
                </c:pt>
                <c:pt idx="5">
                  <c:v>7.3330099999999998</c:v>
                </c:pt>
                <c:pt idx="6">
                  <c:v>4.0501060000000004</c:v>
                </c:pt>
                <c:pt idx="7">
                  <c:v>21.524038000000001</c:v>
                </c:pt>
                <c:pt idx="8">
                  <c:v>29.390654000000001</c:v>
                </c:pt>
                <c:pt idx="9">
                  <c:v>4.9271849999999997</c:v>
                </c:pt>
                <c:pt idx="10">
                  <c:v>32.485202999999998</c:v>
                </c:pt>
                <c:pt idx="11">
                  <c:v>2.4843470000000001</c:v>
                </c:pt>
                <c:pt idx="12">
                  <c:v>12.188058</c:v>
                </c:pt>
                <c:pt idx="13">
                  <c:v>20.842269999999999</c:v>
                </c:pt>
                <c:pt idx="14">
                  <c:v>18.610872000000001</c:v>
                </c:pt>
                <c:pt idx="15">
                  <c:v>7.5297349999999996</c:v>
                </c:pt>
                <c:pt idx="16">
                  <c:v>14.972287</c:v>
                </c:pt>
                <c:pt idx="17">
                  <c:v>38.222034000000001</c:v>
                </c:pt>
                <c:pt idx="18">
                  <c:v>14.984802999999999</c:v>
                </c:pt>
                <c:pt idx="19">
                  <c:v>28.950175999999999</c:v>
                </c:pt>
                <c:pt idx="20">
                  <c:v>13.740373</c:v>
                </c:pt>
                <c:pt idx="21">
                  <c:v>14.957955</c:v>
                </c:pt>
                <c:pt idx="22">
                  <c:v>23.335156999999999</c:v>
                </c:pt>
                <c:pt idx="23">
                  <c:v>4.172186</c:v>
                </c:pt>
                <c:pt idx="24">
                  <c:v>36.839610999999998</c:v>
                </c:pt>
                <c:pt idx="25">
                  <c:v>16.421022000000001</c:v>
                </c:pt>
                <c:pt idx="26">
                  <c:v>4.4239540000000002</c:v>
                </c:pt>
                <c:pt idx="27">
                  <c:v>12.627319999999999</c:v>
                </c:pt>
                <c:pt idx="28">
                  <c:v>15.655697999999999</c:v>
                </c:pt>
                <c:pt idx="29">
                  <c:v>3.9216799999999998</c:v>
                </c:pt>
                <c:pt idx="30">
                  <c:v>43.145820999999998</c:v>
                </c:pt>
                <c:pt idx="31">
                  <c:v>1.5968150000000001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4AB0-4610-900F-F807D6F44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1"/>
        <c:axId val="667674448"/>
        <c:axId val="667677616"/>
      </c:bubbleChart>
      <c:valAx>
        <c:axId val="66767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increase, deg.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77616"/>
        <c:crossesAt val="-20"/>
        <c:crossBetween val="midCat"/>
      </c:valAx>
      <c:valAx>
        <c:axId val="667677616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Precipitation change,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3518070493554234E-2"/>
                  <c:y val="0.16728009835201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'Splatte_T-P-Flow'!$D$8:$D$39</c:f>
              <c:numCache>
                <c:formatCode>0.00</c:formatCode>
                <c:ptCount val="32"/>
                <c:pt idx="0">
                  <c:v>-9.5104740000000003</c:v>
                </c:pt>
                <c:pt idx="1">
                  <c:v>0.952488</c:v>
                </c:pt>
                <c:pt idx="2">
                  <c:v>-6.4250920000000002</c:v>
                </c:pt>
                <c:pt idx="3">
                  <c:v>-6.0564809999999998</c:v>
                </c:pt>
                <c:pt idx="4">
                  <c:v>7.0397059999999998</c:v>
                </c:pt>
                <c:pt idx="5">
                  <c:v>7.0468580000000003</c:v>
                </c:pt>
                <c:pt idx="6">
                  <c:v>10.787145000000001</c:v>
                </c:pt>
                <c:pt idx="7">
                  <c:v>6.7792659999999998</c:v>
                </c:pt>
                <c:pt idx="8">
                  <c:v>-6.6954589999999996</c:v>
                </c:pt>
                <c:pt idx="9">
                  <c:v>6.6570720000000003</c:v>
                </c:pt>
                <c:pt idx="10">
                  <c:v>-1.2851049999999999</c:v>
                </c:pt>
                <c:pt idx="11">
                  <c:v>4.3404550000000004</c:v>
                </c:pt>
                <c:pt idx="12">
                  <c:v>2.8315999999999999</c:v>
                </c:pt>
                <c:pt idx="13">
                  <c:v>6.3737640000000004</c:v>
                </c:pt>
                <c:pt idx="14">
                  <c:v>0.656138</c:v>
                </c:pt>
                <c:pt idx="15">
                  <c:v>4.9908590000000004</c:v>
                </c:pt>
                <c:pt idx="16">
                  <c:v>2.987463</c:v>
                </c:pt>
                <c:pt idx="17">
                  <c:v>-9.3181039999999999</c:v>
                </c:pt>
                <c:pt idx="18">
                  <c:v>0.20887</c:v>
                </c:pt>
                <c:pt idx="19">
                  <c:v>-4.3131599999999999</c:v>
                </c:pt>
                <c:pt idx="20">
                  <c:v>-1.9675609999999999</c:v>
                </c:pt>
                <c:pt idx="21">
                  <c:v>0.78556400000000004</c:v>
                </c:pt>
                <c:pt idx="22">
                  <c:v>-5.650328</c:v>
                </c:pt>
                <c:pt idx="23">
                  <c:v>3.9753949999999998</c:v>
                </c:pt>
                <c:pt idx="24">
                  <c:v>18.624410999999998</c:v>
                </c:pt>
                <c:pt idx="25">
                  <c:v>15.426943</c:v>
                </c:pt>
                <c:pt idx="26">
                  <c:v>8.0204470000000008</c:v>
                </c:pt>
                <c:pt idx="27">
                  <c:v>-1.913505</c:v>
                </c:pt>
                <c:pt idx="28">
                  <c:v>-2.0646249999999999</c:v>
                </c:pt>
                <c:pt idx="29">
                  <c:v>10.444997000000001</c:v>
                </c:pt>
                <c:pt idx="30">
                  <c:v>-12.326508</c:v>
                </c:pt>
                <c:pt idx="31">
                  <c:v>10.065058000000001</c:v>
                </c:pt>
              </c:numCache>
            </c:numRef>
          </c:xVal>
          <c:yVal>
            <c:numRef>
              <c:f>'Splatte_T-P-Flow'!$F$8:$F$39</c:f>
              <c:numCache>
                <c:formatCode>General</c:formatCode>
                <c:ptCount val="32"/>
                <c:pt idx="0">
                  <c:v>-41.356997999999997</c:v>
                </c:pt>
                <c:pt idx="1">
                  <c:v>-31.397023999999998</c:v>
                </c:pt>
                <c:pt idx="2">
                  <c:v>-34.205886999999997</c:v>
                </c:pt>
                <c:pt idx="3">
                  <c:v>-32.614753999999998</c:v>
                </c:pt>
                <c:pt idx="4">
                  <c:v>-14.804019</c:v>
                </c:pt>
                <c:pt idx="5">
                  <c:v>7.3330099999999998</c:v>
                </c:pt>
                <c:pt idx="6">
                  <c:v>4.0501060000000004</c:v>
                </c:pt>
                <c:pt idx="7">
                  <c:v>-21.524038000000001</c:v>
                </c:pt>
                <c:pt idx="8">
                  <c:v>-29.390654000000001</c:v>
                </c:pt>
                <c:pt idx="9">
                  <c:v>4.9271849999999997</c:v>
                </c:pt>
                <c:pt idx="10">
                  <c:v>-32.485202999999998</c:v>
                </c:pt>
                <c:pt idx="11">
                  <c:v>2.4843470000000001</c:v>
                </c:pt>
                <c:pt idx="12">
                  <c:v>-12.188058</c:v>
                </c:pt>
                <c:pt idx="13">
                  <c:v>-20.842269999999999</c:v>
                </c:pt>
                <c:pt idx="14">
                  <c:v>-18.610872000000001</c:v>
                </c:pt>
                <c:pt idx="15">
                  <c:v>-7.5297349999999996</c:v>
                </c:pt>
                <c:pt idx="16">
                  <c:v>-14.972287</c:v>
                </c:pt>
                <c:pt idx="17">
                  <c:v>-38.222034000000001</c:v>
                </c:pt>
                <c:pt idx="18">
                  <c:v>-14.984802999999999</c:v>
                </c:pt>
                <c:pt idx="19">
                  <c:v>-28.950175999999999</c:v>
                </c:pt>
                <c:pt idx="20">
                  <c:v>-13.740373</c:v>
                </c:pt>
                <c:pt idx="21">
                  <c:v>-14.957955</c:v>
                </c:pt>
                <c:pt idx="22">
                  <c:v>-23.335156999999999</c:v>
                </c:pt>
                <c:pt idx="23">
                  <c:v>-4.172186</c:v>
                </c:pt>
                <c:pt idx="24">
                  <c:v>36.839610999999998</c:v>
                </c:pt>
                <c:pt idx="25">
                  <c:v>16.421022000000001</c:v>
                </c:pt>
                <c:pt idx="26">
                  <c:v>4.4239540000000002</c:v>
                </c:pt>
                <c:pt idx="27">
                  <c:v>-12.627319999999999</c:v>
                </c:pt>
                <c:pt idx="28">
                  <c:v>-15.655697999999999</c:v>
                </c:pt>
                <c:pt idx="29">
                  <c:v>3.9216799999999998</c:v>
                </c:pt>
                <c:pt idx="30">
                  <c:v>-43.145820999999998</c:v>
                </c:pt>
                <c:pt idx="31">
                  <c:v>-1.5968150000000001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4-4B26-ABBC-962F76763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48512"/>
        <c:axId val="421647104"/>
      </c:scatterChart>
      <c:valAx>
        <c:axId val="4216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47104"/>
        <c:crossesAt val="-40"/>
        <c:crossBetween val="midCat"/>
      </c:valAx>
      <c:valAx>
        <c:axId val="4216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48512"/>
        <c:crossesAt val="-1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44</xdr:row>
      <xdr:rowOff>158750</xdr:rowOff>
    </xdr:from>
    <xdr:to>
      <xdr:col>11</xdr:col>
      <xdr:colOff>279400</xdr:colOff>
      <xdr:row>69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DECEA-68D9-CFE4-4216-183EFBA15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120650</xdr:colOff>
      <xdr:row>6</xdr:row>
      <xdr:rowOff>44450</xdr:rowOff>
    </xdr:from>
    <xdr:to>
      <xdr:col>24</xdr:col>
      <xdr:colOff>323850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A5FE9E-256D-4DB0-BD74-4CC041B35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7</xdr:row>
      <xdr:rowOff>107950</xdr:rowOff>
    </xdr:from>
    <xdr:to>
      <xdr:col>19</xdr:col>
      <xdr:colOff>44450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23D98-40F2-BD90-A019-F14CCE5CD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501650</xdr:colOff>
      <xdr:row>41</xdr:row>
      <xdr:rowOff>171450</xdr:rowOff>
    </xdr:from>
    <xdr:to>
      <xdr:col>7</xdr:col>
      <xdr:colOff>196850</xdr:colOff>
      <xdr:row>63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10F54-4E7C-FD92-1D53-B65ACFA54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7</xdr:row>
      <xdr:rowOff>6350</xdr:rowOff>
    </xdr:from>
    <xdr:to>
      <xdr:col>19</xdr:col>
      <xdr:colOff>330200</xdr:colOff>
      <xdr:row>36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60DAE-31E0-490D-9D25-6547D8B47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501650</xdr:colOff>
      <xdr:row>41</xdr:row>
      <xdr:rowOff>171450</xdr:rowOff>
    </xdr:from>
    <xdr:to>
      <xdr:col>7</xdr:col>
      <xdr:colOff>196850</xdr:colOff>
      <xdr:row>63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EA024E-A359-4BCE-A02B-5E9DBCD20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1301FC-C06C-4D4A-8667-5AAFD12A4650}">
  <we:reference id="1c33aa47-7f18-45ef-9463-1a8a868f1e5b" version="1.0.0.1" store="EXCatalog" storeType="EXCatalog"/>
  <we:alternateReferences>
    <we:reference id="WA200003692" version="1.0.0.1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67C9C-D0E4-476F-A557-685A70387E68}">
  <dimension ref="A1:N51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3.33203125" customWidth="1"/>
    <col min="2" max="2" width="19.5" customWidth="1"/>
    <col min="3" max="3" width="12.83203125" style="4" customWidth="1"/>
    <col min="4" max="4" width="16.6640625" style="4" customWidth="1"/>
    <col min="5" max="5" width="10.83203125" style="4" customWidth="1"/>
    <col min="6" max="6" width="13.1640625" style="4" customWidth="1"/>
    <col min="7" max="7" width="11.5" style="4" customWidth="1"/>
    <col min="8" max="8" width="13.83203125" style="4" customWidth="1"/>
    <col min="9" max="9" width="11.6640625" style="4" customWidth="1"/>
    <col min="12" max="13" width="13.33203125" customWidth="1"/>
  </cols>
  <sheetData>
    <row r="1" spans="1:14" x14ac:dyDescent="0.2">
      <c r="A1" t="s">
        <v>52</v>
      </c>
    </row>
    <row r="3" spans="1:14" x14ac:dyDescent="0.2">
      <c r="A3" t="s">
        <v>51</v>
      </c>
    </row>
    <row r="5" spans="1:14" s="1" customFormat="1" x14ac:dyDescent="0.2">
      <c r="B5" s="1" t="s">
        <v>53</v>
      </c>
      <c r="C5" s="3"/>
      <c r="D5" s="3"/>
      <c r="E5" s="3"/>
      <c r="F5" s="3"/>
      <c r="G5" s="3"/>
      <c r="H5" s="3"/>
      <c r="I5" s="3"/>
    </row>
    <row r="6" spans="1:14" ht="15.5" customHeight="1" x14ac:dyDescent="0.2"/>
    <row r="7" spans="1:14" x14ac:dyDescent="0.2">
      <c r="A7" t="s">
        <v>42</v>
      </c>
      <c r="B7" t="s">
        <v>43</v>
      </c>
      <c r="C7" s="4" t="s">
        <v>1</v>
      </c>
      <c r="D7" s="4" t="s">
        <v>38</v>
      </c>
      <c r="E7" s="4" t="s">
        <v>2</v>
      </c>
      <c r="F7" s="4" t="s">
        <v>0</v>
      </c>
      <c r="G7" s="4" t="s">
        <v>3</v>
      </c>
      <c r="H7" s="4" t="s">
        <v>5</v>
      </c>
      <c r="I7" s="4" t="s">
        <v>4</v>
      </c>
      <c r="J7" s="4" t="s">
        <v>49</v>
      </c>
    </row>
    <row r="8" spans="1:14" ht="16" x14ac:dyDescent="0.2">
      <c r="A8">
        <v>0</v>
      </c>
      <c r="B8" s="2" t="s">
        <v>6</v>
      </c>
      <c r="C8" s="4">
        <v>-8.0044070000000005</v>
      </c>
      <c r="D8" s="4">
        <v>-7.7812700000000001</v>
      </c>
      <c r="E8" s="4">
        <v>-14.500337999999999</v>
      </c>
      <c r="F8" s="4">
        <v>-26.751321999999998</v>
      </c>
      <c r="G8" s="4">
        <v>-21.824331000000001</v>
      </c>
      <c r="H8" s="4">
        <v>-17.384487</v>
      </c>
      <c r="I8" s="4">
        <v>-12.971399</v>
      </c>
      <c r="J8" s="4">
        <f>AVERAGE(C8:I8)</f>
        <v>-15.602507714285712</v>
      </c>
      <c r="M8" s="5"/>
      <c r="N8" s="5"/>
    </row>
    <row r="9" spans="1:14" ht="16" x14ac:dyDescent="0.2">
      <c r="A9">
        <v>1</v>
      </c>
      <c r="B9" s="2" t="s">
        <v>7</v>
      </c>
      <c r="C9" s="4">
        <v>-15.140018</v>
      </c>
      <c r="D9" s="4">
        <v>-10.710203</v>
      </c>
      <c r="E9" s="4">
        <v>-16.731752</v>
      </c>
      <c r="F9" s="4">
        <v>-21.294212000000002</v>
      </c>
      <c r="G9" s="4">
        <v>-15.782755999999999</v>
      </c>
      <c r="H9" s="4">
        <v>-19.598082999999999</v>
      </c>
      <c r="I9" s="4">
        <v>-10.359591999999999</v>
      </c>
      <c r="J9" s="4">
        <f t="shared" ref="J9:J39" si="0">AVERAGE(C9:I9)</f>
        <v>-15.65951657142857</v>
      </c>
      <c r="M9" s="5"/>
      <c r="N9" s="5"/>
    </row>
    <row r="10" spans="1:14" ht="16" x14ac:dyDescent="0.2">
      <c r="A10">
        <v>2</v>
      </c>
      <c r="B10" s="2" t="s">
        <v>8</v>
      </c>
      <c r="C10" s="4">
        <v>-23.194507999999999</v>
      </c>
      <c r="D10" s="4">
        <v>-21.982932999999999</v>
      </c>
      <c r="E10" s="4">
        <v>-22.520273</v>
      </c>
      <c r="F10" s="4">
        <v>-26.297564999999999</v>
      </c>
      <c r="G10" s="4">
        <v>-17.772535000000001</v>
      </c>
      <c r="H10" s="4">
        <v>-33.139099000000002</v>
      </c>
      <c r="I10" s="4">
        <v>-17.252443</v>
      </c>
      <c r="J10" s="4">
        <f t="shared" si="0"/>
        <v>-23.165622285714289</v>
      </c>
      <c r="M10" s="5"/>
      <c r="N10" s="5"/>
    </row>
    <row r="11" spans="1:14" ht="16" x14ac:dyDescent="0.2">
      <c r="A11">
        <v>3</v>
      </c>
      <c r="B11" s="2" t="s">
        <v>9</v>
      </c>
      <c r="C11" s="4">
        <v>-18.681937999999999</v>
      </c>
      <c r="D11" s="4">
        <v>-15.444936</v>
      </c>
      <c r="E11" s="4">
        <v>-12.787140000000001</v>
      </c>
      <c r="F11" s="4">
        <v>-16.889671</v>
      </c>
      <c r="G11" s="4">
        <v>-7.485811</v>
      </c>
      <c r="H11" s="4">
        <v>-12.77833</v>
      </c>
      <c r="I11" s="4">
        <v>-7.180593</v>
      </c>
      <c r="J11" s="4">
        <f t="shared" si="0"/>
        <v>-13.035488428571428</v>
      </c>
      <c r="M11" s="5"/>
      <c r="N11" s="5"/>
    </row>
    <row r="12" spans="1:14" ht="16" x14ac:dyDescent="0.2">
      <c r="A12">
        <v>4</v>
      </c>
      <c r="B12" s="2" t="s">
        <v>10</v>
      </c>
      <c r="C12" s="4">
        <v>-16.789618999999998</v>
      </c>
      <c r="D12" s="4">
        <v>-11.160944000000001</v>
      </c>
      <c r="E12" s="4">
        <v>-20.140550999999999</v>
      </c>
      <c r="F12" s="4">
        <v>-33.553989000000001</v>
      </c>
      <c r="G12" s="4">
        <v>-26.249901000000001</v>
      </c>
      <c r="H12" s="4">
        <v>-13.54616</v>
      </c>
      <c r="I12" s="4">
        <v>-3.7195960000000001</v>
      </c>
      <c r="J12" s="4">
        <f t="shared" si="0"/>
        <v>-17.880108571428572</v>
      </c>
      <c r="M12" s="5"/>
      <c r="N12" s="5"/>
    </row>
    <row r="13" spans="1:14" ht="16" x14ac:dyDescent="0.2">
      <c r="A13">
        <v>5</v>
      </c>
      <c r="B13" s="2" t="s">
        <v>11</v>
      </c>
      <c r="C13" s="4">
        <v>-6.9175690000000003</v>
      </c>
      <c r="D13" s="4">
        <v>-0.16975899999999999</v>
      </c>
      <c r="E13" s="4">
        <v>-1.743058</v>
      </c>
      <c r="F13" s="4">
        <v>-8.4635540000000002</v>
      </c>
      <c r="G13" s="4">
        <v>-5.0456989999999999</v>
      </c>
      <c r="H13" s="4">
        <v>2.5590670000000002</v>
      </c>
      <c r="I13" s="4">
        <v>6.0265060000000004</v>
      </c>
      <c r="J13" s="4">
        <f t="shared" si="0"/>
        <v>-1.9648665714285711</v>
      </c>
      <c r="M13" s="5"/>
      <c r="N13" s="5"/>
    </row>
    <row r="14" spans="1:14" ht="16" x14ac:dyDescent="0.2">
      <c r="A14">
        <v>6</v>
      </c>
      <c r="B14" s="2" t="s">
        <v>12</v>
      </c>
      <c r="C14" s="4">
        <v>-19.632152999999999</v>
      </c>
      <c r="D14" s="4">
        <v>-11.629440000000001</v>
      </c>
      <c r="E14" s="4">
        <v>-10.968985</v>
      </c>
      <c r="F14" s="4">
        <v>-10.50098</v>
      </c>
      <c r="G14" s="4">
        <v>-7.5369770000000003</v>
      </c>
      <c r="H14" s="4">
        <v>-0.34765499999999999</v>
      </c>
      <c r="I14" s="4">
        <v>-8.5168309999999998</v>
      </c>
      <c r="J14" s="4">
        <f t="shared" si="0"/>
        <v>-9.8761458571428573</v>
      </c>
      <c r="M14" s="5"/>
      <c r="N14" s="5"/>
    </row>
    <row r="15" spans="1:14" ht="16" x14ac:dyDescent="0.2">
      <c r="A15">
        <v>7</v>
      </c>
      <c r="B15" s="2" t="s">
        <v>13</v>
      </c>
      <c r="C15" s="4">
        <v>-19.564276</v>
      </c>
      <c r="D15" s="4">
        <v>-12.312162000000001</v>
      </c>
      <c r="E15" s="4">
        <v>-20.443258</v>
      </c>
      <c r="F15" s="4">
        <v>-24.427147000000001</v>
      </c>
      <c r="G15" s="4">
        <v>-18.609076999999999</v>
      </c>
      <c r="H15" s="4">
        <v>-28.298532000000002</v>
      </c>
      <c r="I15" s="4">
        <v>-10.30607</v>
      </c>
      <c r="J15" s="4">
        <f t="shared" si="0"/>
        <v>-19.137217428571429</v>
      </c>
      <c r="M15" s="5"/>
      <c r="N15" s="5"/>
    </row>
    <row r="16" spans="1:14" ht="16" x14ac:dyDescent="0.2">
      <c r="A16">
        <v>8</v>
      </c>
      <c r="B16" s="2" t="s">
        <v>14</v>
      </c>
      <c r="C16" s="4">
        <v>-26.263615000000001</v>
      </c>
      <c r="D16" s="4">
        <v>-24.024023</v>
      </c>
      <c r="E16" s="4">
        <v>-27.358501</v>
      </c>
      <c r="F16" s="4">
        <v>-26.671865</v>
      </c>
      <c r="G16" s="4">
        <v>-21.128119000000002</v>
      </c>
      <c r="H16" s="4">
        <v>-28.783971999999999</v>
      </c>
      <c r="I16" s="4">
        <v>-23.176808999999999</v>
      </c>
      <c r="J16" s="4">
        <f t="shared" si="0"/>
        <v>-25.343843428571429</v>
      </c>
      <c r="M16" s="5"/>
      <c r="N16" s="5"/>
    </row>
    <row r="17" spans="1:14" ht="16" x14ac:dyDescent="0.2">
      <c r="A17">
        <v>9</v>
      </c>
      <c r="B17" s="2" t="s">
        <v>15</v>
      </c>
      <c r="C17" s="4">
        <v>1.365308</v>
      </c>
      <c r="D17" s="4">
        <v>0.30797999999999998</v>
      </c>
      <c r="E17" s="4">
        <v>5.8583980000000002</v>
      </c>
      <c r="F17" s="4">
        <v>-6.5565020000000001</v>
      </c>
      <c r="G17" s="4">
        <v>-2.630827</v>
      </c>
      <c r="H17" s="4">
        <v>3.8126579999999999</v>
      </c>
      <c r="I17" s="4">
        <v>7.0114900000000002</v>
      </c>
      <c r="J17" s="4">
        <f t="shared" si="0"/>
        <v>1.3097864285714285</v>
      </c>
      <c r="M17" s="5"/>
      <c r="N17" s="5"/>
    </row>
    <row r="18" spans="1:14" ht="16" x14ac:dyDescent="0.2">
      <c r="A18">
        <v>10</v>
      </c>
      <c r="B18" s="2" t="s">
        <v>16</v>
      </c>
      <c r="C18" s="4">
        <v>-28.378810999999999</v>
      </c>
      <c r="D18" s="4">
        <v>-19.143045000000001</v>
      </c>
      <c r="E18" s="4">
        <v>-20.245943</v>
      </c>
      <c r="F18" s="4">
        <v>-26.866823</v>
      </c>
      <c r="G18" s="4">
        <v>-19.423715999999999</v>
      </c>
      <c r="H18" s="4">
        <v>-25.881095999999999</v>
      </c>
      <c r="I18" s="4">
        <v>-16.514019000000001</v>
      </c>
      <c r="J18" s="4">
        <f t="shared" si="0"/>
        <v>-22.350493285714286</v>
      </c>
      <c r="M18" s="5"/>
      <c r="N18" s="5"/>
    </row>
    <row r="19" spans="1:14" ht="16" x14ac:dyDescent="0.2">
      <c r="A19">
        <v>11</v>
      </c>
      <c r="B19" s="2" t="s">
        <v>17</v>
      </c>
      <c r="C19" s="4">
        <v>1.684464</v>
      </c>
      <c r="D19" s="4">
        <v>10.569839999999999</v>
      </c>
      <c r="E19" s="4">
        <v>15.632213999999999</v>
      </c>
      <c r="F19" s="4">
        <v>5.3528710000000004</v>
      </c>
      <c r="G19" s="4">
        <v>18.605801</v>
      </c>
      <c r="H19" s="4">
        <v>20.856224000000001</v>
      </c>
      <c r="I19" s="4">
        <v>23.438555000000001</v>
      </c>
      <c r="J19" s="4">
        <f t="shared" si="0"/>
        <v>13.734281285714287</v>
      </c>
      <c r="M19" s="5"/>
      <c r="N19" s="5"/>
    </row>
    <row r="20" spans="1:14" ht="16" x14ac:dyDescent="0.2">
      <c r="A20">
        <v>12</v>
      </c>
      <c r="B20" s="2" t="s">
        <v>18</v>
      </c>
      <c r="C20" s="4">
        <v>-7.1406510000000001</v>
      </c>
      <c r="D20" s="4">
        <v>-2.1595939999999998</v>
      </c>
      <c r="E20" s="4">
        <v>-3.664469</v>
      </c>
      <c r="F20" s="4">
        <v>-3.7474530000000001</v>
      </c>
      <c r="G20" s="4">
        <v>3.4425789999999998</v>
      </c>
      <c r="H20" s="4">
        <v>5.3011809999999997</v>
      </c>
      <c r="I20" s="4">
        <v>3.9581089999999999</v>
      </c>
      <c r="J20" s="4">
        <f t="shared" si="0"/>
        <v>-0.5728997142857144</v>
      </c>
      <c r="M20" s="5"/>
      <c r="N20" s="5"/>
    </row>
    <row r="21" spans="1:14" ht="16" x14ac:dyDescent="0.2">
      <c r="A21">
        <v>13</v>
      </c>
      <c r="B21" s="2" t="s">
        <v>19</v>
      </c>
      <c r="C21" s="4">
        <v>-15.286892999999999</v>
      </c>
      <c r="D21" s="4">
        <v>-16.588366000000001</v>
      </c>
      <c r="E21" s="4">
        <v>-8.3892410000000002</v>
      </c>
      <c r="F21" s="4">
        <v>-21.201665999999999</v>
      </c>
      <c r="G21" s="4">
        <v>-15.330750999999999</v>
      </c>
      <c r="H21" s="4">
        <v>-22.806961000000001</v>
      </c>
      <c r="I21" s="4">
        <v>-6.8016120000000004</v>
      </c>
      <c r="J21" s="4">
        <f t="shared" si="0"/>
        <v>-15.200784285714288</v>
      </c>
      <c r="M21" s="5"/>
      <c r="N21" s="5"/>
    </row>
    <row r="22" spans="1:14" ht="16" x14ac:dyDescent="0.2">
      <c r="A22">
        <v>14</v>
      </c>
      <c r="B22" s="2" t="s">
        <v>20</v>
      </c>
      <c r="C22" s="4">
        <v>-7.4758810000000002</v>
      </c>
      <c r="D22" s="4">
        <v>-4.1272450000000003</v>
      </c>
      <c r="E22" s="4">
        <v>-9.1901360000000007</v>
      </c>
      <c r="F22" s="4">
        <v>-14.024293999999999</v>
      </c>
      <c r="G22" s="4">
        <v>-5.1387309999999999</v>
      </c>
      <c r="H22" s="4">
        <v>-6.3477779999999999</v>
      </c>
      <c r="I22" s="4">
        <v>-7.2383280000000001</v>
      </c>
      <c r="J22" s="4">
        <f t="shared" si="0"/>
        <v>-7.6489132857142854</v>
      </c>
      <c r="M22" s="5"/>
      <c r="N22" s="5"/>
    </row>
    <row r="23" spans="1:14" ht="16" x14ac:dyDescent="0.2">
      <c r="A23">
        <v>15</v>
      </c>
      <c r="B23" s="2" t="s">
        <v>21</v>
      </c>
      <c r="C23" s="4">
        <v>-10.443662</v>
      </c>
      <c r="D23" s="4">
        <v>-4.8758369999999998</v>
      </c>
      <c r="E23" s="4">
        <v>-5.1490970000000003</v>
      </c>
      <c r="F23" s="4">
        <v>-15.330026</v>
      </c>
      <c r="G23" s="4">
        <v>-12.250088</v>
      </c>
      <c r="H23" s="4">
        <v>-15.021507</v>
      </c>
      <c r="I23" s="4">
        <v>0.56129399999999996</v>
      </c>
      <c r="J23" s="4">
        <f t="shared" si="0"/>
        <v>-8.9298461428571425</v>
      </c>
      <c r="M23" s="5"/>
      <c r="N23" s="5"/>
    </row>
    <row r="24" spans="1:14" ht="16" x14ac:dyDescent="0.2">
      <c r="A24">
        <v>16</v>
      </c>
      <c r="B24" s="2" t="s">
        <v>37</v>
      </c>
      <c r="C24" s="4">
        <v>-1.4461109999999999</v>
      </c>
      <c r="D24" s="4">
        <v>-4.8301449999999999</v>
      </c>
      <c r="E24" s="4">
        <v>-0.422265</v>
      </c>
      <c r="F24" s="4">
        <v>-0.263546</v>
      </c>
      <c r="G24" s="4">
        <v>12.677654</v>
      </c>
      <c r="H24" s="4">
        <v>-9.3925830000000001</v>
      </c>
      <c r="I24" s="4">
        <v>5.9465859999999999</v>
      </c>
      <c r="J24" s="4">
        <f t="shared" si="0"/>
        <v>0.32422714285714288</v>
      </c>
      <c r="M24" s="5"/>
      <c r="N24" s="5"/>
    </row>
    <row r="25" spans="1:14" ht="16" x14ac:dyDescent="0.2">
      <c r="A25">
        <v>17</v>
      </c>
      <c r="B25" s="2" t="s">
        <v>23</v>
      </c>
      <c r="C25" s="4">
        <v>-17.380680000000002</v>
      </c>
      <c r="D25" s="4">
        <v>-11.662838000000001</v>
      </c>
      <c r="E25" s="4">
        <v>-13.880459999999999</v>
      </c>
      <c r="F25" s="4">
        <v>-29.571394000000002</v>
      </c>
      <c r="G25" s="4">
        <v>-20.460497</v>
      </c>
      <c r="H25" s="4">
        <v>-10.745234</v>
      </c>
      <c r="I25" s="4">
        <v>-10.638191000000001</v>
      </c>
      <c r="J25" s="4">
        <f t="shared" si="0"/>
        <v>-16.334184857142859</v>
      </c>
      <c r="M25" s="5"/>
      <c r="N25" s="5"/>
    </row>
    <row r="26" spans="1:14" ht="16" x14ac:dyDescent="0.2">
      <c r="A26">
        <v>18</v>
      </c>
      <c r="B26" s="2" t="s">
        <v>24</v>
      </c>
      <c r="C26" s="4">
        <v>-5.3762030000000003</v>
      </c>
      <c r="D26" s="4">
        <v>-4.3108329999999997</v>
      </c>
      <c r="E26" s="4">
        <v>-8.2361939999999993</v>
      </c>
      <c r="F26" s="4">
        <v>-18.816884999999999</v>
      </c>
      <c r="G26" s="4">
        <v>-9.6763720000000006</v>
      </c>
      <c r="H26" s="4">
        <v>-5.3631450000000003</v>
      </c>
      <c r="I26" s="4">
        <v>-6.0882139999999998</v>
      </c>
      <c r="J26" s="4">
        <f t="shared" si="0"/>
        <v>-8.2668351428571434</v>
      </c>
      <c r="M26" s="5"/>
      <c r="N26" s="5"/>
    </row>
    <row r="27" spans="1:14" ht="16" x14ac:dyDescent="0.2">
      <c r="A27">
        <v>19</v>
      </c>
      <c r="B27" s="2" t="s">
        <v>25</v>
      </c>
      <c r="C27" s="4">
        <v>-9.1268410000000006</v>
      </c>
      <c r="D27" s="4">
        <v>-5.1890520000000002</v>
      </c>
      <c r="E27" s="4">
        <v>-6.4233969999999996</v>
      </c>
      <c r="F27" s="4">
        <v>-8.7315380000000005</v>
      </c>
      <c r="G27" s="4">
        <v>-1.2110719999999999</v>
      </c>
      <c r="H27" s="4">
        <v>-2.105775</v>
      </c>
      <c r="I27" s="4">
        <v>-4.433033</v>
      </c>
      <c r="J27" s="4">
        <f t="shared" si="0"/>
        <v>-5.3172440000000005</v>
      </c>
      <c r="M27" s="5"/>
      <c r="N27" s="5"/>
    </row>
    <row r="28" spans="1:14" ht="16" x14ac:dyDescent="0.2">
      <c r="A28">
        <v>20</v>
      </c>
      <c r="B28" s="2" t="s">
        <v>26</v>
      </c>
      <c r="C28" s="4">
        <v>7.139958</v>
      </c>
      <c r="D28" s="4">
        <v>13.646046999999999</v>
      </c>
      <c r="E28" s="4">
        <v>31.285741999999999</v>
      </c>
      <c r="F28" s="4">
        <v>27.523098000000001</v>
      </c>
      <c r="G28" s="4">
        <v>31.401762000000002</v>
      </c>
      <c r="H28" s="4">
        <v>22.329716000000001</v>
      </c>
      <c r="I28" s="4">
        <v>19.124110999999999</v>
      </c>
      <c r="J28" s="4">
        <f t="shared" si="0"/>
        <v>21.778633428571428</v>
      </c>
      <c r="M28" s="5"/>
      <c r="N28" s="5"/>
    </row>
    <row r="29" spans="1:14" ht="16" x14ac:dyDescent="0.2">
      <c r="A29">
        <v>21</v>
      </c>
      <c r="B29" s="2" t="s">
        <v>27</v>
      </c>
      <c r="C29" s="4">
        <v>-16.402649</v>
      </c>
      <c r="D29" s="4">
        <v>-10.11509</v>
      </c>
      <c r="E29" s="4">
        <v>-10.723357999999999</v>
      </c>
      <c r="F29" s="4">
        <v>-18.076923000000001</v>
      </c>
      <c r="G29" s="4">
        <v>-12.483076000000001</v>
      </c>
      <c r="H29" s="4">
        <v>-13.76688</v>
      </c>
      <c r="I29" s="4">
        <v>-0.95362599999999997</v>
      </c>
      <c r="J29" s="4">
        <f t="shared" si="0"/>
        <v>-11.788800285714286</v>
      </c>
      <c r="M29" s="5"/>
      <c r="N29" s="5"/>
    </row>
    <row r="30" spans="1:14" ht="16" x14ac:dyDescent="0.2">
      <c r="A30">
        <v>22</v>
      </c>
      <c r="B30" s="2" t="s">
        <v>28</v>
      </c>
      <c r="C30" s="4">
        <v>-22.342623</v>
      </c>
      <c r="D30" s="4">
        <v>-17.344427</v>
      </c>
      <c r="E30" s="4">
        <v>-21.149761000000002</v>
      </c>
      <c r="F30" s="4">
        <v>-29.769601999999999</v>
      </c>
      <c r="G30" s="4">
        <v>-23.809290000000001</v>
      </c>
      <c r="H30" s="4">
        <v>-14.117072</v>
      </c>
      <c r="I30" s="4">
        <v>-9.1746590000000001</v>
      </c>
      <c r="J30" s="4">
        <f t="shared" si="0"/>
        <v>-19.672490571428572</v>
      </c>
      <c r="M30" s="5"/>
      <c r="N30" s="5"/>
    </row>
    <row r="31" spans="1:14" ht="16" x14ac:dyDescent="0.2">
      <c r="A31">
        <v>23</v>
      </c>
      <c r="B31" s="2" t="s">
        <v>29</v>
      </c>
      <c r="C31" s="4">
        <v>-15.934763999999999</v>
      </c>
      <c r="D31" s="4">
        <v>-2.0926070000000001</v>
      </c>
      <c r="E31" s="4">
        <v>-16.871288</v>
      </c>
      <c r="F31" s="4">
        <v>-29.962071999999999</v>
      </c>
      <c r="G31" s="4">
        <v>-20.522400000000001</v>
      </c>
      <c r="H31" s="4">
        <v>-13.953810000000001</v>
      </c>
      <c r="I31" s="4">
        <v>-4.3110330000000001</v>
      </c>
      <c r="J31" s="4">
        <f t="shared" si="0"/>
        <v>-14.806853428571428</v>
      </c>
      <c r="M31" s="5"/>
      <c r="N31" s="5"/>
    </row>
    <row r="32" spans="1:14" ht="16" x14ac:dyDescent="0.2">
      <c r="A32">
        <v>24</v>
      </c>
      <c r="B32" s="2" t="s">
        <v>30</v>
      </c>
      <c r="C32" s="4">
        <v>-0.99872399999999995</v>
      </c>
      <c r="D32" s="4">
        <v>16.718969000000001</v>
      </c>
      <c r="E32" s="4">
        <v>3.711096</v>
      </c>
      <c r="F32" s="4">
        <v>-20.858805</v>
      </c>
      <c r="G32" s="4">
        <v>-1.369346</v>
      </c>
      <c r="H32" s="4">
        <v>35.040385999999998</v>
      </c>
      <c r="I32" s="4">
        <v>23.250361999999999</v>
      </c>
      <c r="J32" s="4">
        <f t="shared" si="0"/>
        <v>7.9277054285714286</v>
      </c>
      <c r="M32" s="5"/>
      <c r="N32" s="5"/>
    </row>
    <row r="33" spans="1:14" ht="16" x14ac:dyDescent="0.2">
      <c r="A33">
        <v>25</v>
      </c>
      <c r="B33" s="2" t="s">
        <v>31</v>
      </c>
      <c r="C33" s="4">
        <v>-20.170791999999999</v>
      </c>
      <c r="D33" s="4">
        <v>-16.507126</v>
      </c>
      <c r="E33" s="4">
        <v>-28.330511000000001</v>
      </c>
      <c r="F33" s="4">
        <v>-36.572014000000003</v>
      </c>
      <c r="G33" s="4">
        <v>-24.071144</v>
      </c>
      <c r="H33" s="4">
        <v>-11.544644999999999</v>
      </c>
      <c r="I33" s="4">
        <v>-10.906604</v>
      </c>
      <c r="J33" s="4">
        <f t="shared" si="0"/>
        <v>-21.157547999999998</v>
      </c>
      <c r="M33" s="5"/>
      <c r="N33" s="5"/>
    </row>
    <row r="34" spans="1:14" ht="16" x14ac:dyDescent="0.2">
      <c r="A34">
        <v>26</v>
      </c>
      <c r="B34" s="2" t="s">
        <v>32</v>
      </c>
      <c r="C34" s="4">
        <v>7.9559620000000004</v>
      </c>
      <c r="D34" s="4">
        <v>13.454959000000001</v>
      </c>
      <c r="E34" s="4">
        <v>4.9303400000000002</v>
      </c>
      <c r="F34" s="4">
        <v>-4.3596779999999997</v>
      </c>
      <c r="G34" s="4">
        <v>5.2762919999999998</v>
      </c>
      <c r="H34" s="4">
        <v>21.409438999999999</v>
      </c>
      <c r="I34" s="4">
        <v>12.965422</v>
      </c>
      <c r="J34" s="4">
        <f t="shared" si="0"/>
        <v>8.8046765714285726</v>
      </c>
      <c r="M34" s="5"/>
      <c r="N34" s="5"/>
    </row>
    <row r="35" spans="1:14" ht="16" x14ac:dyDescent="0.2">
      <c r="A35">
        <v>27</v>
      </c>
      <c r="B35" s="2" t="s">
        <v>33</v>
      </c>
      <c r="C35" s="4">
        <v>-8.9410030000000003</v>
      </c>
      <c r="D35" s="4">
        <v>-2.8287330000000002</v>
      </c>
      <c r="E35" s="4">
        <v>3.6793130000000001</v>
      </c>
      <c r="F35" s="4">
        <v>-0.20363600000000001</v>
      </c>
      <c r="G35" s="4">
        <v>6.6506160000000003</v>
      </c>
      <c r="H35" s="4">
        <v>-6.2151420000000002</v>
      </c>
      <c r="I35" s="4">
        <v>2.0512220000000001</v>
      </c>
      <c r="J35" s="4">
        <f t="shared" si="0"/>
        <v>-0.82962328571428556</v>
      </c>
      <c r="M35" s="5"/>
      <c r="N35" s="5"/>
    </row>
    <row r="36" spans="1:14" ht="16" x14ac:dyDescent="0.2">
      <c r="A36">
        <v>28</v>
      </c>
      <c r="B36" s="2" t="s">
        <v>34</v>
      </c>
      <c r="C36" s="4">
        <v>-7.0470370000000004</v>
      </c>
      <c r="D36" s="4">
        <v>-3.5978829999999999</v>
      </c>
      <c r="E36" s="4">
        <v>2.2045360000000001</v>
      </c>
      <c r="F36" s="4">
        <v>1.750383</v>
      </c>
      <c r="G36" s="4">
        <v>1.681009</v>
      </c>
      <c r="H36" s="4">
        <v>4.6454469999999999</v>
      </c>
      <c r="I36" s="4">
        <v>1.1909940000000001</v>
      </c>
      <c r="J36" s="4">
        <f t="shared" si="0"/>
        <v>0.11820699999999985</v>
      </c>
      <c r="M36" s="5"/>
      <c r="N36" s="5"/>
    </row>
    <row r="37" spans="1:14" ht="16" x14ac:dyDescent="0.2">
      <c r="A37">
        <v>29</v>
      </c>
      <c r="B37" s="2" t="s">
        <v>35</v>
      </c>
      <c r="C37" s="4">
        <v>-14.86806</v>
      </c>
      <c r="D37" s="4">
        <v>-4.9252729999999998</v>
      </c>
      <c r="E37" s="4">
        <v>-9.9896589999999996</v>
      </c>
      <c r="F37" s="4">
        <v>-19.75985</v>
      </c>
      <c r="G37" s="4">
        <v>-8.7489209999999993</v>
      </c>
      <c r="H37" s="4">
        <v>-7.7352179999999997</v>
      </c>
      <c r="I37" s="4">
        <v>0.28338400000000002</v>
      </c>
      <c r="J37" s="4">
        <f t="shared" si="0"/>
        <v>-9.3919424285714292</v>
      </c>
      <c r="M37" s="5"/>
      <c r="N37" s="5"/>
    </row>
    <row r="38" spans="1:14" ht="16" x14ac:dyDescent="0.2">
      <c r="A38">
        <v>30</v>
      </c>
      <c r="B38" s="2" t="s">
        <v>36</v>
      </c>
      <c r="C38" s="4">
        <v>-25.625219000000001</v>
      </c>
      <c r="D38" s="4">
        <v>-23.542777999999998</v>
      </c>
      <c r="E38" s="4">
        <v>-24.486633000000001</v>
      </c>
      <c r="F38" s="4">
        <v>-27.314147999999999</v>
      </c>
      <c r="G38" s="4">
        <v>-19.855446000000001</v>
      </c>
      <c r="H38" s="4">
        <v>-23.396491999999999</v>
      </c>
      <c r="I38" s="4">
        <v>-19.059076000000001</v>
      </c>
      <c r="J38" s="4">
        <f t="shared" si="0"/>
        <v>-23.325684571428575</v>
      </c>
      <c r="M38" s="5"/>
      <c r="N38" s="5"/>
    </row>
    <row r="39" spans="1:14" ht="16" x14ac:dyDescent="0.2">
      <c r="A39">
        <v>31</v>
      </c>
      <c r="B39" s="2" t="s">
        <v>22</v>
      </c>
      <c r="C39" s="4">
        <v>-16.810986</v>
      </c>
      <c r="D39" s="4">
        <v>-17.515245</v>
      </c>
      <c r="E39" s="4">
        <v>-21.424726</v>
      </c>
      <c r="F39" s="4">
        <v>-21.966532000000001</v>
      </c>
      <c r="G39" s="4">
        <v>-15.260382</v>
      </c>
      <c r="H39" s="4">
        <v>-21.146017000000001</v>
      </c>
      <c r="I39" s="4">
        <v>-19.045957999999999</v>
      </c>
      <c r="J39" s="4">
        <f t="shared" si="0"/>
        <v>-19.024263714285716</v>
      </c>
      <c r="M39" s="5"/>
      <c r="N39" s="5"/>
    </row>
    <row r="40" spans="1:14" x14ac:dyDescent="0.2">
      <c r="M40" s="5"/>
      <c r="N40" s="5"/>
    </row>
    <row r="41" spans="1:14" ht="16" x14ac:dyDescent="0.2">
      <c r="B41" s="2" t="s">
        <v>39</v>
      </c>
      <c r="C41" s="4">
        <v>-15.004038999999999</v>
      </c>
      <c r="D41" s="4">
        <v>-6.4851609999999997</v>
      </c>
      <c r="E41" s="4">
        <v>-10.3565085</v>
      </c>
      <c r="F41" s="4">
        <v>-19.2883675</v>
      </c>
      <c r="G41" s="4">
        <v>-10.963229999999999</v>
      </c>
      <c r="H41" s="4">
        <v>-11.1449395</v>
      </c>
      <c r="I41" s="4">
        <v>-5.2606234999999995</v>
      </c>
      <c r="M41" s="5"/>
      <c r="N41" s="5"/>
    </row>
    <row r="42" spans="1:14" ht="16" x14ac:dyDescent="0.2">
      <c r="B42" s="2"/>
      <c r="M42" s="5"/>
      <c r="N42" s="5"/>
    </row>
    <row r="43" spans="1:14" ht="16" x14ac:dyDescent="0.2">
      <c r="B43" s="2"/>
      <c r="M43" s="5"/>
      <c r="N43" s="5"/>
    </row>
    <row r="44" spans="1:14" ht="16" x14ac:dyDescent="0.2">
      <c r="B44" s="2"/>
      <c r="M44" s="5"/>
      <c r="N44" s="5"/>
    </row>
    <row r="46" spans="1:14" x14ac:dyDescent="0.2">
      <c r="C46" s="4">
        <f>PERCENTILE(C8:C39,0.9)</f>
        <v>1.128904800000005</v>
      </c>
      <c r="D46" s="4">
        <f>PERCENTILE(D8:D39,0.9)</f>
        <v>9.5436540000000214</v>
      </c>
      <c r="E46" s="4">
        <f>PERCENTILE(E8:E39,0.9)</f>
        <v>4.8084156000000027</v>
      </c>
      <c r="F46" s="4">
        <f t="shared" ref="F46:I46" si="1">PERCENTILE(F8:F39,0.9)</f>
        <v>-0.2096269999999999</v>
      </c>
      <c r="G46" s="4">
        <f t="shared" si="1"/>
        <v>6.5131836000000032</v>
      </c>
      <c r="H46" s="4">
        <f>PERCENTILE(H8:H39,0.9)</f>
        <v>19.300719700000034</v>
      </c>
      <c r="I46" s="4">
        <f t="shared" si="1"/>
        <v>12.370028800000012</v>
      </c>
    </row>
    <row r="47" spans="1:14" x14ac:dyDescent="0.2">
      <c r="C47" s="4">
        <f>PERCENTILE(C8:C39,0.1)</f>
        <v>-23.109319499999998</v>
      </c>
      <c r="D47" s="4">
        <f>PERCENTILE(D8:D39,0.1)</f>
        <v>-18.980265000000003</v>
      </c>
      <c r="E47" s="4">
        <f>PERCENTILE(E8:E39,0.1)</f>
        <v>-22.410718299999999</v>
      </c>
      <c r="F47" s="4">
        <f t="shared" ref="F47:I47" si="2">PERCENTILE(F8:F39,0.1)</f>
        <v>-29.749781200000001</v>
      </c>
      <c r="G47" s="4">
        <f t="shared" si="2"/>
        <v>-21.754709800000001</v>
      </c>
      <c r="H47" s="4">
        <f>PERCENTILE(H8:H39,0.1)</f>
        <v>-25.6326356</v>
      </c>
      <c r="I47" s="4">
        <f t="shared" si="2"/>
        <v>-17.178600599999999</v>
      </c>
    </row>
    <row r="48" spans="1:14" x14ac:dyDescent="0.2">
      <c r="C48" s="4">
        <f>MIN(C8:C39)</f>
        <v>-28.378810999999999</v>
      </c>
      <c r="D48" s="4">
        <f>MIN(D8:D39)</f>
        <v>-24.024023</v>
      </c>
      <c r="E48" s="4">
        <f>MIN(E8:E39)</f>
        <v>-28.330511000000001</v>
      </c>
      <c r="F48" s="4">
        <f t="shared" ref="F48:I48" si="3">MIN(F8:F39)</f>
        <v>-36.572014000000003</v>
      </c>
      <c r="G48" s="4">
        <f t="shared" si="3"/>
        <v>-26.249901000000001</v>
      </c>
      <c r="H48" s="4">
        <f>MIN(H8:H39)</f>
        <v>-33.139099000000002</v>
      </c>
      <c r="I48" s="4">
        <f t="shared" si="3"/>
        <v>-23.176808999999999</v>
      </c>
    </row>
    <row r="49" spans="3:9" x14ac:dyDescent="0.2">
      <c r="C49" s="4">
        <f>MAX(C8:C39)</f>
        <v>7.9559620000000004</v>
      </c>
      <c r="D49" s="4">
        <f>MAX(D8:D39)</f>
        <v>16.718969000000001</v>
      </c>
      <c r="E49" s="4">
        <f>MAX(E8:E39)</f>
        <v>31.285741999999999</v>
      </c>
      <c r="F49" s="4">
        <f t="shared" ref="F49:I49" si="4">MAX(F8:F39)</f>
        <v>27.523098000000001</v>
      </c>
      <c r="G49" s="4">
        <f t="shared" si="4"/>
        <v>31.401762000000002</v>
      </c>
      <c r="H49" s="4">
        <f>MAX(H8:H39)</f>
        <v>35.040385999999998</v>
      </c>
      <c r="I49" s="4">
        <f t="shared" si="4"/>
        <v>23.438555000000001</v>
      </c>
    </row>
    <row r="51" spans="3:9" x14ac:dyDescent="0.2"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</row>
  </sheetData>
  <sortState xmlns:xlrd2="http://schemas.microsoft.com/office/spreadsheetml/2017/richdata2" ref="A8:J39">
    <sortCondition ref="A8:A39"/>
  </sortState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5828-4CBD-4029-AA21-D807AF976334}">
  <dimension ref="A1:K58"/>
  <sheetViews>
    <sheetView workbookViewId="0">
      <selection activeCell="A5" sqref="A5"/>
    </sheetView>
  </sheetViews>
  <sheetFormatPr baseColWidth="10" defaultColWidth="8.83203125" defaultRowHeight="15" x14ac:dyDescent="0.2"/>
  <cols>
    <col min="3" max="3" width="3.1640625" customWidth="1"/>
    <col min="4" max="4" width="16.6640625" customWidth="1"/>
    <col min="5" max="5" width="13.6640625" customWidth="1"/>
    <col min="6" max="6" width="15.6640625" customWidth="1"/>
    <col min="7" max="7" width="14.33203125" customWidth="1"/>
    <col min="8" max="8" width="13.1640625" customWidth="1"/>
    <col min="9" max="9" width="15.33203125" customWidth="1"/>
    <col min="10" max="10" width="14.5" customWidth="1"/>
    <col min="11" max="11" width="16.1640625" customWidth="1"/>
  </cols>
  <sheetData>
    <row r="1" spans="1:11" x14ac:dyDescent="0.2">
      <c r="A1" t="s">
        <v>52</v>
      </c>
    </row>
    <row r="2" spans="1:11" x14ac:dyDescent="0.2">
      <c r="A2" t="s">
        <v>50</v>
      </c>
    </row>
    <row r="3" spans="1:11" x14ac:dyDescent="0.2">
      <c r="A3" t="s">
        <v>57</v>
      </c>
    </row>
    <row r="4" spans="1:11" x14ac:dyDescent="0.2">
      <c r="A4" t="s">
        <v>58</v>
      </c>
    </row>
    <row r="5" spans="1:11" x14ac:dyDescent="0.2">
      <c r="A5" t="s">
        <v>59</v>
      </c>
    </row>
    <row r="7" spans="1:11" x14ac:dyDescent="0.2">
      <c r="C7" s="1" t="s">
        <v>54</v>
      </c>
      <c r="D7" s="1"/>
      <c r="E7" s="1"/>
    </row>
    <row r="8" spans="1:11" x14ac:dyDescent="0.2">
      <c r="E8" s="4" t="s">
        <v>1</v>
      </c>
      <c r="F8" s="4" t="s">
        <v>38</v>
      </c>
      <c r="G8" s="4" t="s">
        <v>2</v>
      </c>
      <c r="H8" s="4" t="s">
        <v>0</v>
      </c>
      <c r="I8" s="4" t="s">
        <v>3</v>
      </c>
      <c r="J8" s="4" t="s">
        <v>5</v>
      </c>
      <c r="K8" s="4" t="s">
        <v>4</v>
      </c>
    </row>
    <row r="9" spans="1:11" ht="16" x14ac:dyDescent="0.2">
      <c r="C9" s="2">
        <v>0</v>
      </c>
      <c r="D9" s="2" t="s">
        <v>6</v>
      </c>
      <c r="E9">
        <v>-23.253653</v>
      </c>
      <c r="F9">
        <v>-27.492014000000001</v>
      </c>
      <c r="G9">
        <v>-26.842093999999999</v>
      </c>
      <c r="H9">
        <v>-33.483474999999999</v>
      </c>
      <c r="I9">
        <v>-39.395328999999997</v>
      </c>
      <c r="J9">
        <v>-41.356997999999997</v>
      </c>
      <c r="K9">
        <v>-37.708469000000001</v>
      </c>
    </row>
    <row r="10" spans="1:11" ht="16" x14ac:dyDescent="0.2">
      <c r="C10" s="2">
        <v>1</v>
      </c>
      <c r="D10" s="2" t="s">
        <v>7</v>
      </c>
      <c r="E10">
        <v>-23.672025999999999</v>
      </c>
      <c r="F10">
        <v>-22.813267</v>
      </c>
      <c r="G10">
        <v>-13.42351</v>
      </c>
      <c r="H10">
        <v>-14.538876</v>
      </c>
      <c r="I10">
        <v>-19.218546</v>
      </c>
      <c r="J10">
        <v>-31.397023999999998</v>
      </c>
      <c r="K10">
        <v>-28.283453000000002</v>
      </c>
    </row>
    <row r="11" spans="1:11" ht="16" x14ac:dyDescent="0.2">
      <c r="C11" s="2">
        <v>2</v>
      </c>
      <c r="D11" s="2" t="s">
        <v>8</v>
      </c>
      <c r="E11">
        <v>-22.522133</v>
      </c>
      <c r="F11">
        <v>-22.373455</v>
      </c>
      <c r="G11">
        <v>-30.322185999999999</v>
      </c>
      <c r="H11">
        <v>-22.713045000000001</v>
      </c>
      <c r="I11">
        <v>-25.234573000000001</v>
      </c>
      <c r="J11">
        <v>-34.205886999999997</v>
      </c>
      <c r="K11">
        <v>-27.318382</v>
      </c>
    </row>
    <row r="12" spans="1:11" ht="16" x14ac:dyDescent="0.2">
      <c r="C12" s="2">
        <v>3</v>
      </c>
      <c r="D12" s="2" t="s">
        <v>9</v>
      </c>
      <c r="E12">
        <v>-22.382732000000001</v>
      </c>
      <c r="F12">
        <v>-24.705739999999999</v>
      </c>
      <c r="G12">
        <v>-27.626874999999998</v>
      </c>
      <c r="H12">
        <v>-18.975355</v>
      </c>
      <c r="I12">
        <v>-24.929013999999999</v>
      </c>
      <c r="J12">
        <v>-32.614753999999998</v>
      </c>
      <c r="K12">
        <v>-28.02318</v>
      </c>
    </row>
    <row r="13" spans="1:11" ht="16" x14ac:dyDescent="0.2">
      <c r="C13" s="2">
        <v>4</v>
      </c>
      <c r="D13" s="2" t="s">
        <v>10</v>
      </c>
      <c r="E13">
        <v>-3.2775129999999999</v>
      </c>
      <c r="F13">
        <v>-0.684589</v>
      </c>
      <c r="G13">
        <v>-3.3050760000000001</v>
      </c>
      <c r="H13">
        <v>-20.95656</v>
      </c>
      <c r="I13">
        <v>-27.231819000000002</v>
      </c>
      <c r="J13">
        <v>-14.804019</v>
      </c>
      <c r="K13">
        <v>-8.9498470000000001</v>
      </c>
    </row>
    <row r="14" spans="1:11" ht="16" x14ac:dyDescent="0.2">
      <c r="C14" s="2">
        <v>5</v>
      </c>
      <c r="D14" s="2" t="s">
        <v>11</v>
      </c>
      <c r="E14">
        <v>0.54209700000000005</v>
      </c>
      <c r="F14">
        <v>0.55259000000000003</v>
      </c>
      <c r="G14">
        <v>1.6906159999999999</v>
      </c>
      <c r="H14">
        <v>-3.607761</v>
      </c>
      <c r="I14">
        <v>-6.1479049999999997</v>
      </c>
      <c r="J14">
        <v>7.3330099999999998</v>
      </c>
      <c r="K14">
        <v>6.992934</v>
      </c>
    </row>
    <row r="15" spans="1:11" ht="16" x14ac:dyDescent="0.2">
      <c r="C15" s="2">
        <v>6</v>
      </c>
      <c r="D15" s="2" t="s">
        <v>12</v>
      </c>
      <c r="E15">
        <v>-14.805788</v>
      </c>
      <c r="F15">
        <v>-9.7387540000000001</v>
      </c>
      <c r="G15">
        <v>-15.042679</v>
      </c>
      <c r="H15">
        <v>-12.978987999999999</v>
      </c>
      <c r="I15">
        <v>-14.087564</v>
      </c>
      <c r="J15">
        <v>4.0501060000000004</v>
      </c>
      <c r="K15">
        <v>-5.9576909999999996</v>
      </c>
    </row>
    <row r="16" spans="1:11" ht="16" x14ac:dyDescent="0.2">
      <c r="C16" s="2">
        <v>7</v>
      </c>
      <c r="D16" s="2" t="s">
        <v>13</v>
      </c>
      <c r="E16">
        <v>-9.2146640000000009</v>
      </c>
      <c r="F16">
        <v>-11.40082</v>
      </c>
      <c r="G16">
        <v>-22.269289000000001</v>
      </c>
      <c r="H16">
        <v>-14.431867</v>
      </c>
      <c r="I16">
        <v>-18.217116999999998</v>
      </c>
      <c r="J16">
        <v>-21.524038000000001</v>
      </c>
      <c r="K16">
        <v>-12.50098</v>
      </c>
    </row>
    <row r="17" spans="3:11" ht="16" x14ac:dyDescent="0.2">
      <c r="C17" s="2">
        <v>8</v>
      </c>
      <c r="D17" s="2" t="s">
        <v>14</v>
      </c>
      <c r="E17">
        <v>-24.137280000000001</v>
      </c>
      <c r="F17">
        <v>-24.979284</v>
      </c>
      <c r="G17">
        <v>-30.298573000000001</v>
      </c>
      <c r="H17">
        <v>-22.284265999999999</v>
      </c>
      <c r="I17">
        <v>-25.934134</v>
      </c>
      <c r="J17">
        <v>-29.390654000000001</v>
      </c>
      <c r="K17">
        <v>-32.923358999999998</v>
      </c>
    </row>
    <row r="18" spans="3:11" ht="16" x14ac:dyDescent="0.2">
      <c r="C18" s="2">
        <v>9</v>
      </c>
      <c r="D18" s="2" t="s">
        <v>15</v>
      </c>
      <c r="E18">
        <v>7.5164289999999996</v>
      </c>
      <c r="F18">
        <v>3.8726829999999999</v>
      </c>
      <c r="G18">
        <v>1.306473</v>
      </c>
      <c r="H18">
        <v>4.389697</v>
      </c>
      <c r="I18">
        <v>1.870471</v>
      </c>
      <c r="J18">
        <v>4.9271849999999997</v>
      </c>
      <c r="K18">
        <v>4.9254769999999999</v>
      </c>
    </row>
    <row r="19" spans="3:11" ht="16" x14ac:dyDescent="0.2">
      <c r="C19" s="2">
        <v>10</v>
      </c>
      <c r="D19" s="2" t="s">
        <v>16</v>
      </c>
      <c r="E19">
        <v>-22.693391999999999</v>
      </c>
      <c r="F19">
        <v>-20.408417</v>
      </c>
      <c r="G19">
        <v>-18.017220999999999</v>
      </c>
      <c r="H19">
        <v>-13.801743999999999</v>
      </c>
      <c r="I19">
        <v>-15.026415</v>
      </c>
      <c r="J19">
        <v>-32.485202999999998</v>
      </c>
      <c r="K19">
        <v>-21.631929</v>
      </c>
    </row>
    <row r="20" spans="3:11" ht="16" x14ac:dyDescent="0.2">
      <c r="C20" s="2">
        <v>11</v>
      </c>
      <c r="D20" s="2" t="s">
        <v>17</v>
      </c>
      <c r="E20">
        <v>3.4633620000000001</v>
      </c>
      <c r="F20">
        <v>4.7124800000000002</v>
      </c>
      <c r="G20">
        <v>12.905227</v>
      </c>
      <c r="H20">
        <v>9.3185710000000004</v>
      </c>
      <c r="I20">
        <v>8.9781580000000005</v>
      </c>
      <c r="J20">
        <v>2.4843470000000001</v>
      </c>
      <c r="K20">
        <v>14.455323</v>
      </c>
    </row>
    <row r="21" spans="3:11" ht="16" x14ac:dyDescent="0.2">
      <c r="C21" s="2">
        <v>12</v>
      </c>
      <c r="D21" s="2" t="s">
        <v>18</v>
      </c>
      <c r="E21">
        <v>-3.990799</v>
      </c>
      <c r="F21">
        <v>-6.1546079999999996</v>
      </c>
      <c r="G21">
        <v>-7.8065559999999996</v>
      </c>
      <c r="H21">
        <v>4.1758470000000001</v>
      </c>
      <c r="I21">
        <v>1.632196</v>
      </c>
      <c r="J21">
        <v>-12.188058</v>
      </c>
      <c r="K21">
        <v>-8.2842090000000006</v>
      </c>
    </row>
    <row r="22" spans="3:11" ht="16" x14ac:dyDescent="0.2">
      <c r="C22" s="2">
        <v>13</v>
      </c>
      <c r="D22" s="2" t="s">
        <v>19</v>
      </c>
      <c r="E22">
        <v>2.5347900000000001</v>
      </c>
      <c r="F22">
        <v>-6.235042</v>
      </c>
      <c r="G22">
        <v>-6.0524129999999996</v>
      </c>
      <c r="H22">
        <v>-12.750381000000001</v>
      </c>
      <c r="I22">
        <v>-16.677524999999999</v>
      </c>
      <c r="J22">
        <v>-20.842269999999999</v>
      </c>
      <c r="K22">
        <v>-12.681773</v>
      </c>
    </row>
    <row r="23" spans="3:11" ht="16" x14ac:dyDescent="0.2">
      <c r="C23" s="2">
        <v>14</v>
      </c>
      <c r="D23" s="2" t="s">
        <v>20</v>
      </c>
      <c r="E23">
        <v>-2.5371980000000001</v>
      </c>
      <c r="F23">
        <v>-9.448779</v>
      </c>
      <c r="G23">
        <v>3.0509539999999999</v>
      </c>
      <c r="H23">
        <v>-18.889900000000001</v>
      </c>
      <c r="I23">
        <v>-18.603884000000001</v>
      </c>
      <c r="J23">
        <v>-18.610872000000001</v>
      </c>
      <c r="K23">
        <v>-20.259409000000002</v>
      </c>
    </row>
    <row r="24" spans="3:11" ht="16" x14ac:dyDescent="0.2">
      <c r="C24" s="2">
        <v>15</v>
      </c>
      <c r="D24" s="2" t="s">
        <v>21</v>
      </c>
      <c r="E24">
        <v>-7.5495419999999998</v>
      </c>
      <c r="F24">
        <v>-2.0235349999999999</v>
      </c>
      <c r="G24">
        <v>-1.865191</v>
      </c>
      <c r="H24">
        <v>0.29008200000000001</v>
      </c>
      <c r="I24">
        <v>-4.2039749999999998</v>
      </c>
      <c r="J24">
        <v>-7.5297349999999996</v>
      </c>
      <c r="K24">
        <v>-0.22537399999999999</v>
      </c>
    </row>
    <row r="25" spans="3:11" ht="16" x14ac:dyDescent="0.2">
      <c r="C25" s="2">
        <v>16</v>
      </c>
      <c r="D25" s="2" t="s">
        <v>22</v>
      </c>
      <c r="E25">
        <v>-16.000070999999998</v>
      </c>
      <c r="F25">
        <v>-12.308119</v>
      </c>
      <c r="G25">
        <v>-8.2196479999999994</v>
      </c>
      <c r="H25">
        <v>-12.509919999999999</v>
      </c>
      <c r="I25">
        <v>-9.0485670000000002</v>
      </c>
      <c r="J25">
        <v>-14.972287</v>
      </c>
      <c r="K25">
        <v>-18.138189000000001</v>
      </c>
    </row>
    <row r="26" spans="3:11" ht="16" x14ac:dyDescent="0.2">
      <c r="C26" s="2">
        <v>17</v>
      </c>
      <c r="D26" s="2" t="s">
        <v>23</v>
      </c>
      <c r="E26">
        <v>-28.340693999999999</v>
      </c>
      <c r="F26">
        <v>-28.457820999999999</v>
      </c>
      <c r="G26">
        <v>-28.454165</v>
      </c>
      <c r="H26">
        <v>-30.325258000000002</v>
      </c>
      <c r="I26">
        <v>-33.046467</v>
      </c>
      <c r="J26">
        <v>-38.222034000000001</v>
      </c>
      <c r="K26">
        <v>-36.629536000000002</v>
      </c>
    </row>
    <row r="27" spans="3:11" ht="16" x14ac:dyDescent="0.2">
      <c r="C27" s="2">
        <v>18</v>
      </c>
      <c r="D27" s="2" t="s">
        <v>24</v>
      </c>
      <c r="E27">
        <v>-12.756970000000001</v>
      </c>
      <c r="F27">
        <v>-18.221972999999998</v>
      </c>
      <c r="G27">
        <v>-15.289870000000001</v>
      </c>
      <c r="H27">
        <v>-21.954446999999998</v>
      </c>
      <c r="I27">
        <v>-25.733651999999999</v>
      </c>
      <c r="J27">
        <v>-14.984802999999999</v>
      </c>
      <c r="K27">
        <v>-26.328873000000002</v>
      </c>
    </row>
    <row r="28" spans="3:11" ht="16" x14ac:dyDescent="0.2">
      <c r="C28" s="2">
        <v>19</v>
      </c>
      <c r="D28" s="2" t="s">
        <v>25</v>
      </c>
      <c r="E28">
        <v>-16.702356000000002</v>
      </c>
      <c r="F28">
        <v>-20.464275000000001</v>
      </c>
      <c r="G28">
        <v>-22.810487999999999</v>
      </c>
      <c r="H28">
        <v>-21.850058000000001</v>
      </c>
      <c r="I28">
        <v>-27.794643000000001</v>
      </c>
      <c r="J28">
        <v>-28.950175999999999</v>
      </c>
      <c r="K28">
        <v>-35.084842999999999</v>
      </c>
    </row>
    <row r="29" spans="3:11" ht="16" x14ac:dyDescent="0.2">
      <c r="C29" s="2">
        <v>20</v>
      </c>
      <c r="D29" s="2" t="s">
        <v>26</v>
      </c>
      <c r="E29">
        <v>-1.734829</v>
      </c>
      <c r="F29">
        <v>-3.0396550000000002</v>
      </c>
      <c r="G29">
        <v>13.51942</v>
      </c>
      <c r="H29">
        <v>16.396851999999999</v>
      </c>
      <c r="I29">
        <v>15.807783000000001</v>
      </c>
      <c r="J29">
        <v>-13.740373</v>
      </c>
      <c r="K29">
        <v>-1.92381</v>
      </c>
    </row>
    <row r="30" spans="3:11" ht="16" x14ac:dyDescent="0.2">
      <c r="C30" s="2">
        <v>21</v>
      </c>
      <c r="D30" s="2" t="s">
        <v>27</v>
      </c>
      <c r="E30">
        <v>-9.8785900000000009</v>
      </c>
      <c r="F30">
        <v>-10.043730999999999</v>
      </c>
      <c r="G30">
        <v>-20.844988000000001</v>
      </c>
      <c r="H30">
        <v>-19.848535999999999</v>
      </c>
      <c r="I30">
        <v>-26.412179999999999</v>
      </c>
      <c r="J30">
        <v>-14.957955</v>
      </c>
      <c r="K30">
        <v>-17.411276000000001</v>
      </c>
    </row>
    <row r="31" spans="3:11" ht="16" x14ac:dyDescent="0.2">
      <c r="C31" s="2">
        <v>22</v>
      </c>
      <c r="D31" s="2" t="s">
        <v>28</v>
      </c>
      <c r="E31">
        <v>-18.769646000000002</v>
      </c>
      <c r="F31">
        <v>-18.834833</v>
      </c>
      <c r="G31">
        <v>-31.784680999999999</v>
      </c>
      <c r="H31">
        <v>-23.636475000000001</v>
      </c>
      <c r="I31">
        <v>-28.321255000000001</v>
      </c>
      <c r="J31">
        <v>-23.335156999999999</v>
      </c>
      <c r="K31">
        <v>-23.386113999999999</v>
      </c>
    </row>
    <row r="32" spans="3:11" ht="16" x14ac:dyDescent="0.2">
      <c r="C32" s="2">
        <v>23</v>
      </c>
      <c r="D32" s="2" t="s">
        <v>29</v>
      </c>
      <c r="E32">
        <v>3.638585</v>
      </c>
      <c r="F32">
        <v>3.9901219999999999</v>
      </c>
      <c r="G32">
        <v>-0.60631500000000005</v>
      </c>
      <c r="H32">
        <v>-14.682791</v>
      </c>
      <c r="I32">
        <v>-14.655336</v>
      </c>
      <c r="J32">
        <v>-4.172186</v>
      </c>
      <c r="K32">
        <v>-7.5461109999999998</v>
      </c>
    </row>
    <row r="33" spans="3:11" ht="16" x14ac:dyDescent="0.2">
      <c r="C33" s="2">
        <v>24</v>
      </c>
      <c r="D33" s="2" t="s">
        <v>30</v>
      </c>
      <c r="E33">
        <v>30.573907999999999</v>
      </c>
      <c r="F33">
        <v>27.990034000000001</v>
      </c>
      <c r="G33">
        <v>11.328488</v>
      </c>
      <c r="H33">
        <v>6.1446569999999996</v>
      </c>
      <c r="I33">
        <v>11.229744999999999</v>
      </c>
      <c r="J33">
        <v>36.839610999999998</v>
      </c>
      <c r="K33">
        <v>25.500461999999999</v>
      </c>
    </row>
    <row r="34" spans="3:11" ht="16" x14ac:dyDescent="0.2">
      <c r="C34" s="2">
        <v>25</v>
      </c>
      <c r="D34" s="2" t="s">
        <v>31</v>
      </c>
      <c r="E34">
        <v>-2.194448</v>
      </c>
      <c r="F34">
        <v>3.6906590000000001</v>
      </c>
      <c r="G34">
        <v>4.1928179999999999</v>
      </c>
      <c r="H34">
        <v>-11.507231000000001</v>
      </c>
      <c r="I34">
        <v>-2.787995</v>
      </c>
      <c r="J34">
        <v>16.421022000000001</v>
      </c>
      <c r="K34">
        <v>13.277240000000001</v>
      </c>
    </row>
    <row r="35" spans="3:11" ht="16" x14ac:dyDescent="0.2">
      <c r="C35" s="2">
        <v>26</v>
      </c>
      <c r="D35" s="2" t="s">
        <v>32</v>
      </c>
      <c r="E35">
        <v>12.158072000000001</v>
      </c>
      <c r="F35">
        <v>8.2109229999999993</v>
      </c>
      <c r="G35">
        <v>4.5804600000000004</v>
      </c>
      <c r="H35">
        <v>-5.0110840000000003</v>
      </c>
      <c r="I35">
        <v>-3.8998210000000002</v>
      </c>
      <c r="J35">
        <v>4.4239540000000002</v>
      </c>
      <c r="K35">
        <v>3.0433300000000001</v>
      </c>
    </row>
    <row r="36" spans="3:11" ht="16" x14ac:dyDescent="0.2">
      <c r="C36" s="2">
        <v>27</v>
      </c>
      <c r="D36" s="2" t="s">
        <v>33</v>
      </c>
      <c r="E36">
        <v>-1.7728699999999999</v>
      </c>
      <c r="F36">
        <v>-2.0512039999999998</v>
      </c>
      <c r="G36">
        <v>9.2085779999999993</v>
      </c>
      <c r="H36">
        <v>8.6139659999999996</v>
      </c>
      <c r="I36">
        <v>6.8535180000000002</v>
      </c>
      <c r="J36">
        <v>-12.627319999999999</v>
      </c>
      <c r="K36">
        <v>-3.1300279999999998</v>
      </c>
    </row>
    <row r="37" spans="3:11" ht="16" x14ac:dyDescent="0.2">
      <c r="C37" s="2">
        <v>28</v>
      </c>
      <c r="D37" s="2" t="s">
        <v>34</v>
      </c>
      <c r="E37">
        <v>-5.0815200000000003</v>
      </c>
      <c r="F37">
        <v>-8.5353480000000008</v>
      </c>
      <c r="G37">
        <v>1.395472</v>
      </c>
      <c r="H37">
        <v>-10.882148000000001</v>
      </c>
      <c r="I37">
        <v>-16.543078999999999</v>
      </c>
      <c r="J37">
        <v>-15.655697999999999</v>
      </c>
      <c r="K37">
        <v>-14.820342999999999</v>
      </c>
    </row>
    <row r="38" spans="3:11" ht="16" x14ac:dyDescent="0.2">
      <c r="C38" s="2">
        <v>29</v>
      </c>
      <c r="D38" s="2" t="s">
        <v>35</v>
      </c>
      <c r="E38">
        <v>-4.3210470000000001</v>
      </c>
      <c r="F38">
        <v>-1.4164159999999999</v>
      </c>
      <c r="G38">
        <v>-12.620594000000001</v>
      </c>
      <c r="H38">
        <v>-15.478418</v>
      </c>
      <c r="I38">
        <v>-13.109621000000001</v>
      </c>
      <c r="J38">
        <v>3.9216799999999998</v>
      </c>
      <c r="K38">
        <v>-4.7402490000000004</v>
      </c>
    </row>
    <row r="39" spans="3:11" ht="16" x14ac:dyDescent="0.2">
      <c r="C39" s="2">
        <v>30</v>
      </c>
      <c r="D39" s="2" t="s">
        <v>36</v>
      </c>
      <c r="E39">
        <v>-28.791308999999998</v>
      </c>
      <c r="F39">
        <v>-34.208343999999997</v>
      </c>
      <c r="G39">
        <v>-27.561626</v>
      </c>
      <c r="H39">
        <v>-27.634398999999998</v>
      </c>
      <c r="I39">
        <v>-30.250316999999999</v>
      </c>
      <c r="J39">
        <v>-43.145820999999998</v>
      </c>
      <c r="K39">
        <v>-41.477741000000002</v>
      </c>
    </row>
    <row r="40" spans="3:11" ht="16" x14ac:dyDescent="0.2">
      <c r="C40" s="2">
        <v>31</v>
      </c>
      <c r="D40" s="2" t="s">
        <v>40</v>
      </c>
      <c r="E40">
        <v>21.076571000000001</v>
      </c>
      <c r="F40">
        <v>7.8623190000000003</v>
      </c>
      <c r="G40">
        <v>12.400691999999999</v>
      </c>
      <c r="H40">
        <v>18.435911000000001</v>
      </c>
      <c r="I40">
        <v>23.894939000000001</v>
      </c>
      <c r="J40">
        <v>-1.5968150000000001</v>
      </c>
      <c r="K40">
        <v>8.3467129999999994</v>
      </c>
    </row>
    <row r="42" spans="3:11" ht="16" x14ac:dyDescent="0.2">
      <c r="D42" s="2" t="s">
        <v>41</v>
      </c>
      <c r="E42">
        <f t="shared" ref="E42:K42" si="0">MEDIAN(E9:E38)</f>
        <v>-6.315531</v>
      </c>
      <c r="F42">
        <f t="shared" si="0"/>
        <v>-8.9920635000000004</v>
      </c>
      <c r="G42">
        <f t="shared" si="0"/>
        <v>-8.0131019999999999</v>
      </c>
      <c r="H42">
        <f t="shared" si="0"/>
        <v>-14.1168055</v>
      </c>
      <c r="I42">
        <f t="shared" si="0"/>
        <v>-15.784746999999999</v>
      </c>
      <c r="J42">
        <f t="shared" si="0"/>
        <v>-14.965121</v>
      </c>
      <c r="K42">
        <f t="shared" si="0"/>
        <v>-12.591376499999999</v>
      </c>
    </row>
    <row r="44" spans="3:11" x14ac:dyDescent="0.2">
      <c r="E44">
        <f>COUNTIF(E9:E40,"&lt;0")</f>
        <v>24</v>
      </c>
      <c r="F44">
        <f t="shared" ref="F44:K44" si="1">COUNTIF(F9:F40,"&lt;0")</f>
        <v>24</v>
      </c>
      <c r="G44">
        <f t="shared" si="1"/>
        <v>21</v>
      </c>
      <c r="H44">
        <f t="shared" si="1"/>
        <v>24</v>
      </c>
      <c r="I44">
        <f t="shared" si="1"/>
        <v>25</v>
      </c>
      <c r="J44">
        <f t="shared" si="1"/>
        <v>24</v>
      </c>
      <c r="K44">
        <f t="shared" si="1"/>
        <v>25</v>
      </c>
    </row>
    <row r="45" spans="3:11" x14ac:dyDescent="0.2">
      <c r="E45">
        <f>E44/32</f>
        <v>0.75</v>
      </c>
      <c r="F45">
        <f t="shared" ref="F45:K45" si="2">F44/32</f>
        <v>0.75</v>
      </c>
      <c r="G45">
        <f t="shared" si="2"/>
        <v>0.65625</v>
      </c>
      <c r="H45">
        <f t="shared" si="2"/>
        <v>0.75</v>
      </c>
      <c r="I45">
        <f t="shared" si="2"/>
        <v>0.78125</v>
      </c>
      <c r="J45">
        <f t="shared" si="2"/>
        <v>0.75</v>
      </c>
      <c r="K45">
        <f t="shared" si="2"/>
        <v>0.78125</v>
      </c>
    </row>
    <row r="47" spans="3:11" x14ac:dyDescent="0.2">
      <c r="E47" s="4">
        <f>PERCENTILE(E9:E40,0.9)</f>
        <v>7.1286446000000083</v>
      </c>
      <c r="F47" s="4">
        <f t="shared" ref="F47:K47" si="3">PERCENTILE(F9:F40,0.9)</f>
        <v>4.6402442000000015</v>
      </c>
      <c r="G47" s="4">
        <f t="shared" si="3"/>
        <v>11.116497000000004</v>
      </c>
      <c r="H47" s="4">
        <f t="shared" si="3"/>
        <v>8.3670351000000043</v>
      </c>
      <c r="I47" s="4">
        <f t="shared" si="3"/>
        <v>8.7656940000000052</v>
      </c>
      <c r="J47" s="4">
        <f t="shared" si="3"/>
        <v>4.8768619000000006</v>
      </c>
      <c r="K47" s="4">
        <f t="shared" si="3"/>
        <v>8.211335100000003</v>
      </c>
    </row>
    <row r="48" spans="3:11" x14ac:dyDescent="0.2">
      <c r="E48" s="4">
        <f>PERCENTILE(E9:E40,0.1)</f>
        <v>-23.630188699999998</v>
      </c>
      <c r="F48" s="4">
        <f t="shared" ref="F48:K48" si="4">PERCENTILE(F9:F40,0.1)</f>
        <v>-24.9519296</v>
      </c>
      <c r="G48" s="4">
        <f t="shared" si="4"/>
        <v>-28.371435999999999</v>
      </c>
      <c r="H48" s="4">
        <f t="shared" si="4"/>
        <v>-23.544132000000001</v>
      </c>
      <c r="I48" s="4">
        <f t="shared" si="4"/>
        <v>-28.268593800000001</v>
      </c>
      <c r="J48" s="4">
        <f t="shared" si="4"/>
        <v>-34.046773699999996</v>
      </c>
      <c r="K48" s="4">
        <f t="shared" si="4"/>
        <v>-34.868694599999998</v>
      </c>
    </row>
    <row r="49" spans="4:11" x14ac:dyDescent="0.2">
      <c r="E49" s="4">
        <f>MIN(E9:E40)</f>
        <v>-28.791308999999998</v>
      </c>
      <c r="F49" s="4">
        <f t="shared" ref="F49:K49" si="5">MIN(F9:F40)</f>
        <v>-34.208343999999997</v>
      </c>
      <c r="G49" s="4">
        <f t="shared" si="5"/>
        <v>-31.784680999999999</v>
      </c>
      <c r="H49" s="4">
        <f t="shared" si="5"/>
        <v>-33.483474999999999</v>
      </c>
      <c r="I49" s="4">
        <f t="shared" si="5"/>
        <v>-39.395328999999997</v>
      </c>
      <c r="J49" s="4">
        <f t="shared" si="5"/>
        <v>-43.145820999999998</v>
      </c>
      <c r="K49" s="4">
        <f t="shared" si="5"/>
        <v>-41.477741000000002</v>
      </c>
    </row>
    <row r="50" spans="4:11" x14ac:dyDescent="0.2">
      <c r="E50" s="4">
        <f>MAX(E9:E40)</f>
        <v>30.573907999999999</v>
      </c>
      <c r="F50" s="4">
        <f t="shared" ref="F50:K50" si="6">MAX(F9:F40)</f>
        <v>27.990034000000001</v>
      </c>
      <c r="G50" s="4">
        <f t="shared" si="6"/>
        <v>13.51942</v>
      </c>
      <c r="H50" s="4">
        <f t="shared" si="6"/>
        <v>18.435911000000001</v>
      </c>
      <c r="I50" s="4">
        <f t="shared" si="6"/>
        <v>23.894939000000001</v>
      </c>
      <c r="J50" s="4">
        <f t="shared" si="6"/>
        <v>36.839610999999998</v>
      </c>
      <c r="K50" s="4">
        <f t="shared" si="6"/>
        <v>25.500461999999999</v>
      </c>
    </row>
    <row r="52" spans="4:11" x14ac:dyDescent="0.2">
      <c r="E52" s="4">
        <f>PERCENTILE(E9:E40,0.25)</f>
        <v>-19.672917500000001</v>
      </c>
      <c r="F52" s="4">
        <f t="shared" ref="F52:K52" si="7">PERCENTILE(F9:F40,0.25)</f>
        <v>-20.4223815</v>
      </c>
      <c r="G52" s="4">
        <f t="shared" si="7"/>
        <v>-22.404588750000002</v>
      </c>
      <c r="H52" s="4">
        <f t="shared" si="7"/>
        <v>-21.179934500000002</v>
      </c>
      <c r="I52" s="4">
        <f t="shared" si="7"/>
        <v>-25.783772499999998</v>
      </c>
      <c r="J52" s="4">
        <f t="shared" si="7"/>
        <v>-29.060295499999999</v>
      </c>
      <c r="K52" s="4">
        <f t="shared" si="7"/>
        <v>-26.576250250000001</v>
      </c>
    </row>
    <row r="58" spans="4:11" x14ac:dyDescent="0.2"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8823-B5F9-483D-A219-53160962745A}">
  <dimension ref="A1:G41"/>
  <sheetViews>
    <sheetView workbookViewId="0">
      <selection sqref="A1:A4"/>
    </sheetView>
  </sheetViews>
  <sheetFormatPr baseColWidth="10" defaultColWidth="8.83203125" defaultRowHeight="15" x14ac:dyDescent="0.2"/>
  <cols>
    <col min="2" max="2" width="24.5" customWidth="1"/>
    <col min="3" max="3" width="10.5" customWidth="1"/>
    <col min="4" max="4" width="12.83203125" customWidth="1"/>
    <col min="5" max="5" width="14.33203125" customWidth="1"/>
    <col min="6" max="6" width="13.1640625" customWidth="1"/>
  </cols>
  <sheetData>
    <row r="1" spans="1:7" x14ac:dyDescent="0.2">
      <c r="A1" t="s">
        <v>60</v>
      </c>
    </row>
    <row r="2" spans="1:7" x14ac:dyDescent="0.2">
      <c r="A2" t="s">
        <v>50</v>
      </c>
    </row>
    <row r="3" spans="1:7" x14ac:dyDescent="0.2">
      <c r="A3" t="s">
        <v>61</v>
      </c>
    </row>
    <row r="4" spans="1:7" x14ac:dyDescent="0.2">
      <c r="A4" t="s">
        <v>62</v>
      </c>
    </row>
    <row r="6" spans="1:7" x14ac:dyDescent="0.2">
      <c r="A6" s="1" t="s">
        <v>55</v>
      </c>
    </row>
    <row r="7" spans="1:7" x14ac:dyDescent="0.2">
      <c r="A7" t="s">
        <v>42</v>
      </c>
      <c r="B7" t="s">
        <v>43</v>
      </c>
      <c r="C7" t="s">
        <v>45</v>
      </c>
      <c r="D7" t="s">
        <v>46</v>
      </c>
      <c r="E7" t="s">
        <v>47</v>
      </c>
      <c r="F7" t="s">
        <v>44</v>
      </c>
      <c r="G7" t="s">
        <v>48</v>
      </c>
    </row>
    <row r="8" spans="1:7" ht="16" x14ac:dyDescent="0.2">
      <c r="A8">
        <v>0</v>
      </c>
      <c r="B8" s="2" t="s">
        <v>6</v>
      </c>
      <c r="C8" s="6">
        <v>4.5307459999999997</v>
      </c>
      <c r="D8" s="6">
        <v>-8.8979990000000004</v>
      </c>
      <c r="E8" s="4">
        <v>-7.7812700000000001</v>
      </c>
      <c r="F8" s="4">
        <v>-27.492014000000001</v>
      </c>
      <c r="G8">
        <f>ABS(F8)</f>
        <v>27.492014000000001</v>
      </c>
    </row>
    <row r="9" spans="1:7" ht="16" x14ac:dyDescent="0.2">
      <c r="A9">
        <v>1</v>
      </c>
      <c r="B9" s="2" t="s">
        <v>7</v>
      </c>
      <c r="C9" s="6">
        <v>3.8715440000000001</v>
      </c>
      <c r="D9" s="6">
        <v>-3.4106489999999998</v>
      </c>
      <c r="E9" s="4">
        <v>-10.710203</v>
      </c>
      <c r="F9" s="4">
        <v>-22.813267</v>
      </c>
      <c r="G9">
        <f t="shared" ref="G9:G39" si="0">ABS(F9)</f>
        <v>22.813267</v>
      </c>
    </row>
    <row r="10" spans="1:7" ht="16" x14ac:dyDescent="0.2">
      <c r="A10">
        <v>2</v>
      </c>
      <c r="B10" s="2" t="s">
        <v>8</v>
      </c>
      <c r="C10" s="6">
        <v>3.7833060000000001</v>
      </c>
      <c r="D10" s="6">
        <v>-5.9348720000000004</v>
      </c>
      <c r="E10" s="4">
        <v>-21.982932999999999</v>
      </c>
      <c r="F10" s="4">
        <v>-22.373455</v>
      </c>
      <c r="G10">
        <f t="shared" si="0"/>
        <v>22.373455</v>
      </c>
    </row>
    <row r="11" spans="1:7" ht="16" x14ac:dyDescent="0.2">
      <c r="A11">
        <v>3</v>
      </c>
      <c r="B11" s="2" t="s">
        <v>9</v>
      </c>
      <c r="C11" s="6">
        <v>3.304713</v>
      </c>
      <c r="D11" s="6">
        <v>-7.602277</v>
      </c>
      <c r="E11" s="4">
        <v>-15.444936</v>
      </c>
      <c r="F11" s="4">
        <v>-24.705739999999999</v>
      </c>
      <c r="G11">
        <f t="shared" si="0"/>
        <v>24.705739999999999</v>
      </c>
    </row>
    <row r="12" spans="1:7" ht="16" x14ac:dyDescent="0.2">
      <c r="A12">
        <v>4</v>
      </c>
      <c r="B12" s="2" t="s">
        <v>10</v>
      </c>
      <c r="C12" s="6">
        <v>4.8481730000000001</v>
      </c>
      <c r="D12" s="6">
        <v>11.115009000000001</v>
      </c>
      <c r="E12" s="4">
        <v>-11.160944000000001</v>
      </c>
      <c r="F12" s="4">
        <v>-0.684589</v>
      </c>
      <c r="G12">
        <f t="shared" si="0"/>
        <v>0.684589</v>
      </c>
    </row>
    <row r="13" spans="1:7" ht="16" x14ac:dyDescent="0.2">
      <c r="A13">
        <v>5</v>
      </c>
      <c r="B13" s="2" t="s">
        <v>11</v>
      </c>
      <c r="C13" s="6">
        <v>3.2490999999999999</v>
      </c>
      <c r="D13" s="6">
        <v>5.8451269999999997</v>
      </c>
      <c r="E13" s="4">
        <v>-0.16975899999999999</v>
      </c>
      <c r="F13" s="4">
        <v>0.55259000000000003</v>
      </c>
      <c r="G13">
        <f t="shared" si="0"/>
        <v>0.55259000000000003</v>
      </c>
    </row>
    <row r="14" spans="1:7" ht="16" x14ac:dyDescent="0.2">
      <c r="A14">
        <v>6</v>
      </c>
      <c r="B14" s="2" t="s">
        <v>12</v>
      </c>
      <c r="C14" s="6">
        <v>3.3742610000000002</v>
      </c>
      <c r="D14" s="6">
        <v>2.1786080000000001</v>
      </c>
      <c r="E14" s="4">
        <v>-11.629440000000001</v>
      </c>
      <c r="F14" s="4">
        <v>-9.7387540000000001</v>
      </c>
      <c r="G14">
        <f t="shared" si="0"/>
        <v>9.7387540000000001</v>
      </c>
    </row>
    <row r="15" spans="1:7" ht="16" x14ac:dyDescent="0.2">
      <c r="A15">
        <v>7</v>
      </c>
      <c r="B15" s="2" t="s">
        <v>13</v>
      </c>
      <c r="C15" s="6">
        <v>4.1932939999999999</v>
      </c>
      <c r="D15" s="6">
        <v>5.2063449999999998</v>
      </c>
      <c r="E15" s="4">
        <v>-12.312162000000001</v>
      </c>
      <c r="F15" s="4">
        <v>-11.40082</v>
      </c>
      <c r="G15">
        <f t="shared" si="0"/>
        <v>11.40082</v>
      </c>
    </row>
    <row r="16" spans="1:7" ht="16" x14ac:dyDescent="0.2">
      <c r="A16">
        <v>8</v>
      </c>
      <c r="B16" s="2" t="s">
        <v>14</v>
      </c>
      <c r="C16" s="6">
        <v>4.2923710000000002</v>
      </c>
      <c r="D16" s="6">
        <v>-8.2753929999999993</v>
      </c>
      <c r="E16" s="4">
        <v>-24.024023</v>
      </c>
      <c r="F16" s="4">
        <v>-24.979284</v>
      </c>
      <c r="G16">
        <f t="shared" si="0"/>
        <v>24.979284</v>
      </c>
    </row>
    <row r="17" spans="1:7" ht="16" x14ac:dyDescent="0.2">
      <c r="A17">
        <v>9</v>
      </c>
      <c r="B17" s="2" t="s">
        <v>15</v>
      </c>
      <c r="C17" s="6">
        <v>3.0070649999999999</v>
      </c>
      <c r="D17" s="6">
        <v>7.3808689999999997</v>
      </c>
      <c r="E17" s="4">
        <v>0.30797999999999998</v>
      </c>
      <c r="F17" s="4">
        <v>3.8726829999999999</v>
      </c>
      <c r="G17">
        <f t="shared" si="0"/>
        <v>3.8726829999999999</v>
      </c>
    </row>
    <row r="18" spans="1:7" ht="16" x14ac:dyDescent="0.2">
      <c r="A18">
        <v>10</v>
      </c>
      <c r="B18" s="2" t="s">
        <v>16</v>
      </c>
      <c r="C18" s="6">
        <v>4.3109500000000001</v>
      </c>
      <c r="D18" s="6">
        <v>-1.708426</v>
      </c>
      <c r="E18" s="4">
        <v>-19.143045000000001</v>
      </c>
      <c r="F18" s="4">
        <v>-20.408417</v>
      </c>
      <c r="G18">
        <f t="shared" si="0"/>
        <v>20.408417</v>
      </c>
    </row>
    <row r="19" spans="1:7" ht="16" x14ac:dyDescent="0.2">
      <c r="A19">
        <v>11</v>
      </c>
      <c r="B19" s="2" t="s">
        <v>17</v>
      </c>
      <c r="C19" s="6">
        <v>2.9363000000000001</v>
      </c>
      <c r="D19" s="6">
        <v>5.9564409999999999</v>
      </c>
      <c r="E19" s="4">
        <v>10.569839999999999</v>
      </c>
      <c r="F19" s="4">
        <v>4.7124800000000002</v>
      </c>
      <c r="G19">
        <f t="shared" si="0"/>
        <v>4.7124800000000002</v>
      </c>
    </row>
    <row r="20" spans="1:7" ht="16" x14ac:dyDescent="0.2">
      <c r="A20">
        <v>12</v>
      </c>
      <c r="B20" s="2" t="s">
        <v>18</v>
      </c>
      <c r="C20" s="6">
        <v>4.8952150000000003</v>
      </c>
      <c r="D20" s="6">
        <v>2.5301580000000001</v>
      </c>
      <c r="E20" s="4">
        <v>-2.1595939999999998</v>
      </c>
      <c r="F20" s="4">
        <v>-6.1546079999999996</v>
      </c>
      <c r="G20">
        <f t="shared" si="0"/>
        <v>6.1546079999999996</v>
      </c>
    </row>
    <row r="21" spans="1:7" ht="16" x14ac:dyDescent="0.2">
      <c r="A21">
        <v>13</v>
      </c>
      <c r="B21" s="2" t="s">
        <v>19</v>
      </c>
      <c r="C21" s="6">
        <v>5.93668</v>
      </c>
      <c r="D21" s="6">
        <v>9.8871450000000003</v>
      </c>
      <c r="E21" s="4">
        <v>-16.588366000000001</v>
      </c>
      <c r="F21" s="4">
        <v>-6.235042</v>
      </c>
      <c r="G21">
        <f t="shared" si="0"/>
        <v>6.235042</v>
      </c>
    </row>
    <row r="22" spans="1:7" ht="16" x14ac:dyDescent="0.2">
      <c r="A22">
        <v>14</v>
      </c>
      <c r="B22" s="2" t="s">
        <v>20</v>
      </c>
      <c r="C22" s="6">
        <v>2.8555389999999998</v>
      </c>
      <c r="D22" s="6">
        <v>1.8690340000000001</v>
      </c>
      <c r="E22" s="4">
        <v>-4.1272450000000003</v>
      </c>
      <c r="F22" s="4">
        <v>-9.448779</v>
      </c>
      <c r="G22">
        <f t="shared" si="0"/>
        <v>9.448779</v>
      </c>
    </row>
    <row r="23" spans="1:7" ht="16" x14ac:dyDescent="0.2">
      <c r="A23">
        <v>15</v>
      </c>
      <c r="B23" s="2" t="s">
        <v>21</v>
      </c>
      <c r="C23" s="6">
        <v>2.3834080000000002</v>
      </c>
      <c r="D23" s="6">
        <v>4.9095209999999998</v>
      </c>
      <c r="E23" s="4">
        <v>-4.8758369999999998</v>
      </c>
      <c r="F23" s="4">
        <v>-2.0235349999999999</v>
      </c>
      <c r="G23">
        <f t="shared" si="0"/>
        <v>2.0235349999999999</v>
      </c>
    </row>
    <row r="24" spans="1:7" ht="16" x14ac:dyDescent="0.2">
      <c r="A24">
        <v>16</v>
      </c>
      <c r="B24" s="2" t="s">
        <v>37</v>
      </c>
      <c r="C24" s="6">
        <v>2.5954290000000002</v>
      </c>
      <c r="D24" s="6">
        <v>0.24953</v>
      </c>
      <c r="E24" s="4">
        <v>-4.8301449999999999</v>
      </c>
      <c r="F24" s="4">
        <v>-12.308119</v>
      </c>
      <c r="G24">
        <f t="shared" si="0"/>
        <v>12.308119</v>
      </c>
    </row>
    <row r="25" spans="1:7" ht="16" x14ac:dyDescent="0.2">
      <c r="A25">
        <v>17</v>
      </c>
      <c r="B25" s="2" t="s">
        <v>23</v>
      </c>
      <c r="C25" s="6">
        <v>6.0669380000000004</v>
      </c>
      <c r="D25" s="6">
        <v>-9.310867</v>
      </c>
      <c r="E25" s="4">
        <v>-11.662838000000001</v>
      </c>
      <c r="F25" s="4">
        <v>-28.457820999999999</v>
      </c>
      <c r="G25">
        <f t="shared" si="0"/>
        <v>28.457820999999999</v>
      </c>
    </row>
    <row r="26" spans="1:7" ht="16" x14ac:dyDescent="0.2">
      <c r="A26">
        <v>18</v>
      </c>
      <c r="B26" s="2" t="s">
        <v>24</v>
      </c>
      <c r="C26" s="6">
        <v>4.3937280000000003</v>
      </c>
      <c r="D26" s="6">
        <v>-4.26281</v>
      </c>
      <c r="E26" s="4">
        <v>-4.3108329999999997</v>
      </c>
      <c r="F26" s="4">
        <v>-18.221972999999998</v>
      </c>
      <c r="G26">
        <f t="shared" si="0"/>
        <v>18.221972999999998</v>
      </c>
    </row>
    <row r="27" spans="1:7" ht="16" x14ac:dyDescent="0.2">
      <c r="A27">
        <v>19</v>
      </c>
      <c r="B27" s="2" t="s">
        <v>25</v>
      </c>
      <c r="C27" s="6">
        <v>4.6257910000000004</v>
      </c>
      <c r="D27" s="6">
        <v>-4.980696</v>
      </c>
      <c r="E27" s="4">
        <v>-5.1890520000000002</v>
      </c>
      <c r="F27" s="4">
        <v>-20.464275000000001</v>
      </c>
      <c r="G27">
        <f t="shared" si="0"/>
        <v>20.464275000000001</v>
      </c>
    </row>
    <row r="28" spans="1:7" ht="16" x14ac:dyDescent="0.2">
      <c r="A28">
        <v>20</v>
      </c>
      <c r="B28" s="2" t="s">
        <v>26</v>
      </c>
      <c r="C28" s="6">
        <v>1.603648</v>
      </c>
      <c r="D28" s="6">
        <v>0.38206099999999998</v>
      </c>
      <c r="E28" s="4">
        <v>13.646046999999999</v>
      </c>
      <c r="F28" s="4">
        <v>-3.0396550000000002</v>
      </c>
      <c r="G28">
        <f t="shared" si="0"/>
        <v>3.0396550000000002</v>
      </c>
    </row>
    <row r="29" spans="1:7" ht="16" x14ac:dyDescent="0.2">
      <c r="A29">
        <v>21</v>
      </c>
      <c r="B29" s="2" t="s">
        <v>27</v>
      </c>
      <c r="C29" s="6">
        <v>3.793755</v>
      </c>
      <c r="D29" s="6">
        <v>1.3615790000000001</v>
      </c>
      <c r="E29" s="4">
        <v>-10.11509</v>
      </c>
      <c r="F29" s="4">
        <v>-10.043730999999999</v>
      </c>
      <c r="G29">
        <f t="shared" si="0"/>
        <v>10.043730999999999</v>
      </c>
    </row>
    <row r="30" spans="1:7" ht="16" x14ac:dyDescent="0.2">
      <c r="A30">
        <v>22</v>
      </c>
      <c r="B30" s="2" t="s">
        <v>28</v>
      </c>
      <c r="C30" s="6">
        <v>4.3256230000000002</v>
      </c>
      <c r="D30" s="6">
        <v>-4.0313689999999998</v>
      </c>
      <c r="E30" s="4">
        <v>-17.344427</v>
      </c>
      <c r="F30" s="4">
        <v>-18.834833</v>
      </c>
      <c r="G30">
        <f t="shared" si="0"/>
        <v>18.834833</v>
      </c>
    </row>
    <row r="31" spans="1:7" ht="16" x14ac:dyDescent="0.2">
      <c r="A31">
        <v>23</v>
      </c>
      <c r="B31" s="2" t="s">
        <v>29</v>
      </c>
      <c r="C31" s="6">
        <v>4.6796980000000001</v>
      </c>
      <c r="D31" s="6">
        <v>7.033423</v>
      </c>
      <c r="E31" s="4">
        <v>-2.0926070000000001</v>
      </c>
      <c r="F31" s="4">
        <v>3.9901219999999999</v>
      </c>
      <c r="G31">
        <f t="shared" si="0"/>
        <v>3.9901219999999999</v>
      </c>
    </row>
    <row r="32" spans="1:7" ht="16" x14ac:dyDescent="0.2">
      <c r="A32">
        <v>24</v>
      </c>
      <c r="B32" s="2" t="s">
        <v>30</v>
      </c>
      <c r="C32" s="6">
        <v>5.0645280000000001</v>
      </c>
      <c r="D32" s="6">
        <v>19.605373</v>
      </c>
      <c r="E32" s="4">
        <v>16.718969000000001</v>
      </c>
      <c r="F32" s="4">
        <v>27.990034000000001</v>
      </c>
      <c r="G32">
        <f t="shared" si="0"/>
        <v>27.990034000000001</v>
      </c>
    </row>
    <row r="33" spans="1:7" ht="16" x14ac:dyDescent="0.2">
      <c r="A33">
        <v>25</v>
      </c>
      <c r="B33" s="2" t="s">
        <v>31</v>
      </c>
      <c r="C33" s="6">
        <v>4.9549370000000001</v>
      </c>
      <c r="D33" s="6">
        <v>12.457183000000001</v>
      </c>
      <c r="E33" s="4">
        <v>-16.507126</v>
      </c>
      <c r="F33" s="4">
        <v>3.6906590000000001</v>
      </c>
      <c r="G33">
        <f t="shared" si="0"/>
        <v>3.6906590000000001</v>
      </c>
    </row>
    <row r="34" spans="1:7" ht="16" x14ac:dyDescent="0.2">
      <c r="A34">
        <v>26</v>
      </c>
      <c r="B34" s="2" t="s">
        <v>32</v>
      </c>
      <c r="C34" s="6">
        <v>2.9605839999999999</v>
      </c>
      <c r="D34" s="6">
        <v>8.9345300000000005</v>
      </c>
      <c r="E34" s="4">
        <v>13.454959000000001</v>
      </c>
      <c r="F34" s="4">
        <v>8.2109229999999993</v>
      </c>
      <c r="G34">
        <f t="shared" si="0"/>
        <v>8.2109229999999993</v>
      </c>
    </row>
    <row r="35" spans="1:7" ht="16" x14ac:dyDescent="0.2">
      <c r="A35">
        <v>27</v>
      </c>
      <c r="B35" s="2" t="s">
        <v>33</v>
      </c>
      <c r="C35" s="6">
        <v>3.551396</v>
      </c>
      <c r="D35" s="6">
        <v>3.0075690000000002</v>
      </c>
      <c r="E35" s="4">
        <v>-2.8287330000000002</v>
      </c>
      <c r="F35" s="4">
        <v>-2.0512039999999998</v>
      </c>
      <c r="G35">
        <f t="shared" si="0"/>
        <v>2.0512039999999998</v>
      </c>
    </row>
    <row r="36" spans="1:7" ht="16" x14ac:dyDescent="0.2">
      <c r="A36">
        <v>28</v>
      </c>
      <c r="B36" s="2" t="s">
        <v>34</v>
      </c>
      <c r="C36" s="6">
        <v>2.123516</v>
      </c>
      <c r="D36" s="6">
        <v>0.92053399999999996</v>
      </c>
      <c r="E36" s="4">
        <v>-3.5978829999999999</v>
      </c>
      <c r="F36" s="4">
        <v>-8.5353480000000008</v>
      </c>
      <c r="G36">
        <f t="shared" si="0"/>
        <v>8.5353480000000008</v>
      </c>
    </row>
    <row r="37" spans="1:7" ht="16" x14ac:dyDescent="0.2">
      <c r="A37">
        <v>29</v>
      </c>
      <c r="B37" s="2" t="s">
        <v>35</v>
      </c>
      <c r="C37" s="6">
        <v>3.9568110000000001</v>
      </c>
      <c r="D37" s="6">
        <v>8.0635659999999998</v>
      </c>
      <c r="E37" s="4">
        <v>-4.9252729999999998</v>
      </c>
      <c r="F37" s="4">
        <v>-1.4164159999999999</v>
      </c>
      <c r="G37">
        <f t="shared" si="0"/>
        <v>1.4164159999999999</v>
      </c>
    </row>
    <row r="38" spans="1:7" ht="16" x14ac:dyDescent="0.2">
      <c r="A38">
        <v>30</v>
      </c>
      <c r="B38" s="2" t="s">
        <v>36</v>
      </c>
      <c r="C38" s="6">
        <v>3.7154219999999998</v>
      </c>
      <c r="D38" s="6">
        <v>-13.347268</v>
      </c>
      <c r="E38" s="4">
        <v>-23.542777999999998</v>
      </c>
      <c r="F38" s="4">
        <v>-34.208343999999997</v>
      </c>
      <c r="G38">
        <f t="shared" si="0"/>
        <v>34.208343999999997</v>
      </c>
    </row>
    <row r="39" spans="1:7" ht="16" x14ac:dyDescent="0.2">
      <c r="A39">
        <v>31</v>
      </c>
      <c r="B39" s="2" t="s">
        <v>22</v>
      </c>
      <c r="C39" s="6">
        <v>5.7230639999999999</v>
      </c>
      <c r="D39" s="6">
        <v>13.413895</v>
      </c>
      <c r="E39" s="4">
        <v>-17.515245</v>
      </c>
      <c r="F39" s="4">
        <v>7.8623190000000003</v>
      </c>
      <c r="G39">
        <f t="shared" si="0"/>
        <v>7.8623190000000003</v>
      </c>
    </row>
    <row r="41" spans="1:7" x14ac:dyDescent="0.2">
      <c r="C41" s="7">
        <f>AVERAGE(C8:C39)</f>
        <v>3.93461040625</v>
      </c>
      <c r="D41" s="7">
        <f>AVERAGE(D8:D39)</f>
        <v>1.8920273125000002</v>
      </c>
      <c r="E41" s="7">
        <f>AVERAGE(E8:E39)</f>
        <v>-7.2460622499999987</v>
      </c>
      <c r="F41" s="7">
        <f>AVERAGE(F8:F39)</f>
        <v>-8.9111941562500014</v>
      </c>
      <c r="G41" s="7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8530-C1CE-4709-A14A-1531F8957B47}">
  <dimension ref="A1:G99"/>
  <sheetViews>
    <sheetView zoomScale="130" zoomScaleNormal="130" workbookViewId="0">
      <selection activeCell="W5" sqref="W5"/>
    </sheetView>
  </sheetViews>
  <sheetFormatPr baseColWidth="10" defaultColWidth="8.83203125" defaultRowHeight="15" x14ac:dyDescent="0.2"/>
  <cols>
    <col min="2" max="2" width="24.5" customWidth="1"/>
    <col min="3" max="3" width="10.5" customWidth="1"/>
    <col min="4" max="4" width="12.83203125" customWidth="1"/>
    <col min="5" max="5" width="14.33203125" customWidth="1"/>
    <col min="6" max="6" width="13.1640625" customWidth="1"/>
  </cols>
  <sheetData>
    <row r="1" spans="1:7" x14ac:dyDescent="0.2">
      <c r="A1" t="s">
        <v>60</v>
      </c>
    </row>
    <row r="2" spans="1:7" x14ac:dyDescent="0.2">
      <c r="A2" t="s">
        <v>50</v>
      </c>
    </row>
    <row r="3" spans="1:7" x14ac:dyDescent="0.2">
      <c r="A3" t="s">
        <v>63</v>
      </c>
    </row>
    <row r="4" spans="1:7" x14ac:dyDescent="0.2">
      <c r="A4" t="s">
        <v>62</v>
      </c>
    </row>
    <row r="6" spans="1:7" x14ac:dyDescent="0.2">
      <c r="A6" t="s">
        <v>56</v>
      </c>
    </row>
    <row r="7" spans="1:7" x14ac:dyDescent="0.2">
      <c r="A7" t="s">
        <v>42</v>
      </c>
      <c r="B7" t="s">
        <v>43</v>
      </c>
      <c r="C7" t="s">
        <v>45</v>
      </c>
      <c r="D7" t="s">
        <v>46</v>
      </c>
      <c r="E7" t="s">
        <v>47</v>
      </c>
      <c r="F7" t="s">
        <v>44</v>
      </c>
      <c r="G7" t="s">
        <v>48</v>
      </c>
    </row>
    <row r="8" spans="1:7" ht="16" x14ac:dyDescent="0.2">
      <c r="A8">
        <v>0</v>
      </c>
      <c r="B8" s="2" t="s">
        <v>6</v>
      </c>
      <c r="C8" s="7">
        <v>4.3601270000000003</v>
      </c>
      <c r="D8" s="7">
        <v>-9.5104740000000003</v>
      </c>
      <c r="E8" s="4">
        <v>-17.384487</v>
      </c>
      <c r="F8">
        <v>-41.356997999999997</v>
      </c>
      <c r="G8">
        <f>ABS(F8)</f>
        <v>41.356997999999997</v>
      </c>
    </row>
    <row r="9" spans="1:7" ht="16" x14ac:dyDescent="0.2">
      <c r="A9">
        <v>1</v>
      </c>
      <c r="B9" s="2" t="s">
        <v>7</v>
      </c>
      <c r="C9" s="7">
        <v>3.518853</v>
      </c>
      <c r="D9" s="7">
        <v>0.952488</v>
      </c>
      <c r="E9" s="4">
        <v>-19.598082999999999</v>
      </c>
      <c r="F9">
        <v>-31.397023999999998</v>
      </c>
      <c r="G9">
        <f t="shared" ref="G9:G39" si="0">ABS(F9)</f>
        <v>31.397023999999998</v>
      </c>
    </row>
    <row r="10" spans="1:7" ht="16" x14ac:dyDescent="0.2">
      <c r="A10">
        <v>2</v>
      </c>
      <c r="B10" s="2" t="s">
        <v>8</v>
      </c>
      <c r="C10" s="7">
        <v>3.5714329999999999</v>
      </c>
      <c r="D10" s="7">
        <v>-6.4250920000000002</v>
      </c>
      <c r="E10" s="4">
        <v>-33.139099000000002</v>
      </c>
      <c r="F10">
        <v>-34.205886999999997</v>
      </c>
      <c r="G10">
        <f t="shared" si="0"/>
        <v>34.205886999999997</v>
      </c>
    </row>
    <row r="11" spans="1:7" ht="16" x14ac:dyDescent="0.2">
      <c r="A11">
        <v>3</v>
      </c>
      <c r="B11" s="2" t="s">
        <v>9</v>
      </c>
      <c r="C11" s="7">
        <v>3.1749339999999999</v>
      </c>
      <c r="D11" s="7">
        <v>-6.0564809999999998</v>
      </c>
      <c r="E11" s="4">
        <v>-12.77833</v>
      </c>
      <c r="F11">
        <v>-32.614753999999998</v>
      </c>
      <c r="G11">
        <f t="shared" si="0"/>
        <v>32.614753999999998</v>
      </c>
    </row>
    <row r="12" spans="1:7" ht="16" x14ac:dyDescent="0.2">
      <c r="A12">
        <v>4</v>
      </c>
      <c r="B12" s="2" t="s">
        <v>10</v>
      </c>
      <c r="C12" s="7">
        <v>4.5407690000000001</v>
      </c>
      <c r="D12" s="7">
        <v>7.0397059999999998</v>
      </c>
      <c r="E12" s="4">
        <v>-13.54616</v>
      </c>
      <c r="F12">
        <v>-14.804019</v>
      </c>
      <c r="G12">
        <f t="shared" si="0"/>
        <v>14.804019</v>
      </c>
    </row>
    <row r="13" spans="1:7" ht="16" x14ac:dyDescent="0.2">
      <c r="A13">
        <v>5</v>
      </c>
      <c r="B13" s="2" t="s">
        <v>11</v>
      </c>
      <c r="C13" s="7">
        <v>2.955222</v>
      </c>
      <c r="D13" s="7">
        <v>7.0468580000000003</v>
      </c>
      <c r="E13" s="4">
        <v>2.5590670000000002</v>
      </c>
      <c r="F13">
        <v>7.3330099999999998</v>
      </c>
      <c r="G13">
        <f t="shared" si="0"/>
        <v>7.3330099999999998</v>
      </c>
    </row>
    <row r="14" spans="1:7" ht="16" x14ac:dyDescent="0.2">
      <c r="A14">
        <v>6</v>
      </c>
      <c r="B14" s="2" t="s">
        <v>12</v>
      </c>
      <c r="C14" s="7">
        <v>3.0138310000000001</v>
      </c>
      <c r="D14" s="7">
        <v>10.787145000000001</v>
      </c>
      <c r="E14" s="4">
        <v>-0.34765499999999999</v>
      </c>
      <c r="F14">
        <v>4.0501060000000004</v>
      </c>
      <c r="G14">
        <f t="shared" si="0"/>
        <v>4.0501060000000004</v>
      </c>
    </row>
    <row r="15" spans="1:7" ht="16" x14ac:dyDescent="0.2">
      <c r="A15">
        <v>7</v>
      </c>
      <c r="B15" s="2" t="s">
        <v>13</v>
      </c>
      <c r="C15" s="7">
        <v>3.821167</v>
      </c>
      <c r="D15" s="7">
        <v>6.7792659999999998</v>
      </c>
      <c r="E15" s="4">
        <v>-28.298532000000002</v>
      </c>
      <c r="F15">
        <v>-21.524038000000001</v>
      </c>
      <c r="G15">
        <f t="shared" si="0"/>
        <v>21.524038000000001</v>
      </c>
    </row>
    <row r="16" spans="1:7" ht="16" x14ac:dyDescent="0.2">
      <c r="A16">
        <v>8</v>
      </c>
      <c r="B16" s="2" t="s">
        <v>14</v>
      </c>
      <c r="C16" s="7">
        <v>3.8564189999999998</v>
      </c>
      <c r="D16" s="7">
        <v>-6.6954589999999996</v>
      </c>
      <c r="E16" s="4">
        <v>-28.783971999999999</v>
      </c>
      <c r="F16">
        <v>-29.390654000000001</v>
      </c>
      <c r="G16">
        <f t="shared" si="0"/>
        <v>29.390654000000001</v>
      </c>
    </row>
    <row r="17" spans="1:7" ht="16" x14ac:dyDescent="0.2">
      <c r="A17">
        <v>9</v>
      </c>
      <c r="B17" s="2" t="s">
        <v>15</v>
      </c>
      <c r="C17" s="7">
        <v>2.9483250000000001</v>
      </c>
      <c r="D17" s="7">
        <v>6.6570720000000003</v>
      </c>
      <c r="E17" s="4">
        <v>3.8126579999999999</v>
      </c>
      <c r="F17">
        <v>4.9271849999999997</v>
      </c>
      <c r="G17">
        <f t="shared" si="0"/>
        <v>4.9271849999999997</v>
      </c>
    </row>
    <row r="18" spans="1:7" ht="16" x14ac:dyDescent="0.2">
      <c r="A18">
        <v>10</v>
      </c>
      <c r="B18" s="2" t="s">
        <v>16</v>
      </c>
      <c r="C18" s="7">
        <v>4.2337959999999999</v>
      </c>
      <c r="D18" s="7">
        <v>-1.2851049999999999</v>
      </c>
      <c r="E18" s="4">
        <v>-25.881095999999999</v>
      </c>
      <c r="F18">
        <v>-32.485202999999998</v>
      </c>
      <c r="G18">
        <f t="shared" si="0"/>
        <v>32.485202999999998</v>
      </c>
    </row>
    <row r="19" spans="1:7" ht="16" x14ac:dyDescent="0.2">
      <c r="A19">
        <v>11</v>
      </c>
      <c r="B19" s="2" t="s">
        <v>17</v>
      </c>
      <c r="C19" s="7">
        <v>2.9155039999999999</v>
      </c>
      <c r="D19" s="7">
        <v>4.3404550000000004</v>
      </c>
      <c r="E19" s="4">
        <v>20.856224000000001</v>
      </c>
      <c r="F19">
        <v>2.4843470000000001</v>
      </c>
      <c r="G19">
        <f t="shared" si="0"/>
        <v>2.4843470000000001</v>
      </c>
    </row>
    <row r="20" spans="1:7" ht="16" x14ac:dyDescent="0.2">
      <c r="A20">
        <v>12</v>
      </c>
      <c r="B20" s="2" t="s">
        <v>18</v>
      </c>
      <c r="C20" s="7">
        <v>4.6099670000000001</v>
      </c>
      <c r="D20" s="7">
        <v>2.8315999999999999</v>
      </c>
      <c r="E20" s="4">
        <v>5.3011809999999997</v>
      </c>
      <c r="F20">
        <v>-12.188058</v>
      </c>
      <c r="G20">
        <f t="shared" si="0"/>
        <v>12.188058</v>
      </c>
    </row>
    <row r="21" spans="1:7" ht="16" x14ac:dyDescent="0.2">
      <c r="A21">
        <v>13</v>
      </c>
      <c r="B21" s="2" t="s">
        <v>19</v>
      </c>
      <c r="C21" s="7">
        <v>5.6999060000000004</v>
      </c>
      <c r="D21" s="7">
        <v>6.3737640000000004</v>
      </c>
      <c r="E21" s="4">
        <v>-22.806961000000001</v>
      </c>
      <c r="F21">
        <v>-20.842269999999999</v>
      </c>
      <c r="G21">
        <f t="shared" si="0"/>
        <v>20.842269999999999</v>
      </c>
    </row>
    <row r="22" spans="1:7" ht="16" x14ac:dyDescent="0.2">
      <c r="A22">
        <v>14</v>
      </c>
      <c r="B22" s="2" t="s">
        <v>20</v>
      </c>
      <c r="C22" s="7">
        <v>3.0030480000000002</v>
      </c>
      <c r="D22" s="7">
        <v>0.656138</v>
      </c>
      <c r="E22" s="4">
        <v>-6.3477779999999999</v>
      </c>
      <c r="F22">
        <v>-18.610872000000001</v>
      </c>
      <c r="G22">
        <f t="shared" si="0"/>
        <v>18.610872000000001</v>
      </c>
    </row>
    <row r="23" spans="1:7" ht="16" x14ac:dyDescent="0.2">
      <c r="A23">
        <v>15</v>
      </c>
      <c r="B23" s="2" t="s">
        <v>21</v>
      </c>
      <c r="C23" s="7">
        <v>2.5912470000000001</v>
      </c>
      <c r="D23" s="7">
        <v>4.9908590000000004</v>
      </c>
      <c r="E23" s="4">
        <v>-15.021507</v>
      </c>
      <c r="F23">
        <v>-7.5297349999999996</v>
      </c>
      <c r="G23">
        <f t="shared" si="0"/>
        <v>7.5297349999999996</v>
      </c>
    </row>
    <row r="24" spans="1:7" ht="16" x14ac:dyDescent="0.2">
      <c r="A24">
        <v>16</v>
      </c>
      <c r="B24" s="2" t="s">
        <v>37</v>
      </c>
      <c r="C24" s="7">
        <v>2.621102</v>
      </c>
      <c r="D24" s="7">
        <v>2.987463</v>
      </c>
      <c r="E24" s="4">
        <v>-9.3925830000000001</v>
      </c>
      <c r="F24">
        <v>-14.972287</v>
      </c>
      <c r="G24">
        <f t="shared" si="0"/>
        <v>14.972287</v>
      </c>
    </row>
    <row r="25" spans="1:7" ht="16" x14ac:dyDescent="0.2">
      <c r="A25">
        <v>17</v>
      </c>
      <c r="B25" s="2" t="s">
        <v>23</v>
      </c>
      <c r="C25" s="7">
        <v>5.7894290000000002</v>
      </c>
      <c r="D25" s="7">
        <v>-9.3181039999999999</v>
      </c>
      <c r="E25" s="4">
        <v>-10.745234</v>
      </c>
      <c r="F25">
        <v>-38.222034000000001</v>
      </c>
      <c r="G25">
        <f t="shared" si="0"/>
        <v>38.222034000000001</v>
      </c>
    </row>
    <row r="26" spans="1:7" ht="16" x14ac:dyDescent="0.2">
      <c r="A26">
        <v>18</v>
      </c>
      <c r="B26" s="2" t="s">
        <v>24</v>
      </c>
      <c r="C26" s="7">
        <v>4.1324149999999999</v>
      </c>
      <c r="D26" s="7">
        <v>0.20887</v>
      </c>
      <c r="E26" s="4">
        <v>-5.3631450000000003</v>
      </c>
      <c r="F26">
        <v>-14.984802999999999</v>
      </c>
      <c r="G26">
        <f t="shared" si="0"/>
        <v>14.984802999999999</v>
      </c>
    </row>
    <row r="27" spans="1:7" ht="16" x14ac:dyDescent="0.2">
      <c r="A27">
        <v>19</v>
      </c>
      <c r="B27" s="2" t="s">
        <v>25</v>
      </c>
      <c r="C27" s="7">
        <v>4.3647790000000004</v>
      </c>
      <c r="D27" s="7">
        <v>-4.3131599999999999</v>
      </c>
      <c r="E27" s="4">
        <v>-2.105775</v>
      </c>
      <c r="F27">
        <v>-28.950175999999999</v>
      </c>
      <c r="G27">
        <f t="shared" si="0"/>
        <v>28.950175999999999</v>
      </c>
    </row>
    <row r="28" spans="1:7" ht="16" x14ac:dyDescent="0.2">
      <c r="A28">
        <v>20</v>
      </c>
      <c r="B28" s="2" t="s">
        <v>26</v>
      </c>
      <c r="C28" s="7">
        <v>1.5937269999999999</v>
      </c>
      <c r="D28" s="7">
        <v>-1.9675609999999999</v>
      </c>
      <c r="E28" s="4">
        <v>22.329716000000001</v>
      </c>
      <c r="F28">
        <v>-13.740373</v>
      </c>
      <c r="G28">
        <f t="shared" si="0"/>
        <v>13.740373</v>
      </c>
    </row>
    <row r="29" spans="1:7" ht="16" x14ac:dyDescent="0.2">
      <c r="A29">
        <v>21</v>
      </c>
      <c r="B29" s="2" t="s">
        <v>27</v>
      </c>
      <c r="C29" s="7">
        <v>3.7812890000000001</v>
      </c>
      <c r="D29" s="7">
        <v>0.78556400000000004</v>
      </c>
      <c r="E29" s="4">
        <v>-13.76688</v>
      </c>
      <c r="F29">
        <v>-14.957955</v>
      </c>
      <c r="G29">
        <f t="shared" si="0"/>
        <v>14.957955</v>
      </c>
    </row>
    <row r="30" spans="1:7" ht="16" x14ac:dyDescent="0.2">
      <c r="A30">
        <v>22</v>
      </c>
      <c r="B30" s="2" t="s">
        <v>28</v>
      </c>
      <c r="C30" s="7">
        <v>4.3322929999999999</v>
      </c>
      <c r="D30" s="7">
        <v>-5.650328</v>
      </c>
      <c r="E30" s="4">
        <v>-14.117072</v>
      </c>
      <c r="F30">
        <v>-23.335156999999999</v>
      </c>
      <c r="G30">
        <f t="shared" si="0"/>
        <v>23.335156999999999</v>
      </c>
    </row>
    <row r="31" spans="1:7" ht="16" x14ac:dyDescent="0.2">
      <c r="A31">
        <v>23</v>
      </c>
      <c r="B31" s="2" t="s">
        <v>29</v>
      </c>
      <c r="C31" s="7">
        <v>3.9432909999999999</v>
      </c>
      <c r="D31" s="7">
        <v>3.9753949999999998</v>
      </c>
      <c r="E31" s="4">
        <v>-13.953810000000001</v>
      </c>
      <c r="F31">
        <v>-4.172186</v>
      </c>
      <c r="G31">
        <f t="shared" si="0"/>
        <v>4.172186</v>
      </c>
    </row>
    <row r="32" spans="1:7" ht="16" x14ac:dyDescent="0.2">
      <c r="A32">
        <v>24</v>
      </c>
      <c r="B32" s="2" t="s">
        <v>30</v>
      </c>
      <c r="C32" s="7">
        <v>4.3765799999999997</v>
      </c>
      <c r="D32" s="7">
        <v>18.624410999999998</v>
      </c>
      <c r="E32" s="4">
        <v>35.040385999999998</v>
      </c>
      <c r="F32">
        <v>36.839610999999998</v>
      </c>
      <c r="G32">
        <f t="shared" si="0"/>
        <v>36.839610999999998</v>
      </c>
    </row>
    <row r="33" spans="1:7" ht="16" x14ac:dyDescent="0.2">
      <c r="A33">
        <v>25</v>
      </c>
      <c r="B33" s="2" t="s">
        <v>31</v>
      </c>
      <c r="C33" s="7">
        <v>4.5800479999999997</v>
      </c>
      <c r="D33" s="7">
        <v>15.426943</v>
      </c>
      <c r="E33" s="4">
        <v>-11.544644999999999</v>
      </c>
      <c r="F33">
        <v>16.421022000000001</v>
      </c>
      <c r="G33">
        <f t="shared" si="0"/>
        <v>16.421022000000001</v>
      </c>
    </row>
    <row r="34" spans="1:7" ht="16" x14ac:dyDescent="0.2">
      <c r="A34">
        <v>26</v>
      </c>
      <c r="B34" s="2" t="s">
        <v>32</v>
      </c>
      <c r="C34" s="7">
        <v>2.9092479999999998</v>
      </c>
      <c r="D34" s="7">
        <v>8.0204470000000008</v>
      </c>
      <c r="E34" s="4">
        <v>21.409438999999999</v>
      </c>
      <c r="F34">
        <v>4.4239540000000002</v>
      </c>
      <c r="G34">
        <f t="shared" si="0"/>
        <v>4.4239540000000002</v>
      </c>
    </row>
    <row r="35" spans="1:7" ht="16" x14ac:dyDescent="0.2">
      <c r="A35">
        <v>27</v>
      </c>
      <c r="B35" s="2" t="s">
        <v>33</v>
      </c>
      <c r="C35" s="7">
        <v>3.5298349999999998</v>
      </c>
      <c r="D35" s="7">
        <v>-1.913505</v>
      </c>
      <c r="E35" s="4">
        <v>-6.2151420000000002</v>
      </c>
      <c r="F35">
        <v>-12.627319999999999</v>
      </c>
      <c r="G35">
        <f t="shared" si="0"/>
        <v>12.627319999999999</v>
      </c>
    </row>
    <row r="36" spans="1:7" ht="16" x14ac:dyDescent="0.2">
      <c r="A36">
        <v>28</v>
      </c>
      <c r="B36" s="2" t="s">
        <v>34</v>
      </c>
      <c r="C36" s="7">
        <v>1.921068</v>
      </c>
      <c r="D36" s="7">
        <v>-2.0646249999999999</v>
      </c>
      <c r="E36" s="4">
        <v>4.6454469999999999</v>
      </c>
      <c r="F36">
        <v>-15.655697999999999</v>
      </c>
      <c r="G36">
        <f t="shared" si="0"/>
        <v>15.655697999999999</v>
      </c>
    </row>
    <row r="37" spans="1:7" ht="16" x14ac:dyDescent="0.2">
      <c r="A37">
        <v>29</v>
      </c>
      <c r="B37" s="2" t="s">
        <v>35</v>
      </c>
      <c r="C37" s="7">
        <v>3.5418940000000001</v>
      </c>
      <c r="D37" s="7">
        <v>10.444997000000001</v>
      </c>
      <c r="E37" s="4">
        <v>-7.7352179999999997</v>
      </c>
      <c r="F37">
        <v>3.9216799999999998</v>
      </c>
      <c r="G37">
        <f t="shared" si="0"/>
        <v>3.9216799999999998</v>
      </c>
    </row>
    <row r="38" spans="1:7" ht="16" x14ac:dyDescent="0.2">
      <c r="A38">
        <v>30</v>
      </c>
      <c r="B38" s="2" t="s">
        <v>36</v>
      </c>
      <c r="C38" s="7">
        <v>3.6217169999999999</v>
      </c>
      <c r="D38" s="7">
        <v>-12.326508</v>
      </c>
      <c r="E38" s="4">
        <v>-23.396491999999999</v>
      </c>
      <c r="F38">
        <v>-43.145820999999998</v>
      </c>
      <c r="G38">
        <f t="shared" si="0"/>
        <v>43.145820999999998</v>
      </c>
    </row>
    <row r="39" spans="1:7" ht="16" x14ac:dyDescent="0.2">
      <c r="A39">
        <v>31</v>
      </c>
      <c r="B39" s="2" t="s">
        <v>22</v>
      </c>
      <c r="C39" s="7">
        <v>5.4510560000000003</v>
      </c>
      <c r="D39" s="7">
        <v>10.065058000000001</v>
      </c>
      <c r="E39" s="4">
        <v>-21.146017000000001</v>
      </c>
      <c r="F39">
        <v>-1.5968150000000001</v>
      </c>
      <c r="G39">
        <f t="shared" si="0"/>
        <v>1.5968150000000001</v>
      </c>
    </row>
    <row r="41" spans="1:7" x14ac:dyDescent="0.2">
      <c r="C41" s="7">
        <f>AVERAGE(C8:C39)</f>
        <v>3.7282599687500002</v>
      </c>
      <c r="D41" s="7">
        <f>AVERAGE(D8:D39)</f>
        <v>1.9208780312500002</v>
      </c>
      <c r="E41" s="7">
        <f>AVERAGE(E8:E39)</f>
        <v>-7.7331735937500019</v>
      </c>
      <c r="F41" s="7">
        <f>AVERAGE(F8:F39)</f>
        <v>-13.840913187500002</v>
      </c>
      <c r="G41" s="7"/>
    </row>
    <row r="67" spans="3:6" x14ac:dyDescent="0.2">
      <c r="C67" t="s">
        <v>45</v>
      </c>
      <c r="E67" t="s">
        <v>46</v>
      </c>
    </row>
    <row r="68" spans="3:6" ht="16" x14ac:dyDescent="0.2">
      <c r="C68" s="2">
        <v>0</v>
      </c>
      <c r="D68">
        <v>4.3601270000000003</v>
      </c>
      <c r="E68" s="2">
        <v>0</v>
      </c>
      <c r="F68">
        <v>-9.5104740000000003</v>
      </c>
    </row>
    <row r="69" spans="3:6" ht="16" x14ac:dyDescent="0.2">
      <c r="C69" s="2">
        <v>1</v>
      </c>
      <c r="D69">
        <v>3.518853</v>
      </c>
      <c r="E69" s="2">
        <v>1</v>
      </c>
      <c r="F69">
        <v>0.952488</v>
      </c>
    </row>
    <row r="70" spans="3:6" ht="16" x14ac:dyDescent="0.2">
      <c r="C70" s="2">
        <v>2</v>
      </c>
      <c r="D70">
        <v>3.5714329999999999</v>
      </c>
      <c r="E70" s="2">
        <v>2</v>
      </c>
      <c r="F70">
        <v>-6.4250920000000002</v>
      </c>
    </row>
    <row r="71" spans="3:6" ht="16" x14ac:dyDescent="0.2">
      <c r="C71" s="2">
        <v>3</v>
      </c>
      <c r="D71">
        <v>3.1749339999999999</v>
      </c>
      <c r="E71" s="2">
        <v>3</v>
      </c>
      <c r="F71">
        <v>-6.0564809999999998</v>
      </c>
    </row>
    <row r="72" spans="3:6" ht="16" x14ac:dyDescent="0.2">
      <c r="C72" s="2">
        <v>4</v>
      </c>
      <c r="D72">
        <v>4.5407690000000001</v>
      </c>
      <c r="E72" s="2">
        <v>4</v>
      </c>
      <c r="F72">
        <v>7.0397059999999998</v>
      </c>
    </row>
    <row r="73" spans="3:6" ht="16" x14ac:dyDescent="0.2">
      <c r="C73" s="2">
        <v>5</v>
      </c>
      <c r="D73">
        <v>2.955222</v>
      </c>
      <c r="E73" s="2">
        <v>5</v>
      </c>
      <c r="F73">
        <v>7.0468580000000003</v>
      </c>
    </row>
    <row r="74" spans="3:6" ht="16" x14ac:dyDescent="0.2">
      <c r="C74" s="2">
        <v>6</v>
      </c>
      <c r="D74">
        <v>3.0138310000000001</v>
      </c>
      <c r="E74" s="2">
        <v>6</v>
      </c>
      <c r="F74">
        <v>10.787145000000001</v>
      </c>
    </row>
    <row r="75" spans="3:6" ht="16" x14ac:dyDescent="0.2">
      <c r="C75" s="2">
        <v>7</v>
      </c>
      <c r="D75">
        <v>3.821167</v>
      </c>
      <c r="E75" s="2">
        <v>7</v>
      </c>
      <c r="F75">
        <v>6.7792659999999998</v>
      </c>
    </row>
    <row r="76" spans="3:6" ht="16" x14ac:dyDescent="0.2">
      <c r="C76" s="2">
        <v>8</v>
      </c>
      <c r="D76">
        <v>3.8564189999999998</v>
      </c>
      <c r="E76" s="2">
        <v>8</v>
      </c>
      <c r="F76">
        <v>-6.6954589999999996</v>
      </c>
    </row>
    <row r="77" spans="3:6" ht="16" x14ac:dyDescent="0.2">
      <c r="C77" s="2">
        <v>9</v>
      </c>
      <c r="D77">
        <v>2.9483250000000001</v>
      </c>
      <c r="E77" s="2">
        <v>9</v>
      </c>
      <c r="F77">
        <v>6.6570720000000003</v>
      </c>
    </row>
    <row r="78" spans="3:6" ht="16" x14ac:dyDescent="0.2">
      <c r="C78" s="2">
        <v>10</v>
      </c>
      <c r="D78">
        <v>4.2337959999999999</v>
      </c>
      <c r="E78" s="2">
        <v>10</v>
      </c>
      <c r="F78">
        <v>-1.2851049999999999</v>
      </c>
    </row>
    <row r="79" spans="3:6" ht="16" x14ac:dyDescent="0.2">
      <c r="C79" s="2">
        <v>11</v>
      </c>
      <c r="D79">
        <v>2.9155039999999999</v>
      </c>
      <c r="E79" s="2">
        <v>11</v>
      </c>
      <c r="F79">
        <v>4.3404550000000004</v>
      </c>
    </row>
    <row r="80" spans="3:6" ht="16" x14ac:dyDescent="0.2">
      <c r="C80" s="2">
        <v>12</v>
      </c>
      <c r="D80">
        <v>4.6099670000000001</v>
      </c>
      <c r="E80" s="2">
        <v>12</v>
      </c>
      <c r="F80">
        <v>2.8315999999999999</v>
      </c>
    </row>
    <row r="81" spans="3:6" ht="16" x14ac:dyDescent="0.2">
      <c r="C81" s="2">
        <v>13</v>
      </c>
      <c r="D81">
        <v>5.6999060000000004</v>
      </c>
      <c r="E81" s="2">
        <v>13</v>
      </c>
      <c r="F81">
        <v>6.3737640000000004</v>
      </c>
    </row>
    <row r="82" spans="3:6" ht="16" x14ac:dyDescent="0.2">
      <c r="C82" s="2">
        <v>14</v>
      </c>
      <c r="D82">
        <v>3.0030480000000002</v>
      </c>
      <c r="E82" s="2">
        <v>14</v>
      </c>
      <c r="F82">
        <v>0.656138</v>
      </c>
    </row>
    <row r="83" spans="3:6" ht="16" x14ac:dyDescent="0.2">
      <c r="C83" s="2">
        <v>15</v>
      </c>
      <c r="D83">
        <v>2.5912470000000001</v>
      </c>
      <c r="E83" s="2">
        <v>15</v>
      </c>
      <c r="F83">
        <v>4.9908590000000004</v>
      </c>
    </row>
    <row r="84" spans="3:6" ht="16" x14ac:dyDescent="0.2">
      <c r="C84" s="2">
        <v>16</v>
      </c>
      <c r="D84">
        <v>2.621102</v>
      </c>
      <c r="E84" s="2">
        <v>16</v>
      </c>
      <c r="F84">
        <v>2.987463</v>
      </c>
    </row>
    <row r="85" spans="3:6" ht="16" x14ac:dyDescent="0.2">
      <c r="C85" s="2">
        <v>17</v>
      </c>
      <c r="D85">
        <v>5.7894290000000002</v>
      </c>
      <c r="E85" s="2">
        <v>17</v>
      </c>
      <c r="F85">
        <v>-9.3181039999999999</v>
      </c>
    </row>
    <row r="86" spans="3:6" ht="16" x14ac:dyDescent="0.2">
      <c r="C86" s="2">
        <v>18</v>
      </c>
      <c r="D86">
        <v>4.1324149999999999</v>
      </c>
      <c r="E86" s="2">
        <v>18</v>
      </c>
      <c r="F86">
        <v>0.20887</v>
      </c>
    </row>
    <row r="87" spans="3:6" ht="16" x14ac:dyDescent="0.2">
      <c r="C87" s="2">
        <v>19</v>
      </c>
      <c r="D87">
        <v>4.3647790000000004</v>
      </c>
      <c r="E87" s="2">
        <v>19</v>
      </c>
      <c r="F87">
        <v>-4.3131599999999999</v>
      </c>
    </row>
    <row r="88" spans="3:6" ht="16" x14ac:dyDescent="0.2">
      <c r="C88" s="2">
        <v>20</v>
      </c>
      <c r="D88">
        <v>1.5937269999999999</v>
      </c>
      <c r="E88" s="2">
        <v>20</v>
      </c>
      <c r="F88">
        <v>-1.9675609999999999</v>
      </c>
    </row>
    <row r="89" spans="3:6" ht="16" x14ac:dyDescent="0.2">
      <c r="C89" s="2">
        <v>21</v>
      </c>
      <c r="D89">
        <v>3.7812890000000001</v>
      </c>
      <c r="E89" s="2">
        <v>21</v>
      </c>
      <c r="F89">
        <v>0.78556400000000004</v>
      </c>
    </row>
    <row r="90" spans="3:6" ht="16" x14ac:dyDescent="0.2">
      <c r="C90" s="2">
        <v>22</v>
      </c>
      <c r="D90">
        <v>4.3322929999999999</v>
      </c>
      <c r="E90" s="2">
        <v>22</v>
      </c>
      <c r="F90">
        <v>-5.650328</v>
      </c>
    </row>
    <row r="91" spans="3:6" ht="16" x14ac:dyDescent="0.2">
      <c r="C91" s="2">
        <v>23</v>
      </c>
      <c r="D91">
        <v>3.9432909999999999</v>
      </c>
      <c r="E91" s="2">
        <v>23</v>
      </c>
      <c r="F91">
        <v>3.9753949999999998</v>
      </c>
    </row>
    <row r="92" spans="3:6" ht="16" x14ac:dyDescent="0.2">
      <c r="C92" s="2">
        <v>24</v>
      </c>
      <c r="D92">
        <v>4.3765799999999997</v>
      </c>
      <c r="E92" s="2">
        <v>24</v>
      </c>
      <c r="F92">
        <v>18.624410999999998</v>
      </c>
    </row>
    <row r="93" spans="3:6" ht="16" x14ac:dyDescent="0.2">
      <c r="C93" s="2">
        <v>25</v>
      </c>
      <c r="D93">
        <v>4.5800479999999997</v>
      </c>
      <c r="E93" s="2">
        <v>25</v>
      </c>
      <c r="F93">
        <v>15.426943</v>
      </c>
    </row>
    <row r="94" spans="3:6" ht="16" x14ac:dyDescent="0.2">
      <c r="C94" s="2">
        <v>26</v>
      </c>
      <c r="D94">
        <v>2.9092479999999998</v>
      </c>
      <c r="E94" s="2">
        <v>26</v>
      </c>
      <c r="F94">
        <v>8.0204470000000008</v>
      </c>
    </row>
    <row r="95" spans="3:6" ht="16" x14ac:dyDescent="0.2">
      <c r="C95" s="2">
        <v>27</v>
      </c>
      <c r="D95">
        <v>3.5298349999999998</v>
      </c>
      <c r="E95" s="2">
        <v>27</v>
      </c>
      <c r="F95">
        <v>-1.913505</v>
      </c>
    </row>
    <row r="96" spans="3:6" ht="16" x14ac:dyDescent="0.2">
      <c r="C96" s="2">
        <v>28</v>
      </c>
      <c r="D96">
        <v>1.921068</v>
      </c>
      <c r="E96" s="2">
        <v>28</v>
      </c>
      <c r="F96">
        <v>-2.0646249999999999</v>
      </c>
    </row>
    <row r="97" spans="3:6" ht="16" x14ac:dyDescent="0.2">
      <c r="C97" s="2">
        <v>29</v>
      </c>
      <c r="D97">
        <v>3.5418940000000001</v>
      </c>
      <c r="E97" s="2">
        <v>29</v>
      </c>
      <c r="F97">
        <v>10.444997000000001</v>
      </c>
    </row>
    <row r="98" spans="3:6" ht="16" x14ac:dyDescent="0.2">
      <c r="C98" s="2">
        <v>30</v>
      </c>
      <c r="D98">
        <v>3.6217169999999999</v>
      </c>
      <c r="E98" s="2">
        <v>30</v>
      </c>
      <c r="F98">
        <v>-12.326508</v>
      </c>
    </row>
    <row r="99" spans="3:6" ht="16" x14ac:dyDescent="0.2">
      <c r="C99" s="2">
        <v>31</v>
      </c>
      <c r="D99">
        <v>5.4510560000000003</v>
      </c>
      <c r="E99" s="2">
        <v>31</v>
      </c>
      <c r="F99">
        <v>10.065058000000001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Apr1_SWE_7basin_Fig3.2</vt:lpstr>
      <vt:lpstr>AnnFlow_7basin_Fig3.5</vt:lpstr>
      <vt:lpstr>ColoDots_T-P-Flow_Fig3.6</vt:lpstr>
      <vt:lpstr>Splatte_T-P-Flow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Lukas</dc:creator>
  <cp:lastModifiedBy>Jeff Lukas</cp:lastModifiedBy>
  <dcterms:created xsi:type="dcterms:W3CDTF">2023-03-09T17:18:28Z</dcterms:created>
  <dcterms:modified xsi:type="dcterms:W3CDTF">2023-10-08T21:48:00Z</dcterms:modified>
</cp:coreProperties>
</file>