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\Documents\projects\robot\hexapod-arduino\"/>
    </mc:Choice>
  </mc:AlternateContent>
  <bookViews>
    <workbookView xWindow="0" yWindow="0" windowWidth="16380" windowHeight="8190" tabRatio="20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" i="1" l="1"/>
  <c r="H4" i="1" s="1"/>
  <c r="D3" i="1"/>
  <c r="G3" i="1" s="1"/>
  <c r="K3" i="1" s="1"/>
  <c r="D2" i="1"/>
  <c r="G2" i="1" s="1"/>
  <c r="I2" i="1" s="1"/>
  <c r="G5" i="1"/>
  <c r="K5" i="1" s="1"/>
  <c r="G6" i="1"/>
  <c r="K6" i="1" s="1"/>
  <c r="G7" i="1"/>
  <c r="G8" i="1"/>
  <c r="G9" i="1"/>
  <c r="K9" i="1" s="1"/>
  <c r="G10" i="1"/>
  <c r="K10" i="1" s="1"/>
  <c r="G11" i="1"/>
  <c r="G12" i="1"/>
  <c r="K12" i="1" s="1"/>
  <c r="G13" i="1"/>
  <c r="K13" i="1" s="1"/>
  <c r="G14" i="1"/>
  <c r="K14" i="1" s="1"/>
  <c r="G15" i="1"/>
  <c r="G16" i="1"/>
  <c r="J16" i="1" s="1"/>
  <c r="G17" i="1"/>
  <c r="K17" i="1" s="1"/>
  <c r="G18" i="1"/>
  <c r="I18" i="1" s="1"/>
  <c r="G19" i="1"/>
  <c r="G20" i="1"/>
  <c r="K20" i="1" s="1"/>
  <c r="G21" i="1"/>
  <c r="K21" i="1" s="1"/>
  <c r="G22" i="1"/>
  <c r="K22" i="1" s="1"/>
  <c r="G23" i="1"/>
  <c r="F2" i="1"/>
  <c r="K7" i="1"/>
  <c r="K8" i="1"/>
  <c r="K11" i="1"/>
  <c r="K15" i="1"/>
  <c r="K16" i="1"/>
  <c r="K19" i="1"/>
  <c r="K23" i="1"/>
  <c r="J7" i="1"/>
  <c r="J8" i="1"/>
  <c r="J10" i="1"/>
  <c r="J12" i="1"/>
  <c r="J15" i="1"/>
  <c r="J19" i="1"/>
  <c r="J20" i="1"/>
  <c r="J23" i="1"/>
  <c r="I7" i="1"/>
  <c r="I8" i="1"/>
  <c r="I9" i="1"/>
  <c r="I10" i="1"/>
  <c r="I15" i="1"/>
  <c r="I16" i="1"/>
  <c r="I19" i="1"/>
  <c r="I23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  <c r="J11" i="1"/>
  <c r="I6" i="1" l="1"/>
  <c r="J6" i="1"/>
  <c r="I5" i="1"/>
  <c r="G4" i="1"/>
  <c r="I3" i="1"/>
  <c r="J3" i="1"/>
  <c r="I20" i="1"/>
  <c r="I12" i="1"/>
  <c r="J9" i="1"/>
  <c r="J5" i="1"/>
  <c r="I22" i="1"/>
  <c r="I14" i="1"/>
  <c r="J22" i="1"/>
  <c r="J18" i="1"/>
  <c r="J14" i="1"/>
  <c r="K18" i="1"/>
  <c r="I21" i="1"/>
  <c r="I17" i="1"/>
  <c r="I13" i="1"/>
  <c r="J21" i="1"/>
  <c r="J17" i="1"/>
  <c r="J13" i="1"/>
  <c r="K2" i="1"/>
  <c r="J2" i="1"/>
  <c r="I11" i="1"/>
  <c r="K4" i="1" l="1"/>
  <c r="I4" i="1"/>
  <c r="J4" i="1"/>
  <c r="L16" i="1"/>
  <c r="L8" i="1"/>
  <c r="L20" i="1"/>
  <c r="L12" i="1"/>
  <c r="L11" i="1"/>
  <c r="L23" i="1"/>
  <c r="L3" i="1"/>
  <c r="L19" i="1" l="1"/>
  <c r="L2" i="1"/>
  <c r="L5" i="1"/>
  <c r="L10" i="1"/>
  <c r="L7" i="1"/>
  <c r="L6" i="1"/>
  <c r="L4" i="1"/>
  <c r="L17" i="1"/>
  <c r="L14" i="1"/>
  <c r="L18" i="1"/>
  <c r="L13" i="1"/>
  <c r="L15" i="1"/>
  <c r="L21" i="1"/>
  <c r="L9" i="1"/>
  <c r="L22" i="1"/>
</calcChain>
</file>

<file path=xl/sharedStrings.xml><?xml version="1.0" encoding="utf-8"?>
<sst xmlns="http://schemas.openxmlformats.org/spreadsheetml/2006/main" count="12" uniqueCount="12">
  <si>
    <t>Coxa</t>
  </si>
  <si>
    <t>Femur</t>
  </si>
  <si>
    <t>Tibia</t>
  </si>
  <si>
    <t>x</t>
  </si>
  <si>
    <t>y</t>
  </si>
  <si>
    <t>z</t>
  </si>
  <si>
    <t>L'</t>
  </si>
  <si>
    <t>Gamma</t>
  </si>
  <si>
    <t>Beta</t>
  </si>
  <si>
    <t>Alpha'</t>
  </si>
  <si>
    <t>Alpha''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</si>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</sst>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23"/>
  <sheetViews>
    <sheetView tabSelected="1" zoomScaleNormal="100" workbookViewId="0">
      <selection activeCell="I5" sqref="I5"/>
    </sheetView>
  </sheetViews>
  <sheetFormatPr defaultRowHeight="12.75" x14ac:dyDescent="0.2"/>
  <cols>
    <col min="1" max="1" width="5.85546875" style="1"/>
    <col min="2" max="2" width="7.140625" style="1"/>
    <col min="3" max="3" width="5.7109375" style="1"/>
    <col min="4" max="4" width="4.5703125" style="1" bestFit="1" customWidth="1"/>
    <col min="5" max="6" width="4" style="1" bestFit="1" customWidth="1"/>
    <col min="7" max="7" width="11.5703125"/>
    <col min="8" max="8" width="11.5703125" style="2"/>
    <col min="9" max="9" width="11.5703125" style="2" customWidth="1"/>
    <col min="10" max="10" width="9.5703125" hidden="1" customWidth="1"/>
    <col min="11" max="11" width="14.5703125" hidden="1" customWidth="1"/>
    <col min="12" max="12" width="11.5703125" style="3"/>
    <col min="13" max="1023" width="11.5703125"/>
  </cols>
  <sheetData>
    <row r="1" spans="1:1022" s="5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5" t="s">
        <v>9</v>
      </c>
      <c r="K1" s="5" t="s">
        <v>10</v>
      </c>
      <c r="L1" s="7" t="s">
        <v>11</v>
      </c>
      <c r="AMF1"/>
      <c r="AMG1"/>
      <c r="AMH1"/>
    </row>
    <row r="2" spans="1:1022" x14ac:dyDescent="0.2">
      <c r="A2" s="1">
        <v>35</v>
      </c>
      <c r="B2" s="1">
        <v>95</v>
      </c>
      <c r="C2" s="1">
        <v>125</v>
      </c>
      <c r="D2" s="1">
        <f>B2+A2</f>
        <v>130</v>
      </c>
      <c r="E2" s="1">
        <v>0</v>
      </c>
      <c r="F2" s="1">
        <f>C2</f>
        <v>125</v>
      </c>
      <c r="G2">
        <f>SQRT( (D2-$A$2)^2 + F2^2)</f>
        <v>157.00318468107582</v>
      </c>
      <c r="H2" s="2">
        <f>DEGREES(ATAN(E2/(D2-$A$2)))</f>
        <v>0</v>
      </c>
      <c r="I2" s="2">
        <f>DEGREES(ACOS((G2^2-$B$2^2 -$C$2^2)/(-2 *$B$2*$C$2)))</f>
        <v>90</v>
      </c>
      <c r="J2">
        <f>DEGREES(ACOS(($B$2^2+G2^2-$C$2^2)/(2*$B$2*G2)))</f>
        <v>52.765166018425333</v>
      </c>
      <c r="K2">
        <f>DEGREES(ACOS(F2/G2))</f>
        <v>37.23483398157466</v>
      </c>
      <c r="L2" s="3">
        <f t="shared" ref="L2" si="0">J2+K2</f>
        <v>90</v>
      </c>
    </row>
    <row r="3" spans="1:1022" x14ac:dyDescent="0.2">
      <c r="D3" s="1">
        <f>A2+B2+C2</f>
        <v>255</v>
      </c>
      <c r="E3" s="1">
        <v>0</v>
      </c>
      <c r="F3" s="1">
        <v>0</v>
      </c>
      <c r="G3">
        <f>SQRT( (D3-$A$2)^2 + F3^2)</f>
        <v>220</v>
      </c>
      <c r="H3" s="2">
        <f>DEGREES(ATAN(E3/(D3-$A$2)))</f>
        <v>0</v>
      </c>
      <c r="I3" s="2">
        <f t="shared" ref="I3:I23" si="1">DEGREES(ACOS(($B$2^2 +$C$2^2-G3^2)/(2 *$B$2*$C$2)))</f>
        <v>180</v>
      </c>
      <c r="J3">
        <f t="shared" ref="J3:J23" si="2">DEGREES(ACOS(($B$2^2+G3^2-$C$2^2)/(2*$B$2*G3)))</f>
        <v>0</v>
      </c>
      <c r="K3">
        <f>DEGREES(ACOS(F3/G3))</f>
        <v>90</v>
      </c>
      <c r="L3" s="3">
        <f t="shared" ref="L3:L23" si="3">J3+K3</f>
        <v>90</v>
      </c>
    </row>
    <row r="4" spans="1:1022" x14ac:dyDescent="0.2">
      <c r="D4" s="1">
        <f>A2+B2-C2</f>
        <v>5</v>
      </c>
      <c r="E4" s="1">
        <v>0</v>
      </c>
      <c r="F4" s="1">
        <v>0</v>
      </c>
      <c r="G4">
        <f>SQRT( (D4-$A$2)^2 + F4^2)</f>
        <v>30</v>
      </c>
      <c r="H4" s="2">
        <f>DEGREES(ATAN(E4/(D4-$A$2)))</f>
        <v>0</v>
      </c>
      <c r="I4" s="2">
        <f t="shared" si="1"/>
        <v>0</v>
      </c>
      <c r="J4">
        <f t="shared" si="2"/>
        <v>180</v>
      </c>
      <c r="K4">
        <f>DEGREES(ACOS(F4/G4))</f>
        <v>90</v>
      </c>
      <c r="L4" s="3">
        <f t="shared" si="3"/>
        <v>270</v>
      </c>
    </row>
    <row r="5" spans="1:1022" x14ac:dyDescent="0.2">
      <c r="D5" s="1">
        <v>-130</v>
      </c>
      <c r="E5" s="1">
        <v>-50</v>
      </c>
      <c r="F5" s="1">
        <v>125</v>
      </c>
      <c r="G5">
        <f>SQRT( (D5-$A$2)^2 + F5^2)</f>
        <v>207.0024154448445</v>
      </c>
      <c r="H5" s="2">
        <f>DEGREES(ATAN(E5/(D5-$A$2)))</f>
        <v>16.858398767738279</v>
      </c>
      <c r="I5" s="2">
        <f t="shared" si="1"/>
        <v>140.02419292757574</v>
      </c>
      <c r="J5">
        <f t="shared" si="2"/>
        <v>22.827430218539863</v>
      </c>
      <c r="K5">
        <f>DEGREES(ACOS(F5/G5))</f>
        <v>52.853313301978218</v>
      </c>
      <c r="L5" s="3">
        <f t="shared" si="3"/>
        <v>75.680743520518078</v>
      </c>
    </row>
    <row r="6" spans="1:1022" x14ac:dyDescent="0.2">
      <c r="D6" s="1">
        <v>130</v>
      </c>
      <c r="E6" s="1">
        <v>50</v>
      </c>
      <c r="F6" s="1">
        <v>125</v>
      </c>
      <c r="G6">
        <f>SQRT( (D6-$A$2)^2 + F6^2)</f>
        <v>157.00318468107582</v>
      </c>
      <c r="H6" s="2">
        <f>DEGREES(ATAN(E6/(D6-$A$2)))</f>
        <v>27.758540601060023</v>
      </c>
      <c r="I6" s="2">
        <f t="shared" si="1"/>
        <v>90</v>
      </c>
      <c r="J6">
        <f t="shared" si="2"/>
        <v>52.765166018425333</v>
      </c>
      <c r="K6">
        <f>DEGREES(ACOS(F6/G6))</f>
        <v>37.23483398157466</v>
      </c>
      <c r="L6" s="3">
        <f t="shared" si="3"/>
        <v>90</v>
      </c>
    </row>
    <row r="7" spans="1:1022" x14ac:dyDescent="0.2">
      <c r="D7" s="1">
        <v>50</v>
      </c>
      <c r="E7" s="1">
        <v>50</v>
      </c>
      <c r="F7" s="1">
        <v>30</v>
      </c>
      <c r="G7">
        <f>SQRT( (D7-$A$2)^2 + F7^2)</f>
        <v>33.541019662496844</v>
      </c>
      <c r="H7" s="2">
        <f>DEGREES(ATAN(E7/(D7-$A$2)))</f>
        <v>73.30075576600639</v>
      </c>
      <c r="I7" s="2">
        <f t="shared" si="1"/>
        <v>7.8929716596983086</v>
      </c>
      <c r="J7">
        <f t="shared" si="2"/>
        <v>149.21801533373315</v>
      </c>
      <c r="K7">
        <f>DEGREES(ACOS(F7/G7))</f>
        <v>26.565051177077979</v>
      </c>
      <c r="L7" s="3">
        <f t="shared" si="3"/>
        <v>175.78306651081112</v>
      </c>
    </row>
    <row r="8" spans="1:1022" x14ac:dyDescent="0.2">
      <c r="D8" s="1">
        <v>50</v>
      </c>
      <c r="E8" s="1">
        <v>50</v>
      </c>
      <c r="F8" s="1">
        <v>50</v>
      </c>
      <c r="G8">
        <f>SQRT( (D8-$A$2)^2 + F8^2)</f>
        <v>52.201532544552748</v>
      </c>
      <c r="H8" s="2">
        <f>DEGREES(ATAN(E8/(D8-$A$2)))</f>
        <v>73.30075576600639</v>
      </c>
      <c r="I8" s="2">
        <f t="shared" si="1"/>
        <v>22.607799629729222</v>
      </c>
      <c r="J8">
        <f t="shared" si="2"/>
        <v>112.99758322068371</v>
      </c>
      <c r="K8">
        <f>DEGREES(ACOS(F8/G8))</f>
        <v>16.699244233993618</v>
      </c>
      <c r="L8" s="3">
        <f t="shared" si="3"/>
        <v>129.69682745467733</v>
      </c>
    </row>
    <row r="9" spans="1:1022" x14ac:dyDescent="0.2">
      <c r="D9" s="1">
        <v>50</v>
      </c>
      <c r="E9" s="1">
        <v>50</v>
      </c>
      <c r="F9" s="1">
        <v>30</v>
      </c>
      <c r="G9">
        <f>SQRT( (D9-$A$2)^2 + F9^2)</f>
        <v>33.541019662496844</v>
      </c>
      <c r="H9" s="2">
        <f>DEGREES(ATAN(E9/(D9-$A$2)))</f>
        <v>73.30075576600639</v>
      </c>
      <c r="I9" s="2">
        <f t="shared" si="1"/>
        <v>7.8929716596983086</v>
      </c>
      <c r="J9">
        <f t="shared" si="2"/>
        <v>149.21801533373315</v>
      </c>
      <c r="K9">
        <f>DEGREES(ACOS(F9/G9))</f>
        <v>26.565051177077979</v>
      </c>
      <c r="L9" s="3">
        <f t="shared" si="3"/>
        <v>175.78306651081112</v>
      </c>
    </row>
    <row r="10" spans="1:1022" x14ac:dyDescent="0.2">
      <c r="D10" s="1">
        <v>80</v>
      </c>
      <c r="E10" s="1">
        <v>30</v>
      </c>
      <c r="F10" s="1">
        <v>50</v>
      </c>
      <c r="G10">
        <f>SQRT( (D10-$A$2)^2 + F10^2)</f>
        <v>67.268120235368556</v>
      </c>
      <c r="H10" s="2">
        <f>DEGREES(ATAN(E10/(D10-$A$2)))</f>
        <v>33.690067525979785</v>
      </c>
      <c r="I10" s="2">
        <f t="shared" si="1"/>
        <v>32.073412392108942</v>
      </c>
      <c r="J10">
        <f t="shared" si="2"/>
        <v>99.343388311914453</v>
      </c>
      <c r="K10">
        <f>DEGREES(ACOS(F10/G10))</f>
        <v>41.987212495816664</v>
      </c>
      <c r="L10" s="3">
        <f t="shared" si="3"/>
        <v>141.33060080773112</v>
      </c>
    </row>
    <row r="11" spans="1:1022" x14ac:dyDescent="0.2">
      <c r="D11" s="1">
        <v>0</v>
      </c>
      <c r="E11" s="1">
        <v>0</v>
      </c>
      <c r="F11" s="1">
        <v>0</v>
      </c>
      <c r="G11">
        <f>SQRT( (D11-$A$2)^2 + F11^2)</f>
        <v>35</v>
      </c>
      <c r="H11" s="2">
        <f>DEGREES(ATAN(E11/(D11-$A$2)))</f>
        <v>0</v>
      </c>
      <c r="I11" s="2">
        <f t="shared" si="1"/>
        <v>9.4895146153152687</v>
      </c>
      <c r="J11">
        <f t="shared" si="2"/>
        <v>143.92731432907593</v>
      </c>
      <c r="K11">
        <f>DEGREES(ACOS(F11/G11))</f>
        <v>90</v>
      </c>
      <c r="L11" s="3">
        <f t="shared" si="3"/>
        <v>233.92731432907593</v>
      </c>
    </row>
    <row r="12" spans="1:1022" x14ac:dyDescent="0.2">
      <c r="G12">
        <f>SQRT( (D12-$A$2)^2 + F12^2)</f>
        <v>35</v>
      </c>
      <c r="H12" s="2">
        <f>DEGREES(ATAN(E12/(D12-$A$2)))</f>
        <v>0</v>
      </c>
      <c r="I12" s="2">
        <f t="shared" si="1"/>
        <v>9.4895146153152687</v>
      </c>
      <c r="J12">
        <f t="shared" si="2"/>
        <v>143.92731432907593</v>
      </c>
      <c r="K12">
        <f>DEGREES(ACOS(F12/G12))</f>
        <v>90</v>
      </c>
      <c r="L12" s="3">
        <f t="shared" si="3"/>
        <v>233.92731432907593</v>
      </c>
    </row>
    <row r="13" spans="1:1022" x14ac:dyDescent="0.2">
      <c r="G13">
        <f>SQRT( (D13-$A$2)^2 + F13^2)</f>
        <v>35</v>
      </c>
      <c r="H13" s="2">
        <f>DEGREES(ATAN(E13/(D13-$A$2)))</f>
        <v>0</v>
      </c>
      <c r="I13" s="2">
        <f t="shared" si="1"/>
        <v>9.4895146153152687</v>
      </c>
      <c r="J13">
        <f t="shared" si="2"/>
        <v>143.92731432907593</v>
      </c>
      <c r="K13">
        <f>DEGREES(ACOS(F13/G13))</f>
        <v>90</v>
      </c>
      <c r="L13" s="3">
        <f t="shared" si="3"/>
        <v>233.92731432907593</v>
      </c>
    </row>
    <row r="14" spans="1:1022" x14ac:dyDescent="0.2">
      <c r="G14">
        <f>SQRT( (D14-$A$2)^2 + F14^2)</f>
        <v>35</v>
      </c>
      <c r="H14" s="2">
        <f>DEGREES(ATAN(E14/(D14-$A$2)))</f>
        <v>0</v>
      </c>
      <c r="I14" s="2">
        <f t="shared" si="1"/>
        <v>9.4895146153152687</v>
      </c>
      <c r="J14">
        <f t="shared" si="2"/>
        <v>143.92731432907593</v>
      </c>
      <c r="K14">
        <f>DEGREES(ACOS(F14/G14))</f>
        <v>90</v>
      </c>
      <c r="L14" s="3">
        <f t="shared" si="3"/>
        <v>233.92731432907593</v>
      </c>
    </row>
    <row r="15" spans="1:1022" x14ac:dyDescent="0.2">
      <c r="G15">
        <f>SQRT( (D15-$A$2)^2 + F15^2)</f>
        <v>35</v>
      </c>
      <c r="H15" s="2">
        <f>DEGREES(ATAN(E15/(D15-$A$2)))</f>
        <v>0</v>
      </c>
      <c r="I15" s="2">
        <f t="shared" si="1"/>
        <v>9.4895146153152687</v>
      </c>
      <c r="J15">
        <f t="shared" si="2"/>
        <v>143.92731432907593</v>
      </c>
      <c r="K15">
        <f>DEGREES(ACOS(F15/G15))</f>
        <v>90</v>
      </c>
      <c r="L15" s="3">
        <f t="shared" si="3"/>
        <v>233.92731432907593</v>
      </c>
    </row>
    <row r="16" spans="1:1022" x14ac:dyDescent="0.2">
      <c r="G16">
        <f>SQRT( (D16-$A$2)^2 + F16^2)</f>
        <v>35</v>
      </c>
      <c r="H16" s="2">
        <f>DEGREES(ATAN(E16/(D16-$A$2)))</f>
        <v>0</v>
      </c>
      <c r="I16" s="2">
        <f t="shared" si="1"/>
        <v>9.4895146153152687</v>
      </c>
      <c r="J16">
        <f t="shared" si="2"/>
        <v>143.92731432907593</v>
      </c>
      <c r="K16">
        <f>DEGREES(ACOS(F16/G16))</f>
        <v>90</v>
      </c>
      <c r="L16" s="3">
        <f t="shared" si="3"/>
        <v>233.92731432907593</v>
      </c>
    </row>
    <row r="17" spans="7:12" x14ac:dyDescent="0.2">
      <c r="G17">
        <f>SQRT( (D17-$A$2)^2 + F17^2)</f>
        <v>35</v>
      </c>
      <c r="H17" s="2">
        <f>DEGREES(ATAN(E17/(D17-$A$2)))</f>
        <v>0</v>
      </c>
      <c r="I17" s="2">
        <f t="shared" si="1"/>
        <v>9.4895146153152687</v>
      </c>
      <c r="J17">
        <f t="shared" si="2"/>
        <v>143.92731432907593</v>
      </c>
      <c r="K17">
        <f>DEGREES(ACOS(F17/G17))</f>
        <v>90</v>
      </c>
      <c r="L17" s="3">
        <f t="shared" si="3"/>
        <v>233.92731432907593</v>
      </c>
    </row>
    <row r="18" spans="7:12" x14ac:dyDescent="0.2">
      <c r="G18">
        <f>SQRT( (D18-$A$2)^2 + F18^2)</f>
        <v>35</v>
      </c>
      <c r="H18" s="2">
        <f>DEGREES(ATAN(E18/(D18-$A$2)))</f>
        <v>0</v>
      </c>
      <c r="I18" s="2">
        <f t="shared" si="1"/>
        <v>9.4895146153152687</v>
      </c>
      <c r="J18">
        <f t="shared" si="2"/>
        <v>143.92731432907593</v>
      </c>
      <c r="K18">
        <f>DEGREES(ACOS(F18/G18))</f>
        <v>90</v>
      </c>
      <c r="L18" s="3">
        <f t="shared" si="3"/>
        <v>233.92731432907593</v>
      </c>
    </row>
    <row r="19" spans="7:12" x14ac:dyDescent="0.2">
      <c r="G19">
        <f>SQRT( (D19-$A$2)^2 + F19^2)</f>
        <v>35</v>
      </c>
      <c r="H19" s="2">
        <f>DEGREES(ATAN(E19/(D19-$A$2)))</f>
        <v>0</v>
      </c>
      <c r="I19" s="2">
        <f t="shared" si="1"/>
        <v>9.4895146153152687</v>
      </c>
      <c r="J19">
        <f t="shared" si="2"/>
        <v>143.92731432907593</v>
      </c>
      <c r="K19">
        <f>DEGREES(ACOS(F19/G19))</f>
        <v>90</v>
      </c>
      <c r="L19" s="3">
        <f t="shared" si="3"/>
        <v>233.92731432907593</v>
      </c>
    </row>
    <row r="20" spans="7:12" x14ac:dyDescent="0.2">
      <c r="G20">
        <f>SQRT( (D20-$A$2)^2 + F20^2)</f>
        <v>35</v>
      </c>
      <c r="H20" s="2">
        <f>DEGREES(ATAN(E20/(D20-$A$2)))</f>
        <v>0</v>
      </c>
      <c r="I20" s="2">
        <f t="shared" si="1"/>
        <v>9.4895146153152687</v>
      </c>
      <c r="J20">
        <f t="shared" si="2"/>
        <v>143.92731432907593</v>
      </c>
      <c r="K20">
        <f>DEGREES(ACOS(F20/G20))</f>
        <v>90</v>
      </c>
      <c r="L20" s="3">
        <f t="shared" si="3"/>
        <v>233.92731432907593</v>
      </c>
    </row>
    <row r="21" spans="7:12" x14ac:dyDescent="0.2">
      <c r="G21">
        <f>SQRT( (D21-$A$2)^2 + F21^2)</f>
        <v>35</v>
      </c>
      <c r="H21" s="2">
        <f>DEGREES(ATAN(E21/(D21-$A$2)))</f>
        <v>0</v>
      </c>
      <c r="I21" s="2">
        <f t="shared" si="1"/>
        <v>9.4895146153152687</v>
      </c>
      <c r="J21">
        <f t="shared" si="2"/>
        <v>143.92731432907593</v>
      </c>
      <c r="K21">
        <f>DEGREES(ACOS(F21/G21))</f>
        <v>90</v>
      </c>
      <c r="L21" s="3">
        <f t="shared" si="3"/>
        <v>233.92731432907593</v>
      </c>
    </row>
    <row r="22" spans="7:12" x14ac:dyDescent="0.2">
      <c r="G22">
        <f>SQRT( (D22-$A$2)^2 + F22^2)</f>
        <v>35</v>
      </c>
      <c r="H22" s="2">
        <f>DEGREES(ATAN(E22/(D22-$A$2)))</f>
        <v>0</v>
      </c>
      <c r="I22" s="2">
        <f t="shared" si="1"/>
        <v>9.4895146153152687</v>
      </c>
      <c r="J22">
        <f t="shared" si="2"/>
        <v>143.92731432907593</v>
      </c>
      <c r="K22">
        <f>DEGREES(ACOS(F22/G22))</f>
        <v>90</v>
      </c>
      <c r="L22" s="3">
        <f t="shared" si="3"/>
        <v>233.92731432907593</v>
      </c>
    </row>
    <row r="23" spans="7:12" x14ac:dyDescent="0.2">
      <c r="G23">
        <f>SQRT( (D23-$A$2)^2 + F23^2)</f>
        <v>35</v>
      </c>
      <c r="H23" s="2">
        <f>DEGREES(ATAN(E23/(D23-$A$2)))</f>
        <v>0</v>
      </c>
      <c r="I23" s="2">
        <f t="shared" si="1"/>
        <v>9.4895146153152687</v>
      </c>
      <c r="J23">
        <f t="shared" si="2"/>
        <v>143.92731432907593</v>
      </c>
      <c r="K23">
        <f>DEGREES(ACOS(F23/G23))</f>
        <v>90</v>
      </c>
      <c r="L23" s="3">
        <f t="shared" si="3"/>
        <v>233.92731432907593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Russell Geraghty</cp:lastModifiedBy>
  <cp:revision>12</cp:revision>
  <dcterms:created xsi:type="dcterms:W3CDTF">2015-07-30T20:46:15Z</dcterms:created>
  <dcterms:modified xsi:type="dcterms:W3CDTF">2015-09-05T15:02:43Z</dcterms:modified>
  <dc:language>en-GB</dc:language>
</cp:coreProperties>
</file>