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us\Desktop\Data portfolio\"/>
    </mc:Choice>
  </mc:AlternateContent>
  <xr:revisionPtr revIDLastSave="0" documentId="13_ncr:1_{8D6E1E84-AF7A-41A7-88AC-FB0A891DA1F1}" xr6:coauthVersionLast="47" xr6:coauthVersionMax="47" xr10:uidLastSave="{00000000-0000-0000-0000-000000000000}"/>
  <bookViews>
    <workbookView xWindow="-120" yWindow="-120" windowWidth="29040" windowHeight="15840" xr2:uid="{26556D24-D4BF-7F42-A09E-BBAB9A26F04C}"/>
  </bookViews>
  <sheets>
    <sheet name="Dashboard" sheetId="1" r:id="rId1"/>
    <sheet name="E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Q11" i="1"/>
  <c r="Q12" i="1"/>
  <c r="Q13" i="1"/>
  <c r="Q14" i="1"/>
  <c r="Q10" i="1"/>
  <c r="Q9" i="1"/>
  <c r="Q8" i="1"/>
  <c r="Q15" i="1" s="1"/>
  <c r="M9" i="1"/>
  <c r="M10" i="1"/>
  <c r="M8" i="1"/>
  <c r="O8" i="1" a="1"/>
  <c r="O8" i="1" s="1"/>
  <c r="K8" i="1" a="1"/>
  <c r="K8" i="1" s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F8" i="2"/>
  <c r="F9" i="2"/>
  <c r="F10" i="2"/>
  <c r="F11" i="2"/>
  <c r="F12" i="2"/>
  <c r="F13" i="2"/>
  <c r="C10" i="1" s="1"/>
  <c r="F14" i="2"/>
  <c r="F15" i="2"/>
  <c r="F16" i="2"/>
  <c r="C11" i="1" s="1"/>
  <c r="F17" i="2"/>
  <c r="F18" i="2"/>
  <c r="C12" i="1" s="1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17" i="1" s="1"/>
  <c r="F38" i="2"/>
  <c r="F39" i="2"/>
  <c r="F40" i="2"/>
  <c r="F41" i="2"/>
  <c r="F42" i="2"/>
  <c r="F43" i="2"/>
  <c r="F44" i="2"/>
  <c r="F45" i="2"/>
  <c r="F19" i="1" s="1"/>
  <c r="F46" i="2"/>
  <c r="F47" i="2"/>
  <c r="F48" i="2"/>
  <c r="F49" i="2"/>
  <c r="F50" i="2"/>
  <c r="F51" i="2"/>
  <c r="F52" i="2"/>
  <c r="C7" i="2"/>
  <c r="F7" i="2"/>
  <c r="C6" i="2"/>
  <c r="F6" i="2"/>
  <c r="F5" i="2"/>
  <c r="F8" i="1" s="1"/>
  <c r="C5" i="2"/>
  <c r="F16" i="1" l="1"/>
  <c r="F9" i="1"/>
  <c r="F21" i="1" s="1"/>
  <c r="C13" i="1"/>
  <c r="F15" i="1"/>
  <c r="F18" i="1"/>
  <c r="C14" i="1"/>
  <c r="C19" i="1"/>
  <c r="I19" i="1" s="1"/>
  <c r="F10" i="1"/>
  <c r="I10" i="1" s="1"/>
  <c r="C18" i="1"/>
  <c r="F11" i="1"/>
  <c r="I11" i="1" s="1"/>
  <c r="C17" i="1"/>
  <c r="I17" i="1" s="1"/>
  <c r="F12" i="1"/>
  <c r="I12" i="1" s="1"/>
  <c r="C16" i="1"/>
  <c r="I16" i="1" s="1"/>
  <c r="F13" i="1"/>
  <c r="C15" i="1"/>
  <c r="I15" i="1" s="1"/>
  <c r="F14" i="1"/>
  <c r="C9" i="1"/>
  <c r="I9" i="1" s="1"/>
  <c r="C8" i="1"/>
  <c r="I14" i="1" l="1"/>
  <c r="C21" i="1"/>
  <c r="C20" i="1"/>
  <c r="I8" i="1"/>
  <c r="I13" i="1"/>
  <c r="F20" i="1"/>
  <c r="I18" i="1"/>
  <c r="I20" i="1" l="1"/>
  <c r="I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<sst xmlns="http://schemas.openxmlformats.org/spreadsheetml/2006/main" count="177" uniqueCount="46">
  <si>
    <t>Month</t>
  </si>
  <si>
    <t>Date</t>
  </si>
  <si>
    <t>Category</t>
  </si>
  <si>
    <t>Amount</t>
  </si>
  <si>
    <t>Income / Expense</t>
  </si>
  <si>
    <t>Salary</t>
  </si>
  <si>
    <t>Bonus</t>
  </si>
  <si>
    <t>Income</t>
  </si>
  <si>
    <t>Rent</t>
  </si>
  <si>
    <t>Utilities</t>
  </si>
  <si>
    <t>Transport</t>
  </si>
  <si>
    <t>Entertainment</t>
  </si>
  <si>
    <t>Other</t>
  </si>
  <si>
    <t>Business</t>
  </si>
  <si>
    <t>Shopping</t>
  </si>
  <si>
    <t>Memberships</t>
  </si>
  <si>
    <t xml:space="preserve">Description </t>
  </si>
  <si>
    <t>N/A</t>
  </si>
  <si>
    <t>Entries for Income &amp; Expenses</t>
  </si>
  <si>
    <t>New website</t>
  </si>
  <si>
    <t>Advertising</t>
  </si>
  <si>
    <t>Dinner with friends</t>
  </si>
  <si>
    <t>Underground  ticket</t>
  </si>
  <si>
    <t>Train ticket</t>
  </si>
  <si>
    <t>Macthday event</t>
  </si>
  <si>
    <t>Xmas</t>
  </si>
  <si>
    <t>Football match</t>
  </si>
  <si>
    <t xml:space="preserve"> Income &amp; Expenses Dashboard</t>
  </si>
  <si>
    <t>Monthly Breakdown</t>
  </si>
  <si>
    <t>Category Breakdown</t>
  </si>
  <si>
    <t>Expenses</t>
  </si>
  <si>
    <t>Savings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</si>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</sst>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dd/mm/yy"/>
    <numFmt numFmtId="165" formatCode="_-[$£-809]* #,##0.00_-;\-[$£-809]* #,##0.00_-;_-[$£-809]* &quot;-&quot;??_-;_-@_-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7367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2" fillId="3" borderId="0" applyNumberFormat="0" applyBorder="0" applyAlignment="0" applyProtection="0"/>
    <xf numFmtId="44" fontId="4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43" fontId="3" fillId="0" borderId="0" xfId="1" applyFont="1"/>
    <xf numFmtId="0" fontId="6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Continuous"/>
    </xf>
    <xf numFmtId="3" fontId="5" fillId="0" borderId="0" xfId="0" applyNumberFormat="1" applyFont="1"/>
    <xf numFmtId="164" fontId="3" fillId="0" borderId="0" xfId="0" applyNumberFormat="1" applyFont="1" applyAlignment="1">
      <alignment horizontal="center"/>
    </xf>
    <xf numFmtId="0" fontId="8" fillId="2" borderId="0" xfId="3"/>
    <xf numFmtId="0" fontId="8" fillId="2" borderId="2" xfId="3" applyBorder="1" applyAlignment="1">
      <alignment horizontal="center"/>
    </xf>
    <xf numFmtId="0" fontId="8" fillId="2" borderId="0" xfId="3" applyBorder="1" applyAlignment="1">
      <alignment horizontal="center"/>
    </xf>
    <xf numFmtId="0" fontId="8" fillId="2" borderId="3" xfId="3" applyBorder="1" applyAlignment="1">
      <alignment horizontal="center"/>
    </xf>
    <xf numFmtId="0" fontId="9" fillId="0" borderId="1" xfId="0" applyFont="1" applyBorder="1"/>
    <xf numFmtId="0" fontId="2" fillId="3" borderId="0" xfId="4"/>
    <xf numFmtId="0" fontId="2" fillId="3" borderId="0" xfId="4" applyAlignment="1">
      <alignment horizontal="center"/>
    </xf>
    <xf numFmtId="164" fontId="2" fillId="3" borderId="0" xfId="4" applyNumberFormat="1" applyAlignment="1">
      <alignment horizontal="center"/>
    </xf>
    <xf numFmtId="0" fontId="2" fillId="3" borderId="0" xfId="4" applyAlignment="1">
      <alignment horizontal="right"/>
    </xf>
    <xf numFmtId="0" fontId="1" fillId="3" borderId="0" xfId="4" applyFont="1" applyAlignment="1">
      <alignment horizontal="center"/>
    </xf>
    <xf numFmtId="0" fontId="1" fillId="0" borderId="6" xfId="0" applyFont="1" applyBorder="1" applyAlignment="1">
      <alignment horizontal="center"/>
    </xf>
    <xf numFmtId="0" fontId="8" fillId="2" borderId="6" xfId="3" applyBorder="1" applyAlignment="1">
      <alignment horizontal="center"/>
    </xf>
    <xf numFmtId="0" fontId="8" fillId="2" borderId="8" xfId="3" applyBorder="1" applyAlignment="1">
      <alignment horizontal="center"/>
    </xf>
    <xf numFmtId="0" fontId="8" fillId="2" borderId="4" xfId="3" applyBorder="1" applyAlignment="1">
      <alignment horizontal="center"/>
    </xf>
    <xf numFmtId="0" fontId="8" fillId="2" borderId="10" xfId="3" applyBorder="1" applyAlignment="1">
      <alignment horizontal="centerContinuous"/>
    </xf>
    <xf numFmtId="0" fontId="8" fillId="2" borderId="11" xfId="3" applyBorder="1" applyAlignment="1">
      <alignment horizontal="centerContinuous"/>
    </xf>
    <xf numFmtId="0" fontId="8" fillId="2" borderId="10" xfId="3" applyBorder="1"/>
    <xf numFmtId="0" fontId="8" fillId="2" borderId="12" xfId="3" applyBorder="1"/>
    <xf numFmtId="0" fontId="8" fillId="2" borderId="11" xfId="3" applyBorder="1"/>
    <xf numFmtId="165" fontId="3" fillId="0" borderId="7" xfId="0" applyNumberFormat="1" applyFont="1" applyBorder="1" applyAlignment="1">
      <alignment horizontal="center"/>
    </xf>
    <xf numFmtId="165" fontId="8" fillId="2" borderId="5" xfId="3" applyNumberFormat="1" applyBorder="1" applyAlignment="1">
      <alignment horizontal="center"/>
    </xf>
    <xf numFmtId="165" fontId="8" fillId="2" borderId="9" xfId="3" applyNumberFormat="1" applyBorder="1" applyAlignment="1">
      <alignment horizontal="center"/>
    </xf>
    <xf numFmtId="165" fontId="8" fillId="2" borderId="7" xfId="3" applyNumberFormat="1" applyBorder="1" applyAlignment="1">
      <alignment horizontal="center"/>
    </xf>
    <xf numFmtId="44" fontId="2" fillId="3" borderId="0" xfId="4" applyNumberFormat="1" applyAlignment="1">
      <alignment horizontal="center"/>
    </xf>
    <xf numFmtId="0" fontId="3" fillId="0" borderId="13" xfId="0" applyFont="1" applyBorder="1"/>
    <xf numFmtId="0" fontId="11" fillId="0" borderId="1" xfId="0" applyFont="1" applyBorder="1" applyAlignment="1"/>
    <xf numFmtId="0" fontId="11" fillId="0" borderId="1" xfId="0" applyFont="1" applyBorder="1"/>
    <xf numFmtId="0" fontId="3" fillId="0" borderId="6" xfId="0" applyFont="1" applyBorder="1"/>
    <xf numFmtId="0" fontId="3" fillId="0" borderId="0" xfId="0" applyFont="1" applyBorder="1"/>
    <xf numFmtId="44" fontId="3" fillId="0" borderId="7" xfId="5" applyFont="1" applyBorder="1"/>
    <xf numFmtId="44" fontId="8" fillId="2" borderId="11" xfId="3" applyNumberFormat="1" applyBorder="1"/>
  </cellXfs>
  <cellStyles count="6">
    <cellStyle name="20% - Accent6" xfId="4" builtinId="50"/>
    <cellStyle name="Accent6" xfId="3" builtinId="49"/>
    <cellStyle name="Comma" xfId="1" builtinId="3"/>
    <cellStyle name="Currency" xfId="5" builtinId="4"/>
    <cellStyle name="Hyperlink 2" xfId="2" xr:uid="{8C264259-B10B-48BB-8DC3-62D359A36789}"/>
    <cellStyle name="Normal" xfId="0" builtinId="0"/>
  </cellStyles>
  <dxfs count="10">
    <dxf>
      <numFmt numFmtId="34" formatCode="_-&quot;£&quot;* #,##0.00_-;\-&quot;£&quot;* #,##0.00_-;_-&quot;£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"/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18A611-4E6B-49AA-B529-1A92CDDC6AB5}" name="Table2" displayName="Table2" ref="I4:J14" totalsRowShown="0" headerRowCellStyle="Accent6" dataCellStyle="20% - Accent6">
  <autoFilter ref="I4:J14" xr:uid="{D918A611-4E6B-49AA-B529-1A92CDDC6AB5}"/>
  <tableColumns count="2">
    <tableColumn id="1" xr3:uid="{CC3E82A5-992A-4D70-8D8B-726E86ADBFB4}" name="Category" dataCellStyle="20% - Accent6"/>
    <tableColumn id="2" xr3:uid="{E12B02A4-F21C-4617-8999-58E89E08FA14}" name="Income / Expense" dataDxfId="9" dataCellStyle="20% - Accent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85EB2-06A0-4D67-9C94-35531BCD3931}" name="Table1" displayName="Table1" ref="B4:G52" totalsRowShown="0" headerRowDxfId="8" dataDxfId="7" tableBorderDxfId="6" headerRowCellStyle="Accent6" dataCellStyle="20% - Accent6">
  <autoFilter ref="B4:G52" xr:uid="{32785EB2-06A0-4D67-9C94-35531BCD3931}"/>
  <tableColumns count="6">
    <tableColumn id="1" xr3:uid="{FD5EDC4E-D06A-4496-A777-E1C257AD5CC0}" name="Date" dataDxfId="5" dataCellStyle="20% - Accent6"/>
    <tableColumn id="2" xr3:uid="{4F9E96F5-4B56-45CB-A2AA-DC2D626D03F5}" name="Month" dataDxfId="2" dataCellStyle="20% - Accent6">
      <calculatedColumnFormula>TEXT(B5,"mmmm")</calculatedColumnFormula>
    </tableColumn>
    <tableColumn id="3" xr3:uid="{EA0A31BD-0E44-411B-9E30-9D1276164B4F}" name="Amount" dataDxfId="0" dataCellStyle="20% - Accent6"/>
    <tableColumn id="4" xr3:uid="{FA879CBB-C7D6-45B6-B590-BFA93EA46E61}" name="Category" dataDxfId="1" dataCellStyle="20% - Accent6"/>
    <tableColumn id="5" xr3:uid="{DE18C1C2-6182-41E8-A1E7-CC91BCE44913}" name="Income / Expense" dataDxfId="4" dataCellStyle="20% - Accent6">
      <calculatedColumnFormula>_xlfn.XLOOKUP(E5,Table2[Category],Table2[Income / Expense])</calculatedColumnFormula>
    </tableColumn>
    <tableColumn id="6" xr3:uid="{9DD0CC2E-79AD-41C7-A6D1-E8DE66B5BC04}" name="Description " dataDxfId="3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2F5D-FD9A-D843-892B-5A8A8543F732}">
  <dimension ref="B1:R32"/>
  <sheetViews>
    <sheetView showGridLines="0" tabSelected="1" zoomScale="110" zoomScaleNormal="110" workbookViewId="0">
      <selection activeCell="I31" sqref="I31"/>
    </sheetView>
  </sheetViews>
  <sheetFormatPr defaultColWidth="11.125" defaultRowHeight="15" x14ac:dyDescent="0.25"/>
  <cols>
    <col min="1" max="1" width="6" style="1" customWidth="1"/>
    <col min="2" max="2" width="12.625" style="1" customWidth="1"/>
    <col min="3" max="3" width="10.625" style="1" customWidth="1"/>
    <col min="4" max="4" width="4.375" style="1" customWidth="1"/>
    <col min="5" max="5" width="12.625" style="1" customWidth="1"/>
    <col min="6" max="6" width="10.625" style="1" customWidth="1"/>
    <col min="7" max="7" width="4.375" style="1" customWidth="1"/>
    <col min="8" max="8" width="12.625" style="1" customWidth="1"/>
    <col min="9" max="9" width="10.625" style="1" customWidth="1"/>
    <col min="10" max="10" width="5.75" style="1" customWidth="1"/>
    <col min="11" max="11" width="11.125" style="1"/>
    <col min="12" max="12" width="7.375" style="1" customWidth="1"/>
    <col min="13" max="13" width="11" style="1" customWidth="1"/>
    <col min="14" max="14" width="8.625" style="1" customWidth="1"/>
    <col min="15" max="15" width="11.125" style="1"/>
    <col min="16" max="16" width="9.375" style="1" customWidth="1"/>
    <col min="17" max="17" width="9.25" style="1" customWidth="1"/>
    <col min="18" max="16384" width="11.125" style="1"/>
  </cols>
  <sheetData>
    <row r="1" spans="2:18" ht="7.7" customHeight="1" x14ac:dyDescent="0.25"/>
    <row r="2" spans="2:18" ht="28.5" x14ac:dyDescent="0.45">
      <c r="F2" s="4"/>
      <c r="G2" s="4"/>
      <c r="H2" s="37" t="s">
        <v>27</v>
      </c>
      <c r="I2" s="38"/>
      <c r="J2" s="38"/>
      <c r="K2" s="38"/>
    </row>
    <row r="3" spans="2:18" x14ac:dyDescent="0.25">
      <c r="B3" s="36"/>
      <c r="C3" s="36"/>
      <c r="D3" s="36"/>
      <c r="E3" s="36"/>
      <c r="J3" s="36"/>
      <c r="K3" s="36"/>
      <c r="L3" s="36"/>
      <c r="M3" s="36"/>
      <c r="N3" s="36"/>
      <c r="O3" s="36"/>
      <c r="P3" s="36"/>
      <c r="Q3" s="36"/>
      <c r="R3" s="36"/>
    </row>
    <row r="4" spans="2:18" ht="15.75" thickBot="1" x14ac:dyDescent="0.3"/>
    <row r="5" spans="2:18" ht="15.75" thickBot="1" x14ac:dyDescent="0.3">
      <c r="B5" s="28" t="s">
        <v>28</v>
      </c>
      <c r="C5" s="29"/>
      <c r="D5" s="29"/>
      <c r="E5" s="29"/>
      <c r="F5" s="29"/>
      <c r="G5" s="29"/>
      <c r="H5" s="29"/>
      <c r="I5" s="30"/>
      <c r="K5" s="28" t="s">
        <v>29</v>
      </c>
      <c r="L5" s="29"/>
      <c r="M5" s="29"/>
      <c r="N5" s="29"/>
      <c r="O5" s="29"/>
      <c r="P5" s="29"/>
      <c r="Q5" s="29"/>
      <c r="R5" s="30"/>
    </row>
    <row r="6" spans="2:18" ht="15.75" thickBot="1" x14ac:dyDescent="0.3">
      <c r="E6" s="3"/>
    </row>
    <row r="7" spans="2:18" ht="15.75" thickBot="1" x14ac:dyDescent="0.3">
      <c r="B7" s="26" t="s">
        <v>7</v>
      </c>
      <c r="C7" s="27"/>
      <c r="D7" s="8"/>
      <c r="E7" s="26" t="s">
        <v>30</v>
      </c>
      <c r="F7" s="27"/>
      <c r="G7" s="8"/>
      <c r="H7" s="26" t="s">
        <v>31</v>
      </c>
      <c r="I7" s="27"/>
      <c r="K7" s="28"/>
      <c r="L7" s="29" t="s">
        <v>7</v>
      </c>
      <c r="M7" s="30"/>
      <c r="O7" s="28"/>
      <c r="P7" s="29" t="s">
        <v>30</v>
      </c>
      <c r="Q7" s="30"/>
    </row>
    <row r="8" spans="2:18" x14ac:dyDescent="0.25">
      <c r="B8" s="22" t="s">
        <v>32</v>
      </c>
      <c r="C8" s="31">
        <f>SUMIFS(Table1[Amount],Table1[Month],Dashboard!B8,Table1[Income / Expense],Dashboard!B$7)</f>
        <v>150</v>
      </c>
      <c r="E8" s="22" t="s">
        <v>32</v>
      </c>
      <c r="F8" s="31">
        <f>SUMIFS(Table1[Amount],Table1[Month],Dashboard!E8,Table1[Income / Expense],Dashboard!E$7)</f>
        <v>725</v>
      </c>
      <c r="H8" s="22" t="s">
        <v>32</v>
      </c>
      <c r="I8" s="31">
        <f>C8-F8</f>
        <v>-575</v>
      </c>
      <c r="K8" s="39" t="str" cm="1">
        <f t="array" ref="K8:K10">Entries!I5:I7</f>
        <v>Salary</v>
      </c>
      <c r="L8" s="40"/>
      <c r="M8" s="41">
        <f>SUMIFS(Table1[Amount],Table1[Category],Dashboard!K8)</f>
        <v>25350</v>
      </c>
      <c r="O8" s="39" t="str" cm="1">
        <f t="array" ref="O8:O14">Entries!I8:I14</f>
        <v>Rent</v>
      </c>
      <c r="P8" s="40"/>
      <c r="Q8" s="41">
        <f>SUMIFS(Table1[Amount],Table1[Category],Dashboard!O8)</f>
        <v>2280</v>
      </c>
    </row>
    <row r="9" spans="2:18" x14ac:dyDescent="0.25">
      <c r="B9" s="22" t="s">
        <v>33</v>
      </c>
      <c r="C9" s="31">
        <f>SUMIFS(Table1[Amount],Table1[Month],Dashboard!B9,Table1[Income / Expense],Dashboard!B$7)</f>
        <v>3300</v>
      </c>
      <c r="E9" s="22" t="s">
        <v>33</v>
      </c>
      <c r="F9" s="31">
        <f>SUMIFS(Table1[Amount],Table1[Month],Dashboard!E9,Table1[Income / Expense],Dashboard!E$7)</f>
        <v>150</v>
      </c>
      <c r="H9" s="22" t="s">
        <v>33</v>
      </c>
      <c r="I9" s="31">
        <f t="shared" ref="I9:I19" si="0">C9-F9</f>
        <v>3150</v>
      </c>
      <c r="K9" s="39" t="str">
        <v>Bonus</v>
      </c>
      <c r="L9" s="40"/>
      <c r="M9" s="41">
        <f>SUMIFS(Table1[Amount],Table1[Category],Dashboard!K9)</f>
        <v>1450</v>
      </c>
      <c r="O9" s="39" t="str">
        <v>Utilities</v>
      </c>
      <c r="P9" s="40"/>
      <c r="Q9" s="41">
        <f>SUMIFS(Table1[Amount],Table1[Category],Dashboard!O9)</f>
        <v>475</v>
      </c>
    </row>
    <row r="10" spans="2:18" ht="15.75" thickBot="1" x14ac:dyDescent="0.3">
      <c r="B10" s="22" t="s">
        <v>34</v>
      </c>
      <c r="C10" s="31">
        <f>SUMIFS(Table1[Amount],Table1[Month],Dashboard!B10,Table1[Income / Expense],Dashboard!B$7)</f>
        <v>2500</v>
      </c>
      <c r="E10" s="22" t="s">
        <v>34</v>
      </c>
      <c r="F10" s="31">
        <f>SUMIFS(Table1[Amount],Table1[Month],Dashboard!E10,Table1[Income / Expense],Dashboard!E$7)</f>
        <v>190</v>
      </c>
      <c r="H10" s="22" t="s">
        <v>34</v>
      </c>
      <c r="I10" s="31">
        <f t="shared" si="0"/>
        <v>2310</v>
      </c>
      <c r="K10" s="39" t="str">
        <v>Business</v>
      </c>
      <c r="L10" s="40"/>
      <c r="M10" s="41">
        <f>SUMIFS(Table1[Amount],Table1[Category],Dashboard!K10)</f>
        <v>4960</v>
      </c>
      <c r="O10" s="39" t="str">
        <v>Transport</v>
      </c>
      <c r="P10" s="40"/>
      <c r="Q10" s="41">
        <f>SUMIFS(Table1[Amount],Table1[Category],Dashboard!O10)</f>
        <v>840</v>
      </c>
    </row>
    <row r="11" spans="2:18" ht="15.75" thickBot="1" x14ac:dyDescent="0.3">
      <c r="B11" s="22" t="s">
        <v>35</v>
      </c>
      <c r="C11" s="31">
        <f>SUMIFS(Table1[Amount],Table1[Month],Dashboard!B11,Table1[Income / Expense],Dashboard!B$7)</f>
        <v>5000</v>
      </c>
      <c r="E11" s="22" t="s">
        <v>35</v>
      </c>
      <c r="F11" s="31">
        <f>SUMIFS(Table1[Amount],Table1[Month],Dashboard!E11,Table1[Income / Expense],Dashboard!E$7)</f>
        <v>0</v>
      </c>
      <c r="H11" s="22" t="s">
        <v>35</v>
      </c>
      <c r="I11" s="31">
        <f t="shared" si="0"/>
        <v>5000</v>
      </c>
      <c r="K11" s="28" t="s">
        <v>44</v>
      </c>
      <c r="L11" s="29"/>
      <c r="M11" s="42">
        <f>SUM(M8:M10)</f>
        <v>31760</v>
      </c>
      <c r="O11" s="39" t="str">
        <v>Shopping</v>
      </c>
      <c r="P11" s="40"/>
      <c r="Q11" s="41">
        <f>SUMIFS(Table1[Amount],Table1[Category],Dashboard!O11)</f>
        <v>2250</v>
      </c>
    </row>
    <row r="12" spans="2:18" x14ac:dyDescent="0.25">
      <c r="B12" s="22" t="s">
        <v>36</v>
      </c>
      <c r="C12" s="31">
        <f>SUMIFS(Table1[Amount],Table1[Month],Dashboard!B12,Table1[Income / Expense],Dashboard!B$7)</f>
        <v>350</v>
      </c>
      <c r="E12" s="22" t="s">
        <v>36</v>
      </c>
      <c r="F12" s="31">
        <f>SUMIFS(Table1[Amount],Table1[Month],Dashboard!E12,Table1[Income / Expense],Dashboard!E$7)</f>
        <v>0</v>
      </c>
      <c r="H12" s="22" t="s">
        <v>36</v>
      </c>
      <c r="I12" s="31">
        <f t="shared" si="0"/>
        <v>350</v>
      </c>
      <c r="O12" s="39" t="str">
        <v>Entertainment</v>
      </c>
      <c r="P12" s="40"/>
      <c r="Q12" s="41">
        <f>SUMIFS(Table1[Amount],Table1[Category],Dashboard!O12)</f>
        <v>240</v>
      </c>
    </row>
    <row r="13" spans="2:18" x14ac:dyDescent="0.25">
      <c r="B13" s="22" t="s">
        <v>37</v>
      </c>
      <c r="C13" s="31">
        <f>SUMIFS(Table1[Amount],Table1[Month],Dashboard!B13,Table1[Income / Expense],Dashboard!B$7)</f>
        <v>2850</v>
      </c>
      <c r="E13" s="22" t="s">
        <v>37</v>
      </c>
      <c r="F13" s="31">
        <f>SUMIFS(Table1[Amount],Table1[Month],Dashboard!E13,Table1[Income / Expense],Dashboard!E$7)</f>
        <v>1525</v>
      </c>
      <c r="H13" s="22" t="s">
        <v>37</v>
      </c>
      <c r="I13" s="31">
        <f t="shared" si="0"/>
        <v>1325</v>
      </c>
      <c r="O13" s="39" t="str">
        <v>Other</v>
      </c>
      <c r="P13" s="40"/>
      <c r="Q13" s="41">
        <f>SUMIFS(Table1[Amount],Table1[Category],Dashboard!O13)</f>
        <v>700</v>
      </c>
    </row>
    <row r="14" spans="2:18" ht="15.75" thickBot="1" x14ac:dyDescent="0.3">
      <c r="B14" s="22" t="s">
        <v>38</v>
      </c>
      <c r="C14" s="31">
        <f>SUMIFS(Table1[Amount],Table1[Month],Dashboard!B14,Table1[Income / Expense],Dashboard!B$7)</f>
        <v>2900</v>
      </c>
      <c r="E14" s="22" t="s">
        <v>38</v>
      </c>
      <c r="F14" s="31">
        <f>SUMIFS(Table1[Amount],Table1[Month],Dashboard!E14,Table1[Income / Expense],Dashboard!E$7)</f>
        <v>590</v>
      </c>
      <c r="H14" s="22" t="s">
        <v>38</v>
      </c>
      <c r="I14" s="31">
        <f t="shared" si="0"/>
        <v>2310</v>
      </c>
      <c r="O14" s="39" t="str">
        <v>Memberships</v>
      </c>
      <c r="P14" s="40"/>
      <c r="Q14" s="41">
        <f>SUMIFS(Table1[Amount],Table1[Category],Dashboard!O14)</f>
        <v>25</v>
      </c>
    </row>
    <row r="15" spans="2:18" ht="15.75" thickBot="1" x14ac:dyDescent="0.3">
      <c r="B15" s="22" t="s">
        <v>39</v>
      </c>
      <c r="C15" s="31">
        <f>SUMIFS(Table1[Amount],Table1[Month],Dashboard!B15,Table1[Income / Expense],Dashboard!B$7)</f>
        <v>2500</v>
      </c>
      <c r="E15" s="22" t="s">
        <v>39</v>
      </c>
      <c r="F15" s="31">
        <f>SUMIFS(Table1[Amount],Table1[Month],Dashboard!E15,Table1[Income / Expense],Dashboard!E$7)</f>
        <v>450</v>
      </c>
      <c r="H15" s="22" t="s">
        <v>39</v>
      </c>
      <c r="I15" s="31">
        <f t="shared" si="0"/>
        <v>2050</v>
      </c>
      <c r="O15" s="28" t="s">
        <v>44</v>
      </c>
      <c r="P15" s="29"/>
      <c r="Q15" s="42">
        <f>SUM(Q8:Q14)</f>
        <v>6810</v>
      </c>
    </row>
    <row r="16" spans="2:18" x14ac:dyDescent="0.25">
      <c r="B16" s="22" t="s">
        <v>40</v>
      </c>
      <c r="C16" s="31">
        <f>SUMIFS(Table1[Amount],Table1[Month],Dashboard!B16,Table1[Income / Expense],Dashboard!B$7)</f>
        <v>3010</v>
      </c>
      <c r="E16" s="22" t="s">
        <v>40</v>
      </c>
      <c r="F16" s="31">
        <f>SUMIFS(Table1[Amount],Table1[Month],Dashboard!E16,Table1[Income / Expense],Dashboard!E$7)</f>
        <v>480</v>
      </c>
      <c r="H16" s="22" t="s">
        <v>40</v>
      </c>
      <c r="I16" s="31">
        <f t="shared" si="0"/>
        <v>2530</v>
      </c>
    </row>
    <row r="17" spans="2:9" x14ac:dyDescent="0.25">
      <c r="B17" s="22" t="s">
        <v>41</v>
      </c>
      <c r="C17" s="31">
        <f>SUMIFS(Table1[Amount],Table1[Month],Dashboard!B17,Table1[Income / Expense],Dashboard!B$7)</f>
        <v>3200</v>
      </c>
      <c r="E17" s="22" t="s">
        <v>41</v>
      </c>
      <c r="F17" s="31">
        <f>SUMIFS(Table1[Amount],Table1[Month],Dashboard!E17,Table1[Income / Expense],Dashboard!E$7)</f>
        <v>150</v>
      </c>
      <c r="H17" s="22" t="s">
        <v>41</v>
      </c>
      <c r="I17" s="31">
        <f t="shared" si="0"/>
        <v>3050</v>
      </c>
    </row>
    <row r="18" spans="2:9" x14ac:dyDescent="0.25">
      <c r="B18" s="22" t="s">
        <v>42</v>
      </c>
      <c r="C18" s="31">
        <f>SUMIFS(Table1[Amount],Table1[Month],Dashboard!B18,Table1[Income / Expense],Dashboard!B$7)</f>
        <v>3100</v>
      </c>
      <c r="E18" s="22" t="s">
        <v>42</v>
      </c>
      <c r="F18" s="31">
        <f>SUMIFS(Table1[Amount],Table1[Month],Dashboard!E18,Table1[Income / Expense],Dashboard!E$7)</f>
        <v>150</v>
      </c>
      <c r="H18" s="22" t="s">
        <v>42</v>
      </c>
      <c r="I18" s="31">
        <f t="shared" si="0"/>
        <v>2950</v>
      </c>
    </row>
    <row r="19" spans="2:9" ht="15.75" thickBot="1" x14ac:dyDescent="0.3">
      <c r="B19" s="22" t="s">
        <v>43</v>
      </c>
      <c r="C19" s="31">
        <f>SUMIFS(Table1[Amount],Table1[Month],Dashboard!B19,Table1[Income / Expense],Dashboard!B$7)</f>
        <v>2900</v>
      </c>
      <c r="E19" s="22" t="s">
        <v>43</v>
      </c>
      <c r="F19" s="31">
        <f>SUMIFS(Table1[Amount],Table1[Month],Dashboard!E19,Table1[Income / Expense],Dashboard!E$7)</f>
        <v>2400</v>
      </c>
      <c r="H19" s="22" t="s">
        <v>43</v>
      </c>
      <c r="I19" s="31">
        <f t="shared" si="0"/>
        <v>500</v>
      </c>
    </row>
    <row r="20" spans="2:9" x14ac:dyDescent="0.25">
      <c r="B20" s="25" t="s">
        <v>44</v>
      </c>
      <c r="C20" s="32">
        <f>SUM(C8:C19)</f>
        <v>31760</v>
      </c>
      <c r="E20" s="23" t="s">
        <v>44</v>
      </c>
      <c r="F20" s="34">
        <f>SUM(F8:F19)</f>
        <v>6810</v>
      </c>
      <c r="H20" s="25" t="s">
        <v>44</v>
      </c>
      <c r="I20" s="32">
        <f>SUM(I8:I19)</f>
        <v>24950</v>
      </c>
    </row>
    <row r="21" spans="2:9" ht="15.75" thickBot="1" x14ac:dyDescent="0.3">
      <c r="B21" s="24" t="s">
        <v>45</v>
      </c>
      <c r="C21" s="33">
        <f>AVERAGE(C8:C19)</f>
        <v>2646.6666666666665</v>
      </c>
      <c r="E21" s="24" t="s">
        <v>45</v>
      </c>
      <c r="F21" s="33">
        <f>AVERAGE(F8:F19)</f>
        <v>567.5</v>
      </c>
      <c r="H21" s="24" t="s">
        <v>45</v>
      </c>
      <c r="I21" s="33">
        <f>AVERAGE(I8:I19)</f>
        <v>2079.1666666666665</v>
      </c>
    </row>
    <row r="25" spans="2:9" x14ac:dyDescent="0.25">
      <c r="B25" s="9"/>
      <c r="C25" s="9"/>
      <c r="D25" s="8"/>
      <c r="E25" s="9"/>
      <c r="F25" s="9"/>
    </row>
    <row r="26" spans="2:9" x14ac:dyDescent="0.25">
      <c r="B26" s="8"/>
      <c r="C26" s="10"/>
      <c r="D26" s="8"/>
      <c r="E26" s="8"/>
      <c r="F26" s="10"/>
    </row>
    <row r="27" spans="2:9" x14ac:dyDescent="0.25">
      <c r="B27" s="8"/>
      <c r="C27" s="10"/>
      <c r="D27" s="8"/>
      <c r="E27" s="8"/>
      <c r="F27" s="10"/>
    </row>
    <row r="28" spans="2:9" x14ac:dyDescent="0.25">
      <c r="B28" s="8"/>
      <c r="C28" s="10"/>
      <c r="D28" s="8"/>
      <c r="E28" s="8"/>
      <c r="F28" s="10"/>
    </row>
    <row r="29" spans="2:9" x14ac:dyDescent="0.25">
      <c r="B29" s="8"/>
      <c r="C29" s="10"/>
      <c r="D29" s="8"/>
      <c r="E29" s="8"/>
      <c r="F29" s="10"/>
    </row>
    <row r="30" spans="2:9" x14ac:dyDescent="0.25">
      <c r="B30" s="8"/>
      <c r="C30" s="8"/>
      <c r="D30" s="8"/>
      <c r="E30" s="8"/>
      <c r="F30" s="10"/>
    </row>
    <row r="31" spans="2:9" x14ac:dyDescent="0.25">
      <c r="B31" s="8"/>
      <c r="C31" s="8"/>
      <c r="D31" s="8"/>
      <c r="E31" s="8"/>
      <c r="F31" s="10"/>
    </row>
    <row r="32" spans="2:9" x14ac:dyDescent="0.25">
      <c r="B32" s="8"/>
      <c r="C32" s="8"/>
      <c r="D32" s="8"/>
      <c r="E32" s="8"/>
      <c r="F32" s="10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9F2A-ABAA-DF47-BE20-91E9C4325B1E}">
  <dimension ref="B1:J52"/>
  <sheetViews>
    <sheetView showGridLines="0" topLeftCell="A21" zoomScale="130" zoomScaleNormal="130" workbookViewId="0">
      <selection activeCell="I5" sqref="I5:I7"/>
    </sheetView>
  </sheetViews>
  <sheetFormatPr defaultColWidth="11.125" defaultRowHeight="15" x14ac:dyDescent="0.25"/>
  <cols>
    <col min="1" max="1" width="2.875" style="1" customWidth="1"/>
    <col min="2" max="2" width="8.125" style="11" customWidth="1"/>
    <col min="3" max="3" width="9.875" style="5" customWidth="1"/>
    <col min="4" max="4" width="10.875" style="5"/>
    <col min="5" max="5" width="13.125" style="5" bestFit="1" customWidth="1"/>
    <col min="6" max="6" width="17.375" style="5" customWidth="1"/>
    <col min="7" max="7" width="20.875" style="2" customWidth="1"/>
    <col min="8" max="8" width="6.875" style="1" customWidth="1"/>
    <col min="9" max="9" width="11.125" style="1"/>
    <col min="10" max="10" width="16.875" style="1" customWidth="1"/>
    <col min="11" max="16384" width="11.125" style="1"/>
  </cols>
  <sheetData>
    <row r="1" spans="2:10" x14ac:dyDescent="0.25">
      <c r="B1" s="5"/>
    </row>
    <row r="2" spans="2:10" ht="18.75" x14ac:dyDescent="0.3">
      <c r="B2" s="16" t="s">
        <v>18</v>
      </c>
      <c r="C2" s="6"/>
      <c r="D2" s="6"/>
      <c r="E2" s="6"/>
      <c r="F2" s="6"/>
      <c r="G2" s="7"/>
    </row>
    <row r="3" spans="2:10" x14ac:dyDescent="0.25">
      <c r="B3" s="5"/>
    </row>
    <row r="4" spans="2:10" x14ac:dyDescent="0.25">
      <c r="B4" s="13" t="s">
        <v>1</v>
      </c>
      <c r="C4" s="14" t="s">
        <v>0</v>
      </c>
      <c r="D4" s="14" t="s">
        <v>3</v>
      </c>
      <c r="E4" s="14" t="s">
        <v>2</v>
      </c>
      <c r="F4" s="14" t="s">
        <v>4</v>
      </c>
      <c r="G4" s="15" t="s">
        <v>16</v>
      </c>
      <c r="I4" s="12" t="s">
        <v>2</v>
      </c>
      <c r="J4" s="12" t="s">
        <v>4</v>
      </c>
    </row>
    <row r="5" spans="2:10" x14ac:dyDescent="0.25">
      <c r="B5" s="19">
        <v>44927</v>
      </c>
      <c r="C5" s="18" t="str">
        <f>TEXT(B5,"mmmm")</f>
        <v>January</v>
      </c>
      <c r="D5" s="35">
        <v>25</v>
      </c>
      <c r="E5" s="18" t="s">
        <v>9</v>
      </c>
      <c r="F5" s="18" t="str">
        <f>_xlfn.XLOOKUP(E5,Table2[Category],Table2[Income / Expense])</f>
        <v>Expenses</v>
      </c>
      <c r="G5" s="20" t="s">
        <v>17</v>
      </c>
      <c r="I5" s="17" t="s">
        <v>5</v>
      </c>
      <c r="J5" s="18" t="s">
        <v>7</v>
      </c>
    </row>
    <row r="6" spans="2:10" x14ac:dyDescent="0.25">
      <c r="B6" s="19">
        <v>44927</v>
      </c>
      <c r="C6" s="18" t="str">
        <f>TEXT(B6,"mmmm")</f>
        <v>January</v>
      </c>
      <c r="D6" s="35">
        <v>150</v>
      </c>
      <c r="E6" s="18" t="s">
        <v>6</v>
      </c>
      <c r="F6" s="18" t="str">
        <f>_xlfn.XLOOKUP(E6,Table2[Category],Table2[Income / Expense])</f>
        <v>Income</v>
      </c>
      <c r="G6" s="20" t="s">
        <v>17</v>
      </c>
      <c r="I6" s="17" t="s">
        <v>6</v>
      </c>
      <c r="J6" s="18" t="s">
        <v>7</v>
      </c>
    </row>
    <row r="7" spans="2:10" x14ac:dyDescent="0.25">
      <c r="B7" s="19">
        <v>44927</v>
      </c>
      <c r="C7" s="18" t="str">
        <f>TEXT(B7,"mmmm")</f>
        <v>January</v>
      </c>
      <c r="D7" s="35">
        <v>200</v>
      </c>
      <c r="E7" s="18" t="s">
        <v>12</v>
      </c>
      <c r="F7" s="18" t="str">
        <f>_xlfn.XLOOKUP(E7,Table2[Category],Table2[Income / Expense])</f>
        <v>Expenses</v>
      </c>
      <c r="G7" s="20" t="s">
        <v>20</v>
      </c>
      <c r="I7" s="17" t="s">
        <v>13</v>
      </c>
      <c r="J7" s="18" t="s">
        <v>7</v>
      </c>
    </row>
    <row r="8" spans="2:10" x14ac:dyDescent="0.25">
      <c r="B8" s="19">
        <v>44927</v>
      </c>
      <c r="C8" s="18" t="str">
        <f t="shared" ref="C8:C52" si="0">TEXT(B8,"mmmm")</f>
        <v>January</v>
      </c>
      <c r="D8" s="35">
        <v>500</v>
      </c>
      <c r="E8" s="18" t="s">
        <v>12</v>
      </c>
      <c r="F8" s="18" t="str">
        <f>_xlfn.XLOOKUP(E8,Table2[Category],Table2[Income / Expense])</f>
        <v>Expenses</v>
      </c>
      <c r="G8" s="20" t="s">
        <v>19</v>
      </c>
      <c r="I8" s="17" t="s">
        <v>8</v>
      </c>
      <c r="J8" s="21" t="s">
        <v>30</v>
      </c>
    </row>
    <row r="9" spans="2:10" x14ac:dyDescent="0.25">
      <c r="B9" s="19">
        <v>44962</v>
      </c>
      <c r="C9" s="18" t="str">
        <f t="shared" si="0"/>
        <v>February</v>
      </c>
      <c r="D9" s="35">
        <v>600</v>
      </c>
      <c r="E9" s="18" t="s">
        <v>13</v>
      </c>
      <c r="F9" s="18" t="str">
        <f>_xlfn.XLOOKUP(E9,Table2[Category],Table2[Income / Expense])</f>
        <v>Income</v>
      </c>
      <c r="G9" s="20" t="s">
        <v>17</v>
      </c>
      <c r="I9" s="17" t="s">
        <v>9</v>
      </c>
      <c r="J9" s="21" t="s">
        <v>30</v>
      </c>
    </row>
    <row r="10" spans="2:10" x14ac:dyDescent="0.25">
      <c r="B10" s="19">
        <v>44965</v>
      </c>
      <c r="C10" s="18" t="str">
        <f t="shared" si="0"/>
        <v>February</v>
      </c>
      <c r="D10" s="35">
        <v>150</v>
      </c>
      <c r="E10" s="18" t="s">
        <v>10</v>
      </c>
      <c r="F10" s="18" t="str">
        <f>_xlfn.XLOOKUP(E10,Table2[Category],Table2[Income / Expense])</f>
        <v>Expenses</v>
      </c>
      <c r="G10" s="20" t="s">
        <v>22</v>
      </c>
      <c r="I10" s="17" t="s">
        <v>10</v>
      </c>
      <c r="J10" s="21" t="s">
        <v>30</v>
      </c>
    </row>
    <row r="11" spans="2:10" x14ac:dyDescent="0.25">
      <c r="B11" s="19">
        <v>44975</v>
      </c>
      <c r="C11" s="18" t="str">
        <f t="shared" si="0"/>
        <v>February</v>
      </c>
      <c r="D11" s="35">
        <v>2500</v>
      </c>
      <c r="E11" s="18" t="s">
        <v>5</v>
      </c>
      <c r="F11" s="18" t="str">
        <f>_xlfn.XLOOKUP(E11,Table2[Category],Table2[Income / Expense])</f>
        <v>Income</v>
      </c>
      <c r="G11" s="20" t="s">
        <v>17</v>
      </c>
      <c r="I11" s="17" t="s">
        <v>14</v>
      </c>
      <c r="J11" s="21" t="s">
        <v>30</v>
      </c>
    </row>
    <row r="12" spans="2:10" x14ac:dyDescent="0.25">
      <c r="B12" s="19">
        <v>44977</v>
      </c>
      <c r="C12" s="18" t="str">
        <f t="shared" si="0"/>
        <v>February</v>
      </c>
      <c r="D12" s="35">
        <v>200</v>
      </c>
      <c r="E12" s="18" t="s">
        <v>6</v>
      </c>
      <c r="F12" s="18" t="str">
        <f>_xlfn.XLOOKUP(E12,Table2[Category],Table2[Income / Expense])</f>
        <v>Income</v>
      </c>
      <c r="G12" s="20" t="s">
        <v>17</v>
      </c>
      <c r="I12" s="17" t="s">
        <v>11</v>
      </c>
      <c r="J12" s="21" t="s">
        <v>30</v>
      </c>
    </row>
    <row r="13" spans="2:10" x14ac:dyDescent="0.25">
      <c r="B13" s="19">
        <v>44988</v>
      </c>
      <c r="C13" s="18" t="str">
        <f t="shared" si="0"/>
        <v>March</v>
      </c>
      <c r="D13" s="35">
        <v>90</v>
      </c>
      <c r="E13" s="18" t="s">
        <v>11</v>
      </c>
      <c r="F13" s="18" t="str">
        <f>_xlfn.XLOOKUP(E13,Table2[Category],Table2[Income / Expense])</f>
        <v>Expenses</v>
      </c>
      <c r="G13" s="20" t="s">
        <v>26</v>
      </c>
      <c r="I13" s="17" t="s">
        <v>12</v>
      </c>
      <c r="J13" s="21" t="s">
        <v>30</v>
      </c>
    </row>
    <row r="14" spans="2:10" x14ac:dyDescent="0.25">
      <c r="B14" s="19">
        <v>44995</v>
      </c>
      <c r="C14" s="18" t="str">
        <f t="shared" si="0"/>
        <v>March</v>
      </c>
      <c r="D14" s="35">
        <v>2500</v>
      </c>
      <c r="E14" s="18" t="s">
        <v>5</v>
      </c>
      <c r="F14" s="18" t="str">
        <f>_xlfn.XLOOKUP(E14,Table2[Category],Table2[Income / Expense])</f>
        <v>Income</v>
      </c>
      <c r="G14" s="20" t="s">
        <v>17</v>
      </c>
      <c r="I14" s="17" t="s">
        <v>15</v>
      </c>
      <c r="J14" s="21" t="s">
        <v>30</v>
      </c>
    </row>
    <row r="15" spans="2:10" x14ac:dyDescent="0.25">
      <c r="B15" s="19">
        <v>45005</v>
      </c>
      <c r="C15" s="18" t="str">
        <f t="shared" si="0"/>
        <v>March</v>
      </c>
      <c r="D15" s="35">
        <v>100</v>
      </c>
      <c r="E15" s="18" t="s">
        <v>9</v>
      </c>
      <c r="F15" s="18" t="str">
        <f>_xlfn.XLOOKUP(E15,Table2[Category],Table2[Income / Expense])</f>
        <v>Expenses</v>
      </c>
      <c r="G15" s="20" t="s">
        <v>17</v>
      </c>
    </row>
    <row r="16" spans="2:10" x14ac:dyDescent="0.25">
      <c r="B16" s="19">
        <v>45031</v>
      </c>
      <c r="C16" s="18" t="str">
        <f t="shared" si="0"/>
        <v>April</v>
      </c>
      <c r="D16" s="35">
        <v>2500</v>
      </c>
      <c r="E16" s="18" t="s">
        <v>13</v>
      </c>
      <c r="F16" s="18" t="str">
        <f>_xlfn.XLOOKUP(E16,Table2[Category],Table2[Income / Expense])</f>
        <v>Income</v>
      </c>
      <c r="G16" s="20" t="s">
        <v>17</v>
      </c>
    </row>
    <row r="17" spans="2:7" x14ac:dyDescent="0.25">
      <c r="B17" s="19">
        <v>45036</v>
      </c>
      <c r="C17" s="18" t="str">
        <f t="shared" si="0"/>
        <v>April</v>
      </c>
      <c r="D17" s="35">
        <v>2500</v>
      </c>
      <c r="E17" s="18" t="s">
        <v>5</v>
      </c>
      <c r="F17" s="18" t="str">
        <f>_xlfn.XLOOKUP(E17,Table2[Category],Table2[Income / Expense])</f>
        <v>Income</v>
      </c>
      <c r="G17" s="20" t="s">
        <v>17</v>
      </c>
    </row>
    <row r="18" spans="2:7" x14ac:dyDescent="0.25">
      <c r="B18" s="19">
        <v>45066</v>
      </c>
      <c r="C18" s="18" t="str">
        <f t="shared" si="0"/>
        <v>May</v>
      </c>
      <c r="D18" s="35">
        <v>350</v>
      </c>
      <c r="E18" s="18" t="s">
        <v>5</v>
      </c>
      <c r="F18" s="18" t="str">
        <f>_xlfn.XLOOKUP(E18,Table2[Category],Table2[Income / Expense])</f>
        <v>Income</v>
      </c>
      <c r="G18" s="20" t="s">
        <v>17</v>
      </c>
    </row>
    <row r="19" spans="2:7" x14ac:dyDescent="0.25">
      <c r="B19" s="19">
        <v>45080</v>
      </c>
      <c r="C19" s="18" t="str">
        <f t="shared" si="0"/>
        <v>June</v>
      </c>
      <c r="D19" s="35">
        <v>300</v>
      </c>
      <c r="E19" s="18" t="s">
        <v>13</v>
      </c>
      <c r="F19" s="18" t="str">
        <f>_xlfn.XLOOKUP(E19,Table2[Category],Table2[Income / Expense])</f>
        <v>Income</v>
      </c>
      <c r="G19" s="20" t="s">
        <v>17</v>
      </c>
    </row>
    <row r="20" spans="2:7" x14ac:dyDescent="0.25">
      <c r="B20" s="19">
        <v>45087</v>
      </c>
      <c r="C20" s="18" t="str">
        <f t="shared" si="0"/>
        <v>June</v>
      </c>
      <c r="D20" s="35">
        <v>1500</v>
      </c>
      <c r="E20" s="18" t="s">
        <v>8</v>
      </c>
      <c r="F20" s="18" t="str">
        <f>_xlfn.XLOOKUP(E20,Table2[Category],Table2[Income / Expense])</f>
        <v>Expenses</v>
      </c>
      <c r="G20" s="20" t="s">
        <v>17</v>
      </c>
    </row>
    <row r="21" spans="2:7" x14ac:dyDescent="0.25">
      <c r="B21" s="19">
        <v>45089</v>
      </c>
      <c r="C21" s="18" t="str">
        <f t="shared" si="0"/>
        <v>June</v>
      </c>
      <c r="D21" s="35">
        <v>50</v>
      </c>
      <c r="E21" s="18" t="s">
        <v>6</v>
      </c>
      <c r="F21" s="18" t="str">
        <f>_xlfn.XLOOKUP(E21,Table2[Category],Table2[Income / Expense])</f>
        <v>Income</v>
      </c>
      <c r="G21" s="20" t="s">
        <v>17</v>
      </c>
    </row>
    <row r="22" spans="2:7" x14ac:dyDescent="0.25">
      <c r="B22" s="19">
        <v>45092</v>
      </c>
      <c r="C22" s="18" t="str">
        <f t="shared" si="0"/>
        <v>June</v>
      </c>
      <c r="D22" s="35">
        <v>2500</v>
      </c>
      <c r="E22" s="18" t="s">
        <v>5</v>
      </c>
      <c r="F22" s="18" t="str">
        <f>_xlfn.XLOOKUP(E22,Table2[Category],Table2[Income / Expense])</f>
        <v>Income</v>
      </c>
      <c r="G22" s="20" t="s">
        <v>17</v>
      </c>
    </row>
    <row r="23" spans="2:7" x14ac:dyDescent="0.25">
      <c r="B23" s="19">
        <v>45097</v>
      </c>
      <c r="C23" s="18" t="str">
        <f t="shared" si="0"/>
        <v>June</v>
      </c>
      <c r="D23" s="35">
        <v>25</v>
      </c>
      <c r="E23" s="18" t="s">
        <v>15</v>
      </c>
      <c r="F23" s="18" t="str">
        <f>_xlfn.XLOOKUP(E23,Table2[Category],Table2[Income / Expense])</f>
        <v>Expenses</v>
      </c>
      <c r="G23" s="20" t="s">
        <v>17</v>
      </c>
    </row>
    <row r="24" spans="2:7" x14ac:dyDescent="0.25">
      <c r="B24" s="19">
        <v>45112</v>
      </c>
      <c r="C24" s="18" t="str">
        <f t="shared" si="0"/>
        <v>July</v>
      </c>
      <c r="D24" s="35">
        <v>300</v>
      </c>
      <c r="E24" s="18" t="s">
        <v>8</v>
      </c>
      <c r="F24" s="18" t="str">
        <f>_xlfn.XLOOKUP(E24,Table2[Category],Table2[Income / Expense])</f>
        <v>Expenses</v>
      </c>
      <c r="G24" s="20" t="s">
        <v>17</v>
      </c>
    </row>
    <row r="25" spans="2:7" x14ac:dyDescent="0.25">
      <c r="B25" s="19">
        <v>45120</v>
      </c>
      <c r="C25" s="18" t="str">
        <f t="shared" si="0"/>
        <v>July</v>
      </c>
      <c r="D25" s="35">
        <v>140</v>
      </c>
      <c r="E25" s="18" t="s">
        <v>10</v>
      </c>
      <c r="F25" s="18" t="str">
        <f>_xlfn.XLOOKUP(E25,Table2[Category],Table2[Income / Expense])</f>
        <v>Expenses</v>
      </c>
      <c r="G25" s="20" t="s">
        <v>22</v>
      </c>
    </row>
    <row r="26" spans="2:7" x14ac:dyDescent="0.25">
      <c r="B26" s="19">
        <v>45125</v>
      </c>
      <c r="C26" s="18" t="str">
        <f t="shared" si="0"/>
        <v>July</v>
      </c>
      <c r="D26" s="35">
        <v>150</v>
      </c>
      <c r="E26" s="18" t="s">
        <v>14</v>
      </c>
      <c r="F26" s="18" t="str">
        <f>_xlfn.XLOOKUP(E26,Table2[Category],Table2[Income / Expense])</f>
        <v>Expenses</v>
      </c>
      <c r="G26" s="20" t="s">
        <v>21</v>
      </c>
    </row>
    <row r="27" spans="2:7" x14ac:dyDescent="0.25">
      <c r="B27" s="19">
        <v>45126</v>
      </c>
      <c r="C27" s="18" t="str">
        <f t="shared" si="0"/>
        <v>July</v>
      </c>
      <c r="D27" s="35">
        <v>2500</v>
      </c>
      <c r="E27" s="18" t="s">
        <v>5</v>
      </c>
      <c r="F27" s="18" t="str">
        <f>_xlfn.XLOOKUP(E27,Table2[Category],Table2[Income / Expense])</f>
        <v>Income</v>
      </c>
      <c r="G27" s="20" t="s">
        <v>17</v>
      </c>
    </row>
    <row r="28" spans="2:7" x14ac:dyDescent="0.25">
      <c r="B28" s="19">
        <v>45127</v>
      </c>
      <c r="C28" s="18" t="str">
        <f t="shared" si="0"/>
        <v>July</v>
      </c>
      <c r="D28" s="35">
        <v>400</v>
      </c>
      <c r="E28" s="18" t="s">
        <v>6</v>
      </c>
      <c r="F28" s="18" t="str">
        <f>_xlfn.XLOOKUP(E28,Table2[Category],Table2[Income / Expense])</f>
        <v>Income</v>
      </c>
      <c r="G28" s="20" t="s">
        <v>17</v>
      </c>
    </row>
    <row r="29" spans="2:7" x14ac:dyDescent="0.25">
      <c r="B29" s="19">
        <v>45142</v>
      </c>
      <c r="C29" s="18" t="str">
        <f t="shared" si="0"/>
        <v>August</v>
      </c>
      <c r="D29" s="35">
        <v>100</v>
      </c>
      <c r="E29" s="18" t="s">
        <v>9</v>
      </c>
      <c r="F29" s="18" t="str">
        <f>_xlfn.XLOOKUP(E29,Table2[Category],Table2[Income / Expense])</f>
        <v>Expenses</v>
      </c>
      <c r="G29" s="20" t="s">
        <v>17</v>
      </c>
    </row>
    <row r="30" spans="2:7" x14ac:dyDescent="0.25">
      <c r="B30" s="19">
        <v>45143</v>
      </c>
      <c r="C30" s="18" t="str">
        <f t="shared" si="0"/>
        <v>August</v>
      </c>
      <c r="D30" s="35">
        <v>100</v>
      </c>
      <c r="E30" s="18" t="s">
        <v>10</v>
      </c>
      <c r="F30" s="18" t="str">
        <f>_xlfn.XLOOKUP(E30,Table2[Category],Table2[Income / Expense])</f>
        <v>Expenses</v>
      </c>
      <c r="G30" s="20" t="s">
        <v>23</v>
      </c>
    </row>
    <row r="31" spans="2:7" x14ac:dyDescent="0.25">
      <c r="B31" s="19">
        <v>45157</v>
      </c>
      <c r="C31" s="18" t="str">
        <f t="shared" si="0"/>
        <v>August</v>
      </c>
      <c r="D31" s="35">
        <v>2500</v>
      </c>
      <c r="E31" s="18" t="s">
        <v>5</v>
      </c>
      <c r="F31" s="18" t="str">
        <f>_xlfn.XLOOKUP(E31,Table2[Category],Table2[Income / Expense])</f>
        <v>Income</v>
      </c>
      <c r="G31" s="20" t="s">
        <v>17</v>
      </c>
    </row>
    <row r="32" spans="2:7" x14ac:dyDescent="0.25">
      <c r="B32" s="19">
        <v>45158</v>
      </c>
      <c r="C32" s="18" t="str">
        <f t="shared" si="0"/>
        <v>August</v>
      </c>
      <c r="D32" s="35">
        <v>250</v>
      </c>
      <c r="E32" s="18" t="s">
        <v>14</v>
      </c>
      <c r="F32" s="18" t="str">
        <f>_xlfn.XLOOKUP(E32,Table2[Category],Table2[Income / Expense])</f>
        <v>Expenses</v>
      </c>
      <c r="G32" s="20" t="s">
        <v>17</v>
      </c>
    </row>
    <row r="33" spans="2:7" x14ac:dyDescent="0.25">
      <c r="B33" s="19">
        <v>45173</v>
      </c>
      <c r="C33" s="18" t="str">
        <f t="shared" si="0"/>
        <v>September</v>
      </c>
      <c r="D33" s="35">
        <v>480</v>
      </c>
      <c r="E33" s="18" t="s">
        <v>8</v>
      </c>
      <c r="F33" s="18" t="str">
        <f>_xlfn.XLOOKUP(E33,Table2[Category],Table2[Income / Expense])</f>
        <v>Expenses</v>
      </c>
      <c r="G33" s="20" t="s">
        <v>17</v>
      </c>
    </row>
    <row r="34" spans="2:7" x14ac:dyDescent="0.25">
      <c r="B34" s="19">
        <v>45178</v>
      </c>
      <c r="C34" s="18" t="str">
        <f t="shared" si="0"/>
        <v>September</v>
      </c>
      <c r="D34" s="35">
        <v>160</v>
      </c>
      <c r="E34" s="18" t="s">
        <v>13</v>
      </c>
      <c r="F34" s="18" t="str">
        <f>_xlfn.XLOOKUP(E34,Table2[Category],Table2[Income / Expense])</f>
        <v>Income</v>
      </c>
      <c r="G34" s="20" t="s">
        <v>17</v>
      </c>
    </row>
    <row r="35" spans="2:7" x14ac:dyDescent="0.25">
      <c r="B35" s="19">
        <v>45179</v>
      </c>
      <c r="C35" s="18" t="str">
        <f t="shared" si="0"/>
        <v>September</v>
      </c>
      <c r="D35" s="35">
        <v>2500</v>
      </c>
      <c r="E35" s="18" t="s">
        <v>5</v>
      </c>
      <c r="F35" s="18" t="str">
        <f>_xlfn.XLOOKUP(E35,Table2[Category],Table2[Income / Expense])</f>
        <v>Income</v>
      </c>
      <c r="G35" s="20" t="s">
        <v>17</v>
      </c>
    </row>
    <row r="36" spans="2:7" x14ac:dyDescent="0.25">
      <c r="B36" s="19">
        <v>45189</v>
      </c>
      <c r="C36" s="18" t="str">
        <f t="shared" si="0"/>
        <v>September</v>
      </c>
      <c r="D36" s="35">
        <v>350</v>
      </c>
      <c r="E36" s="18" t="s">
        <v>6</v>
      </c>
      <c r="F36" s="18" t="str">
        <f>_xlfn.XLOOKUP(E36,Table2[Category],Table2[Income / Expense])</f>
        <v>Income</v>
      </c>
      <c r="G36" s="20" t="s">
        <v>17</v>
      </c>
    </row>
    <row r="37" spans="2:7" x14ac:dyDescent="0.25">
      <c r="B37" s="19">
        <v>45217</v>
      </c>
      <c r="C37" s="18" t="str">
        <f t="shared" si="0"/>
        <v>October</v>
      </c>
      <c r="D37" s="35">
        <v>360</v>
      </c>
      <c r="E37" s="18" t="s">
        <v>13</v>
      </c>
      <c r="F37" s="18" t="str">
        <f>_xlfn.XLOOKUP(E37,Table2[Category],Table2[Income / Expense])</f>
        <v>Income</v>
      </c>
      <c r="G37" s="20" t="s">
        <v>17</v>
      </c>
    </row>
    <row r="38" spans="2:7" x14ac:dyDescent="0.25">
      <c r="B38" s="19">
        <v>45217</v>
      </c>
      <c r="C38" s="18" t="str">
        <f t="shared" si="0"/>
        <v>October</v>
      </c>
      <c r="D38" s="35">
        <v>150</v>
      </c>
      <c r="E38" s="18" t="s">
        <v>10</v>
      </c>
      <c r="F38" s="18" t="str">
        <f>_xlfn.XLOOKUP(E38,Table2[Category],Table2[Income / Expense])</f>
        <v>Expenses</v>
      </c>
      <c r="G38" s="20" t="s">
        <v>22</v>
      </c>
    </row>
    <row r="39" spans="2:7" x14ac:dyDescent="0.25">
      <c r="B39" s="19">
        <v>45218</v>
      </c>
      <c r="C39" s="18" t="str">
        <f t="shared" si="0"/>
        <v>October</v>
      </c>
      <c r="D39" s="35">
        <v>2500</v>
      </c>
      <c r="E39" s="18" t="s">
        <v>5</v>
      </c>
      <c r="F39" s="18" t="str">
        <f>_xlfn.XLOOKUP(E39,Table2[Category],Table2[Income / Expense])</f>
        <v>Income</v>
      </c>
      <c r="G39" s="20" t="s">
        <v>17</v>
      </c>
    </row>
    <row r="40" spans="2:7" x14ac:dyDescent="0.25">
      <c r="B40" s="19">
        <v>45219</v>
      </c>
      <c r="C40" s="18" t="str">
        <f t="shared" si="0"/>
        <v>October</v>
      </c>
      <c r="D40" s="35">
        <v>340</v>
      </c>
      <c r="E40" s="18" t="s">
        <v>13</v>
      </c>
      <c r="F40" s="18" t="str">
        <f>_xlfn.XLOOKUP(E40,Table2[Category],Table2[Income / Expense])</f>
        <v>Income</v>
      </c>
      <c r="G40" s="20" t="s">
        <v>17</v>
      </c>
    </row>
    <row r="41" spans="2:7" x14ac:dyDescent="0.25">
      <c r="B41" s="19">
        <v>45232</v>
      </c>
      <c r="C41" s="18" t="str">
        <f t="shared" si="0"/>
        <v>November</v>
      </c>
      <c r="D41" s="35">
        <v>300</v>
      </c>
      <c r="E41" s="18" t="s">
        <v>6</v>
      </c>
      <c r="F41" s="18" t="str">
        <f>_xlfn.XLOOKUP(E41,Table2[Category],Table2[Income / Expense])</f>
        <v>Income</v>
      </c>
      <c r="G41" s="20" t="s">
        <v>17</v>
      </c>
    </row>
    <row r="42" spans="2:7" x14ac:dyDescent="0.25">
      <c r="B42" s="19">
        <v>45240</v>
      </c>
      <c r="C42" s="18" t="str">
        <f t="shared" si="0"/>
        <v>November</v>
      </c>
      <c r="D42" s="35">
        <v>150</v>
      </c>
      <c r="E42" s="18" t="s">
        <v>10</v>
      </c>
      <c r="F42" s="18" t="str">
        <f>_xlfn.XLOOKUP(E42,Table2[Category],Table2[Income / Expense])</f>
        <v>Expenses</v>
      </c>
      <c r="G42" s="20" t="s">
        <v>22</v>
      </c>
    </row>
    <row r="43" spans="2:7" x14ac:dyDescent="0.25">
      <c r="B43" s="19">
        <v>45245</v>
      </c>
      <c r="C43" s="18" t="str">
        <f t="shared" si="0"/>
        <v>November</v>
      </c>
      <c r="D43" s="35">
        <v>2500</v>
      </c>
      <c r="E43" s="18" t="s">
        <v>5</v>
      </c>
      <c r="F43" s="18" t="str">
        <f>_xlfn.XLOOKUP(E43,Table2[Category],Table2[Income / Expense])</f>
        <v>Income</v>
      </c>
      <c r="G43" s="20" t="s">
        <v>17</v>
      </c>
    </row>
    <row r="44" spans="2:7" x14ac:dyDescent="0.25">
      <c r="B44" s="19">
        <v>45250</v>
      </c>
      <c r="C44" s="18" t="str">
        <f t="shared" si="0"/>
        <v>November</v>
      </c>
      <c r="D44" s="35">
        <v>300</v>
      </c>
      <c r="E44" s="18" t="s">
        <v>13</v>
      </c>
      <c r="F44" s="18" t="str">
        <f>_xlfn.XLOOKUP(E44,Table2[Category],Table2[Income / Expense])</f>
        <v>Income</v>
      </c>
      <c r="G44" s="20" t="s">
        <v>17</v>
      </c>
    </row>
    <row r="45" spans="2:7" x14ac:dyDescent="0.25">
      <c r="B45" s="19">
        <v>45262</v>
      </c>
      <c r="C45" s="18" t="str">
        <f t="shared" si="0"/>
        <v>December</v>
      </c>
      <c r="D45" s="35">
        <v>250</v>
      </c>
      <c r="E45" s="18" t="s">
        <v>9</v>
      </c>
      <c r="F45" s="18" t="str">
        <f>_xlfn.XLOOKUP(E45,Table2[Category],Table2[Income / Expense])</f>
        <v>Expenses</v>
      </c>
      <c r="G45" s="20" t="s">
        <v>17</v>
      </c>
    </row>
    <row r="46" spans="2:7" x14ac:dyDescent="0.25">
      <c r="B46" s="19">
        <v>45273</v>
      </c>
      <c r="C46" s="18" t="str">
        <f t="shared" si="0"/>
        <v>December</v>
      </c>
      <c r="D46" s="35">
        <v>150</v>
      </c>
      <c r="E46" s="18" t="s">
        <v>10</v>
      </c>
      <c r="F46" s="18" t="str">
        <f>_xlfn.XLOOKUP(E46,Table2[Category],Table2[Income / Expense])</f>
        <v>Expenses</v>
      </c>
      <c r="G46" s="20" t="s">
        <v>22</v>
      </c>
    </row>
    <row r="47" spans="2:7" x14ac:dyDescent="0.25">
      <c r="B47" s="19">
        <v>45273</v>
      </c>
      <c r="C47" s="18" t="str">
        <f t="shared" si="0"/>
        <v>December</v>
      </c>
      <c r="D47" s="35">
        <v>400</v>
      </c>
      <c r="E47" s="18" t="s">
        <v>13</v>
      </c>
      <c r="F47" s="18" t="str">
        <f>_xlfn.XLOOKUP(E47,Table2[Category],Table2[Income / Expense])</f>
        <v>Income</v>
      </c>
      <c r="G47" s="20" t="s">
        <v>17</v>
      </c>
    </row>
    <row r="48" spans="2:7" x14ac:dyDescent="0.25">
      <c r="B48" s="19">
        <v>45275</v>
      </c>
      <c r="C48" s="18" t="str">
        <f t="shared" si="0"/>
        <v>December</v>
      </c>
      <c r="D48" s="35">
        <v>350</v>
      </c>
      <c r="E48" s="18" t="s">
        <v>14</v>
      </c>
      <c r="F48" s="18" t="str">
        <f>_xlfn.XLOOKUP(E48,Table2[Category],Table2[Income / Expense])</f>
        <v>Expenses</v>
      </c>
      <c r="G48" s="20" t="s">
        <v>17</v>
      </c>
    </row>
    <row r="49" spans="2:7" x14ac:dyDescent="0.25">
      <c r="B49" s="19">
        <v>45277</v>
      </c>
      <c r="C49" s="18" t="str">
        <f t="shared" si="0"/>
        <v>December</v>
      </c>
      <c r="D49" s="35">
        <v>150</v>
      </c>
      <c r="E49" s="18" t="s">
        <v>11</v>
      </c>
      <c r="F49" s="18" t="str">
        <f>_xlfn.XLOOKUP(E49,Table2[Category],Table2[Income / Expense])</f>
        <v>Expenses</v>
      </c>
      <c r="G49" s="20" t="s">
        <v>24</v>
      </c>
    </row>
    <row r="50" spans="2:7" x14ac:dyDescent="0.25">
      <c r="B50" s="19">
        <v>45277</v>
      </c>
      <c r="C50" s="18" t="str">
        <f t="shared" si="0"/>
        <v>December</v>
      </c>
      <c r="D50" s="35">
        <v>500</v>
      </c>
      <c r="E50" s="18" t="s">
        <v>14</v>
      </c>
      <c r="F50" s="18" t="str">
        <f>_xlfn.XLOOKUP(E50,Table2[Category],Table2[Income / Expense])</f>
        <v>Expenses</v>
      </c>
      <c r="G50" s="20" t="s">
        <v>25</v>
      </c>
    </row>
    <row r="51" spans="2:7" x14ac:dyDescent="0.25">
      <c r="B51" s="19">
        <v>45279</v>
      </c>
      <c r="C51" s="18" t="str">
        <f t="shared" si="0"/>
        <v>December</v>
      </c>
      <c r="D51" s="35">
        <v>1000</v>
      </c>
      <c r="E51" s="18" t="s">
        <v>14</v>
      </c>
      <c r="F51" s="18" t="str">
        <f>_xlfn.XLOOKUP(E51,Table2[Category],Table2[Income / Expense])</f>
        <v>Expenses</v>
      </c>
      <c r="G51" s="20" t="s">
        <v>25</v>
      </c>
    </row>
    <row r="52" spans="2:7" x14ac:dyDescent="0.25">
      <c r="B52" s="19">
        <v>45280</v>
      </c>
      <c r="C52" s="18" t="str">
        <f t="shared" si="0"/>
        <v>December</v>
      </c>
      <c r="D52" s="35">
        <v>2500</v>
      </c>
      <c r="E52" s="18" t="s">
        <v>5</v>
      </c>
      <c r="F52" s="18" t="str">
        <f>_xlfn.XLOOKUP(E52,Table2[Category],Table2[Income / Expense])</f>
        <v>Income</v>
      </c>
      <c r="G52" s="20" t="s">
        <v>17</v>
      </c>
    </row>
  </sheetData>
  <dataValidations count="1">
    <dataValidation type="list" allowBlank="1" showInputMessage="1" showErrorMessage="1" sqref="E5:E52" xr:uid="{885B23F2-1E37-426E-B7F4-9A048FDA729D}">
      <formula1>$I$5:$I$14</formula1>
    </dataValidation>
  </dataValidation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FCA98D-B7AE-481E-9D2C-AE61888A6B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434D19-F37A-412B-9560-E43301368D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2023-12-11T08:35:00Z</dcterms:created>
  <dcterms:modified xsi:type="dcterms:W3CDTF">2023-12-22T09:54:45Z</dcterms:modified>
</cp:coreProperties>
</file>